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KAntosova\Desktop\VZpodlimitka\VZ Mánesovy sady\Výzva\"/>
    </mc:Choice>
  </mc:AlternateContent>
  <xr:revisionPtr revIDLastSave="0" documentId="8_{75ED39A3-A763-418F-9064-A993D68C4B1C}" xr6:coauthVersionLast="47" xr6:coauthVersionMax="47" xr10:uidLastSave="{00000000-0000-0000-0000-000000000000}"/>
  <bookViews>
    <workbookView xWindow="6360" yWindow="4185" windowWidth="21600" windowHeight="11295" firstSheet="5" activeTab="10" xr2:uid="{00000000-000D-0000-FFFF-FFFF00000000}"/>
  </bookViews>
  <sheets>
    <sheet name="Rekapitulace stavby" sheetId="1" r:id="rId1"/>
    <sheet name="SO.01 - Hlavní stavební o..." sheetId="2" r:id="rId2"/>
    <sheet name="SO.I.01 - Přípojka vody a..." sheetId="3" r:id="rId3"/>
    <sheet name="SO.I.02 - Veřejné WC a př..." sheetId="4" r:id="rId4"/>
    <sheet name="SO.I.03 - Veřejné osvětlení" sheetId="5" r:id="rId5"/>
    <sheet name="SO.M.01 - Mobiliář" sheetId="6" r:id="rId6"/>
    <sheet name="SO.M.02 - Dětské hřiště" sheetId="7" r:id="rId7"/>
    <sheet name="SO.M.03 - Sportoviště" sheetId="8" r:id="rId8"/>
    <sheet name="SO.M.04 - Psí louka" sheetId="9" r:id="rId9"/>
    <sheet name="SO.02 - Sadové úpravy" sheetId="10" r:id="rId10"/>
    <sheet name="VON - Vedlejší a ostatní ..." sheetId="11" r:id="rId11"/>
  </sheets>
  <definedNames>
    <definedName name="_xlnm._FilterDatabase" localSheetId="1" hidden="1">'SO.01 - Hlavní stavební o...'!$C$139:$K$650</definedName>
    <definedName name="_xlnm._FilterDatabase" localSheetId="9" hidden="1">'SO.02 - Sadové úpravy'!$C$124:$K$688</definedName>
    <definedName name="_xlnm._FilterDatabase" localSheetId="2" hidden="1">'SO.I.01 - Přípojka vody a...'!$C$134:$K$453</definedName>
    <definedName name="_xlnm._FilterDatabase" localSheetId="3" hidden="1">'SO.I.02 - Veřejné WC a př...'!$C$124:$K$255</definedName>
    <definedName name="_xlnm._FilterDatabase" localSheetId="4" hidden="1">'SO.I.03 - Veřejné osvětlení'!$C$120:$K$400</definedName>
    <definedName name="_xlnm._FilterDatabase" localSheetId="5" hidden="1">'SO.M.01 - Mobiliář'!$C$118:$K$241</definedName>
    <definedName name="_xlnm._FilterDatabase" localSheetId="6" hidden="1">'SO.M.02 - Dětské hřiště'!$C$118:$K$160</definedName>
    <definedName name="_xlnm._FilterDatabase" localSheetId="7" hidden="1">'SO.M.03 - Sportoviště'!$C$126:$K$328</definedName>
    <definedName name="_xlnm._FilterDatabase" localSheetId="8" hidden="1">'SO.M.04 - Psí louka'!$C$124:$K$230</definedName>
    <definedName name="_xlnm._FilterDatabase" localSheetId="10" hidden="1">'VON - Vedlejší a ostatní ...'!$C$122:$K$171</definedName>
    <definedName name="_xlnm.Print_Titles" localSheetId="0">'Rekapitulace stavby'!$92:$92</definedName>
    <definedName name="_xlnm.Print_Titles" localSheetId="1">'SO.01 - Hlavní stavební o...'!$139:$139</definedName>
    <definedName name="_xlnm.Print_Titles" localSheetId="9">'SO.02 - Sadové úpravy'!$124:$124</definedName>
    <definedName name="_xlnm.Print_Titles" localSheetId="2">'SO.I.01 - Přípojka vody a...'!$134:$134</definedName>
    <definedName name="_xlnm.Print_Titles" localSheetId="3">'SO.I.02 - Veřejné WC a př...'!$124:$124</definedName>
    <definedName name="_xlnm.Print_Titles" localSheetId="4">'SO.I.03 - Veřejné osvětlení'!$120:$120</definedName>
    <definedName name="_xlnm.Print_Titles" localSheetId="5">'SO.M.01 - Mobiliář'!$118:$118</definedName>
    <definedName name="_xlnm.Print_Titles" localSheetId="6">'SO.M.02 - Dětské hřiště'!$118:$118</definedName>
    <definedName name="_xlnm.Print_Titles" localSheetId="7">'SO.M.03 - Sportoviště'!$126:$126</definedName>
    <definedName name="_xlnm.Print_Titles" localSheetId="8">'SO.M.04 - Psí louka'!$124:$124</definedName>
    <definedName name="_xlnm.Print_Titles" localSheetId="10">'VON - Vedlejší a ostatní ...'!$122:$122</definedName>
    <definedName name="_xlnm.Print_Area" localSheetId="0">'Rekapitulace stavby'!$D$4:$AO$76,'Rekapitulace stavby'!$C$82:$AQ$105</definedName>
    <definedName name="_xlnm.Print_Area" localSheetId="1">'SO.01 - Hlavní stavební o...'!$C$4:$J$39,'SO.01 - Hlavní stavební o...'!$C$50:$J$76,'SO.01 - Hlavní stavební o...'!$C$82:$J$121,'SO.01 - Hlavní stavební o...'!$C$127:$K$650</definedName>
    <definedName name="_xlnm.Print_Area" localSheetId="9">'SO.02 - Sadové úpravy'!$C$4:$J$39,'SO.02 - Sadové úpravy'!$C$50:$J$76,'SO.02 - Sadové úpravy'!$C$82:$J$106,'SO.02 - Sadové úpravy'!$C$112:$K$688</definedName>
    <definedName name="_xlnm.Print_Area" localSheetId="2">'SO.I.01 - Přípojka vody a...'!$C$4:$J$39,'SO.I.01 - Přípojka vody a...'!$C$50:$J$76,'SO.I.01 - Přípojka vody a...'!$C$82:$J$116,'SO.I.01 - Přípojka vody a...'!$C$122:$K$453</definedName>
    <definedName name="_xlnm.Print_Area" localSheetId="3">'SO.I.02 - Veřejné WC a př...'!$C$4:$J$39,'SO.I.02 - Veřejné WC a př...'!$C$50:$J$76,'SO.I.02 - Veřejné WC a př...'!$C$82:$J$106,'SO.I.02 - Veřejné WC a př...'!$C$112:$K$255</definedName>
    <definedName name="_xlnm.Print_Area" localSheetId="4">'SO.I.03 - Veřejné osvětlení'!$C$4:$J$39,'SO.I.03 - Veřejné osvětlení'!$C$50:$J$76,'SO.I.03 - Veřejné osvětlení'!$C$82:$J$102,'SO.I.03 - Veřejné osvětlení'!$C$108:$K$400</definedName>
    <definedName name="_xlnm.Print_Area" localSheetId="5">'SO.M.01 - Mobiliář'!$C$4:$J$39,'SO.M.01 - Mobiliář'!$C$50:$J$76,'SO.M.01 - Mobiliář'!$C$82:$J$100,'SO.M.01 - Mobiliář'!$C$106:$K$241</definedName>
    <definedName name="_xlnm.Print_Area" localSheetId="6">'SO.M.02 - Dětské hřiště'!$C$4:$J$39,'SO.M.02 - Dětské hřiště'!$C$50:$J$76,'SO.M.02 - Dětské hřiště'!$C$82:$J$100,'SO.M.02 - Dětské hřiště'!$C$106:$K$160</definedName>
    <definedName name="_xlnm.Print_Area" localSheetId="7">'SO.M.03 - Sportoviště'!$C$4:$J$39,'SO.M.03 - Sportoviště'!$C$50:$J$76,'SO.M.03 - Sportoviště'!$C$82:$J$108,'SO.M.03 - Sportoviště'!$C$114:$K$328</definedName>
    <definedName name="_xlnm.Print_Area" localSheetId="8">'SO.M.04 - Psí louka'!$C$4:$J$39,'SO.M.04 - Psí louka'!$C$50:$J$76,'SO.M.04 - Psí louka'!$C$82:$J$106,'SO.M.04 - Psí louka'!$C$112:$K$230</definedName>
    <definedName name="_xlnm.Print_Area" localSheetId="10">'VON - Vedlejší a ostatní ...'!$C$4:$J$39,'VON - Vedlejší a ostatní ...'!$C$50:$J$76,'VON - Vedlejší a ostatní ...'!$C$82:$J$104,'VON - Vedlejší a ostatní ...'!$C$110:$K$171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7" i="3" l="1"/>
  <c r="AM87" i="1"/>
  <c r="J147" i="2" l="1"/>
  <c r="J37" i="11" l="1"/>
  <c r="J36" i="11"/>
  <c r="AY104" i="1" s="1"/>
  <c r="J35" i="11"/>
  <c r="AX104" i="1" s="1"/>
  <c r="BI169" i="11"/>
  <c r="BH169" i="11"/>
  <c r="BG169" i="11"/>
  <c r="BF169" i="11"/>
  <c r="T169" i="11"/>
  <c r="R169" i="11"/>
  <c r="P169" i="11"/>
  <c r="BI166" i="11"/>
  <c r="BH166" i="11"/>
  <c r="BG166" i="11"/>
  <c r="BF166" i="11"/>
  <c r="T166" i="11"/>
  <c r="R166" i="11"/>
  <c r="P166" i="11"/>
  <c r="BI162" i="11"/>
  <c r="BH162" i="11"/>
  <c r="BG162" i="11"/>
  <c r="BF162" i="11"/>
  <c r="T162" i="11"/>
  <c r="T161" i="11" s="1"/>
  <c r="R162" i="11"/>
  <c r="R161" i="11" s="1"/>
  <c r="P162" i="11"/>
  <c r="P161" i="11" s="1"/>
  <c r="BI158" i="11"/>
  <c r="BH158" i="11"/>
  <c r="BG158" i="11"/>
  <c r="BF158" i="11"/>
  <c r="T158" i="11"/>
  <c r="T157" i="11"/>
  <c r="R158" i="11"/>
  <c r="R157" i="11" s="1"/>
  <c r="P158" i="11"/>
  <c r="P157" i="11" s="1"/>
  <c r="BI154" i="11"/>
  <c r="BH154" i="11"/>
  <c r="BG154" i="11"/>
  <c r="BF154" i="11"/>
  <c r="T154" i="11"/>
  <c r="T153" i="11"/>
  <c r="R154" i="11"/>
  <c r="R153" i="11"/>
  <c r="P154" i="11"/>
  <c r="P153" i="11" s="1"/>
  <c r="BI150" i="11"/>
  <c r="BH150" i="11"/>
  <c r="BG150" i="11"/>
  <c r="BF150" i="11"/>
  <c r="T150" i="11"/>
  <c r="T149" i="11" s="1"/>
  <c r="R150" i="11"/>
  <c r="R149" i="11" s="1"/>
  <c r="P150" i="11"/>
  <c r="P149" i="11" s="1"/>
  <c r="BI146" i="11"/>
  <c r="BH146" i="11"/>
  <c r="BG146" i="11"/>
  <c r="BF146" i="11"/>
  <c r="T146" i="11"/>
  <c r="R146" i="11"/>
  <c r="P146" i="11"/>
  <c r="BI143" i="11"/>
  <c r="BH143" i="11"/>
  <c r="BG143" i="11"/>
  <c r="BF143" i="11"/>
  <c r="T143" i="11"/>
  <c r="R143" i="11"/>
  <c r="P143" i="11"/>
  <c r="BI140" i="11"/>
  <c r="BH140" i="11"/>
  <c r="BG140" i="11"/>
  <c r="BF140" i="11"/>
  <c r="T140" i="11"/>
  <c r="R140" i="11"/>
  <c r="P140" i="11"/>
  <c r="BI136" i="11"/>
  <c r="BH136" i="11"/>
  <c r="BG136" i="11"/>
  <c r="BF136" i="11"/>
  <c r="T136" i="11"/>
  <c r="R136" i="11"/>
  <c r="P136" i="11"/>
  <c r="BI133" i="11"/>
  <c r="BH133" i="11"/>
  <c r="BG133" i="11"/>
  <c r="BF133" i="11"/>
  <c r="T133" i="11"/>
  <c r="R133" i="11"/>
  <c r="P133" i="11"/>
  <c r="BI129" i="11"/>
  <c r="BH129" i="11"/>
  <c r="BG129" i="11"/>
  <c r="BF129" i="11"/>
  <c r="T129" i="11"/>
  <c r="R129" i="11"/>
  <c r="P129" i="11"/>
  <c r="BI126" i="11"/>
  <c r="BH126" i="11"/>
  <c r="BG126" i="11"/>
  <c r="BF126" i="11"/>
  <c r="T126" i="11"/>
  <c r="R126" i="11"/>
  <c r="P126" i="11"/>
  <c r="F117" i="11"/>
  <c r="E115" i="11"/>
  <c r="F89" i="11"/>
  <c r="E87" i="11"/>
  <c r="J24" i="11"/>
  <c r="E24" i="11"/>
  <c r="J92" i="11" s="1"/>
  <c r="J23" i="11"/>
  <c r="J21" i="11"/>
  <c r="E21" i="11"/>
  <c r="J91" i="11" s="1"/>
  <c r="J20" i="11"/>
  <c r="J18" i="11"/>
  <c r="E18" i="11"/>
  <c r="F92" i="11" s="1"/>
  <c r="J17" i="11"/>
  <c r="J15" i="11"/>
  <c r="E15" i="11"/>
  <c r="F91" i="11" s="1"/>
  <c r="J14" i="11"/>
  <c r="J12" i="11"/>
  <c r="J117" i="11" s="1"/>
  <c r="E7" i="11"/>
  <c r="E85" i="11" s="1"/>
  <c r="J37" i="10"/>
  <c r="J36" i="10"/>
  <c r="AY103" i="1" s="1"/>
  <c r="J35" i="10"/>
  <c r="AX103" i="1" s="1"/>
  <c r="BI686" i="10"/>
  <c r="BH686" i="10"/>
  <c r="BG686" i="10"/>
  <c r="BF686" i="10"/>
  <c r="T686" i="10"/>
  <c r="R686" i="10"/>
  <c r="P686" i="10"/>
  <c r="BI683" i="10"/>
  <c r="BH683" i="10"/>
  <c r="BG683" i="10"/>
  <c r="BF683" i="10"/>
  <c r="T683" i="10"/>
  <c r="R683" i="10"/>
  <c r="P683" i="10"/>
  <c r="BI677" i="10"/>
  <c r="BH677" i="10"/>
  <c r="BG677" i="10"/>
  <c r="BF677" i="10"/>
  <c r="T677" i="10"/>
  <c r="R677" i="10"/>
  <c r="P677" i="10"/>
  <c r="BI675" i="10"/>
  <c r="BH675" i="10"/>
  <c r="BG675" i="10"/>
  <c r="BF675" i="10"/>
  <c r="T675" i="10"/>
  <c r="R675" i="10"/>
  <c r="P675" i="10"/>
  <c r="BI670" i="10"/>
  <c r="BH670" i="10"/>
  <c r="BG670" i="10"/>
  <c r="BF670" i="10"/>
  <c r="T670" i="10"/>
  <c r="R670" i="10"/>
  <c r="P670" i="10"/>
  <c r="BI666" i="10"/>
  <c r="BH666" i="10"/>
  <c r="BG666" i="10"/>
  <c r="BF666" i="10"/>
  <c r="T666" i="10"/>
  <c r="R666" i="10"/>
  <c r="P666" i="10"/>
  <c r="BI662" i="10"/>
  <c r="BH662" i="10"/>
  <c r="BG662" i="10"/>
  <c r="BF662" i="10"/>
  <c r="T662" i="10"/>
  <c r="R662" i="10"/>
  <c r="P662" i="10"/>
  <c r="BI658" i="10"/>
  <c r="BH658" i="10"/>
  <c r="BG658" i="10"/>
  <c r="BF658" i="10"/>
  <c r="T658" i="10"/>
  <c r="R658" i="10"/>
  <c r="P658" i="10"/>
  <c r="BI654" i="10"/>
  <c r="BH654" i="10"/>
  <c r="BG654" i="10"/>
  <c r="BF654" i="10"/>
  <c r="T654" i="10"/>
  <c r="R654" i="10"/>
  <c r="P654" i="10"/>
  <c r="BI643" i="10"/>
  <c r="BH643" i="10"/>
  <c r="BG643" i="10"/>
  <c r="BF643" i="10"/>
  <c r="T643" i="10"/>
  <c r="R643" i="10"/>
  <c r="P643" i="10"/>
  <c r="BI640" i="10"/>
  <c r="BH640" i="10"/>
  <c r="BG640" i="10"/>
  <c r="BF640" i="10"/>
  <c r="T640" i="10"/>
  <c r="R640" i="10"/>
  <c r="P640" i="10"/>
  <c r="BI638" i="10"/>
  <c r="BH638" i="10"/>
  <c r="BG638" i="10"/>
  <c r="BF638" i="10"/>
  <c r="T638" i="10"/>
  <c r="R638" i="10"/>
  <c r="P638" i="10"/>
  <c r="BI635" i="10"/>
  <c r="BH635" i="10"/>
  <c r="BG635" i="10"/>
  <c r="BF635" i="10"/>
  <c r="T635" i="10"/>
  <c r="R635" i="10"/>
  <c r="P635" i="10"/>
  <c r="BI632" i="10"/>
  <c r="BH632" i="10"/>
  <c r="BG632" i="10"/>
  <c r="BF632" i="10"/>
  <c r="T632" i="10"/>
  <c r="R632" i="10"/>
  <c r="P632" i="10"/>
  <c r="BI629" i="10"/>
  <c r="BH629" i="10"/>
  <c r="BG629" i="10"/>
  <c r="BF629" i="10"/>
  <c r="T629" i="10"/>
  <c r="R629" i="10"/>
  <c r="P629" i="10"/>
  <c r="BI626" i="10"/>
  <c r="BH626" i="10"/>
  <c r="BG626" i="10"/>
  <c r="BF626" i="10"/>
  <c r="T626" i="10"/>
  <c r="R626" i="10"/>
  <c r="P626" i="10"/>
  <c r="BI623" i="10"/>
  <c r="BH623" i="10"/>
  <c r="BG623" i="10"/>
  <c r="BF623" i="10"/>
  <c r="T623" i="10"/>
  <c r="R623" i="10"/>
  <c r="P623" i="10"/>
  <c r="BI620" i="10"/>
  <c r="BH620" i="10"/>
  <c r="BG620" i="10"/>
  <c r="BF620" i="10"/>
  <c r="T620" i="10"/>
  <c r="R620" i="10"/>
  <c r="P620" i="10"/>
  <c r="BI617" i="10"/>
  <c r="BH617" i="10"/>
  <c r="BG617" i="10"/>
  <c r="BF617" i="10"/>
  <c r="T617" i="10"/>
  <c r="R617" i="10"/>
  <c r="P617" i="10"/>
  <c r="BI614" i="10"/>
  <c r="BH614" i="10"/>
  <c r="BG614" i="10"/>
  <c r="BF614" i="10"/>
  <c r="T614" i="10"/>
  <c r="R614" i="10"/>
  <c r="P614" i="10"/>
  <c r="BI611" i="10"/>
  <c r="BH611" i="10"/>
  <c r="BG611" i="10"/>
  <c r="BF611" i="10"/>
  <c r="T611" i="10"/>
  <c r="R611" i="10"/>
  <c r="P611" i="10"/>
  <c r="BI608" i="10"/>
  <c r="BH608" i="10"/>
  <c r="BG608" i="10"/>
  <c r="BF608" i="10"/>
  <c r="T608" i="10"/>
  <c r="R608" i="10"/>
  <c r="P608" i="10"/>
  <c r="BI602" i="10"/>
  <c r="BH602" i="10"/>
  <c r="BG602" i="10"/>
  <c r="BF602" i="10"/>
  <c r="T602" i="10"/>
  <c r="R602" i="10"/>
  <c r="P602" i="10"/>
  <c r="BI599" i="10"/>
  <c r="BH599" i="10"/>
  <c r="BG599" i="10"/>
  <c r="BF599" i="10"/>
  <c r="T599" i="10"/>
  <c r="R599" i="10"/>
  <c r="P599" i="10"/>
  <c r="BI596" i="10"/>
  <c r="BH596" i="10"/>
  <c r="BG596" i="10"/>
  <c r="BF596" i="10"/>
  <c r="T596" i="10"/>
  <c r="R596" i="10"/>
  <c r="P596" i="10"/>
  <c r="BI593" i="10"/>
  <c r="BH593" i="10"/>
  <c r="BG593" i="10"/>
  <c r="BF593" i="10"/>
  <c r="T593" i="10"/>
  <c r="R593" i="10"/>
  <c r="P593" i="10"/>
  <c r="BI590" i="10"/>
  <c r="BH590" i="10"/>
  <c r="BG590" i="10"/>
  <c r="BF590" i="10"/>
  <c r="T590" i="10"/>
  <c r="R590" i="10"/>
  <c r="P590" i="10"/>
  <c r="BI588" i="10"/>
  <c r="BH588" i="10"/>
  <c r="BG588" i="10"/>
  <c r="BF588" i="10"/>
  <c r="T588" i="10"/>
  <c r="R588" i="10"/>
  <c r="P588" i="10"/>
  <c r="BI586" i="10"/>
  <c r="BH586" i="10"/>
  <c r="BG586" i="10"/>
  <c r="BF586" i="10"/>
  <c r="T586" i="10"/>
  <c r="R586" i="10"/>
  <c r="P586" i="10"/>
  <c r="BI583" i="10"/>
  <c r="BH583" i="10"/>
  <c r="BG583" i="10"/>
  <c r="BF583" i="10"/>
  <c r="T583" i="10"/>
  <c r="R583" i="10"/>
  <c r="P583" i="10"/>
  <c r="BI580" i="10"/>
  <c r="BH580" i="10"/>
  <c r="BG580" i="10"/>
  <c r="BF580" i="10"/>
  <c r="T580" i="10"/>
  <c r="R580" i="10"/>
  <c r="P580" i="10"/>
  <c r="BI577" i="10"/>
  <c r="BH577" i="10"/>
  <c r="BG577" i="10"/>
  <c r="BF577" i="10"/>
  <c r="T577" i="10"/>
  <c r="R577" i="10"/>
  <c r="P577" i="10"/>
  <c r="BI574" i="10"/>
  <c r="BH574" i="10"/>
  <c r="BG574" i="10"/>
  <c r="BF574" i="10"/>
  <c r="T574" i="10"/>
  <c r="R574" i="10"/>
  <c r="P574" i="10"/>
  <c r="BI571" i="10"/>
  <c r="BH571" i="10"/>
  <c r="BG571" i="10"/>
  <c r="BF571" i="10"/>
  <c r="T571" i="10"/>
  <c r="R571" i="10"/>
  <c r="P571" i="10"/>
  <c r="BI568" i="10"/>
  <c r="BH568" i="10"/>
  <c r="BG568" i="10"/>
  <c r="BF568" i="10"/>
  <c r="T568" i="10"/>
  <c r="R568" i="10"/>
  <c r="P568" i="10"/>
  <c r="BI565" i="10"/>
  <c r="BH565" i="10"/>
  <c r="BG565" i="10"/>
  <c r="BF565" i="10"/>
  <c r="T565" i="10"/>
  <c r="R565" i="10"/>
  <c r="P565" i="10"/>
  <c r="BI562" i="10"/>
  <c r="BH562" i="10"/>
  <c r="BG562" i="10"/>
  <c r="BF562" i="10"/>
  <c r="T562" i="10"/>
  <c r="R562" i="10"/>
  <c r="P562" i="10"/>
  <c r="BI558" i="10"/>
  <c r="BH558" i="10"/>
  <c r="BG558" i="10"/>
  <c r="BF558" i="10"/>
  <c r="T558" i="10"/>
  <c r="R558" i="10"/>
  <c r="P558" i="10"/>
  <c r="BI554" i="10"/>
  <c r="BH554" i="10"/>
  <c r="BG554" i="10"/>
  <c r="BF554" i="10"/>
  <c r="T554" i="10"/>
  <c r="R554" i="10"/>
  <c r="P554" i="10"/>
  <c r="BI550" i="10"/>
  <c r="BH550" i="10"/>
  <c r="BG550" i="10"/>
  <c r="BF550" i="10"/>
  <c r="T550" i="10"/>
  <c r="R550" i="10"/>
  <c r="P550" i="10"/>
  <c r="BI548" i="10"/>
  <c r="BH548" i="10"/>
  <c r="BG548" i="10"/>
  <c r="BF548" i="10"/>
  <c r="T548" i="10"/>
  <c r="R548" i="10"/>
  <c r="P548" i="10"/>
  <c r="BI545" i="10"/>
  <c r="BH545" i="10"/>
  <c r="BG545" i="10"/>
  <c r="BF545" i="10"/>
  <c r="T545" i="10"/>
  <c r="R545" i="10"/>
  <c r="P545" i="10"/>
  <c r="BI542" i="10"/>
  <c r="BH542" i="10"/>
  <c r="BG542" i="10"/>
  <c r="BF542" i="10"/>
  <c r="T542" i="10"/>
  <c r="R542" i="10"/>
  <c r="P542" i="10"/>
  <c r="BI539" i="10"/>
  <c r="BH539" i="10"/>
  <c r="BG539" i="10"/>
  <c r="BF539" i="10"/>
  <c r="T539" i="10"/>
  <c r="R539" i="10"/>
  <c r="P539" i="10"/>
  <c r="BI536" i="10"/>
  <c r="BH536" i="10"/>
  <c r="BG536" i="10"/>
  <c r="BF536" i="10"/>
  <c r="T536" i="10"/>
  <c r="R536" i="10"/>
  <c r="P536" i="10"/>
  <c r="BI533" i="10"/>
  <c r="BH533" i="10"/>
  <c r="BG533" i="10"/>
  <c r="BF533" i="10"/>
  <c r="T533" i="10"/>
  <c r="R533" i="10"/>
  <c r="P533" i="10"/>
  <c r="BI530" i="10"/>
  <c r="BH530" i="10"/>
  <c r="BG530" i="10"/>
  <c r="BF530" i="10"/>
  <c r="T530" i="10"/>
  <c r="R530" i="10"/>
  <c r="P530" i="10"/>
  <c r="BI527" i="10"/>
  <c r="BH527" i="10"/>
  <c r="BG527" i="10"/>
  <c r="BF527" i="10"/>
  <c r="T527" i="10"/>
  <c r="R527" i="10"/>
  <c r="P527" i="10"/>
  <c r="BI524" i="10"/>
  <c r="BH524" i="10"/>
  <c r="BG524" i="10"/>
  <c r="BF524" i="10"/>
  <c r="T524" i="10"/>
  <c r="R524" i="10"/>
  <c r="P524" i="10"/>
  <c r="BI522" i="10"/>
  <c r="BH522" i="10"/>
  <c r="BG522" i="10"/>
  <c r="BF522" i="10"/>
  <c r="T522" i="10"/>
  <c r="R522" i="10"/>
  <c r="P522" i="10"/>
  <c r="BI519" i="10"/>
  <c r="BH519" i="10"/>
  <c r="BG519" i="10"/>
  <c r="BF519" i="10"/>
  <c r="T519" i="10"/>
  <c r="R519" i="10"/>
  <c r="P519" i="10"/>
  <c r="BI516" i="10"/>
  <c r="BH516" i="10"/>
  <c r="BG516" i="10"/>
  <c r="BF516" i="10"/>
  <c r="T516" i="10"/>
  <c r="R516" i="10"/>
  <c r="P516" i="10"/>
  <c r="BI513" i="10"/>
  <c r="BH513" i="10"/>
  <c r="BG513" i="10"/>
  <c r="BF513" i="10"/>
  <c r="T513" i="10"/>
  <c r="R513" i="10"/>
  <c r="P513" i="10"/>
  <c r="BI510" i="10"/>
  <c r="BH510" i="10"/>
  <c r="BG510" i="10"/>
  <c r="BF510" i="10"/>
  <c r="T510" i="10"/>
  <c r="R510" i="10"/>
  <c r="P510" i="10"/>
  <c r="BI507" i="10"/>
  <c r="BH507" i="10"/>
  <c r="BG507" i="10"/>
  <c r="BF507" i="10"/>
  <c r="T507" i="10"/>
  <c r="R507" i="10"/>
  <c r="P507" i="10"/>
  <c r="BI504" i="10"/>
  <c r="BH504" i="10"/>
  <c r="BG504" i="10"/>
  <c r="BF504" i="10"/>
  <c r="T504" i="10"/>
  <c r="R504" i="10"/>
  <c r="P504" i="10"/>
  <c r="BI501" i="10"/>
  <c r="BH501" i="10"/>
  <c r="BG501" i="10"/>
  <c r="BF501" i="10"/>
  <c r="T501" i="10"/>
  <c r="R501" i="10"/>
  <c r="P501" i="10"/>
  <c r="BI498" i="10"/>
  <c r="BH498" i="10"/>
  <c r="BG498" i="10"/>
  <c r="BF498" i="10"/>
  <c r="T498" i="10"/>
  <c r="R498" i="10"/>
  <c r="P498" i="10"/>
  <c r="BI495" i="10"/>
  <c r="BH495" i="10"/>
  <c r="BG495" i="10"/>
  <c r="BF495" i="10"/>
  <c r="T495" i="10"/>
  <c r="R495" i="10"/>
  <c r="P495" i="10"/>
  <c r="BI492" i="10"/>
  <c r="BH492" i="10"/>
  <c r="BG492" i="10"/>
  <c r="BF492" i="10"/>
  <c r="T492" i="10"/>
  <c r="R492" i="10"/>
  <c r="P492" i="10"/>
  <c r="BI489" i="10"/>
  <c r="BH489" i="10"/>
  <c r="BG489" i="10"/>
  <c r="BF489" i="10"/>
  <c r="T489" i="10"/>
  <c r="R489" i="10"/>
  <c r="P489" i="10"/>
  <c r="BI486" i="10"/>
  <c r="BH486" i="10"/>
  <c r="BG486" i="10"/>
  <c r="BF486" i="10"/>
  <c r="T486" i="10"/>
  <c r="R486" i="10"/>
  <c r="P486" i="10"/>
  <c r="BI483" i="10"/>
  <c r="BH483" i="10"/>
  <c r="BG483" i="10"/>
  <c r="BF483" i="10"/>
  <c r="T483" i="10"/>
  <c r="R483" i="10"/>
  <c r="P483" i="10"/>
  <c r="BI480" i="10"/>
  <c r="BH480" i="10"/>
  <c r="BG480" i="10"/>
  <c r="BF480" i="10"/>
  <c r="T480" i="10"/>
  <c r="R480" i="10"/>
  <c r="P480" i="10"/>
  <c r="BI477" i="10"/>
  <c r="BH477" i="10"/>
  <c r="BG477" i="10"/>
  <c r="BF477" i="10"/>
  <c r="T477" i="10"/>
  <c r="R477" i="10"/>
  <c r="P477" i="10"/>
  <c r="BI474" i="10"/>
  <c r="BH474" i="10"/>
  <c r="BG474" i="10"/>
  <c r="BF474" i="10"/>
  <c r="T474" i="10"/>
  <c r="R474" i="10"/>
  <c r="P474" i="10"/>
  <c r="BI471" i="10"/>
  <c r="BH471" i="10"/>
  <c r="BG471" i="10"/>
  <c r="BF471" i="10"/>
  <c r="T471" i="10"/>
  <c r="R471" i="10"/>
  <c r="P471" i="10"/>
  <c r="BI465" i="10"/>
  <c r="BH465" i="10"/>
  <c r="BG465" i="10"/>
  <c r="BF465" i="10"/>
  <c r="T465" i="10"/>
  <c r="R465" i="10"/>
  <c r="P465" i="10"/>
  <c r="BI460" i="10"/>
  <c r="BH460" i="10"/>
  <c r="BG460" i="10"/>
  <c r="BF460" i="10"/>
  <c r="T460" i="10"/>
  <c r="R460" i="10"/>
  <c r="P460" i="10"/>
  <c r="BI454" i="10"/>
  <c r="BH454" i="10"/>
  <c r="BG454" i="10"/>
  <c r="BF454" i="10"/>
  <c r="T454" i="10"/>
  <c r="R454" i="10"/>
  <c r="P454" i="10"/>
  <c r="BI449" i="10"/>
  <c r="BH449" i="10"/>
  <c r="BG449" i="10"/>
  <c r="BF449" i="10"/>
  <c r="T449" i="10"/>
  <c r="R449" i="10"/>
  <c r="P449" i="10"/>
  <c r="BI444" i="10"/>
  <c r="BH444" i="10"/>
  <c r="BG444" i="10"/>
  <c r="BF444" i="10"/>
  <c r="T444" i="10"/>
  <c r="R444" i="10"/>
  <c r="P444" i="10"/>
  <c r="BI438" i="10"/>
  <c r="BH438" i="10"/>
  <c r="BG438" i="10"/>
  <c r="BF438" i="10"/>
  <c r="T438" i="10"/>
  <c r="R438" i="10"/>
  <c r="P438" i="10"/>
  <c r="BI433" i="10"/>
  <c r="BH433" i="10"/>
  <c r="BG433" i="10"/>
  <c r="BF433" i="10"/>
  <c r="T433" i="10"/>
  <c r="R433" i="10"/>
  <c r="P433" i="10"/>
  <c r="BI430" i="10"/>
  <c r="BH430" i="10"/>
  <c r="BG430" i="10"/>
  <c r="BF430" i="10"/>
  <c r="T430" i="10"/>
  <c r="R430" i="10"/>
  <c r="P430" i="10"/>
  <c r="BI425" i="10"/>
  <c r="BH425" i="10"/>
  <c r="BG425" i="10"/>
  <c r="BF425" i="10"/>
  <c r="T425" i="10"/>
  <c r="R425" i="10"/>
  <c r="P425" i="10"/>
  <c r="BI422" i="10"/>
  <c r="BH422" i="10"/>
  <c r="BG422" i="10"/>
  <c r="BF422" i="10"/>
  <c r="T422" i="10"/>
  <c r="R422" i="10"/>
  <c r="P422" i="10"/>
  <c r="BI416" i="10"/>
  <c r="BH416" i="10"/>
  <c r="BG416" i="10"/>
  <c r="BF416" i="10"/>
  <c r="T416" i="10"/>
  <c r="R416" i="10"/>
  <c r="P416" i="10"/>
  <c r="BI411" i="10"/>
  <c r="BH411" i="10"/>
  <c r="BG411" i="10"/>
  <c r="BF411" i="10"/>
  <c r="T411" i="10"/>
  <c r="R411" i="10"/>
  <c r="P411" i="10"/>
  <c r="BI408" i="10"/>
  <c r="BH408" i="10"/>
  <c r="BG408" i="10"/>
  <c r="BF408" i="10"/>
  <c r="T408" i="10"/>
  <c r="R408" i="10"/>
  <c r="P408" i="10"/>
  <c r="BI403" i="10"/>
  <c r="BH403" i="10"/>
  <c r="BG403" i="10"/>
  <c r="BF403" i="10"/>
  <c r="T403" i="10"/>
  <c r="R403" i="10"/>
  <c r="P403" i="10"/>
  <c r="BI400" i="10"/>
  <c r="BH400" i="10"/>
  <c r="BG400" i="10"/>
  <c r="BF400" i="10"/>
  <c r="T400" i="10"/>
  <c r="R400" i="10"/>
  <c r="P400" i="10"/>
  <c r="BI395" i="10"/>
  <c r="BH395" i="10"/>
  <c r="BG395" i="10"/>
  <c r="BF395" i="10"/>
  <c r="T395" i="10"/>
  <c r="R395" i="10"/>
  <c r="P395" i="10"/>
  <c r="BI390" i="10"/>
  <c r="BH390" i="10"/>
  <c r="BG390" i="10"/>
  <c r="BF390" i="10"/>
  <c r="T390" i="10"/>
  <c r="R390" i="10"/>
  <c r="P390" i="10"/>
  <c r="BI385" i="10"/>
  <c r="BH385" i="10"/>
  <c r="BG385" i="10"/>
  <c r="BF385" i="10"/>
  <c r="T385" i="10"/>
  <c r="R385" i="10"/>
  <c r="P385" i="10"/>
  <c r="BI380" i="10"/>
  <c r="BH380" i="10"/>
  <c r="BG380" i="10"/>
  <c r="BF380" i="10"/>
  <c r="T380" i="10"/>
  <c r="R380" i="10"/>
  <c r="P380" i="10"/>
  <c r="BI375" i="10"/>
  <c r="BH375" i="10"/>
  <c r="BG375" i="10"/>
  <c r="BF375" i="10"/>
  <c r="T375" i="10"/>
  <c r="R375" i="10"/>
  <c r="P375" i="10"/>
  <c r="BI370" i="10"/>
  <c r="BH370" i="10"/>
  <c r="BG370" i="10"/>
  <c r="BF370" i="10"/>
  <c r="T370" i="10"/>
  <c r="R370" i="10"/>
  <c r="P370" i="10"/>
  <c r="BI365" i="10"/>
  <c r="BH365" i="10"/>
  <c r="BG365" i="10"/>
  <c r="BF365" i="10"/>
  <c r="T365" i="10"/>
  <c r="R365" i="10"/>
  <c r="P365" i="10"/>
  <c r="BI360" i="10"/>
  <c r="BH360" i="10"/>
  <c r="BG360" i="10"/>
  <c r="BF360" i="10"/>
  <c r="T360" i="10"/>
  <c r="R360" i="10"/>
  <c r="P360" i="10"/>
  <c r="BI354" i="10"/>
  <c r="BH354" i="10"/>
  <c r="BG354" i="10"/>
  <c r="BF354" i="10"/>
  <c r="T354" i="10"/>
  <c r="R354" i="10"/>
  <c r="P354" i="10"/>
  <c r="BI349" i="10"/>
  <c r="BH349" i="10"/>
  <c r="BG349" i="10"/>
  <c r="BF349" i="10"/>
  <c r="T349" i="10"/>
  <c r="R349" i="10"/>
  <c r="P349" i="10"/>
  <c r="BI344" i="10"/>
  <c r="BH344" i="10"/>
  <c r="BG344" i="10"/>
  <c r="BF344" i="10"/>
  <c r="T344" i="10"/>
  <c r="R344" i="10"/>
  <c r="P344" i="10"/>
  <c r="BI339" i="10"/>
  <c r="BH339" i="10"/>
  <c r="BG339" i="10"/>
  <c r="BF339" i="10"/>
  <c r="T339" i="10"/>
  <c r="R339" i="10"/>
  <c r="P339" i="10"/>
  <c r="BI334" i="10"/>
  <c r="BH334" i="10"/>
  <c r="BG334" i="10"/>
  <c r="BF334" i="10"/>
  <c r="T334" i="10"/>
  <c r="R334" i="10"/>
  <c r="P334" i="10"/>
  <c r="BI329" i="10"/>
  <c r="BH329" i="10"/>
  <c r="BG329" i="10"/>
  <c r="BF329" i="10"/>
  <c r="T329" i="10"/>
  <c r="R329" i="10"/>
  <c r="P329" i="10"/>
  <c r="BI324" i="10"/>
  <c r="BH324" i="10"/>
  <c r="BG324" i="10"/>
  <c r="BF324" i="10"/>
  <c r="T324" i="10"/>
  <c r="R324" i="10"/>
  <c r="P324" i="10"/>
  <c r="BI319" i="10"/>
  <c r="BH319" i="10"/>
  <c r="BG319" i="10"/>
  <c r="BF319" i="10"/>
  <c r="T319" i="10"/>
  <c r="R319" i="10"/>
  <c r="P319" i="10"/>
  <c r="BI314" i="10"/>
  <c r="BH314" i="10"/>
  <c r="BG314" i="10"/>
  <c r="BF314" i="10"/>
  <c r="T314" i="10"/>
  <c r="R314" i="10"/>
  <c r="P314" i="10"/>
  <c r="BI309" i="10"/>
  <c r="BH309" i="10"/>
  <c r="BG309" i="10"/>
  <c r="BF309" i="10"/>
  <c r="T309" i="10"/>
  <c r="R309" i="10"/>
  <c r="P309" i="10"/>
  <c r="BI304" i="10"/>
  <c r="BH304" i="10"/>
  <c r="BG304" i="10"/>
  <c r="BF304" i="10"/>
  <c r="T304" i="10"/>
  <c r="R304" i="10"/>
  <c r="P304" i="10"/>
  <c r="BI299" i="10"/>
  <c r="BH299" i="10"/>
  <c r="BG299" i="10"/>
  <c r="BF299" i="10"/>
  <c r="T299" i="10"/>
  <c r="R299" i="10"/>
  <c r="P299" i="10"/>
  <c r="BI294" i="10"/>
  <c r="BH294" i="10"/>
  <c r="BG294" i="10"/>
  <c r="BF294" i="10"/>
  <c r="T294" i="10"/>
  <c r="R294" i="10"/>
  <c r="P294" i="10"/>
  <c r="BI289" i="10"/>
  <c r="BH289" i="10"/>
  <c r="BG289" i="10"/>
  <c r="BF289" i="10"/>
  <c r="T289" i="10"/>
  <c r="R289" i="10"/>
  <c r="P289" i="10"/>
  <c r="BI284" i="10"/>
  <c r="BH284" i="10"/>
  <c r="BG284" i="10"/>
  <c r="BF284" i="10"/>
  <c r="T284" i="10"/>
  <c r="R284" i="10"/>
  <c r="P284" i="10"/>
  <c r="BI279" i="10"/>
  <c r="BH279" i="10"/>
  <c r="BG279" i="10"/>
  <c r="BF279" i="10"/>
  <c r="T279" i="10"/>
  <c r="R279" i="10"/>
  <c r="P279" i="10"/>
  <c r="BI274" i="10"/>
  <c r="BH274" i="10"/>
  <c r="BG274" i="10"/>
  <c r="BF274" i="10"/>
  <c r="T274" i="10"/>
  <c r="R274" i="10"/>
  <c r="P274" i="10"/>
  <c r="BI269" i="10"/>
  <c r="BH269" i="10"/>
  <c r="BG269" i="10"/>
  <c r="BF269" i="10"/>
  <c r="T269" i="10"/>
  <c r="R269" i="10"/>
  <c r="P269" i="10"/>
  <c r="BI264" i="10"/>
  <c r="BH264" i="10"/>
  <c r="BG264" i="10"/>
  <c r="BF264" i="10"/>
  <c r="T264" i="10"/>
  <c r="R264" i="10"/>
  <c r="P264" i="10"/>
  <c r="BI259" i="10"/>
  <c r="BH259" i="10"/>
  <c r="BG259" i="10"/>
  <c r="BF259" i="10"/>
  <c r="T259" i="10"/>
  <c r="R259" i="10"/>
  <c r="P259" i="10"/>
  <c r="BI254" i="10"/>
  <c r="BH254" i="10"/>
  <c r="BG254" i="10"/>
  <c r="BF254" i="10"/>
  <c r="T254" i="10"/>
  <c r="R254" i="10"/>
  <c r="P254" i="10"/>
  <c r="BI249" i="10"/>
  <c r="BH249" i="10"/>
  <c r="BG249" i="10"/>
  <c r="BF249" i="10"/>
  <c r="T249" i="10"/>
  <c r="R249" i="10"/>
  <c r="P249" i="10"/>
  <c r="BI243" i="10"/>
  <c r="BH243" i="10"/>
  <c r="BG243" i="10"/>
  <c r="BF243" i="10"/>
  <c r="T243" i="10"/>
  <c r="R243" i="10"/>
  <c r="P243" i="10"/>
  <c r="BI238" i="10"/>
  <c r="BH238" i="10"/>
  <c r="BG238" i="10"/>
  <c r="BF238" i="10"/>
  <c r="T238" i="10"/>
  <c r="R238" i="10"/>
  <c r="P238" i="10"/>
  <c r="BI233" i="10"/>
  <c r="BH233" i="10"/>
  <c r="BG233" i="10"/>
  <c r="BF233" i="10"/>
  <c r="T233" i="10"/>
  <c r="R233" i="10"/>
  <c r="P233" i="10"/>
  <c r="BI229" i="10"/>
  <c r="BH229" i="10"/>
  <c r="BG229" i="10"/>
  <c r="BF229" i="10"/>
  <c r="T229" i="10"/>
  <c r="R229" i="10"/>
  <c r="P229" i="10"/>
  <c r="BI225" i="10"/>
  <c r="BH225" i="10"/>
  <c r="BG225" i="10"/>
  <c r="BF225" i="10"/>
  <c r="T225" i="10"/>
  <c r="R225" i="10"/>
  <c r="P225" i="10"/>
  <c r="BI219" i="10"/>
  <c r="BH219" i="10"/>
  <c r="BG219" i="10"/>
  <c r="BF219" i="10"/>
  <c r="T219" i="10"/>
  <c r="R219" i="10"/>
  <c r="P219" i="10"/>
  <c r="BI214" i="10"/>
  <c r="BH214" i="10"/>
  <c r="BG214" i="10"/>
  <c r="BF214" i="10"/>
  <c r="T214" i="10"/>
  <c r="R214" i="10"/>
  <c r="P214" i="10"/>
  <c r="BI209" i="10"/>
  <c r="BH209" i="10"/>
  <c r="BG209" i="10"/>
  <c r="BF209" i="10"/>
  <c r="T209" i="10"/>
  <c r="R209" i="10"/>
  <c r="P209" i="10"/>
  <c r="BI204" i="10"/>
  <c r="BH204" i="10"/>
  <c r="BG204" i="10"/>
  <c r="BF204" i="10"/>
  <c r="T204" i="10"/>
  <c r="R204" i="10"/>
  <c r="P204" i="10"/>
  <c r="BI198" i="10"/>
  <c r="BH198" i="10"/>
  <c r="BG198" i="10"/>
  <c r="BF198" i="10"/>
  <c r="T198" i="10"/>
  <c r="T197" i="10"/>
  <c r="R198" i="10"/>
  <c r="R197" i="10"/>
  <c r="P198" i="10"/>
  <c r="P197" i="10" s="1"/>
  <c r="BI192" i="10"/>
  <c r="BH192" i="10"/>
  <c r="BG192" i="10"/>
  <c r="BF192" i="10"/>
  <c r="T192" i="10"/>
  <c r="R192" i="10"/>
  <c r="P192" i="10"/>
  <c r="BI187" i="10"/>
  <c r="BH187" i="10"/>
  <c r="BG187" i="10"/>
  <c r="BF187" i="10"/>
  <c r="T187" i="10"/>
  <c r="R187" i="10"/>
  <c r="P187" i="10"/>
  <c r="BI182" i="10"/>
  <c r="BH182" i="10"/>
  <c r="BG182" i="10"/>
  <c r="BF182" i="10"/>
  <c r="T182" i="10"/>
  <c r="R182" i="10"/>
  <c r="P182" i="10"/>
  <c r="BI177" i="10"/>
  <c r="BH177" i="10"/>
  <c r="BG177" i="10"/>
  <c r="BF177" i="10"/>
  <c r="T177" i="10"/>
  <c r="R177" i="10"/>
  <c r="P177" i="10"/>
  <c r="BI172" i="10"/>
  <c r="BH172" i="10"/>
  <c r="BG172" i="10"/>
  <c r="BF172" i="10"/>
  <c r="T172" i="10"/>
  <c r="R172" i="10"/>
  <c r="P172" i="10"/>
  <c r="BI167" i="10"/>
  <c r="BH167" i="10"/>
  <c r="BG167" i="10"/>
  <c r="BF167" i="10"/>
  <c r="T167" i="10"/>
  <c r="R167" i="10"/>
  <c r="P167" i="10"/>
  <c r="BI162" i="10"/>
  <c r="BH162" i="10"/>
  <c r="BG162" i="10"/>
  <c r="BF162" i="10"/>
  <c r="T162" i="10"/>
  <c r="R162" i="10"/>
  <c r="P162" i="10"/>
  <c r="BI157" i="10"/>
  <c r="BH157" i="10"/>
  <c r="BG157" i="10"/>
  <c r="BF157" i="10"/>
  <c r="T157" i="10"/>
  <c r="R157" i="10"/>
  <c r="P157" i="10"/>
  <c r="BI152" i="10"/>
  <c r="BH152" i="10"/>
  <c r="BG152" i="10"/>
  <c r="BF152" i="10"/>
  <c r="T152" i="10"/>
  <c r="R152" i="10"/>
  <c r="P152" i="10"/>
  <c r="BI147" i="10"/>
  <c r="BH147" i="10"/>
  <c r="BG147" i="10"/>
  <c r="BF147" i="10"/>
  <c r="T147" i="10"/>
  <c r="R147" i="10"/>
  <c r="P147" i="10"/>
  <c r="BI142" i="10"/>
  <c r="BH142" i="10"/>
  <c r="BG142" i="10"/>
  <c r="BF142" i="10"/>
  <c r="T142" i="10"/>
  <c r="R142" i="10"/>
  <c r="P142" i="10"/>
  <c r="BI137" i="10"/>
  <c r="BH137" i="10"/>
  <c r="BG137" i="10"/>
  <c r="BF137" i="10"/>
  <c r="T137" i="10"/>
  <c r="R137" i="10"/>
  <c r="P137" i="10"/>
  <c r="BI132" i="10"/>
  <c r="BH132" i="10"/>
  <c r="BG132" i="10"/>
  <c r="BF132" i="10"/>
  <c r="T132" i="10"/>
  <c r="R132" i="10"/>
  <c r="P132" i="10"/>
  <c r="BI127" i="10"/>
  <c r="BH127" i="10"/>
  <c r="BG127" i="10"/>
  <c r="BF127" i="10"/>
  <c r="T127" i="10"/>
  <c r="R127" i="10"/>
  <c r="P127" i="10"/>
  <c r="F119" i="10"/>
  <c r="E117" i="10"/>
  <c r="F89" i="10"/>
  <c r="E87" i="10"/>
  <c r="J24" i="10"/>
  <c r="E24" i="10"/>
  <c r="J122" i="10" s="1"/>
  <c r="J23" i="10"/>
  <c r="J21" i="10"/>
  <c r="E21" i="10"/>
  <c r="J121" i="10" s="1"/>
  <c r="J20" i="10"/>
  <c r="J18" i="10"/>
  <c r="E18" i="10"/>
  <c r="F122" i="10" s="1"/>
  <c r="J17" i="10"/>
  <c r="J15" i="10"/>
  <c r="E15" i="10"/>
  <c r="F121" i="10" s="1"/>
  <c r="J14" i="10"/>
  <c r="J12" i="10"/>
  <c r="J119" i="10" s="1"/>
  <c r="E7" i="10"/>
  <c r="E115" i="10" s="1"/>
  <c r="J37" i="9"/>
  <c r="J36" i="9"/>
  <c r="AY102" i="1" s="1"/>
  <c r="J35" i="9"/>
  <c r="AX102" i="1" s="1"/>
  <c r="BI227" i="9"/>
  <c r="BH227" i="9"/>
  <c r="BG227" i="9"/>
  <c r="BF227" i="9"/>
  <c r="T227" i="9"/>
  <c r="R227" i="9"/>
  <c r="P227" i="9"/>
  <c r="BI223" i="9"/>
  <c r="BH223" i="9"/>
  <c r="BG223" i="9"/>
  <c r="BF223" i="9"/>
  <c r="T223" i="9"/>
  <c r="R223" i="9"/>
  <c r="P223" i="9"/>
  <c r="BI219" i="9"/>
  <c r="BH219" i="9"/>
  <c r="BG219" i="9"/>
  <c r="BF219" i="9"/>
  <c r="T219" i="9"/>
  <c r="R219" i="9"/>
  <c r="P219" i="9"/>
  <c r="BI215" i="9"/>
  <c r="BH215" i="9"/>
  <c r="BG215" i="9"/>
  <c r="BF215" i="9"/>
  <c r="T215" i="9"/>
  <c r="R215" i="9"/>
  <c r="P215" i="9"/>
  <c r="BI211" i="9"/>
  <c r="BH211" i="9"/>
  <c r="BG211" i="9"/>
  <c r="BF211" i="9"/>
  <c r="T211" i="9"/>
  <c r="R211" i="9"/>
  <c r="P211" i="9"/>
  <c r="BI207" i="9"/>
  <c r="BH207" i="9"/>
  <c r="BG207" i="9"/>
  <c r="BF207" i="9"/>
  <c r="T207" i="9"/>
  <c r="R207" i="9"/>
  <c r="P207" i="9"/>
  <c r="BI203" i="9"/>
  <c r="BH203" i="9"/>
  <c r="BG203" i="9"/>
  <c r="BF203" i="9"/>
  <c r="T203" i="9"/>
  <c r="R203" i="9"/>
  <c r="P203" i="9"/>
  <c r="BI199" i="9"/>
  <c r="BH199" i="9"/>
  <c r="BG199" i="9"/>
  <c r="BF199" i="9"/>
  <c r="T199" i="9"/>
  <c r="R199" i="9"/>
  <c r="P199" i="9"/>
  <c r="BI196" i="9"/>
  <c r="BH196" i="9"/>
  <c r="BG196" i="9"/>
  <c r="BF196" i="9"/>
  <c r="T196" i="9"/>
  <c r="R196" i="9"/>
  <c r="P196" i="9"/>
  <c r="BI193" i="9"/>
  <c r="BH193" i="9"/>
  <c r="BG193" i="9"/>
  <c r="BF193" i="9"/>
  <c r="T193" i="9"/>
  <c r="R193" i="9"/>
  <c r="P193" i="9"/>
  <c r="BI189" i="9"/>
  <c r="BH189" i="9"/>
  <c r="BG189" i="9"/>
  <c r="BF189" i="9"/>
  <c r="T189" i="9"/>
  <c r="R189" i="9"/>
  <c r="P189" i="9"/>
  <c r="BI185" i="9"/>
  <c r="BH185" i="9"/>
  <c r="BG185" i="9"/>
  <c r="BF185" i="9"/>
  <c r="T185" i="9"/>
  <c r="R185" i="9"/>
  <c r="P185" i="9"/>
  <c r="BI180" i="9"/>
  <c r="BH180" i="9"/>
  <c r="BG180" i="9"/>
  <c r="BF180" i="9"/>
  <c r="T180" i="9"/>
  <c r="R180" i="9"/>
  <c r="P180" i="9"/>
  <c r="BI176" i="9"/>
  <c r="BH176" i="9"/>
  <c r="BG176" i="9"/>
  <c r="BF176" i="9"/>
  <c r="T176" i="9"/>
  <c r="R176" i="9"/>
  <c r="P176" i="9"/>
  <c r="BI174" i="9"/>
  <c r="BH174" i="9"/>
  <c r="BG174" i="9"/>
  <c r="BF174" i="9"/>
  <c r="T174" i="9"/>
  <c r="R174" i="9"/>
  <c r="P174" i="9"/>
  <c r="BI169" i="9"/>
  <c r="BH169" i="9"/>
  <c r="BG169" i="9"/>
  <c r="BF169" i="9"/>
  <c r="T169" i="9"/>
  <c r="R169" i="9"/>
  <c r="P169" i="9"/>
  <c r="BI165" i="9"/>
  <c r="BH165" i="9"/>
  <c r="BG165" i="9"/>
  <c r="BF165" i="9"/>
  <c r="T165" i="9"/>
  <c r="R165" i="9"/>
  <c r="P165" i="9"/>
  <c r="BI162" i="9"/>
  <c r="BH162" i="9"/>
  <c r="BG162" i="9"/>
  <c r="BF162" i="9"/>
  <c r="T162" i="9"/>
  <c r="R162" i="9"/>
  <c r="P162" i="9"/>
  <c r="BI159" i="9"/>
  <c r="BH159" i="9"/>
  <c r="BG159" i="9"/>
  <c r="BF159" i="9"/>
  <c r="T159" i="9"/>
  <c r="R159" i="9"/>
  <c r="P159" i="9"/>
  <c r="BI156" i="9"/>
  <c r="BH156" i="9"/>
  <c r="BG156" i="9"/>
  <c r="BF156" i="9"/>
  <c r="T156" i="9"/>
  <c r="R156" i="9"/>
  <c r="P156" i="9"/>
  <c r="BI153" i="9"/>
  <c r="BH153" i="9"/>
  <c r="BG153" i="9"/>
  <c r="BF153" i="9"/>
  <c r="T153" i="9"/>
  <c r="R153" i="9"/>
  <c r="P153" i="9"/>
  <c r="BI150" i="9"/>
  <c r="BH150" i="9"/>
  <c r="BG150" i="9"/>
  <c r="BF150" i="9"/>
  <c r="T150" i="9"/>
  <c r="R150" i="9"/>
  <c r="P150" i="9"/>
  <c r="BI144" i="9"/>
  <c r="BH144" i="9"/>
  <c r="BG144" i="9"/>
  <c r="BF144" i="9"/>
  <c r="T144" i="9"/>
  <c r="T143" i="9" s="1"/>
  <c r="R144" i="9"/>
  <c r="R143" i="9" s="1"/>
  <c r="P144" i="9"/>
  <c r="P143" i="9" s="1"/>
  <c r="BI138" i="9"/>
  <c r="BH138" i="9"/>
  <c r="BG138" i="9"/>
  <c r="BF138" i="9"/>
  <c r="T138" i="9"/>
  <c r="T137" i="9" s="1"/>
  <c r="R138" i="9"/>
  <c r="R137" i="9" s="1"/>
  <c r="P138" i="9"/>
  <c r="P137" i="9" s="1"/>
  <c r="BI133" i="9"/>
  <c r="BH133" i="9"/>
  <c r="BG133" i="9"/>
  <c r="BF133" i="9"/>
  <c r="T133" i="9"/>
  <c r="T132" i="9" s="1"/>
  <c r="R133" i="9"/>
  <c r="R132" i="9" s="1"/>
  <c r="P133" i="9"/>
  <c r="P132" i="9" s="1"/>
  <c r="BI127" i="9"/>
  <c r="BH127" i="9"/>
  <c r="BG127" i="9"/>
  <c r="BF127" i="9"/>
  <c r="T127" i="9"/>
  <c r="T126" i="9" s="1"/>
  <c r="R127" i="9"/>
  <c r="R126" i="9" s="1"/>
  <c r="P127" i="9"/>
  <c r="P126" i="9" s="1"/>
  <c r="F119" i="9"/>
  <c r="E117" i="9"/>
  <c r="F89" i="9"/>
  <c r="E87" i="9"/>
  <c r="J24" i="9"/>
  <c r="E24" i="9"/>
  <c r="J92" i="9"/>
  <c r="J23" i="9"/>
  <c r="J21" i="9"/>
  <c r="E21" i="9"/>
  <c r="J121" i="9" s="1"/>
  <c r="J20" i="9"/>
  <c r="J18" i="9"/>
  <c r="E18" i="9"/>
  <c r="F122" i="9" s="1"/>
  <c r="J17" i="9"/>
  <c r="J15" i="9"/>
  <c r="E15" i="9"/>
  <c r="F91" i="9" s="1"/>
  <c r="J14" i="9"/>
  <c r="J12" i="9"/>
  <c r="J119" i="9" s="1"/>
  <c r="E7" i="9"/>
  <c r="E115" i="9" s="1"/>
  <c r="J37" i="8"/>
  <c r="J36" i="8"/>
  <c r="AY101" i="1" s="1"/>
  <c r="J35" i="8"/>
  <c r="AX101" i="1" s="1"/>
  <c r="BI325" i="8"/>
  <c r="BH325" i="8"/>
  <c r="BG325" i="8"/>
  <c r="BF325" i="8"/>
  <c r="T325" i="8"/>
  <c r="R325" i="8"/>
  <c r="P325" i="8"/>
  <c r="BI321" i="8"/>
  <c r="BH321" i="8"/>
  <c r="BG321" i="8"/>
  <c r="BF321" i="8"/>
  <c r="T321" i="8"/>
  <c r="R321" i="8"/>
  <c r="P321" i="8"/>
  <c r="BI317" i="8"/>
  <c r="BH317" i="8"/>
  <c r="BG317" i="8"/>
  <c r="BF317" i="8"/>
  <c r="T317" i="8"/>
  <c r="R317" i="8"/>
  <c r="P317" i="8"/>
  <c r="BI313" i="8"/>
  <c r="BH313" i="8"/>
  <c r="BG313" i="8"/>
  <c r="BF313" i="8"/>
  <c r="T313" i="8"/>
  <c r="R313" i="8"/>
  <c r="P313" i="8"/>
  <c r="BI309" i="8"/>
  <c r="BH309" i="8"/>
  <c r="BG309" i="8"/>
  <c r="BF309" i="8"/>
  <c r="T309" i="8"/>
  <c r="R309" i="8"/>
  <c r="P309" i="8"/>
  <c r="BI305" i="8"/>
  <c r="BH305" i="8"/>
  <c r="BG305" i="8"/>
  <c r="BF305" i="8"/>
  <c r="T305" i="8"/>
  <c r="R305" i="8"/>
  <c r="P305" i="8"/>
  <c r="BI301" i="8"/>
  <c r="BH301" i="8"/>
  <c r="BG301" i="8"/>
  <c r="BF301" i="8"/>
  <c r="T301" i="8"/>
  <c r="R301" i="8"/>
  <c r="P301" i="8"/>
  <c r="BI297" i="8"/>
  <c r="BH297" i="8"/>
  <c r="BG297" i="8"/>
  <c r="BF297" i="8"/>
  <c r="T297" i="8"/>
  <c r="R297" i="8"/>
  <c r="P297" i="8"/>
  <c r="BI293" i="8"/>
  <c r="BH293" i="8"/>
  <c r="BG293" i="8"/>
  <c r="BF293" i="8"/>
  <c r="T293" i="8"/>
  <c r="R293" i="8"/>
  <c r="P293" i="8"/>
  <c r="BI289" i="8"/>
  <c r="BH289" i="8"/>
  <c r="BG289" i="8"/>
  <c r="BF289" i="8"/>
  <c r="T289" i="8"/>
  <c r="R289" i="8"/>
  <c r="P289" i="8"/>
  <c r="BI285" i="8"/>
  <c r="BH285" i="8"/>
  <c r="BG285" i="8"/>
  <c r="BF285" i="8"/>
  <c r="T285" i="8"/>
  <c r="R285" i="8"/>
  <c r="P285" i="8"/>
  <c r="BI281" i="8"/>
  <c r="BH281" i="8"/>
  <c r="BG281" i="8"/>
  <c r="BF281" i="8"/>
  <c r="T281" i="8"/>
  <c r="R281" i="8"/>
  <c r="P281" i="8"/>
  <c r="BI275" i="8"/>
  <c r="BH275" i="8"/>
  <c r="BG275" i="8"/>
  <c r="BF275" i="8"/>
  <c r="T275" i="8"/>
  <c r="R275" i="8"/>
  <c r="P275" i="8"/>
  <c r="BI271" i="8"/>
  <c r="BH271" i="8"/>
  <c r="BG271" i="8"/>
  <c r="BF271" i="8"/>
  <c r="T271" i="8"/>
  <c r="R271" i="8"/>
  <c r="P271" i="8"/>
  <c r="BI266" i="8"/>
  <c r="BH266" i="8"/>
  <c r="BG266" i="8"/>
  <c r="BF266" i="8"/>
  <c r="T266" i="8"/>
  <c r="R266" i="8"/>
  <c r="P266" i="8"/>
  <c r="BI263" i="8"/>
  <c r="BH263" i="8"/>
  <c r="BG263" i="8"/>
  <c r="BF263" i="8"/>
  <c r="T263" i="8"/>
  <c r="R263" i="8"/>
  <c r="P263" i="8"/>
  <c r="BI257" i="8"/>
  <c r="BH257" i="8"/>
  <c r="BG257" i="8"/>
  <c r="BF257" i="8"/>
  <c r="T257" i="8"/>
  <c r="R257" i="8"/>
  <c r="P257" i="8"/>
  <c r="BI253" i="8"/>
  <c r="BH253" i="8"/>
  <c r="BG253" i="8"/>
  <c r="BF253" i="8"/>
  <c r="T253" i="8"/>
  <c r="R253" i="8"/>
  <c r="P253" i="8"/>
  <c r="BI249" i="8"/>
  <c r="BH249" i="8"/>
  <c r="BG249" i="8"/>
  <c r="BF249" i="8"/>
  <c r="T249" i="8"/>
  <c r="R249" i="8"/>
  <c r="P249" i="8"/>
  <c r="BI245" i="8"/>
  <c r="BH245" i="8"/>
  <c r="BG245" i="8"/>
  <c r="BF245" i="8"/>
  <c r="T245" i="8"/>
  <c r="R245" i="8"/>
  <c r="P245" i="8"/>
  <c r="BI241" i="8"/>
  <c r="BH241" i="8"/>
  <c r="BG241" i="8"/>
  <c r="BF241" i="8"/>
  <c r="T241" i="8"/>
  <c r="R241" i="8"/>
  <c r="P241" i="8"/>
  <c r="BI236" i="8"/>
  <c r="BH236" i="8"/>
  <c r="BG236" i="8"/>
  <c r="BF236" i="8"/>
  <c r="T236" i="8"/>
  <c r="R236" i="8"/>
  <c r="P236" i="8"/>
  <c r="BI232" i="8"/>
  <c r="BH232" i="8"/>
  <c r="BG232" i="8"/>
  <c r="BF232" i="8"/>
  <c r="T232" i="8"/>
  <c r="R232" i="8"/>
  <c r="P232" i="8"/>
  <c r="BI226" i="8"/>
  <c r="BH226" i="8"/>
  <c r="BG226" i="8"/>
  <c r="BF226" i="8"/>
  <c r="T226" i="8"/>
  <c r="T225" i="8" s="1"/>
  <c r="R226" i="8"/>
  <c r="R225" i="8" s="1"/>
  <c r="P226" i="8"/>
  <c r="P225" i="8" s="1"/>
  <c r="BI222" i="8"/>
  <c r="BH222" i="8"/>
  <c r="BG222" i="8"/>
  <c r="BF222" i="8"/>
  <c r="T222" i="8"/>
  <c r="R222" i="8"/>
  <c r="P222" i="8"/>
  <c r="BI218" i="8"/>
  <c r="BH218" i="8"/>
  <c r="BG218" i="8"/>
  <c r="BF218" i="8"/>
  <c r="T218" i="8"/>
  <c r="R218" i="8"/>
  <c r="P218" i="8"/>
  <c r="BI214" i="8"/>
  <c r="BH214" i="8"/>
  <c r="BG214" i="8"/>
  <c r="BF214" i="8"/>
  <c r="T214" i="8"/>
  <c r="R214" i="8"/>
  <c r="P214" i="8"/>
  <c r="BI210" i="8"/>
  <c r="BH210" i="8"/>
  <c r="BG210" i="8"/>
  <c r="BF210" i="8"/>
  <c r="T210" i="8"/>
  <c r="R210" i="8"/>
  <c r="P210" i="8"/>
  <c r="BI206" i="8"/>
  <c r="BH206" i="8"/>
  <c r="BG206" i="8"/>
  <c r="BF206" i="8"/>
  <c r="T206" i="8"/>
  <c r="R206" i="8"/>
  <c r="P206" i="8"/>
  <c r="BI202" i="8"/>
  <c r="BH202" i="8"/>
  <c r="BG202" i="8"/>
  <c r="BF202" i="8"/>
  <c r="T202" i="8"/>
  <c r="R202" i="8"/>
  <c r="P202" i="8"/>
  <c r="BI198" i="8"/>
  <c r="BH198" i="8"/>
  <c r="BG198" i="8"/>
  <c r="BF198" i="8"/>
  <c r="T198" i="8"/>
  <c r="R198" i="8"/>
  <c r="P198" i="8"/>
  <c r="BI194" i="8"/>
  <c r="BH194" i="8"/>
  <c r="BG194" i="8"/>
  <c r="BF194" i="8"/>
  <c r="T194" i="8"/>
  <c r="R194" i="8"/>
  <c r="P194" i="8"/>
  <c r="BI189" i="8"/>
  <c r="BH189" i="8"/>
  <c r="BG189" i="8"/>
  <c r="BF189" i="8"/>
  <c r="T189" i="8"/>
  <c r="R189" i="8"/>
  <c r="P189" i="8"/>
  <c r="BI185" i="8"/>
  <c r="BH185" i="8"/>
  <c r="BG185" i="8"/>
  <c r="BF185" i="8"/>
  <c r="T185" i="8"/>
  <c r="R185" i="8"/>
  <c r="P185" i="8"/>
  <c r="BI181" i="8"/>
  <c r="BH181" i="8"/>
  <c r="BG181" i="8"/>
  <c r="BF181" i="8"/>
  <c r="T181" i="8"/>
  <c r="R181" i="8"/>
  <c r="P181" i="8"/>
  <c r="BI177" i="8"/>
  <c r="BH177" i="8"/>
  <c r="BG177" i="8"/>
  <c r="BF177" i="8"/>
  <c r="T177" i="8"/>
  <c r="R177" i="8"/>
  <c r="P177" i="8"/>
  <c r="BI173" i="8"/>
  <c r="BH173" i="8"/>
  <c r="BG173" i="8"/>
  <c r="BF173" i="8"/>
  <c r="T173" i="8"/>
  <c r="R173" i="8"/>
  <c r="P173" i="8"/>
  <c r="BI167" i="8"/>
  <c r="BH167" i="8"/>
  <c r="BG167" i="8"/>
  <c r="BF167" i="8"/>
  <c r="T167" i="8"/>
  <c r="R167" i="8"/>
  <c r="P167" i="8"/>
  <c r="BI162" i="8"/>
  <c r="BH162" i="8"/>
  <c r="BG162" i="8"/>
  <c r="BF162" i="8"/>
  <c r="T162" i="8"/>
  <c r="R162" i="8"/>
  <c r="P162" i="8"/>
  <c r="BI157" i="8"/>
  <c r="BH157" i="8"/>
  <c r="BG157" i="8"/>
  <c r="BF157" i="8"/>
  <c r="T157" i="8"/>
  <c r="R157" i="8"/>
  <c r="P157" i="8"/>
  <c r="BI152" i="8"/>
  <c r="BH152" i="8"/>
  <c r="BG152" i="8"/>
  <c r="BF152" i="8"/>
  <c r="T152" i="8"/>
  <c r="T151" i="8" s="1"/>
  <c r="R152" i="8"/>
  <c r="R151" i="8" s="1"/>
  <c r="P152" i="8"/>
  <c r="BI146" i="8"/>
  <c r="BH146" i="8"/>
  <c r="BG146" i="8"/>
  <c r="BF146" i="8"/>
  <c r="T146" i="8"/>
  <c r="R146" i="8"/>
  <c r="P146" i="8"/>
  <c r="BI141" i="8"/>
  <c r="BH141" i="8"/>
  <c r="BG141" i="8"/>
  <c r="BF141" i="8"/>
  <c r="T141" i="8"/>
  <c r="R141" i="8"/>
  <c r="P141" i="8"/>
  <c r="BI135" i="8"/>
  <c r="BH135" i="8"/>
  <c r="BG135" i="8"/>
  <c r="BF135" i="8"/>
  <c r="T135" i="8"/>
  <c r="T134" i="8" s="1"/>
  <c r="R135" i="8"/>
  <c r="R134" i="8" s="1"/>
  <c r="P135" i="8"/>
  <c r="P134" i="8" s="1"/>
  <c r="BI129" i="8"/>
  <c r="BH129" i="8"/>
  <c r="BG129" i="8"/>
  <c r="BF129" i="8"/>
  <c r="T129" i="8"/>
  <c r="T128" i="8" s="1"/>
  <c r="R129" i="8"/>
  <c r="R128" i="8" s="1"/>
  <c r="P129" i="8"/>
  <c r="P128" i="8" s="1"/>
  <c r="F121" i="8"/>
  <c r="E119" i="8"/>
  <c r="F89" i="8"/>
  <c r="E87" i="8"/>
  <c r="J24" i="8"/>
  <c r="E24" i="8"/>
  <c r="J92" i="8" s="1"/>
  <c r="J23" i="8"/>
  <c r="J21" i="8"/>
  <c r="E21" i="8"/>
  <c r="J123" i="8" s="1"/>
  <c r="J20" i="8"/>
  <c r="J18" i="8"/>
  <c r="E18" i="8"/>
  <c r="F92" i="8" s="1"/>
  <c r="J17" i="8"/>
  <c r="J15" i="8"/>
  <c r="E15" i="8"/>
  <c r="F91" i="8" s="1"/>
  <c r="J14" i="8"/>
  <c r="J12" i="8"/>
  <c r="J121" i="8" s="1"/>
  <c r="E7" i="8"/>
  <c r="E117" i="8" s="1"/>
  <c r="J37" i="7"/>
  <c r="J36" i="7"/>
  <c r="AY100" i="1"/>
  <c r="J35" i="7"/>
  <c r="AX100" i="1"/>
  <c r="BI158" i="7"/>
  <c r="BH158" i="7"/>
  <c r="BG158" i="7"/>
  <c r="BF158" i="7"/>
  <c r="T158" i="7"/>
  <c r="R158" i="7"/>
  <c r="P158" i="7"/>
  <c r="BI155" i="7"/>
  <c r="BH155" i="7"/>
  <c r="BG155" i="7"/>
  <c r="BF155" i="7"/>
  <c r="T155" i="7"/>
  <c r="R155" i="7"/>
  <c r="P155" i="7"/>
  <c r="BI149" i="7"/>
  <c r="BH149" i="7"/>
  <c r="BG149" i="7"/>
  <c r="BF149" i="7"/>
  <c r="T149" i="7"/>
  <c r="R149" i="7"/>
  <c r="P149" i="7"/>
  <c r="BI145" i="7"/>
  <c r="BH145" i="7"/>
  <c r="BG145" i="7"/>
  <c r="BF145" i="7"/>
  <c r="T145" i="7"/>
  <c r="R145" i="7"/>
  <c r="P145" i="7"/>
  <c r="BI141" i="7"/>
  <c r="BH141" i="7"/>
  <c r="BG141" i="7"/>
  <c r="BF141" i="7"/>
  <c r="T141" i="7"/>
  <c r="R141" i="7"/>
  <c r="P141" i="7"/>
  <c r="BI137" i="7"/>
  <c r="BH137" i="7"/>
  <c r="BG137" i="7"/>
  <c r="BF137" i="7"/>
  <c r="T137" i="7"/>
  <c r="R137" i="7"/>
  <c r="P137" i="7"/>
  <c r="BI133" i="7"/>
  <c r="BH133" i="7"/>
  <c r="BG133" i="7"/>
  <c r="BF133" i="7"/>
  <c r="T133" i="7"/>
  <c r="R133" i="7"/>
  <c r="P133" i="7"/>
  <c r="BI129" i="7"/>
  <c r="BH129" i="7"/>
  <c r="BG129" i="7"/>
  <c r="BF129" i="7"/>
  <c r="T129" i="7"/>
  <c r="R129" i="7"/>
  <c r="P129" i="7"/>
  <c r="BI125" i="7"/>
  <c r="BH125" i="7"/>
  <c r="BG125" i="7"/>
  <c r="BF125" i="7"/>
  <c r="T125" i="7"/>
  <c r="R125" i="7"/>
  <c r="P125" i="7"/>
  <c r="BI121" i="7"/>
  <c r="BH121" i="7"/>
  <c r="BG121" i="7"/>
  <c r="BF121" i="7"/>
  <c r="T121" i="7"/>
  <c r="R121" i="7"/>
  <c r="P121" i="7"/>
  <c r="F113" i="7"/>
  <c r="E111" i="7"/>
  <c r="F89" i="7"/>
  <c r="E87" i="7"/>
  <c r="J24" i="7"/>
  <c r="E24" i="7"/>
  <c r="J92" i="7" s="1"/>
  <c r="J23" i="7"/>
  <c r="J21" i="7"/>
  <c r="E21" i="7"/>
  <c r="J115" i="7" s="1"/>
  <c r="J20" i="7"/>
  <c r="J18" i="7"/>
  <c r="E18" i="7"/>
  <c r="F92" i="7" s="1"/>
  <c r="J17" i="7"/>
  <c r="J15" i="7"/>
  <c r="E15" i="7"/>
  <c r="F91" i="7" s="1"/>
  <c r="J14" i="7"/>
  <c r="J12" i="7"/>
  <c r="J113" i="7" s="1"/>
  <c r="E7" i="7"/>
  <c r="E85" i="7" s="1"/>
  <c r="J37" i="6"/>
  <c r="J36" i="6"/>
  <c r="AY99" i="1" s="1"/>
  <c r="J35" i="6"/>
  <c r="AX99" i="1" s="1"/>
  <c r="BI239" i="6"/>
  <c r="BH239" i="6"/>
  <c r="BG239" i="6"/>
  <c r="BF239" i="6"/>
  <c r="T239" i="6"/>
  <c r="R239" i="6"/>
  <c r="P239" i="6"/>
  <c r="BI236" i="6"/>
  <c r="BH236" i="6"/>
  <c r="BG236" i="6"/>
  <c r="BF236" i="6"/>
  <c r="T236" i="6"/>
  <c r="R236" i="6"/>
  <c r="P236" i="6"/>
  <c r="BI229" i="6"/>
  <c r="BH229" i="6"/>
  <c r="BG229" i="6"/>
  <c r="BF229" i="6"/>
  <c r="T229" i="6"/>
  <c r="R229" i="6"/>
  <c r="P229" i="6"/>
  <c r="BI224" i="6"/>
  <c r="BH224" i="6"/>
  <c r="BG224" i="6"/>
  <c r="BF224" i="6"/>
  <c r="T224" i="6"/>
  <c r="R224" i="6"/>
  <c r="P224" i="6"/>
  <c r="BI219" i="6"/>
  <c r="BH219" i="6"/>
  <c r="BG219" i="6"/>
  <c r="BF219" i="6"/>
  <c r="T219" i="6"/>
  <c r="R219" i="6"/>
  <c r="P219" i="6"/>
  <c r="BI214" i="6"/>
  <c r="BH214" i="6"/>
  <c r="BG214" i="6"/>
  <c r="BF214" i="6"/>
  <c r="T214" i="6"/>
  <c r="R214" i="6"/>
  <c r="P214" i="6"/>
  <c r="BI210" i="6"/>
  <c r="BH210" i="6"/>
  <c r="BG210" i="6"/>
  <c r="BF210" i="6"/>
  <c r="T210" i="6"/>
  <c r="R210" i="6"/>
  <c r="P210" i="6"/>
  <c r="BI206" i="6"/>
  <c r="BH206" i="6"/>
  <c r="BG206" i="6"/>
  <c r="BF206" i="6"/>
  <c r="T206" i="6"/>
  <c r="R206" i="6"/>
  <c r="P206" i="6"/>
  <c r="BI202" i="6"/>
  <c r="BH202" i="6"/>
  <c r="BG202" i="6"/>
  <c r="BF202" i="6"/>
  <c r="T202" i="6"/>
  <c r="R202" i="6"/>
  <c r="P202" i="6"/>
  <c r="BI198" i="6"/>
  <c r="BH198" i="6"/>
  <c r="BG198" i="6"/>
  <c r="BF198" i="6"/>
  <c r="T198" i="6"/>
  <c r="R198" i="6"/>
  <c r="P198" i="6"/>
  <c r="BI194" i="6"/>
  <c r="BH194" i="6"/>
  <c r="BG194" i="6"/>
  <c r="BF194" i="6"/>
  <c r="T194" i="6"/>
  <c r="R194" i="6"/>
  <c r="P194" i="6"/>
  <c r="BI190" i="6"/>
  <c r="BH190" i="6"/>
  <c r="BG190" i="6"/>
  <c r="BF190" i="6"/>
  <c r="T190" i="6"/>
  <c r="R190" i="6"/>
  <c r="P190" i="6"/>
  <c r="BI186" i="6"/>
  <c r="BH186" i="6"/>
  <c r="BG186" i="6"/>
  <c r="BF186" i="6"/>
  <c r="T186" i="6"/>
  <c r="R186" i="6"/>
  <c r="P186" i="6"/>
  <c r="BI181" i="6"/>
  <c r="BH181" i="6"/>
  <c r="BG181" i="6"/>
  <c r="BF181" i="6"/>
  <c r="T181" i="6"/>
  <c r="R181" i="6"/>
  <c r="P181" i="6"/>
  <c r="BI177" i="6"/>
  <c r="BH177" i="6"/>
  <c r="BG177" i="6"/>
  <c r="BF177" i="6"/>
  <c r="T177" i="6"/>
  <c r="R177" i="6"/>
  <c r="P177" i="6"/>
  <c r="BI173" i="6"/>
  <c r="BH173" i="6"/>
  <c r="BG173" i="6"/>
  <c r="BF173" i="6"/>
  <c r="T173" i="6"/>
  <c r="R173" i="6"/>
  <c r="P173" i="6"/>
  <c r="BI168" i="6"/>
  <c r="BH168" i="6"/>
  <c r="BG168" i="6"/>
  <c r="BF168" i="6"/>
  <c r="T168" i="6"/>
  <c r="R168" i="6"/>
  <c r="P168" i="6"/>
  <c r="BI163" i="6"/>
  <c r="BH163" i="6"/>
  <c r="BG163" i="6"/>
  <c r="BF163" i="6"/>
  <c r="T163" i="6"/>
  <c r="R163" i="6"/>
  <c r="P163" i="6"/>
  <c r="BI158" i="6"/>
  <c r="BH158" i="6"/>
  <c r="BG158" i="6"/>
  <c r="BF158" i="6"/>
  <c r="T158" i="6"/>
  <c r="R158" i="6"/>
  <c r="P158" i="6"/>
  <c r="BI153" i="6"/>
  <c r="BH153" i="6"/>
  <c r="BG153" i="6"/>
  <c r="BF153" i="6"/>
  <c r="T153" i="6"/>
  <c r="R153" i="6"/>
  <c r="P153" i="6"/>
  <c r="BI148" i="6"/>
  <c r="BH148" i="6"/>
  <c r="BG148" i="6"/>
  <c r="BF148" i="6"/>
  <c r="T148" i="6"/>
  <c r="R148" i="6"/>
  <c r="P148" i="6"/>
  <c r="BI146" i="6"/>
  <c r="BH146" i="6"/>
  <c r="BG146" i="6"/>
  <c r="BF146" i="6"/>
  <c r="T146" i="6"/>
  <c r="R146" i="6"/>
  <c r="P146" i="6"/>
  <c r="BI141" i="6"/>
  <c r="BH141" i="6"/>
  <c r="BG141" i="6"/>
  <c r="BF141" i="6"/>
  <c r="T141" i="6"/>
  <c r="R141" i="6"/>
  <c r="P141" i="6"/>
  <c r="BI136" i="6"/>
  <c r="BH136" i="6"/>
  <c r="BG136" i="6"/>
  <c r="BF136" i="6"/>
  <c r="T136" i="6"/>
  <c r="R136" i="6"/>
  <c r="P136" i="6"/>
  <c r="BI131" i="6"/>
  <c r="BH131" i="6"/>
  <c r="BG131" i="6"/>
  <c r="BF131" i="6"/>
  <c r="T131" i="6"/>
  <c r="R131" i="6"/>
  <c r="P131" i="6"/>
  <c r="BI126" i="6"/>
  <c r="BH126" i="6"/>
  <c r="BG126" i="6"/>
  <c r="BF126" i="6"/>
  <c r="T126" i="6"/>
  <c r="R126" i="6"/>
  <c r="P126" i="6"/>
  <c r="BI121" i="6"/>
  <c r="BH121" i="6"/>
  <c r="BG121" i="6"/>
  <c r="BF121" i="6"/>
  <c r="T121" i="6"/>
  <c r="R121" i="6"/>
  <c r="P121" i="6"/>
  <c r="F113" i="6"/>
  <c r="E111" i="6"/>
  <c r="F89" i="6"/>
  <c r="E87" i="6"/>
  <c r="J24" i="6"/>
  <c r="E24" i="6"/>
  <c r="J116" i="6" s="1"/>
  <c r="J23" i="6"/>
  <c r="J21" i="6"/>
  <c r="E21" i="6"/>
  <c r="J115" i="6" s="1"/>
  <c r="J20" i="6"/>
  <c r="J18" i="6"/>
  <c r="E18" i="6"/>
  <c r="F92" i="6" s="1"/>
  <c r="J17" i="6"/>
  <c r="J15" i="6"/>
  <c r="E15" i="6"/>
  <c r="F115" i="6" s="1"/>
  <c r="J14" i="6"/>
  <c r="J12" i="6"/>
  <c r="J113" i="6" s="1"/>
  <c r="E7" i="6"/>
  <c r="E85" i="6" s="1"/>
  <c r="J37" i="5"/>
  <c r="J36" i="5"/>
  <c r="AY98" i="1" s="1"/>
  <c r="J35" i="5"/>
  <c r="AX98" i="1" s="1"/>
  <c r="BI398" i="5"/>
  <c r="BH398" i="5"/>
  <c r="BG398" i="5"/>
  <c r="BF398" i="5"/>
  <c r="T398" i="5"/>
  <c r="R398" i="5"/>
  <c r="P398" i="5"/>
  <c r="BI395" i="5"/>
  <c r="BH395" i="5"/>
  <c r="BG395" i="5"/>
  <c r="BF395" i="5"/>
  <c r="T395" i="5"/>
  <c r="R395" i="5"/>
  <c r="P395" i="5"/>
  <c r="BI392" i="5"/>
  <c r="BH392" i="5"/>
  <c r="BG392" i="5"/>
  <c r="BF392" i="5"/>
  <c r="T392" i="5"/>
  <c r="R392" i="5"/>
  <c r="P392" i="5"/>
  <c r="BI389" i="5"/>
  <c r="BH389" i="5"/>
  <c r="BG389" i="5"/>
  <c r="BF389" i="5"/>
  <c r="T389" i="5"/>
  <c r="R389" i="5"/>
  <c r="P389" i="5"/>
  <c r="BI386" i="5"/>
  <c r="BH386" i="5"/>
  <c r="BG386" i="5"/>
  <c r="BF386" i="5"/>
  <c r="T386" i="5"/>
  <c r="R386" i="5"/>
  <c r="P386" i="5"/>
  <c r="BI383" i="5"/>
  <c r="BH383" i="5"/>
  <c r="BG383" i="5"/>
  <c r="BF383" i="5"/>
  <c r="T383" i="5"/>
  <c r="R383" i="5"/>
  <c r="P383" i="5"/>
  <c r="BI381" i="5"/>
  <c r="BH381" i="5"/>
  <c r="BG381" i="5"/>
  <c r="BF381" i="5"/>
  <c r="T381" i="5"/>
  <c r="R381" i="5"/>
  <c r="P381" i="5"/>
  <c r="BI377" i="5"/>
  <c r="BH377" i="5"/>
  <c r="BG377" i="5"/>
  <c r="BF377" i="5"/>
  <c r="T377" i="5"/>
  <c r="R377" i="5"/>
  <c r="P377" i="5"/>
  <c r="BI372" i="5"/>
  <c r="BH372" i="5"/>
  <c r="BG372" i="5"/>
  <c r="BF372" i="5"/>
  <c r="T372" i="5"/>
  <c r="R372" i="5"/>
  <c r="P372" i="5"/>
  <c r="BI369" i="5"/>
  <c r="BH369" i="5"/>
  <c r="BG369" i="5"/>
  <c r="BF369" i="5"/>
  <c r="T369" i="5"/>
  <c r="R369" i="5"/>
  <c r="P369" i="5"/>
  <c r="BI366" i="5"/>
  <c r="BH366" i="5"/>
  <c r="BG366" i="5"/>
  <c r="BF366" i="5"/>
  <c r="T366" i="5"/>
  <c r="R366" i="5"/>
  <c r="P366" i="5"/>
  <c r="BI363" i="5"/>
  <c r="BH363" i="5"/>
  <c r="BG363" i="5"/>
  <c r="BF363" i="5"/>
  <c r="T363" i="5"/>
  <c r="R363" i="5"/>
  <c r="P363" i="5"/>
  <c r="BI361" i="5"/>
  <c r="BH361" i="5"/>
  <c r="BG361" i="5"/>
  <c r="BF361" i="5"/>
  <c r="T361" i="5"/>
  <c r="R361" i="5"/>
  <c r="P361" i="5"/>
  <c r="BI358" i="5"/>
  <c r="BH358" i="5"/>
  <c r="BG358" i="5"/>
  <c r="BF358" i="5"/>
  <c r="T358" i="5"/>
  <c r="R358" i="5"/>
  <c r="P358" i="5"/>
  <c r="BI356" i="5"/>
  <c r="BH356" i="5"/>
  <c r="BG356" i="5"/>
  <c r="BF356" i="5"/>
  <c r="T356" i="5"/>
  <c r="R356" i="5"/>
  <c r="P356" i="5"/>
  <c r="BI353" i="5"/>
  <c r="BH353" i="5"/>
  <c r="BG353" i="5"/>
  <c r="BF353" i="5"/>
  <c r="T353" i="5"/>
  <c r="R353" i="5"/>
  <c r="P353" i="5"/>
  <c r="BI351" i="5"/>
  <c r="BH351" i="5"/>
  <c r="BG351" i="5"/>
  <c r="BF351" i="5"/>
  <c r="T351" i="5"/>
  <c r="R351" i="5"/>
  <c r="P351" i="5"/>
  <c r="BI348" i="5"/>
  <c r="BH348" i="5"/>
  <c r="BG348" i="5"/>
  <c r="BF348" i="5"/>
  <c r="T348" i="5"/>
  <c r="R348" i="5"/>
  <c r="P348" i="5"/>
  <c r="BI346" i="5"/>
  <c r="BH346" i="5"/>
  <c r="BG346" i="5"/>
  <c r="BF346" i="5"/>
  <c r="T346" i="5"/>
  <c r="R346" i="5"/>
  <c r="P346" i="5"/>
  <c r="BI343" i="5"/>
  <c r="BH343" i="5"/>
  <c r="BG343" i="5"/>
  <c r="BF343" i="5"/>
  <c r="T343" i="5"/>
  <c r="R343" i="5"/>
  <c r="P343" i="5"/>
  <c r="BI340" i="5"/>
  <c r="BH340" i="5"/>
  <c r="BG340" i="5"/>
  <c r="BF340" i="5"/>
  <c r="T340" i="5"/>
  <c r="R340" i="5"/>
  <c r="P340" i="5"/>
  <c r="BI338" i="5"/>
  <c r="BH338" i="5"/>
  <c r="BG338" i="5"/>
  <c r="BF338" i="5"/>
  <c r="T338" i="5"/>
  <c r="R338" i="5"/>
  <c r="P338" i="5"/>
  <c r="BI335" i="5"/>
  <c r="BH335" i="5"/>
  <c r="BG335" i="5"/>
  <c r="BF335" i="5"/>
  <c r="T335" i="5"/>
  <c r="R335" i="5"/>
  <c r="P335" i="5"/>
  <c r="BI332" i="5"/>
  <c r="BH332" i="5"/>
  <c r="BG332" i="5"/>
  <c r="BF332" i="5"/>
  <c r="T332" i="5"/>
  <c r="R332" i="5"/>
  <c r="P332" i="5"/>
  <c r="BI329" i="5"/>
  <c r="BH329" i="5"/>
  <c r="BG329" i="5"/>
  <c r="BF329" i="5"/>
  <c r="T329" i="5"/>
  <c r="R329" i="5"/>
  <c r="P329" i="5"/>
  <c r="BI326" i="5"/>
  <c r="BH326" i="5"/>
  <c r="BG326" i="5"/>
  <c r="BF326" i="5"/>
  <c r="T326" i="5"/>
  <c r="R326" i="5"/>
  <c r="P326" i="5"/>
  <c r="BI323" i="5"/>
  <c r="BH323" i="5"/>
  <c r="BG323" i="5"/>
  <c r="BF323" i="5"/>
  <c r="T323" i="5"/>
  <c r="R323" i="5"/>
  <c r="P323" i="5"/>
  <c r="BI320" i="5"/>
  <c r="BH320" i="5"/>
  <c r="BG320" i="5"/>
  <c r="BF320" i="5"/>
  <c r="T320" i="5"/>
  <c r="R320" i="5"/>
  <c r="P320" i="5"/>
  <c r="BI317" i="5"/>
  <c r="BH317" i="5"/>
  <c r="BG317" i="5"/>
  <c r="BF317" i="5"/>
  <c r="T317" i="5"/>
  <c r="R317" i="5"/>
  <c r="P317" i="5"/>
  <c r="BI314" i="5"/>
  <c r="BH314" i="5"/>
  <c r="BG314" i="5"/>
  <c r="BF314" i="5"/>
  <c r="T314" i="5"/>
  <c r="R314" i="5"/>
  <c r="P314" i="5"/>
  <c r="BI311" i="5"/>
  <c r="BH311" i="5"/>
  <c r="BG311" i="5"/>
  <c r="BF311" i="5"/>
  <c r="T311" i="5"/>
  <c r="R311" i="5"/>
  <c r="P311" i="5"/>
  <c r="BI306" i="5"/>
  <c r="BH306" i="5"/>
  <c r="BG306" i="5"/>
  <c r="BF306" i="5"/>
  <c r="T306" i="5"/>
  <c r="R306" i="5"/>
  <c r="P306" i="5"/>
  <c r="BI303" i="5"/>
  <c r="BH303" i="5"/>
  <c r="BG303" i="5"/>
  <c r="BF303" i="5"/>
  <c r="T303" i="5"/>
  <c r="R303" i="5"/>
  <c r="P303" i="5"/>
  <c r="BI300" i="5"/>
  <c r="BH300" i="5"/>
  <c r="BG300" i="5"/>
  <c r="BF300" i="5"/>
  <c r="T300" i="5"/>
  <c r="R300" i="5"/>
  <c r="P300" i="5"/>
  <c r="BI298" i="5"/>
  <c r="BH298" i="5"/>
  <c r="BG298" i="5"/>
  <c r="BF298" i="5"/>
  <c r="T298" i="5"/>
  <c r="R298" i="5"/>
  <c r="P298" i="5"/>
  <c r="BI296" i="5"/>
  <c r="BH296" i="5"/>
  <c r="BG296" i="5"/>
  <c r="BF296" i="5"/>
  <c r="T296" i="5"/>
  <c r="R296" i="5"/>
  <c r="P296" i="5"/>
  <c r="BI294" i="5"/>
  <c r="BH294" i="5"/>
  <c r="BG294" i="5"/>
  <c r="BF294" i="5"/>
  <c r="T294" i="5"/>
  <c r="R294" i="5"/>
  <c r="P294" i="5"/>
  <c r="BI292" i="5"/>
  <c r="BH292" i="5"/>
  <c r="BG292" i="5"/>
  <c r="BF292" i="5"/>
  <c r="T292" i="5"/>
  <c r="R292" i="5"/>
  <c r="P292" i="5"/>
  <c r="BI286" i="5"/>
  <c r="BH286" i="5"/>
  <c r="BG286" i="5"/>
  <c r="BF286" i="5"/>
  <c r="T286" i="5"/>
  <c r="R286" i="5"/>
  <c r="P286" i="5"/>
  <c r="BI283" i="5"/>
  <c r="BH283" i="5"/>
  <c r="BG283" i="5"/>
  <c r="BF283" i="5"/>
  <c r="T283" i="5"/>
  <c r="R283" i="5"/>
  <c r="P283" i="5"/>
  <c r="BI280" i="5"/>
  <c r="BH280" i="5"/>
  <c r="BG280" i="5"/>
  <c r="BF280" i="5"/>
  <c r="T280" i="5"/>
  <c r="R280" i="5"/>
  <c r="P280" i="5"/>
  <c r="BI277" i="5"/>
  <c r="BH277" i="5"/>
  <c r="BG277" i="5"/>
  <c r="BF277" i="5"/>
  <c r="T277" i="5"/>
  <c r="R277" i="5"/>
  <c r="P277" i="5"/>
  <c r="BI274" i="5"/>
  <c r="BH274" i="5"/>
  <c r="BG274" i="5"/>
  <c r="BF274" i="5"/>
  <c r="T274" i="5"/>
  <c r="R274" i="5"/>
  <c r="P274" i="5"/>
  <c r="BI272" i="5"/>
  <c r="BH272" i="5"/>
  <c r="BG272" i="5"/>
  <c r="BF272" i="5"/>
  <c r="T272" i="5"/>
  <c r="R272" i="5"/>
  <c r="P272" i="5"/>
  <c r="BI268" i="5"/>
  <c r="BH268" i="5"/>
  <c r="BG268" i="5"/>
  <c r="BF268" i="5"/>
  <c r="T268" i="5"/>
  <c r="R268" i="5"/>
  <c r="P268" i="5"/>
  <c r="BI266" i="5"/>
  <c r="BH266" i="5"/>
  <c r="BG266" i="5"/>
  <c r="BF266" i="5"/>
  <c r="T266" i="5"/>
  <c r="R266" i="5"/>
  <c r="P266" i="5"/>
  <c r="BI263" i="5"/>
  <c r="BH263" i="5"/>
  <c r="BG263" i="5"/>
  <c r="BF263" i="5"/>
  <c r="T263" i="5"/>
  <c r="R263" i="5"/>
  <c r="P263" i="5"/>
  <c r="BI260" i="5"/>
  <c r="BH260" i="5"/>
  <c r="BG260" i="5"/>
  <c r="BF260" i="5"/>
  <c r="T260" i="5"/>
  <c r="R260" i="5"/>
  <c r="P260" i="5"/>
  <c r="BI258" i="5"/>
  <c r="BH258" i="5"/>
  <c r="BG258" i="5"/>
  <c r="BF258" i="5"/>
  <c r="T258" i="5"/>
  <c r="R258" i="5"/>
  <c r="P258" i="5"/>
  <c r="BI255" i="5"/>
  <c r="BH255" i="5"/>
  <c r="BG255" i="5"/>
  <c r="BF255" i="5"/>
  <c r="T255" i="5"/>
  <c r="R255" i="5"/>
  <c r="P255" i="5"/>
  <c r="BI252" i="5"/>
  <c r="BH252" i="5"/>
  <c r="BG252" i="5"/>
  <c r="BF252" i="5"/>
  <c r="T252" i="5"/>
  <c r="R252" i="5"/>
  <c r="P252" i="5"/>
  <c r="BI250" i="5"/>
  <c r="BH250" i="5"/>
  <c r="BG250" i="5"/>
  <c r="BF250" i="5"/>
  <c r="T250" i="5"/>
  <c r="R250" i="5"/>
  <c r="P250" i="5"/>
  <c r="BI247" i="5"/>
  <c r="BH247" i="5"/>
  <c r="BG247" i="5"/>
  <c r="BF247" i="5"/>
  <c r="T247" i="5"/>
  <c r="R247" i="5"/>
  <c r="P247" i="5"/>
  <c r="BI245" i="5"/>
  <c r="BH245" i="5"/>
  <c r="BG245" i="5"/>
  <c r="BF245" i="5"/>
  <c r="T245" i="5"/>
  <c r="R245" i="5"/>
  <c r="P245" i="5"/>
  <c r="BI242" i="5"/>
  <c r="BH242" i="5"/>
  <c r="BG242" i="5"/>
  <c r="BF242" i="5"/>
  <c r="T242" i="5"/>
  <c r="R242" i="5"/>
  <c r="P242" i="5"/>
  <c r="BI239" i="5"/>
  <c r="BH239" i="5"/>
  <c r="BG239" i="5"/>
  <c r="BF239" i="5"/>
  <c r="T239" i="5"/>
  <c r="R239" i="5"/>
  <c r="P239" i="5"/>
  <c r="BI236" i="5"/>
  <c r="BH236" i="5"/>
  <c r="BG236" i="5"/>
  <c r="BF236" i="5"/>
  <c r="T236" i="5"/>
  <c r="R236" i="5"/>
  <c r="P236" i="5"/>
  <c r="BI233" i="5"/>
  <c r="BH233" i="5"/>
  <c r="BG233" i="5"/>
  <c r="BF233" i="5"/>
  <c r="T233" i="5"/>
  <c r="R233" i="5"/>
  <c r="P233" i="5"/>
  <c r="BI230" i="5"/>
  <c r="BH230" i="5"/>
  <c r="BG230" i="5"/>
  <c r="BF230" i="5"/>
  <c r="T230" i="5"/>
  <c r="R230" i="5"/>
  <c r="P230" i="5"/>
  <c r="BI227" i="5"/>
  <c r="BH227" i="5"/>
  <c r="BG227" i="5"/>
  <c r="BF227" i="5"/>
  <c r="T227" i="5"/>
  <c r="R227" i="5"/>
  <c r="P227" i="5"/>
  <c r="BI224" i="5"/>
  <c r="BH224" i="5"/>
  <c r="BG224" i="5"/>
  <c r="BF224" i="5"/>
  <c r="T224" i="5"/>
  <c r="R224" i="5"/>
  <c r="P224" i="5"/>
  <c r="BI221" i="5"/>
  <c r="BH221" i="5"/>
  <c r="BG221" i="5"/>
  <c r="BF221" i="5"/>
  <c r="T221" i="5"/>
  <c r="R221" i="5"/>
  <c r="P221" i="5"/>
  <c r="BI219" i="5"/>
  <c r="BH219" i="5"/>
  <c r="BG219" i="5"/>
  <c r="BF219" i="5"/>
  <c r="T219" i="5"/>
  <c r="R219" i="5"/>
  <c r="P219" i="5"/>
  <c r="BI216" i="5"/>
  <c r="BH216" i="5"/>
  <c r="BG216" i="5"/>
  <c r="BF216" i="5"/>
  <c r="T216" i="5"/>
  <c r="R216" i="5"/>
  <c r="P216" i="5"/>
  <c r="BI213" i="5"/>
  <c r="BH213" i="5"/>
  <c r="BG213" i="5"/>
  <c r="BF213" i="5"/>
  <c r="T213" i="5"/>
  <c r="R213" i="5"/>
  <c r="P213" i="5"/>
  <c r="BI208" i="5"/>
  <c r="BH208" i="5"/>
  <c r="BG208" i="5"/>
  <c r="BF208" i="5"/>
  <c r="T208" i="5"/>
  <c r="R208" i="5"/>
  <c r="P208" i="5"/>
  <c r="BI206" i="5"/>
  <c r="BH206" i="5"/>
  <c r="BG206" i="5"/>
  <c r="BF206" i="5"/>
  <c r="T206" i="5"/>
  <c r="R206" i="5"/>
  <c r="P206" i="5"/>
  <c r="BI204" i="5"/>
  <c r="BH204" i="5"/>
  <c r="BG204" i="5"/>
  <c r="BF204" i="5"/>
  <c r="T204" i="5"/>
  <c r="R204" i="5"/>
  <c r="P204" i="5"/>
  <c r="BI201" i="5"/>
  <c r="BH201" i="5"/>
  <c r="BG201" i="5"/>
  <c r="BF201" i="5"/>
  <c r="T201" i="5"/>
  <c r="R201" i="5"/>
  <c r="P201" i="5"/>
  <c r="BI198" i="5"/>
  <c r="BH198" i="5"/>
  <c r="BG198" i="5"/>
  <c r="BF198" i="5"/>
  <c r="T198" i="5"/>
  <c r="R198" i="5"/>
  <c r="P198" i="5"/>
  <c r="BI196" i="5"/>
  <c r="BH196" i="5"/>
  <c r="BG196" i="5"/>
  <c r="BF196" i="5"/>
  <c r="T196" i="5"/>
  <c r="R196" i="5"/>
  <c r="P196" i="5"/>
  <c r="BI193" i="5"/>
  <c r="BH193" i="5"/>
  <c r="BG193" i="5"/>
  <c r="BF193" i="5"/>
  <c r="T193" i="5"/>
  <c r="R193" i="5"/>
  <c r="P193" i="5"/>
  <c r="BI191" i="5"/>
  <c r="BH191" i="5"/>
  <c r="BG191" i="5"/>
  <c r="BF191" i="5"/>
  <c r="T191" i="5"/>
  <c r="R191" i="5"/>
  <c r="P191" i="5"/>
  <c r="BI188" i="5"/>
  <c r="BH188" i="5"/>
  <c r="BG188" i="5"/>
  <c r="BF188" i="5"/>
  <c r="T188" i="5"/>
  <c r="R188" i="5"/>
  <c r="P188" i="5"/>
  <c r="BI186" i="5"/>
  <c r="BH186" i="5"/>
  <c r="BG186" i="5"/>
  <c r="BF186" i="5"/>
  <c r="T186" i="5"/>
  <c r="R186" i="5"/>
  <c r="P186" i="5"/>
  <c r="BI184" i="5"/>
  <c r="BH184" i="5"/>
  <c r="BG184" i="5"/>
  <c r="BF184" i="5"/>
  <c r="T184" i="5"/>
  <c r="R184" i="5"/>
  <c r="P184" i="5"/>
  <c r="BI181" i="5"/>
  <c r="BH181" i="5"/>
  <c r="BG181" i="5"/>
  <c r="BF181" i="5"/>
  <c r="T181" i="5"/>
  <c r="R181" i="5"/>
  <c r="P181" i="5"/>
  <c r="BI179" i="5"/>
  <c r="BH179" i="5"/>
  <c r="BG179" i="5"/>
  <c r="BF179" i="5"/>
  <c r="T179" i="5"/>
  <c r="R179" i="5"/>
  <c r="P179" i="5"/>
  <c r="BI176" i="5"/>
  <c r="BH176" i="5"/>
  <c r="BG176" i="5"/>
  <c r="BF176" i="5"/>
  <c r="T176" i="5"/>
  <c r="R176" i="5"/>
  <c r="P176" i="5"/>
  <c r="BI174" i="5"/>
  <c r="BH174" i="5"/>
  <c r="BG174" i="5"/>
  <c r="BF174" i="5"/>
  <c r="T174" i="5"/>
  <c r="R174" i="5"/>
  <c r="P174" i="5"/>
  <c r="BI171" i="5"/>
  <c r="BH171" i="5"/>
  <c r="BG171" i="5"/>
  <c r="BF171" i="5"/>
  <c r="T171" i="5"/>
  <c r="R171" i="5"/>
  <c r="P171" i="5"/>
  <c r="BI168" i="5"/>
  <c r="BH168" i="5"/>
  <c r="BG168" i="5"/>
  <c r="BF168" i="5"/>
  <c r="T168" i="5"/>
  <c r="R168" i="5"/>
  <c r="P168" i="5"/>
  <c r="BI166" i="5"/>
  <c r="BH166" i="5"/>
  <c r="BG166" i="5"/>
  <c r="BF166" i="5"/>
  <c r="T166" i="5"/>
  <c r="R166" i="5"/>
  <c r="P166" i="5"/>
  <c r="BI164" i="5"/>
  <c r="BH164" i="5"/>
  <c r="BG164" i="5"/>
  <c r="BF164" i="5"/>
  <c r="T164" i="5"/>
  <c r="R164" i="5"/>
  <c r="P164" i="5"/>
  <c r="BI161" i="5"/>
  <c r="BH161" i="5"/>
  <c r="BG161" i="5"/>
  <c r="BF161" i="5"/>
  <c r="T161" i="5"/>
  <c r="R161" i="5"/>
  <c r="P161" i="5"/>
  <c r="BI159" i="5"/>
  <c r="BH159" i="5"/>
  <c r="BG159" i="5"/>
  <c r="BF159" i="5"/>
  <c r="T159" i="5"/>
  <c r="R159" i="5"/>
  <c r="P159" i="5"/>
  <c r="BI157" i="5"/>
  <c r="BH157" i="5"/>
  <c r="BG157" i="5"/>
  <c r="BF157" i="5"/>
  <c r="T157" i="5"/>
  <c r="R157" i="5"/>
  <c r="P157" i="5"/>
  <c r="BI155" i="5"/>
  <c r="BH155" i="5"/>
  <c r="BG155" i="5"/>
  <c r="BF155" i="5"/>
  <c r="T155" i="5"/>
  <c r="R155" i="5"/>
  <c r="P155" i="5"/>
  <c r="BI152" i="5"/>
  <c r="BH152" i="5"/>
  <c r="BG152" i="5"/>
  <c r="BF152" i="5"/>
  <c r="T152" i="5"/>
  <c r="R152" i="5"/>
  <c r="P152" i="5"/>
  <c r="BI150" i="5"/>
  <c r="BH150" i="5"/>
  <c r="BG150" i="5"/>
  <c r="BF150" i="5"/>
  <c r="T150" i="5"/>
  <c r="R150" i="5"/>
  <c r="P150" i="5"/>
  <c r="BI148" i="5"/>
  <c r="BH148" i="5"/>
  <c r="BG148" i="5"/>
  <c r="BF148" i="5"/>
  <c r="T148" i="5"/>
  <c r="R148" i="5"/>
  <c r="P148" i="5"/>
  <c r="BI146" i="5"/>
  <c r="BH146" i="5"/>
  <c r="BG146" i="5"/>
  <c r="BF146" i="5"/>
  <c r="T146" i="5"/>
  <c r="R146" i="5"/>
  <c r="P146" i="5"/>
  <c r="BI144" i="5"/>
  <c r="BH144" i="5"/>
  <c r="BG144" i="5"/>
  <c r="BF144" i="5"/>
  <c r="T144" i="5"/>
  <c r="R144" i="5"/>
  <c r="P144" i="5"/>
  <c r="BI142" i="5"/>
  <c r="BH142" i="5"/>
  <c r="BG142" i="5"/>
  <c r="BF142" i="5"/>
  <c r="T142" i="5"/>
  <c r="R142" i="5"/>
  <c r="P142" i="5"/>
  <c r="BI139" i="5"/>
  <c r="BH139" i="5"/>
  <c r="BG139" i="5"/>
  <c r="BF139" i="5"/>
  <c r="T139" i="5"/>
  <c r="R139" i="5"/>
  <c r="P139" i="5"/>
  <c r="BI137" i="5"/>
  <c r="BH137" i="5"/>
  <c r="BG137" i="5"/>
  <c r="BF137" i="5"/>
  <c r="T137" i="5"/>
  <c r="R137" i="5"/>
  <c r="P137" i="5"/>
  <c r="BI134" i="5"/>
  <c r="BH134" i="5"/>
  <c r="BG134" i="5"/>
  <c r="BF134" i="5"/>
  <c r="T134" i="5"/>
  <c r="R134" i="5"/>
  <c r="P134" i="5"/>
  <c r="BI131" i="5"/>
  <c r="BH131" i="5"/>
  <c r="BG131" i="5"/>
  <c r="BF131" i="5"/>
  <c r="T131" i="5"/>
  <c r="R131" i="5"/>
  <c r="P131" i="5"/>
  <c r="BI128" i="5"/>
  <c r="BH128" i="5"/>
  <c r="BG128" i="5"/>
  <c r="BF128" i="5"/>
  <c r="T128" i="5"/>
  <c r="R128" i="5"/>
  <c r="P128" i="5"/>
  <c r="BI126" i="5"/>
  <c r="BH126" i="5"/>
  <c r="BG126" i="5"/>
  <c r="BF126" i="5"/>
  <c r="T126" i="5"/>
  <c r="R126" i="5"/>
  <c r="P126" i="5"/>
  <c r="BI123" i="5"/>
  <c r="BH123" i="5"/>
  <c r="BG123" i="5"/>
  <c r="BF123" i="5"/>
  <c r="T123" i="5"/>
  <c r="R123" i="5"/>
  <c r="P123" i="5"/>
  <c r="F115" i="5"/>
  <c r="E113" i="5"/>
  <c r="F89" i="5"/>
  <c r="E87" i="5"/>
  <c r="J24" i="5"/>
  <c r="E24" i="5"/>
  <c r="J118" i="5" s="1"/>
  <c r="J23" i="5"/>
  <c r="J21" i="5"/>
  <c r="E21" i="5"/>
  <c r="J91" i="5" s="1"/>
  <c r="J20" i="5"/>
  <c r="J18" i="5"/>
  <c r="E18" i="5"/>
  <c r="F118" i="5" s="1"/>
  <c r="J17" i="5"/>
  <c r="J15" i="5"/>
  <c r="E15" i="5"/>
  <c r="F117" i="5" s="1"/>
  <c r="J14" i="5"/>
  <c r="J12" i="5"/>
  <c r="J89" i="5" s="1"/>
  <c r="E7" i="5"/>
  <c r="E111" i="5" s="1"/>
  <c r="J37" i="4"/>
  <c r="J36" i="4"/>
  <c r="AY97" i="1" s="1"/>
  <c r="J35" i="4"/>
  <c r="AX97" i="1" s="1"/>
  <c r="BI253" i="4"/>
  <c r="BH253" i="4"/>
  <c r="BG253" i="4"/>
  <c r="BF253" i="4"/>
  <c r="T253" i="4"/>
  <c r="R253" i="4"/>
  <c r="P253" i="4"/>
  <c r="BI250" i="4"/>
  <c r="BH250" i="4"/>
  <c r="BG250" i="4"/>
  <c r="BF250" i="4"/>
  <c r="T250" i="4"/>
  <c r="R250" i="4"/>
  <c r="P250" i="4"/>
  <c r="BI247" i="4"/>
  <c r="BH247" i="4"/>
  <c r="BG247" i="4"/>
  <c r="BF247" i="4"/>
  <c r="T247" i="4"/>
  <c r="R247" i="4"/>
  <c r="P247" i="4"/>
  <c r="BI242" i="4"/>
  <c r="BH242" i="4"/>
  <c r="BG242" i="4"/>
  <c r="BF242" i="4"/>
  <c r="T242" i="4"/>
  <c r="R242" i="4"/>
  <c r="P242" i="4"/>
  <c r="BI237" i="4"/>
  <c r="BH237" i="4"/>
  <c r="BG237" i="4"/>
  <c r="BF237" i="4"/>
  <c r="T237" i="4"/>
  <c r="T236" i="4" s="1"/>
  <c r="R237" i="4"/>
  <c r="R236" i="4" s="1"/>
  <c r="P237" i="4"/>
  <c r="P236" i="4" s="1"/>
  <c r="BI234" i="4"/>
  <c r="BH234" i="4"/>
  <c r="BG234" i="4"/>
  <c r="BF234" i="4"/>
  <c r="T234" i="4"/>
  <c r="R234" i="4"/>
  <c r="P234" i="4"/>
  <c r="BI232" i="4"/>
  <c r="BH232" i="4"/>
  <c r="BG232" i="4"/>
  <c r="BF232" i="4"/>
  <c r="T232" i="4"/>
  <c r="R232" i="4"/>
  <c r="P232" i="4"/>
  <c r="BI229" i="4"/>
  <c r="BH229" i="4"/>
  <c r="BG229" i="4"/>
  <c r="BF229" i="4"/>
  <c r="T229" i="4"/>
  <c r="R229" i="4"/>
  <c r="P229" i="4"/>
  <c r="BI223" i="4"/>
  <c r="BH223" i="4"/>
  <c r="BG223" i="4"/>
  <c r="BF223" i="4"/>
  <c r="T223" i="4"/>
  <c r="R223" i="4"/>
  <c r="P223" i="4"/>
  <c r="BI216" i="4"/>
  <c r="BH216" i="4"/>
  <c r="BG216" i="4"/>
  <c r="BF216" i="4"/>
  <c r="T216" i="4"/>
  <c r="R216" i="4"/>
  <c r="P216" i="4"/>
  <c r="BI210" i="4"/>
  <c r="BH210" i="4"/>
  <c r="BG210" i="4"/>
  <c r="BF210" i="4"/>
  <c r="T210" i="4"/>
  <c r="R210" i="4"/>
  <c r="P210" i="4"/>
  <c r="BI207" i="4"/>
  <c r="BH207" i="4"/>
  <c r="BG207" i="4"/>
  <c r="BF207" i="4"/>
  <c r="T207" i="4"/>
  <c r="R207" i="4"/>
  <c r="P207" i="4"/>
  <c r="BI204" i="4"/>
  <c r="BH204" i="4"/>
  <c r="BG204" i="4"/>
  <c r="BF204" i="4"/>
  <c r="T204" i="4"/>
  <c r="R204" i="4"/>
  <c r="P204" i="4"/>
  <c r="BI199" i="4"/>
  <c r="BH199" i="4"/>
  <c r="BG199" i="4"/>
  <c r="BF199" i="4"/>
  <c r="T199" i="4"/>
  <c r="R199" i="4"/>
  <c r="P199" i="4"/>
  <c r="BI194" i="4"/>
  <c r="BH194" i="4"/>
  <c r="BG194" i="4"/>
  <c r="BF194" i="4"/>
  <c r="T194" i="4"/>
  <c r="R194" i="4"/>
  <c r="P194" i="4"/>
  <c r="BI189" i="4"/>
  <c r="BH189" i="4"/>
  <c r="BG189" i="4"/>
  <c r="BF189" i="4"/>
  <c r="T189" i="4"/>
  <c r="R189" i="4"/>
  <c r="P189" i="4"/>
  <c r="BI179" i="4"/>
  <c r="BH179" i="4"/>
  <c r="BG179" i="4"/>
  <c r="BF179" i="4"/>
  <c r="T179" i="4"/>
  <c r="R179" i="4"/>
  <c r="P179" i="4"/>
  <c r="BI174" i="4"/>
  <c r="BH174" i="4"/>
  <c r="BG174" i="4"/>
  <c r="BF174" i="4"/>
  <c r="T174" i="4"/>
  <c r="R174" i="4"/>
  <c r="P174" i="4"/>
  <c r="BI169" i="4"/>
  <c r="BH169" i="4"/>
  <c r="BG169" i="4"/>
  <c r="BF169" i="4"/>
  <c r="T169" i="4"/>
  <c r="R169" i="4"/>
  <c r="P169" i="4"/>
  <c r="BI165" i="4"/>
  <c r="BH165" i="4"/>
  <c r="BG165" i="4"/>
  <c r="BF165" i="4"/>
  <c r="T165" i="4"/>
  <c r="R165" i="4"/>
  <c r="P165" i="4"/>
  <c r="BI161" i="4"/>
  <c r="BH161" i="4"/>
  <c r="BG161" i="4"/>
  <c r="BF161" i="4"/>
  <c r="T161" i="4"/>
  <c r="R161" i="4"/>
  <c r="P161" i="4"/>
  <c r="BI157" i="4"/>
  <c r="BH157" i="4"/>
  <c r="BG157" i="4"/>
  <c r="BF157" i="4"/>
  <c r="T157" i="4"/>
  <c r="R157" i="4"/>
  <c r="P157" i="4"/>
  <c r="BI152" i="4"/>
  <c r="BH152" i="4"/>
  <c r="BG152" i="4"/>
  <c r="BF152" i="4"/>
  <c r="T152" i="4"/>
  <c r="R152" i="4"/>
  <c r="P152" i="4"/>
  <c r="BI148" i="4"/>
  <c r="BH148" i="4"/>
  <c r="BG148" i="4"/>
  <c r="BF148" i="4"/>
  <c r="T148" i="4"/>
  <c r="R148" i="4"/>
  <c r="P148" i="4"/>
  <c r="BI143" i="4"/>
  <c r="BH143" i="4"/>
  <c r="BG143" i="4"/>
  <c r="BF143" i="4"/>
  <c r="T143" i="4"/>
  <c r="R143" i="4"/>
  <c r="P143" i="4"/>
  <c r="BI138" i="4"/>
  <c r="BH138" i="4"/>
  <c r="BG138" i="4"/>
  <c r="BF138" i="4"/>
  <c r="T138" i="4"/>
  <c r="R138" i="4"/>
  <c r="P138" i="4"/>
  <c r="BI133" i="4"/>
  <c r="BH133" i="4"/>
  <c r="BG133" i="4"/>
  <c r="BF133" i="4"/>
  <c r="T133" i="4"/>
  <c r="R133" i="4"/>
  <c r="P133" i="4"/>
  <c r="BI128" i="4"/>
  <c r="BH128" i="4"/>
  <c r="BG128" i="4"/>
  <c r="BF128" i="4"/>
  <c r="T128" i="4"/>
  <c r="R128" i="4"/>
  <c r="P128" i="4"/>
  <c r="F119" i="4"/>
  <c r="E117" i="4"/>
  <c r="F89" i="4"/>
  <c r="E87" i="4"/>
  <c r="J24" i="4"/>
  <c r="E24" i="4"/>
  <c r="J92" i="4" s="1"/>
  <c r="J23" i="4"/>
  <c r="J21" i="4"/>
  <c r="E21" i="4"/>
  <c r="J121" i="4" s="1"/>
  <c r="J20" i="4"/>
  <c r="J18" i="4"/>
  <c r="E18" i="4"/>
  <c r="F122" i="4" s="1"/>
  <c r="J17" i="4"/>
  <c r="J15" i="4"/>
  <c r="E15" i="4"/>
  <c r="F91" i="4" s="1"/>
  <c r="J14" i="4"/>
  <c r="J12" i="4"/>
  <c r="J119" i="4" s="1"/>
  <c r="E7" i="4"/>
  <c r="E115" i="4" s="1"/>
  <c r="J37" i="3"/>
  <c r="J36" i="3"/>
  <c r="AY96" i="1" s="1"/>
  <c r="J35" i="3"/>
  <c r="AX96" i="1" s="1"/>
  <c r="BI450" i="3"/>
  <c r="BH450" i="3"/>
  <c r="BG450" i="3"/>
  <c r="BF450" i="3"/>
  <c r="T450" i="3"/>
  <c r="R450" i="3"/>
  <c r="P450" i="3"/>
  <c r="BI446" i="3"/>
  <c r="BH446" i="3"/>
  <c r="BG446" i="3"/>
  <c r="BF446" i="3"/>
  <c r="T446" i="3"/>
  <c r="R446" i="3"/>
  <c r="P446" i="3"/>
  <c r="BI440" i="3"/>
  <c r="BH440" i="3"/>
  <c r="BG440" i="3"/>
  <c r="BF440" i="3"/>
  <c r="T440" i="3"/>
  <c r="R440" i="3"/>
  <c r="P440" i="3"/>
  <c r="BI435" i="3"/>
  <c r="BH435" i="3"/>
  <c r="BG435" i="3"/>
  <c r="BF435" i="3"/>
  <c r="T435" i="3"/>
  <c r="R435" i="3"/>
  <c r="P435" i="3"/>
  <c r="BI430" i="3"/>
  <c r="BH430" i="3"/>
  <c r="BG430" i="3"/>
  <c r="BF430" i="3"/>
  <c r="T430" i="3"/>
  <c r="R430" i="3"/>
  <c r="P430" i="3"/>
  <c r="BI425" i="3"/>
  <c r="BH425" i="3"/>
  <c r="BG425" i="3"/>
  <c r="BF425" i="3"/>
  <c r="T425" i="3"/>
  <c r="R425" i="3"/>
  <c r="P425" i="3"/>
  <c r="BI421" i="3"/>
  <c r="BH421" i="3"/>
  <c r="BG421" i="3"/>
  <c r="BF421" i="3"/>
  <c r="T421" i="3"/>
  <c r="R421" i="3"/>
  <c r="P421" i="3"/>
  <c r="BI417" i="3"/>
  <c r="BH417" i="3"/>
  <c r="BG417" i="3"/>
  <c r="BF417" i="3"/>
  <c r="T417" i="3"/>
  <c r="R417" i="3"/>
  <c r="P417" i="3"/>
  <c r="BI413" i="3"/>
  <c r="BH413" i="3"/>
  <c r="BG413" i="3"/>
  <c r="BF413" i="3"/>
  <c r="T413" i="3"/>
  <c r="R413" i="3"/>
  <c r="P413" i="3"/>
  <c r="BI408" i="3"/>
  <c r="BH408" i="3"/>
  <c r="BG408" i="3"/>
  <c r="BF408" i="3"/>
  <c r="T408" i="3"/>
  <c r="T407" i="3"/>
  <c r="R408" i="3"/>
  <c r="R407" i="3" s="1"/>
  <c r="P408" i="3"/>
  <c r="P407" i="3"/>
  <c r="BI403" i="3"/>
  <c r="BH403" i="3"/>
  <c r="BG403" i="3"/>
  <c r="BF403" i="3"/>
  <c r="T403" i="3"/>
  <c r="R403" i="3"/>
  <c r="P403" i="3"/>
  <c r="BI399" i="3"/>
  <c r="BH399" i="3"/>
  <c r="BG399" i="3"/>
  <c r="BF399" i="3"/>
  <c r="T399" i="3"/>
  <c r="R399" i="3"/>
  <c r="P399" i="3"/>
  <c r="BI395" i="3"/>
  <c r="BH395" i="3"/>
  <c r="BG395" i="3"/>
  <c r="BF395" i="3"/>
  <c r="T395" i="3"/>
  <c r="R395" i="3"/>
  <c r="P395" i="3"/>
  <c r="BI391" i="3"/>
  <c r="BH391" i="3"/>
  <c r="BG391" i="3"/>
  <c r="BF391" i="3"/>
  <c r="T391" i="3"/>
  <c r="R391" i="3"/>
  <c r="P391" i="3"/>
  <c r="BI387" i="3"/>
  <c r="BH387" i="3"/>
  <c r="BG387" i="3"/>
  <c r="BF387" i="3"/>
  <c r="T387" i="3"/>
  <c r="R387" i="3"/>
  <c r="P387" i="3"/>
  <c r="BI383" i="3"/>
  <c r="BH383" i="3"/>
  <c r="BG383" i="3"/>
  <c r="BF383" i="3"/>
  <c r="T383" i="3"/>
  <c r="R383" i="3"/>
  <c r="P383" i="3"/>
  <c r="BI379" i="3"/>
  <c r="BH379" i="3"/>
  <c r="BG379" i="3"/>
  <c r="BF379" i="3"/>
  <c r="T379" i="3"/>
  <c r="R379" i="3"/>
  <c r="P379" i="3"/>
  <c r="BI375" i="3"/>
  <c r="BH375" i="3"/>
  <c r="BG375" i="3"/>
  <c r="BF375" i="3"/>
  <c r="T375" i="3"/>
  <c r="R375" i="3"/>
  <c r="P375" i="3"/>
  <c r="BI371" i="3"/>
  <c r="BH371" i="3"/>
  <c r="BG371" i="3"/>
  <c r="BF371" i="3"/>
  <c r="T371" i="3"/>
  <c r="R371" i="3"/>
  <c r="P371" i="3"/>
  <c r="BI367" i="3"/>
  <c r="BH367" i="3"/>
  <c r="BG367" i="3"/>
  <c r="BF367" i="3"/>
  <c r="T367" i="3"/>
  <c r="R367" i="3"/>
  <c r="P367" i="3"/>
  <c r="BI363" i="3"/>
  <c r="BH363" i="3"/>
  <c r="BG363" i="3"/>
  <c r="BF363" i="3"/>
  <c r="T363" i="3"/>
  <c r="R363" i="3"/>
  <c r="P363" i="3"/>
  <c r="BI359" i="3"/>
  <c r="BH359" i="3"/>
  <c r="BG359" i="3"/>
  <c r="BF359" i="3"/>
  <c r="T359" i="3"/>
  <c r="R359" i="3"/>
  <c r="P359" i="3"/>
  <c r="BI355" i="3"/>
  <c r="BH355" i="3"/>
  <c r="BG355" i="3"/>
  <c r="BF355" i="3"/>
  <c r="T355" i="3"/>
  <c r="R355" i="3"/>
  <c r="P355" i="3"/>
  <c r="BI349" i="3"/>
  <c r="BH349" i="3"/>
  <c r="BG349" i="3"/>
  <c r="BF349" i="3"/>
  <c r="T349" i="3"/>
  <c r="T348" i="3" s="1"/>
  <c r="R349" i="3"/>
  <c r="R348" i="3" s="1"/>
  <c r="P349" i="3"/>
  <c r="P348" i="3" s="1"/>
  <c r="BI343" i="3"/>
  <c r="BH343" i="3"/>
  <c r="BG343" i="3"/>
  <c r="BF343" i="3"/>
  <c r="T343" i="3"/>
  <c r="R343" i="3"/>
  <c r="P343" i="3"/>
  <c r="BI338" i="3"/>
  <c r="BH338" i="3"/>
  <c r="BG338" i="3"/>
  <c r="BF338" i="3"/>
  <c r="T338" i="3"/>
  <c r="R338" i="3"/>
  <c r="P338" i="3"/>
  <c r="BI333" i="3"/>
  <c r="BH333" i="3"/>
  <c r="BG333" i="3"/>
  <c r="BF333" i="3"/>
  <c r="T333" i="3"/>
  <c r="R333" i="3"/>
  <c r="P333" i="3"/>
  <c r="BI328" i="3"/>
  <c r="BH328" i="3"/>
  <c r="BG328" i="3"/>
  <c r="BF328" i="3"/>
  <c r="T328" i="3"/>
  <c r="R328" i="3"/>
  <c r="P328" i="3"/>
  <c r="BI323" i="3"/>
  <c r="BH323" i="3"/>
  <c r="BG323" i="3"/>
  <c r="BF323" i="3"/>
  <c r="T323" i="3"/>
  <c r="R323" i="3"/>
  <c r="P323" i="3"/>
  <c r="BI318" i="3"/>
  <c r="BH318" i="3"/>
  <c r="BG318" i="3"/>
  <c r="BF318" i="3"/>
  <c r="T318" i="3"/>
  <c r="R318" i="3"/>
  <c r="P318" i="3"/>
  <c r="BI313" i="3"/>
  <c r="BH313" i="3"/>
  <c r="BG313" i="3"/>
  <c r="BF313" i="3"/>
  <c r="T313" i="3"/>
  <c r="R313" i="3"/>
  <c r="P313" i="3"/>
  <c r="BI308" i="3"/>
  <c r="BH308" i="3"/>
  <c r="BG308" i="3"/>
  <c r="BF308" i="3"/>
  <c r="T308" i="3"/>
  <c r="R308" i="3"/>
  <c r="P308" i="3"/>
  <c r="BI303" i="3"/>
  <c r="BH303" i="3"/>
  <c r="BG303" i="3"/>
  <c r="BF303" i="3"/>
  <c r="T303" i="3"/>
  <c r="R303" i="3"/>
  <c r="P303" i="3"/>
  <c r="BI298" i="3"/>
  <c r="BH298" i="3"/>
  <c r="BG298" i="3"/>
  <c r="BF298" i="3"/>
  <c r="T298" i="3"/>
  <c r="R298" i="3"/>
  <c r="P298" i="3"/>
  <c r="BI293" i="3"/>
  <c r="BH293" i="3"/>
  <c r="BG293" i="3"/>
  <c r="BF293" i="3"/>
  <c r="T293" i="3"/>
  <c r="R293" i="3"/>
  <c r="P293" i="3"/>
  <c r="BI288" i="3"/>
  <c r="BH288" i="3"/>
  <c r="BG288" i="3"/>
  <c r="BF288" i="3"/>
  <c r="T288" i="3"/>
  <c r="R288" i="3"/>
  <c r="P288" i="3"/>
  <c r="BI282" i="3"/>
  <c r="BH282" i="3"/>
  <c r="BG282" i="3"/>
  <c r="BF282" i="3"/>
  <c r="T282" i="3"/>
  <c r="R282" i="3"/>
  <c r="P282" i="3"/>
  <c r="BI277" i="3"/>
  <c r="BH277" i="3"/>
  <c r="BG277" i="3"/>
  <c r="BF277" i="3"/>
  <c r="T277" i="3"/>
  <c r="R277" i="3"/>
  <c r="P277" i="3"/>
  <c r="BI272" i="3"/>
  <c r="BH272" i="3"/>
  <c r="BG272" i="3"/>
  <c r="BF272" i="3"/>
  <c r="T272" i="3"/>
  <c r="R272" i="3"/>
  <c r="P272" i="3"/>
  <c r="BI267" i="3"/>
  <c r="BH267" i="3"/>
  <c r="BG267" i="3"/>
  <c r="BF267" i="3"/>
  <c r="T267" i="3"/>
  <c r="R267" i="3"/>
  <c r="P267" i="3"/>
  <c r="BI261" i="3"/>
  <c r="BH261" i="3"/>
  <c r="BG261" i="3"/>
  <c r="BF261" i="3"/>
  <c r="T261" i="3"/>
  <c r="T260" i="3" s="1"/>
  <c r="R261" i="3"/>
  <c r="R260" i="3" s="1"/>
  <c r="P261" i="3"/>
  <c r="P260" i="3" s="1"/>
  <c r="BI255" i="3"/>
  <c r="BH255" i="3"/>
  <c r="BG255" i="3"/>
  <c r="BF255" i="3"/>
  <c r="T255" i="3"/>
  <c r="R255" i="3"/>
  <c r="P255" i="3"/>
  <c r="BI250" i="3"/>
  <c r="BH250" i="3"/>
  <c r="BG250" i="3"/>
  <c r="BF250" i="3"/>
  <c r="T250" i="3"/>
  <c r="R250" i="3"/>
  <c r="P250" i="3"/>
  <c r="BI244" i="3"/>
  <c r="BH244" i="3"/>
  <c r="BG244" i="3"/>
  <c r="BF244" i="3"/>
  <c r="T244" i="3"/>
  <c r="R244" i="3"/>
  <c r="P244" i="3"/>
  <c r="BI239" i="3"/>
  <c r="BH239" i="3"/>
  <c r="BG239" i="3"/>
  <c r="BF239" i="3"/>
  <c r="T239" i="3"/>
  <c r="R239" i="3"/>
  <c r="P239" i="3"/>
  <c r="BI234" i="3"/>
  <c r="BH234" i="3"/>
  <c r="BG234" i="3"/>
  <c r="BF234" i="3"/>
  <c r="T234" i="3"/>
  <c r="T233" i="3" s="1"/>
  <c r="R234" i="3"/>
  <c r="P234" i="3"/>
  <c r="P233" i="3" s="1"/>
  <c r="BI228" i="3"/>
  <c r="BH228" i="3"/>
  <c r="BG228" i="3"/>
  <c r="BF228" i="3"/>
  <c r="T228" i="3"/>
  <c r="R228" i="3"/>
  <c r="P228" i="3"/>
  <c r="BI223" i="3"/>
  <c r="BH223" i="3"/>
  <c r="BG223" i="3"/>
  <c r="BF223" i="3"/>
  <c r="T223" i="3"/>
  <c r="T217" i="3" s="1"/>
  <c r="R223" i="3"/>
  <c r="P223" i="3"/>
  <c r="BI218" i="3"/>
  <c r="BH218" i="3"/>
  <c r="BG218" i="3"/>
  <c r="BF218" i="3"/>
  <c r="T218" i="3"/>
  <c r="R218" i="3"/>
  <c r="R217" i="3" s="1"/>
  <c r="P218" i="3"/>
  <c r="P217" i="3" s="1"/>
  <c r="BI212" i="3"/>
  <c r="BH212" i="3"/>
  <c r="BG212" i="3"/>
  <c r="BF212" i="3"/>
  <c r="T212" i="3"/>
  <c r="T211" i="3" s="1"/>
  <c r="R212" i="3"/>
  <c r="R211" i="3" s="1"/>
  <c r="P212" i="3"/>
  <c r="P211" i="3" s="1"/>
  <c r="BI206" i="3"/>
  <c r="BH206" i="3"/>
  <c r="BG206" i="3"/>
  <c r="BF206" i="3"/>
  <c r="T206" i="3"/>
  <c r="R206" i="3"/>
  <c r="P206" i="3"/>
  <c r="BI201" i="3"/>
  <c r="BH201" i="3"/>
  <c r="BG201" i="3"/>
  <c r="BF201" i="3"/>
  <c r="T201" i="3"/>
  <c r="R201" i="3"/>
  <c r="P201" i="3"/>
  <c r="BI196" i="3"/>
  <c r="BH196" i="3"/>
  <c r="BG196" i="3"/>
  <c r="BF196" i="3"/>
  <c r="T196" i="3"/>
  <c r="R196" i="3"/>
  <c r="P196" i="3"/>
  <c r="BI190" i="3"/>
  <c r="BH190" i="3"/>
  <c r="BG190" i="3"/>
  <c r="BF190" i="3"/>
  <c r="T190" i="3"/>
  <c r="R190" i="3"/>
  <c r="P190" i="3"/>
  <c r="BI185" i="3"/>
  <c r="BH185" i="3"/>
  <c r="BG185" i="3"/>
  <c r="BF185" i="3"/>
  <c r="T185" i="3"/>
  <c r="R185" i="3"/>
  <c r="P185" i="3"/>
  <c r="BI179" i="3"/>
  <c r="BH179" i="3"/>
  <c r="BG179" i="3"/>
  <c r="BF179" i="3"/>
  <c r="T179" i="3"/>
  <c r="R179" i="3"/>
  <c r="P179" i="3"/>
  <c r="BI174" i="3"/>
  <c r="BH174" i="3"/>
  <c r="BG174" i="3"/>
  <c r="BF174" i="3"/>
  <c r="T174" i="3"/>
  <c r="R174" i="3"/>
  <c r="P174" i="3"/>
  <c r="BI168" i="3"/>
  <c r="BH168" i="3"/>
  <c r="BG168" i="3"/>
  <c r="BF168" i="3"/>
  <c r="T168" i="3"/>
  <c r="R168" i="3"/>
  <c r="P168" i="3"/>
  <c r="BI163" i="3"/>
  <c r="BH163" i="3"/>
  <c r="BG163" i="3"/>
  <c r="BF163" i="3"/>
  <c r="T163" i="3"/>
  <c r="R163" i="3"/>
  <c r="P163" i="3"/>
  <c r="BI157" i="3"/>
  <c r="BH157" i="3"/>
  <c r="BG157" i="3"/>
  <c r="BF157" i="3"/>
  <c r="T157" i="3"/>
  <c r="R157" i="3"/>
  <c r="P157" i="3"/>
  <c r="BI152" i="3"/>
  <c r="BH152" i="3"/>
  <c r="BG152" i="3"/>
  <c r="BF152" i="3"/>
  <c r="T152" i="3"/>
  <c r="R152" i="3"/>
  <c r="P152" i="3"/>
  <c r="BI147" i="3"/>
  <c r="BH147" i="3"/>
  <c r="BG147" i="3"/>
  <c r="BF147" i="3"/>
  <c r="T147" i="3"/>
  <c r="R147" i="3"/>
  <c r="P147" i="3"/>
  <c r="BI142" i="3"/>
  <c r="BH142" i="3"/>
  <c r="BG142" i="3"/>
  <c r="BF142" i="3"/>
  <c r="T142" i="3"/>
  <c r="R142" i="3"/>
  <c r="P142" i="3"/>
  <c r="BI137" i="3"/>
  <c r="BH137" i="3"/>
  <c r="BG137" i="3"/>
  <c r="BF137" i="3"/>
  <c r="T137" i="3"/>
  <c r="R137" i="3"/>
  <c r="P137" i="3"/>
  <c r="F129" i="3"/>
  <c r="E127" i="3"/>
  <c r="F89" i="3"/>
  <c r="E87" i="3"/>
  <c r="J24" i="3"/>
  <c r="E24" i="3"/>
  <c r="J132" i="3" s="1"/>
  <c r="J23" i="3"/>
  <c r="J21" i="3"/>
  <c r="E21" i="3"/>
  <c r="J131" i="3"/>
  <c r="J20" i="3"/>
  <c r="J18" i="3"/>
  <c r="E18" i="3"/>
  <c r="F92" i="3" s="1"/>
  <c r="J17" i="3"/>
  <c r="J15" i="3"/>
  <c r="E15" i="3"/>
  <c r="F131" i="3" s="1"/>
  <c r="J14" i="3"/>
  <c r="J12" i="3"/>
  <c r="J129" i="3" s="1"/>
  <c r="E7" i="3"/>
  <c r="E125" i="3" s="1"/>
  <c r="J37" i="2"/>
  <c r="J36" i="2"/>
  <c r="AY95" i="1"/>
  <c r="J35" i="2"/>
  <c r="AX95" i="1"/>
  <c r="BI648" i="2"/>
  <c r="BH648" i="2"/>
  <c r="BG648" i="2"/>
  <c r="BF648" i="2"/>
  <c r="T648" i="2"/>
  <c r="R648" i="2"/>
  <c r="P648" i="2"/>
  <c r="BI645" i="2"/>
  <c r="BH645" i="2"/>
  <c r="BG645" i="2"/>
  <c r="BF645" i="2"/>
  <c r="T645" i="2"/>
  <c r="R645" i="2"/>
  <c r="P645" i="2"/>
  <c r="BI641" i="2"/>
  <c r="BH641" i="2"/>
  <c r="BG641" i="2"/>
  <c r="BF641" i="2"/>
  <c r="T641" i="2"/>
  <c r="R641" i="2"/>
  <c r="P641" i="2"/>
  <c r="BI635" i="2"/>
  <c r="BH635" i="2"/>
  <c r="BG635" i="2"/>
  <c r="BF635" i="2"/>
  <c r="T635" i="2"/>
  <c r="R635" i="2"/>
  <c r="P635" i="2"/>
  <c r="BI629" i="2"/>
  <c r="BH629" i="2"/>
  <c r="BG629" i="2"/>
  <c r="BF629" i="2"/>
  <c r="T629" i="2"/>
  <c r="R629" i="2"/>
  <c r="P629" i="2"/>
  <c r="BI626" i="2"/>
  <c r="BH626" i="2"/>
  <c r="BG626" i="2"/>
  <c r="BF626" i="2"/>
  <c r="T626" i="2"/>
  <c r="R626" i="2"/>
  <c r="P626" i="2"/>
  <c r="BI623" i="2"/>
  <c r="BH623" i="2"/>
  <c r="BG623" i="2"/>
  <c r="BF623" i="2"/>
  <c r="T623" i="2"/>
  <c r="R623" i="2"/>
  <c r="P623" i="2"/>
  <c r="BI621" i="2"/>
  <c r="BH621" i="2"/>
  <c r="BG621" i="2"/>
  <c r="BF621" i="2"/>
  <c r="T621" i="2"/>
  <c r="R621" i="2"/>
  <c r="P621" i="2"/>
  <c r="BI617" i="2"/>
  <c r="BH617" i="2"/>
  <c r="BG617" i="2"/>
  <c r="BF617" i="2"/>
  <c r="T617" i="2"/>
  <c r="R617" i="2"/>
  <c r="P617" i="2"/>
  <c r="BI613" i="2"/>
  <c r="BH613" i="2"/>
  <c r="BG613" i="2"/>
  <c r="BF613" i="2"/>
  <c r="T613" i="2"/>
  <c r="R613" i="2"/>
  <c r="P613" i="2"/>
  <c r="BI610" i="2"/>
  <c r="BH610" i="2"/>
  <c r="BG610" i="2"/>
  <c r="BF610" i="2"/>
  <c r="T610" i="2"/>
  <c r="R610" i="2"/>
  <c r="P610" i="2"/>
  <c r="BI606" i="2"/>
  <c r="BH606" i="2"/>
  <c r="BG606" i="2"/>
  <c r="BF606" i="2"/>
  <c r="T606" i="2"/>
  <c r="R606" i="2"/>
  <c r="P606" i="2"/>
  <c r="BI602" i="2"/>
  <c r="BH602" i="2"/>
  <c r="BG602" i="2"/>
  <c r="BF602" i="2"/>
  <c r="T602" i="2"/>
  <c r="R602" i="2"/>
  <c r="P602" i="2"/>
  <c r="BI596" i="2"/>
  <c r="BH596" i="2"/>
  <c r="BG596" i="2"/>
  <c r="BF596" i="2"/>
  <c r="T596" i="2"/>
  <c r="R596" i="2"/>
  <c r="P596" i="2"/>
  <c r="BI591" i="2"/>
  <c r="BH591" i="2"/>
  <c r="BG591" i="2"/>
  <c r="BF591" i="2"/>
  <c r="T591" i="2"/>
  <c r="R591" i="2"/>
  <c r="P591" i="2"/>
  <c r="BI586" i="2"/>
  <c r="BH586" i="2"/>
  <c r="BG586" i="2"/>
  <c r="BF586" i="2"/>
  <c r="T586" i="2"/>
  <c r="R586" i="2"/>
  <c r="P586" i="2"/>
  <c r="BI582" i="2"/>
  <c r="BH582" i="2"/>
  <c r="BG582" i="2"/>
  <c r="BF582" i="2"/>
  <c r="T582" i="2"/>
  <c r="R582" i="2"/>
  <c r="P582" i="2"/>
  <c r="BI579" i="2"/>
  <c r="BH579" i="2"/>
  <c r="BG579" i="2"/>
  <c r="BF579" i="2"/>
  <c r="T579" i="2"/>
  <c r="R579" i="2"/>
  <c r="P579" i="2"/>
  <c r="BI570" i="2"/>
  <c r="BH570" i="2"/>
  <c r="BG570" i="2"/>
  <c r="BF570" i="2"/>
  <c r="T570" i="2"/>
  <c r="R570" i="2"/>
  <c r="P570" i="2"/>
  <c r="BI560" i="2"/>
  <c r="BH560" i="2"/>
  <c r="BG560" i="2"/>
  <c r="BF560" i="2"/>
  <c r="T560" i="2"/>
  <c r="R560" i="2"/>
  <c r="P560" i="2"/>
  <c r="BI547" i="2"/>
  <c r="BH547" i="2"/>
  <c r="BG547" i="2"/>
  <c r="BF547" i="2"/>
  <c r="T547" i="2"/>
  <c r="T546" i="2"/>
  <c r="R547" i="2"/>
  <c r="R546" i="2"/>
  <c r="P547" i="2"/>
  <c r="P546" i="2" s="1"/>
  <c r="BI542" i="2"/>
  <c r="BH542" i="2"/>
  <c r="BG542" i="2"/>
  <c r="BF542" i="2"/>
  <c r="T542" i="2"/>
  <c r="R542" i="2"/>
  <c r="P542" i="2"/>
  <c r="BI538" i="2"/>
  <c r="BH538" i="2"/>
  <c r="BG538" i="2"/>
  <c r="BF538" i="2"/>
  <c r="T538" i="2"/>
  <c r="R538" i="2"/>
  <c r="P538" i="2"/>
  <c r="BI533" i="2"/>
  <c r="BH533" i="2"/>
  <c r="BG533" i="2"/>
  <c r="BF533" i="2"/>
  <c r="T533" i="2"/>
  <c r="R533" i="2"/>
  <c r="P533" i="2"/>
  <c r="BI527" i="2"/>
  <c r="BH527" i="2"/>
  <c r="BG527" i="2"/>
  <c r="BF527" i="2"/>
  <c r="T527" i="2"/>
  <c r="R527" i="2"/>
  <c r="P527" i="2"/>
  <c r="BI522" i="2"/>
  <c r="BH522" i="2"/>
  <c r="BG522" i="2"/>
  <c r="BF522" i="2"/>
  <c r="T522" i="2"/>
  <c r="R522" i="2"/>
  <c r="P522" i="2"/>
  <c r="BI517" i="2"/>
  <c r="BH517" i="2"/>
  <c r="BG517" i="2"/>
  <c r="BF517" i="2"/>
  <c r="T517" i="2"/>
  <c r="R517" i="2"/>
  <c r="P517" i="2"/>
  <c r="BI512" i="2"/>
  <c r="BH512" i="2"/>
  <c r="BG512" i="2"/>
  <c r="BF512" i="2"/>
  <c r="T512" i="2"/>
  <c r="R512" i="2"/>
  <c r="P512" i="2"/>
  <c r="BI507" i="2"/>
  <c r="BH507" i="2"/>
  <c r="BG507" i="2"/>
  <c r="BF507" i="2"/>
  <c r="T507" i="2"/>
  <c r="R507" i="2"/>
  <c r="P507" i="2"/>
  <c r="BI502" i="2"/>
  <c r="BH502" i="2"/>
  <c r="BG502" i="2"/>
  <c r="BF502" i="2"/>
  <c r="T502" i="2"/>
  <c r="R502" i="2"/>
  <c r="P502" i="2"/>
  <c r="BI497" i="2"/>
  <c r="BH497" i="2"/>
  <c r="BG497" i="2"/>
  <c r="BF497" i="2"/>
  <c r="T497" i="2"/>
  <c r="R497" i="2"/>
  <c r="P497" i="2"/>
  <c r="BI492" i="2"/>
  <c r="BH492" i="2"/>
  <c r="BG492" i="2"/>
  <c r="BF492" i="2"/>
  <c r="T492" i="2"/>
  <c r="R492" i="2"/>
  <c r="P492" i="2"/>
  <c r="BI489" i="2"/>
  <c r="BH489" i="2"/>
  <c r="BG489" i="2"/>
  <c r="BF489" i="2"/>
  <c r="T489" i="2"/>
  <c r="R489" i="2"/>
  <c r="P489" i="2"/>
  <c r="BI483" i="2"/>
  <c r="BH483" i="2"/>
  <c r="BG483" i="2"/>
  <c r="BF483" i="2"/>
  <c r="T483" i="2"/>
  <c r="T482" i="2" s="1"/>
  <c r="R483" i="2"/>
  <c r="R482" i="2" s="1"/>
  <c r="P483" i="2"/>
  <c r="P482" i="2"/>
  <c r="BI465" i="2"/>
  <c r="BH465" i="2"/>
  <c r="BG465" i="2"/>
  <c r="BF465" i="2"/>
  <c r="T465" i="2"/>
  <c r="T464" i="2" s="1"/>
  <c r="R465" i="2"/>
  <c r="R464" i="2" s="1"/>
  <c r="P465" i="2"/>
  <c r="P464" i="2" s="1"/>
  <c r="BI459" i="2"/>
  <c r="BH459" i="2"/>
  <c r="BG459" i="2"/>
  <c r="BF459" i="2"/>
  <c r="T459" i="2"/>
  <c r="R459" i="2"/>
  <c r="P459" i="2"/>
  <c r="BI454" i="2"/>
  <c r="BH454" i="2"/>
  <c r="BG454" i="2"/>
  <c r="BF454" i="2"/>
  <c r="T454" i="2"/>
  <c r="R454" i="2"/>
  <c r="P454" i="2"/>
  <c r="BI449" i="2"/>
  <c r="BH449" i="2"/>
  <c r="BG449" i="2"/>
  <c r="BF449" i="2"/>
  <c r="T449" i="2"/>
  <c r="R449" i="2"/>
  <c r="P449" i="2"/>
  <c r="BI444" i="2"/>
  <c r="BH444" i="2"/>
  <c r="BG444" i="2"/>
  <c r="BF444" i="2"/>
  <c r="T444" i="2"/>
  <c r="R444" i="2"/>
  <c r="P444" i="2"/>
  <c r="BI439" i="2"/>
  <c r="BH439" i="2"/>
  <c r="BG439" i="2"/>
  <c r="BF439" i="2"/>
  <c r="T439" i="2"/>
  <c r="R439" i="2"/>
  <c r="P439" i="2"/>
  <c r="BI433" i="2"/>
  <c r="BH433" i="2"/>
  <c r="BG433" i="2"/>
  <c r="BF433" i="2"/>
  <c r="T433" i="2"/>
  <c r="R433" i="2"/>
  <c r="P433" i="2"/>
  <c r="BI428" i="2"/>
  <c r="BH428" i="2"/>
  <c r="BG428" i="2"/>
  <c r="BF428" i="2"/>
  <c r="T428" i="2"/>
  <c r="R428" i="2"/>
  <c r="P428" i="2"/>
  <c r="BI424" i="2"/>
  <c r="BH424" i="2"/>
  <c r="BG424" i="2"/>
  <c r="BF424" i="2"/>
  <c r="T424" i="2"/>
  <c r="R424" i="2"/>
  <c r="P424" i="2"/>
  <c r="BI414" i="2"/>
  <c r="BH414" i="2"/>
  <c r="BG414" i="2"/>
  <c r="BF414" i="2"/>
  <c r="T414" i="2"/>
  <c r="R414" i="2"/>
  <c r="P414" i="2"/>
  <c r="BI404" i="2"/>
  <c r="BH404" i="2"/>
  <c r="BG404" i="2"/>
  <c r="BF404" i="2"/>
  <c r="T404" i="2"/>
  <c r="T403" i="2" s="1"/>
  <c r="R404" i="2"/>
  <c r="R403" i="2" s="1"/>
  <c r="P404" i="2"/>
  <c r="P403" i="2" s="1"/>
  <c r="BI397" i="2"/>
  <c r="BH397" i="2"/>
  <c r="BG397" i="2"/>
  <c r="BF397" i="2"/>
  <c r="T397" i="2"/>
  <c r="R397" i="2"/>
  <c r="P397" i="2"/>
  <c r="BI391" i="2"/>
  <c r="BH391" i="2"/>
  <c r="BG391" i="2"/>
  <c r="BF391" i="2"/>
  <c r="T391" i="2"/>
  <c r="R391" i="2"/>
  <c r="P391" i="2"/>
  <c r="BI387" i="2"/>
  <c r="BH387" i="2"/>
  <c r="BG387" i="2"/>
  <c r="BF387" i="2"/>
  <c r="T387" i="2"/>
  <c r="R387" i="2"/>
  <c r="P387" i="2"/>
  <c r="BI380" i="2"/>
  <c r="BH380" i="2"/>
  <c r="BG380" i="2"/>
  <c r="BF380" i="2"/>
  <c r="T380" i="2"/>
  <c r="R380" i="2"/>
  <c r="P380" i="2"/>
  <c r="BI378" i="2"/>
  <c r="BH378" i="2"/>
  <c r="BG378" i="2"/>
  <c r="BF378" i="2"/>
  <c r="T378" i="2"/>
  <c r="R378" i="2"/>
  <c r="P378" i="2"/>
  <c r="BI372" i="2"/>
  <c r="BH372" i="2"/>
  <c r="BG372" i="2"/>
  <c r="BF372" i="2"/>
  <c r="T372" i="2"/>
  <c r="R372" i="2"/>
  <c r="P372" i="2"/>
  <c r="BI367" i="2"/>
  <c r="BH367" i="2"/>
  <c r="BG367" i="2"/>
  <c r="BF367" i="2"/>
  <c r="T367" i="2"/>
  <c r="R367" i="2"/>
  <c r="P367" i="2"/>
  <c r="BI362" i="2"/>
  <c r="BH362" i="2"/>
  <c r="BG362" i="2"/>
  <c r="BF362" i="2"/>
  <c r="T362" i="2"/>
  <c r="R362" i="2"/>
  <c r="P362" i="2"/>
  <c r="BI357" i="2"/>
  <c r="BH357" i="2"/>
  <c r="BG357" i="2"/>
  <c r="BF357" i="2"/>
  <c r="T357" i="2"/>
  <c r="R357" i="2"/>
  <c r="P357" i="2"/>
  <c r="BI352" i="2"/>
  <c r="BH352" i="2"/>
  <c r="BG352" i="2"/>
  <c r="BF352" i="2"/>
  <c r="T352" i="2"/>
  <c r="R352" i="2"/>
  <c r="P352" i="2"/>
  <c r="BI346" i="2"/>
  <c r="BH346" i="2"/>
  <c r="BG346" i="2"/>
  <c r="BF346" i="2"/>
  <c r="T346" i="2"/>
  <c r="R346" i="2"/>
  <c r="P346" i="2"/>
  <c r="BI342" i="2"/>
  <c r="BH342" i="2"/>
  <c r="BG342" i="2"/>
  <c r="BF342" i="2"/>
  <c r="T342" i="2"/>
  <c r="R342" i="2"/>
  <c r="P342" i="2"/>
  <c r="BI337" i="2"/>
  <c r="BH337" i="2"/>
  <c r="BG337" i="2"/>
  <c r="BF337" i="2"/>
  <c r="T337" i="2"/>
  <c r="R337" i="2"/>
  <c r="P337" i="2"/>
  <c r="BI331" i="2"/>
  <c r="BH331" i="2"/>
  <c r="BG331" i="2"/>
  <c r="BF331" i="2"/>
  <c r="T331" i="2"/>
  <c r="R331" i="2"/>
  <c r="P331" i="2"/>
  <c r="BI325" i="2"/>
  <c r="BH325" i="2"/>
  <c r="BG325" i="2"/>
  <c r="BF325" i="2"/>
  <c r="T325" i="2"/>
  <c r="R325" i="2"/>
  <c r="P325" i="2"/>
  <c r="BI319" i="2"/>
  <c r="BH319" i="2"/>
  <c r="BG319" i="2"/>
  <c r="BF319" i="2"/>
  <c r="T319" i="2"/>
  <c r="R319" i="2"/>
  <c r="P319" i="2"/>
  <c r="BI314" i="2"/>
  <c r="BH314" i="2"/>
  <c r="BG314" i="2"/>
  <c r="BF314" i="2"/>
  <c r="T314" i="2"/>
  <c r="R314" i="2"/>
  <c r="P314" i="2"/>
  <c r="BI308" i="2"/>
  <c r="BH308" i="2"/>
  <c r="BG308" i="2"/>
  <c r="BF308" i="2"/>
  <c r="T308" i="2"/>
  <c r="R308" i="2"/>
  <c r="P308" i="2"/>
  <c r="BI302" i="2"/>
  <c r="BH302" i="2"/>
  <c r="BG302" i="2"/>
  <c r="BF302" i="2"/>
  <c r="T302" i="2"/>
  <c r="R302" i="2"/>
  <c r="P302" i="2"/>
  <c r="BI296" i="2"/>
  <c r="BH296" i="2"/>
  <c r="BG296" i="2"/>
  <c r="BF296" i="2"/>
  <c r="T296" i="2"/>
  <c r="R296" i="2"/>
  <c r="P296" i="2"/>
  <c r="BI292" i="2"/>
  <c r="BH292" i="2"/>
  <c r="BG292" i="2"/>
  <c r="BF292" i="2"/>
  <c r="T292" i="2"/>
  <c r="R292" i="2"/>
  <c r="P292" i="2"/>
  <c r="BI288" i="2"/>
  <c r="BH288" i="2"/>
  <c r="BG288" i="2"/>
  <c r="BF288" i="2"/>
  <c r="T288" i="2"/>
  <c r="R288" i="2"/>
  <c r="P288" i="2"/>
  <c r="BI283" i="2"/>
  <c r="BH283" i="2"/>
  <c r="BG283" i="2"/>
  <c r="BF283" i="2"/>
  <c r="T283" i="2"/>
  <c r="R283" i="2"/>
  <c r="P283" i="2"/>
  <c r="BI278" i="2"/>
  <c r="BH278" i="2"/>
  <c r="BG278" i="2"/>
  <c r="BF278" i="2"/>
  <c r="T278" i="2"/>
  <c r="R278" i="2"/>
  <c r="P278" i="2"/>
  <c r="BI273" i="2"/>
  <c r="BH273" i="2"/>
  <c r="BG273" i="2"/>
  <c r="BF273" i="2"/>
  <c r="T273" i="2"/>
  <c r="R273" i="2"/>
  <c r="P273" i="2"/>
  <c r="BI268" i="2"/>
  <c r="BH268" i="2"/>
  <c r="BG268" i="2"/>
  <c r="BF268" i="2"/>
  <c r="T268" i="2"/>
  <c r="R268" i="2"/>
  <c r="P268" i="2"/>
  <c r="BI263" i="2"/>
  <c r="BH263" i="2"/>
  <c r="BG263" i="2"/>
  <c r="BF263" i="2"/>
  <c r="T263" i="2"/>
  <c r="R263" i="2"/>
  <c r="P263" i="2"/>
  <c r="BI258" i="2"/>
  <c r="BH258" i="2"/>
  <c r="BG258" i="2"/>
  <c r="BF258" i="2"/>
  <c r="T258" i="2"/>
  <c r="R258" i="2"/>
  <c r="P258" i="2"/>
  <c r="BI253" i="2"/>
  <c r="BH253" i="2"/>
  <c r="BG253" i="2"/>
  <c r="BF253" i="2"/>
  <c r="T253" i="2"/>
  <c r="R253" i="2"/>
  <c r="P253" i="2"/>
  <c r="BI248" i="2"/>
  <c r="BH248" i="2"/>
  <c r="BG248" i="2"/>
  <c r="BF248" i="2"/>
  <c r="T248" i="2"/>
  <c r="R248" i="2"/>
  <c r="P248" i="2"/>
  <c r="BI242" i="2"/>
  <c r="BH242" i="2"/>
  <c r="BG242" i="2"/>
  <c r="BF242" i="2"/>
  <c r="T242" i="2"/>
  <c r="T241" i="2"/>
  <c r="R242" i="2"/>
  <c r="R241" i="2"/>
  <c r="P242" i="2"/>
  <c r="P241" i="2" s="1"/>
  <c r="BI236" i="2"/>
  <c r="BH236" i="2"/>
  <c r="BG236" i="2"/>
  <c r="BF236" i="2"/>
  <c r="T236" i="2"/>
  <c r="R236" i="2"/>
  <c r="P236" i="2"/>
  <c r="P230" i="2"/>
  <c r="BI231" i="2"/>
  <c r="BH231" i="2"/>
  <c r="BG231" i="2"/>
  <c r="BF231" i="2"/>
  <c r="T231" i="2"/>
  <c r="T230" i="2" s="1"/>
  <c r="R231" i="2"/>
  <c r="R230" i="2" s="1"/>
  <c r="P231" i="2"/>
  <c r="BI225" i="2"/>
  <c r="BH225" i="2"/>
  <c r="BG225" i="2"/>
  <c r="BF225" i="2"/>
  <c r="T225" i="2"/>
  <c r="R225" i="2"/>
  <c r="P225" i="2"/>
  <c r="BI218" i="2"/>
  <c r="BH218" i="2"/>
  <c r="BG218" i="2"/>
  <c r="BF218" i="2"/>
  <c r="T218" i="2"/>
  <c r="R218" i="2"/>
  <c r="P218" i="2"/>
  <c r="BI210" i="2"/>
  <c r="BH210" i="2"/>
  <c r="BG210" i="2"/>
  <c r="BF210" i="2"/>
  <c r="T210" i="2"/>
  <c r="R210" i="2"/>
  <c r="P210" i="2"/>
  <c r="BI204" i="2"/>
  <c r="BH204" i="2"/>
  <c r="BG204" i="2"/>
  <c r="BF204" i="2"/>
  <c r="T204" i="2"/>
  <c r="R204" i="2"/>
  <c r="P204" i="2"/>
  <c r="BI193" i="2"/>
  <c r="BH193" i="2"/>
  <c r="BG193" i="2"/>
  <c r="BF193" i="2"/>
  <c r="T193" i="2"/>
  <c r="R193" i="2"/>
  <c r="P193" i="2"/>
  <c r="BI186" i="2"/>
  <c r="BH186" i="2"/>
  <c r="BG186" i="2"/>
  <c r="BF186" i="2"/>
  <c r="T186" i="2"/>
  <c r="R186" i="2"/>
  <c r="P186" i="2"/>
  <c r="BI181" i="2"/>
  <c r="BH181" i="2"/>
  <c r="BG181" i="2"/>
  <c r="BF181" i="2"/>
  <c r="T181" i="2"/>
  <c r="R181" i="2"/>
  <c r="P181" i="2"/>
  <c r="BI175" i="2"/>
  <c r="BH175" i="2"/>
  <c r="BG175" i="2"/>
  <c r="BF175" i="2"/>
  <c r="T175" i="2"/>
  <c r="R175" i="2"/>
  <c r="P175" i="2"/>
  <c r="BI170" i="2"/>
  <c r="BH170" i="2"/>
  <c r="BG170" i="2"/>
  <c r="BF170" i="2"/>
  <c r="T170" i="2"/>
  <c r="R170" i="2"/>
  <c r="P170" i="2"/>
  <c r="BI165" i="2"/>
  <c r="BH165" i="2"/>
  <c r="BG165" i="2"/>
  <c r="BF165" i="2"/>
  <c r="T165" i="2"/>
  <c r="R165" i="2"/>
  <c r="P165" i="2"/>
  <c r="BI160" i="2"/>
  <c r="BH160" i="2"/>
  <c r="BG160" i="2"/>
  <c r="BF160" i="2"/>
  <c r="T160" i="2"/>
  <c r="R160" i="2"/>
  <c r="P160" i="2"/>
  <c r="BI155" i="2"/>
  <c r="BH155" i="2"/>
  <c r="BG155" i="2"/>
  <c r="BF155" i="2"/>
  <c r="T155" i="2"/>
  <c r="R155" i="2"/>
  <c r="P155" i="2"/>
  <c r="BI150" i="2"/>
  <c r="BH150" i="2"/>
  <c r="BG150" i="2"/>
  <c r="BF150" i="2"/>
  <c r="T150" i="2"/>
  <c r="R150" i="2"/>
  <c r="P150" i="2"/>
  <c r="BI147" i="2"/>
  <c r="BH147" i="2"/>
  <c r="BG147" i="2"/>
  <c r="BF147" i="2"/>
  <c r="T147" i="2"/>
  <c r="R147" i="2"/>
  <c r="P147" i="2"/>
  <c r="BI142" i="2"/>
  <c r="BH142" i="2"/>
  <c r="BG142" i="2"/>
  <c r="BF142" i="2"/>
  <c r="T142" i="2"/>
  <c r="R142" i="2"/>
  <c r="P142" i="2"/>
  <c r="F134" i="2"/>
  <c r="E132" i="2"/>
  <c r="F89" i="2"/>
  <c r="E87" i="2"/>
  <c r="J24" i="2"/>
  <c r="E24" i="2"/>
  <c r="J137" i="2" s="1"/>
  <c r="J23" i="2"/>
  <c r="J21" i="2"/>
  <c r="E21" i="2"/>
  <c r="J136" i="2" s="1"/>
  <c r="J20" i="2"/>
  <c r="J18" i="2"/>
  <c r="E18" i="2"/>
  <c r="F137" i="2" s="1"/>
  <c r="J17" i="2"/>
  <c r="J15" i="2"/>
  <c r="E15" i="2"/>
  <c r="F91" i="2" s="1"/>
  <c r="J14" i="2"/>
  <c r="J12" i="2"/>
  <c r="J134" i="2" s="1"/>
  <c r="E7" i="2"/>
  <c r="E130" i="2" s="1"/>
  <c r="L90" i="1"/>
  <c r="AM90" i="1"/>
  <c r="AM89" i="1"/>
  <c r="L89" i="1"/>
  <c r="L87" i="1"/>
  <c r="L85" i="1"/>
  <c r="L84" i="1"/>
  <c r="J635" i="2"/>
  <c r="BK621" i="2"/>
  <c r="J596" i="2"/>
  <c r="J547" i="2"/>
  <c r="J533" i="2"/>
  <c r="BK502" i="2"/>
  <c r="J465" i="2"/>
  <c r="BK433" i="2"/>
  <c r="BK380" i="2"/>
  <c r="J357" i="2"/>
  <c r="BK325" i="2"/>
  <c r="J296" i="2"/>
  <c r="BK242" i="2"/>
  <c r="BK210" i="2"/>
  <c r="J160" i="2"/>
  <c r="J142" i="2"/>
  <c r="BK617" i="2"/>
  <c r="J570" i="2"/>
  <c r="BK522" i="2"/>
  <c r="BK497" i="2"/>
  <c r="J489" i="2"/>
  <c r="BK459" i="2"/>
  <c r="BK439" i="2"/>
  <c r="BK378" i="2"/>
  <c r="BK357" i="2"/>
  <c r="BK342" i="2"/>
  <c r="J302" i="2"/>
  <c r="BK263" i="2"/>
  <c r="BK193" i="2"/>
  <c r="J150" i="2"/>
  <c r="J645" i="2"/>
  <c r="J602" i="2"/>
  <c r="BK570" i="2"/>
  <c r="J538" i="2"/>
  <c r="BK507" i="2"/>
  <c r="BK449" i="2"/>
  <c r="J424" i="2"/>
  <c r="J367" i="2"/>
  <c r="J278" i="2"/>
  <c r="J242" i="2"/>
  <c r="J210" i="2"/>
  <c r="BK175" i="2"/>
  <c r="BK147" i="2"/>
  <c r="J617" i="2"/>
  <c r="BK591" i="2"/>
  <c r="J397" i="2"/>
  <c r="J380" i="2"/>
  <c r="J325" i="2"/>
  <c r="BK302" i="2"/>
  <c r="J273" i="2"/>
  <c r="BK218" i="2"/>
  <c r="J165" i="2"/>
  <c r="BK391" i="3"/>
  <c r="BK367" i="3"/>
  <c r="J328" i="3"/>
  <c r="J303" i="3"/>
  <c r="J288" i="3"/>
  <c r="BK255" i="3"/>
  <c r="J201" i="3"/>
  <c r="BK168" i="3"/>
  <c r="BK417" i="3"/>
  <c r="BK399" i="3"/>
  <c r="J355" i="3"/>
  <c r="J272" i="3"/>
  <c r="J212" i="3"/>
  <c r="BK179" i="3"/>
  <c r="J152" i="3"/>
  <c r="BK413" i="3"/>
  <c r="J371" i="3"/>
  <c r="J338" i="3"/>
  <c r="J267" i="3"/>
  <c r="BK223" i="3"/>
  <c r="BK196" i="3"/>
  <c r="J142" i="3"/>
  <c r="J446" i="3"/>
  <c r="BK421" i="3"/>
  <c r="J395" i="3"/>
  <c r="BK371" i="3"/>
  <c r="BK349" i="3"/>
  <c r="BK333" i="3"/>
  <c r="BK293" i="3"/>
  <c r="BK267" i="3"/>
  <c r="J239" i="3"/>
  <c r="BK163" i="3"/>
  <c r="BK247" i="4"/>
  <c r="J232" i="4"/>
  <c r="J207" i="4"/>
  <c r="J157" i="4"/>
  <c r="BK138" i="4"/>
  <c r="BK207" i="4"/>
  <c r="J174" i="4"/>
  <c r="J138" i="4"/>
  <c r="BK242" i="4"/>
  <c r="J223" i="4"/>
  <c r="BK179" i="4"/>
  <c r="BK157" i="4"/>
  <c r="BK128" i="4"/>
  <c r="BK133" i="4"/>
  <c r="BK386" i="5"/>
  <c r="BK363" i="5"/>
  <c r="J343" i="5"/>
  <c r="J332" i="5"/>
  <c r="BK320" i="5"/>
  <c r="J303" i="5"/>
  <c r="BK292" i="5"/>
  <c r="J268" i="5"/>
  <c r="BK247" i="5"/>
  <c r="BK230" i="5"/>
  <c r="J221" i="5"/>
  <c r="BK176" i="5"/>
  <c r="BK161" i="5"/>
  <c r="BK139" i="5"/>
  <c r="J123" i="5"/>
  <c r="J395" i="5"/>
  <c r="BK335" i="5"/>
  <c r="BK306" i="5"/>
  <c r="J286" i="5"/>
  <c r="BK260" i="5"/>
  <c r="BK250" i="5"/>
  <c r="J224" i="5"/>
  <c r="BK208" i="5"/>
  <c r="BK193" i="5"/>
  <c r="J181" i="5"/>
  <c r="J161" i="5"/>
  <c r="BK142" i="5"/>
  <c r="BK126" i="5"/>
  <c r="BK372" i="5"/>
  <c r="BK340" i="5"/>
  <c r="J323" i="5"/>
  <c r="J300" i="5"/>
  <c r="J274" i="5"/>
  <c r="J239" i="5"/>
  <c r="BK213" i="5"/>
  <c r="J191" i="5"/>
  <c r="BK181" i="5"/>
  <c r="J174" i="5"/>
  <c r="J164" i="5"/>
  <c r="J152" i="5"/>
  <c r="BK123" i="5"/>
  <c r="J363" i="5"/>
  <c r="J340" i="5"/>
  <c r="BK277" i="5"/>
  <c r="J266" i="5"/>
  <c r="J208" i="5"/>
  <c r="BK159" i="5"/>
  <c r="J146" i="5"/>
  <c r="J214" i="6"/>
  <c r="BK194" i="6"/>
  <c r="J158" i="6"/>
  <c r="J126" i="6"/>
  <c r="J190" i="6"/>
  <c r="BK168" i="6"/>
  <c r="BK131" i="6"/>
  <c r="J198" i="6"/>
  <c r="BK163" i="6"/>
  <c r="BK121" i="6"/>
  <c r="BK229" i="6"/>
  <c r="J210" i="6"/>
  <c r="J177" i="6"/>
  <c r="BK126" i="6"/>
  <c r="J137" i="7"/>
  <c r="J145" i="7"/>
  <c r="BK158" i="7"/>
  <c r="BK155" i="7"/>
  <c r="BK121" i="7"/>
  <c r="J301" i="8"/>
  <c r="BK289" i="8"/>
  <c r="BK263" i="8"/>
  <c r="J218" i="8"/>
  <c r="BK198" i="8"/>
  <c r="J177" i="8"/>
  <c r="J321" i="8"/>
  <c r="BK301" i="8"/>
  <c r="BK281" i="8"/>
  <c r="J245" i="8"/>
  <c r="BK181" i="8"/>
  <c r="J152" i="8"/>
  <c r="J129" i="8"/>
  <c r="BK271" i="8"/>
  <c r="BK236" i="8"/>
  <c r="J206" i="8"/>
  <c r="J181" i="8"/>
  <c r="J325" i="8"/>
  <c r="J293" i="8"/>
  <c r="J236" i="8"/>
  <c r="BK218" i="8"/>
  <c r="J162" i="8"/>
  <c r="BK199" i="9"/>
  <c r="BK159" i="9"/>
  <c r="J227" i="9"/>
  <c r="J189" i="9"/>
  <c r="J159" i="9"/>
  <c r="BK127" i="9"/>
  <c r="BK207" i="9"/>
  <c r="BK189" i="9"/>
  <c r="BK165" i="9"/>
  <c r="BK227" i="9"/>
  <c r="J203" i="9"/>
  <c r="J176" i="9"/>
  <c r="J153" i="9"/>
  <c r="J593" i="10"/>
  <c r="BK548" i="10"/>
  <c r="BK522" i="10"/>
  <c r="J507" i="10"/>
  <c r="J486" i="10"/>
  <c r="J425" i="10"/>
  <c r="J344" i="10"/>
  <c r="BK334" i="10"/>
  <c r="J304" i="10"/>
  <c r="J249" i="10"/>
  <c r="J233" i="10"/>
  <c r="BK167" i="10"/>
  <c r="BK137" i="10"/>
  <c r="BK617" i="10"/>
  <c r="J590" i="10"/>
  <c r="J574" i="10"/>
  <c r="BK562" i="10"/>
  <c r="BK504" i="10"/>
  <c r="BK471" i="10"/>
  <c r="BK425" i="10"/>
  <c r="BK375" i="10"/>
  <c r="BK344" i="10"/>
  <c r="J294" i="10"/>
  <c r="J274" i="10"/>
  <c r="BK249" i="10"/>
  <c r="J219" i="10"/>
  <c r="BK182" i="10"/>
  <c r="BK157" i="10"/>
  <c r="BK662" i="10"/>
  <c r="J635" i="10"/>
  <c r="BK623" i="10"/>
  <c r="BK608" i="10"/>
  <c r="BK571" i="10"/>
  <c r="BK554" i="10"/>
  <c r="BK495" i="10"/>
  <c r="J465" i="10"/>
  <c r="J444" i="10"/>
  <c r="BK416" i="10"/>
  <c r="BK395" i="10"/>
  <c r="BK360" i="10"/>
  <c r="J334" i="10"/>
  <c r="BK304" i="10"/>
  <c r="BK279" i="10"/>
  <c r="J259" i="10"/>
  <c r="BK198" i="10"/>
  <c r="J157" i="10"/>
  <c r="BK127" i="10"/>
  <c r="BK683" i="10"/>
  <c r="BK675" i="10"/>
  <c r="J662" i="10"/>
  <c r="J626" i="10"/>
  <c r="J602" i="10"/>
  <c r="BK568" i="10"/>
  <c r="BK545" i="10"/>
  <c r="J533" i="10"/>
  <c r="BK524" i="10"/>
  <c r="J516" i="10"/>
  <c r="J501" i="10"/>
  <c r="BK486" i="10"/>
  <c r="BK465" i="10"/>
  <c r="J403" i="10"/>
  <c r="J349" i="10"/>
  <c r="J238" i="10"/>
  <c r="BK219" i="10"/>
  <c r="J166" i="11"/>
  <c r="J136" i="11"/>
  <c r="J140" i="11"/>
  <c r="J129" i="11"/>
  <c r="J150" i="11"/>
  <c r="BK158" i="11"/>
  <c r="BK129" i="11"/>
  <c r="BK626" i="2"/>
  <c r="J613" i="2"/>
  <c r="BK602" i="2"/>
  <c r="BK579" i="2"/>
  <c r="BK538" i="2"/>
  <c r="BK512" i="2"/>
  <c r="J492" i="2"/>
  <c r="J459" i="2"/>
  <c r="BK387" i="2"/>
  <c r="BK372" i="2"/>
  <c r="BK346" i="2"/>
  <c r="BK314" i="2"/>
  <c r="BK288" i="2"/>
  <c r="J263" i="2"/>
  <c r="BK253" i="2"/>
  <c r="J225" i="2"/>
  <c r="BK181" i="2"/>
  <c r="BK150" i="2"/>
  <c r="J621" i="2"/>
  <c r="J610" i="2"/>
  <c r="BK560" i="2"/>
  <c r="J507" i="2"/>
  <c r="BK492" i="2"/>
  <c r="BK465" i="2"/>
  <c r="BK464" i="2" s="1"/>
  <c r="J464" i="2" s="1"/>
  <c r="J109" i="2" s="1"/>
  <c r="J444" i="2"/>
  <c r="BK397" i="2"/>
  <c r="BK367" i="2"/>
  <c r="J346" i="2"/>
  <c r="J331" i="2"/>
  <c r="BK296" i="2"/>
  <c r="BK258" i="2"/>
  <c r="BK155" i="2"/>
  <c r="BK645" i="2"/>
  <c r="J641" i="2"/>
  <c r="BK610" i="2"/>
  <c r="BK586" i="2"/>
  <c r="J542" i="2"/>
  <c r="BK517" i="2"/>
  <c r="BK483" i="2"/>
  <c r="J433" i="2"/>
  <c r="BK404" i="2"/>
  <c r="BK352" i="2"/>
  <c r="BK268" i="2"/>
  <c r="J236" i="2"/>
  <c r="J181" i="2"/>
  <c r="J155" i="2"/>
  <c r="BK623" i="2"/>
  <c r="J606" i="2"/>
  <c r="J582" i="2"/>
  <c r="J414" i="2"/>
  <c r="BK391" i="2"/>
  <c r="BK337" i="2"/>
  <c r="BK319" i="2"/>
  <c r="J288" i="2"/>
  <c r="BK278" i="2"/>
  <c r="J248" i="2"/>
  <c r="J193" i="2"/>
  <c r="BK142" i="2"/>
  <c r="BK387" i="3"/>
  <c r="BK338" i="3"/>
  <c r="J313" i="3"/>
  <c r="J293" i="3"/>
  <c r="J261" i="3"/>
  <c r="BK239" i="3"/>
  <c r="BK185" i="3"/>
  <c r="BK147" i="3"/>
  <c r="BK435" i="3"/>
  <c r="J403" i="3"/>
  <c r="J367" i="3"/>
  <c r="BK288" i="3"/>
  <c r="BK234" i="3"/>
  <c r="BK201" i="3"/>
  <c r="BK157" i="3"/>
  <c r="J421" i="3"/>
  <c r="J363" i="3"/>
  <c r="BK313" i="3"/>
  <c r="J298" i="3"/>
  <c r="J228" i="3"/>
  <c r="BK206" i="3"/>
  <c r="BK152" i="3"/>
  <c r="J450" i="3"/>
  <c r="BK430" i="3"/>
  <c r="BK408" i="3"/>
  <c r="J379" i="3"/>
  <c r="BK355" i="3"/>
  <c r="J223" i="3"/>
  <c r="BK137" i="3"/>
  <c r="J242" i="4"/>
  <c r="BK229" i="4"/>
  <c r="J204" i="4"/>
  <c r="J152" i="4"/>
  <c r="BK237" i="4"/>
  <c r="J210" i="4"/>
  <c r="BK189" i="4"/>
  <c r="J143" i="4"/>
  <c r="BK250" i="4"/>
  <c r="J229" i="4"/>
  <c r="BK199" i="4"/>
  <c r="J165" i="4"/>
  <c r="BK143" i="4"/>
  <c r="BK161" i="4"/>
  <c r="J381" i="5"/>
  <c r="BK366" i="5"/>
  <c r="BK348" i="5"/>
  <c r="J335" i="5"/>
  <c r="BK323" i="5"/>
  <c r="J306" i="5"/>
  <c r="J283" i="5"/>
  <c r="BK263" i="5"/>
  <c r="BK242" i="5"/>
  <c r="BK227" i="5"/>
  <c r="BK204" i="5"/>
  <c r="J188" i="5"/>
  <c r="BK171" i="5"/>
  <c r="J155" i="5"/>
  <c r="BK134" i="5"/>
  <c r="BK395" i="5"/>
  <c r="J369" i="5"/>
  <c r="J361" i="5"/>
  <c r="J358" i="5"/>
  <c r="J356" i="5"/>
  <c r="BK353" i="5"/>
  <c r="J351" i="5"/>
  <c r="BK343" i="5"/>
  <c r="J314" i="5"/>
  <c r="BK303" i="5"/>
  <c r="BK274" i="5"/>
  <c r="J258" i="5"/>
  <c r="J247" i="5"/>
  <c r="J230" i="5"/>
  <c r="J216" i="5"/>
  <c r="BK196" i="5"/>
  <c r="BK188" i="5"/>
  <c r="J166" i="5"/>
  <c r="BK146" i="5"/>
  <c r="BK128" i="5"/>
  <c r="BK381" i="5"/>
  <c r="J346" i="5"/>
  <c r="J329" i="5"/>
  <c r="J320" i="5"/>
  <c r="BK298" i="5"/>
  <c r="J280" i="5"/>
  <c r="BK258" i="5"/>
  <c r="J236" i="5"/>
  <c r="BK206" i="5"/>
  <c r="J184" i="5"/>
  <c r="BK174" i="5"/>
  <c r="BK166" i="5"/>
  <c r="BK155" i="5"/>
  <c r="BK131" i="5"/>
  <c r="BK389" i="5"/>
  <c r="BK361" i="5"/>
  <c r="BK346" i="5"/>
  <c r="J292" i="5"/>
  <c r="BK268" i="5"/>
  <c r="BK239" i="5"/>
  <c r="BK198" i="5"/>
  <c r="J150" i="5"/>
  <c r="J134" i="5"/>
  <c r="BK198" i="6"/>
  <c r="BK181" i="6"/>
  <c r="BK141" i="6"/>
  <c r="BK224" i="6"/>
  <c r="J186" i="6"/>
  <c r="BK148" i="6"/>
  <c r="J236" i="6"/>
  <c r="BK190" i="6"/>
  <c r="J148" i="6"/>
  <c r="J239" i="6"/>
  <c r="J219" i="6"/>
  <c r="BK202" i="6"/>
  <c r="J153" i="6"/>
  <c r="J158" i="7"/>
  <c r="BK133" i="7"/>
  <c r="J121" i="7"/>
  <c r="J125" i="7"/>
  <c r="BK137" i="7"/>
  <c r="J305" i="8"/>
  <c r="J281" i="8"/>
  <c r="J249" i="8"/>
  <c r="BK206" i="8"/>
  <c r="BK189" i="8"/>
  <c r="BK167" i="8"/>
  <c r="BK325" i="8"/>
  <c r="BK305" i="8"/>
  <c r="J285" i="8"/>
  <c r="J271" i="8"/>
  <c r="BK253" i="8"/>
  <c r="BK194" i="8"/>
  <c r="J157" i="8"/>
  <c r="BK135" i="8"/>
  <c r="J263" i="8"/>
  <c r="J232" i="8"/>
  <c r="J202" i="8"/>
  <c r="BK177" i="8"/>
  <c r="BK313" i="8"/>
  <c r="J253" i="8"/>
  <c r="BK226" i="8"/>
  <c r="J167" i="8"/>
  <c r="J215" i="9"/>
  <c r="BK169" i="9"/>
  <c r="J127" i="9"/>
  <c r="J193" i="9"/>
  <c r="J162" i="9"/>
  <c r="J133" i="9"/>
  <c r="BK219" i="9"/>
  <c r="J199" i="9"/>
  <c r="BK174" i="9"/>
  <c r="BK150" i="9"/>
  <c r="BK211" i="9"/>
  <c r="J185" i="9"/>
  <c r="BK156" i="9"/>
  <c r="J150" i="9"/>
  <c r="J632" i="10"/>
  <c r="BK590" i="10"/>
  <c r="J583" i="10"/>
  <c r="J558" i="10"/>
  <c r="BK539" i="10"/>
  <c r="BK516" i="10"/>
  <c r="J498" i="10"/>
  <c r="BK460" i="10"/>
  <c r="J395" i="10"/>
  <c r="J365" i="10"/>
  <c r="J319" i="10"/>
  <c r="J299" i="10"/>
  <c r="BK238" i="10"/>
  <c r="BK172" i="10"/>
  <c r="BK142" i="10"/>
  <c r="BK658" i="10"/>
  <c r="BK611" i="10"/>
  <c r="BK586" i="10"/>
  <c r="J571" i="10"/>
  <c r="J527" i="10"/>
  <c r="BK489" i="10"/>
  <c r="BK454" i="10"/>
  <c r="BK422" i="10"/>
  <c r="J370" i="10"/>
  <c r="BK329" i="10"/>
  <c r="BK284" i="10"/>
  <c r="BK269" i="10"/>
  <c r="J254" i="10"/>
  <c r="J225" i="10"/>
  <c r="BK187" i="10"/>
  <c r="J162" i="10"/>
  <c r="J670" i="10"/>
  <c r="J629" i="10"/>
  <c r="J611" i="10"/>
  <c r="BK588" i="10"/>
  <c r="BK565" i="10"/>
  <c r="J519" i="10"/>
  <c r="BK507" i="10"/>
  <c r="J471" i="10"/>
  <c r="J449" i="10"/>
  <c r="J422" i="10"/>
  <c r="BK403" i="10"/>
  <c r="J380" i="10"/>
  <c r="J354" i="10"/>
  <c r="J329" i="10"/>
  <c r="BK294" i="10"/>
  <c r="BK264" i="10"/>
  <c r="BK204" i="10"/>
  <c r="J172" i="10"/>
  <c r="J132" i="10"/>
  <c r="BK677" i="10"/>
  <c r="J675" i="10"/>
  <c r="BK635" i="10"/>
  <c r="J617" i="10"/>
  <c r="BK596" i="10"/>
  <c r="BK558" i="10"/>
  <c r="BK542" i="10"/>
  <c r="BK530" i="10"/>
  <c r="BK519" i="10"/>
  <c r="J504" i="10"/>
  <c r="J489" i="10"/>
  <c r="J477" i="10"/>
  <c r="J430" i="10"/>
  <c r="BK370" i="10"/>
  <c r="BK274" i="10"/>
  <c r="BK225" i="10"/>
  <c r="BK177" i="10"/>
  <c r="J154" i="11"/>
  <c r="J133" i="11"/>
  <c r="J162" i="11"/>
  <c r="BK133" i="11"/>
  <c r="J158" i="11"/>
  <c r="J169" i="11"/>
  <c r="BK154" i="11"/>
  <c r="BK140" i="11"/>
  <c r="BK454" i="2"/>
  <c r="J428" i="2"/>
  <c r="J391" i="2"/>
  <c r="J362" i="2"/>
  <c r="BK308" i="2"/>
  <c r="BK283" i="2"/>
  <c r="J204" i="2"/>
  <c r="BK648" i="2"/>
  <c r="BK629" i="2"/>
  <c r="BK596" i="2"/>
  <c r="J560" i="2"/>
  <c r="BK533" i="2"/>
  <c r="J512" i="2"/>
  <c r="J454" i="2"/>
  <c r="BK428" i="2"/>
  <c r="J372" i="2"/>
  <c r="J319" i="2"/>
  <c r="BK248" i="2"/>
  <c r="J218" i="2"/>
  <c r="J170" i="2"/>
  <c r="J626" i="2"/>
  <c r="BK613" i="2"/>
  <c r="J586" i="2"/>
  <c r="J502" i="2"/>
  <c r="J387" i="2"/>
  <c r="BK331" i="2"/>
  <c r="J314" i="2"/>
  <c r="J283" i="2"/>
  <c r="J268" i="2"/>
  <c r="BK204" i="2"/>
  <c r="BK165" i="2"/>
  <c r="BK395" i="3"/>
  <c r="J359" i="3"/>
  <c r="J318" i="3"/>
  <c r="BK298" i="3"/>
  <c r="BK277" i="3"/>
  <c r="BK244" i="3"/>
  <c r="BK190" i="3"/>
  <c r="J157" i="3"/>
  <c r="BK440" i="3"/>
  <c r="J413" i="3"/>
  <c r="J387" i="3"/>
  <c r="BK328" i="3"/>
  <c r="J277" i="3"/>
  <c r="BK228" i="3"/>
  <c r="J185" i="3"/>
  <c r="J168" i="3"/>
  <c r="J425" i="3"/>
  <c r="BK379" i="3"/>
  <c r="J349" i="3"/>
  <c r="BK303" i="3"/>
  <c r="J250" i="3"/>
  <c r="J218" i="3"/>
  <c r="J190" i="3"/>
  <c r="BK450" i="3"/>
  <c r="J435" i="3"/>
  <c r="J417" i="3"/>
  <c r="J391" i="3"/>
  <c r="J375" i="3"/>
  <c r="J343" i="3"/>
  <c r="BK318" i="3"/>
  <c r="BK282" i="3"/>
  <c r="J255" i="3"/>
  <c r="J196" i="3"/>
  <c r="J147" i="3"/>
  <c r="J237" i="4"/>
  <c r="BK223" i="4"/>
  <c r="J194" i="4"/>
  <c r="J148" i="4"/>
  <c r="BK216" i="4"/>
  <c r="J199" i="4"/>
  <c r="BK169" i="4"/>
  <c r="J133" i="4"/>
  <c r="J247" i="4"/>
  <c r="BK210" i="4"/>
  <c r="BK174" i="4"/>
  <c r="BK152" i="4"/>
  <c r="BK165" i="4"/>
  <c r="J128" i="4"/>
  <c r="J383" i="5"/>
  <c r="BK358" i="5"/>
  <c r="BK338" i="5"/>
  <c r="BK329" i="5"/>
  <c r="BK317" i="5"/>
  <c r="BK300" i="5"/>
  <c r="BK280" i="5"/>
  <c r="J252" i="5"/>
  <c r="BK236" i="5"/>
  <c r="BK224" i="5"/>
  <c r="J198" i="5"/>
  <c r="BK168" i="5"/>
  <c r="J142" i="5"/>
  <c r="J126" i="5"/>
  <c r="J398" i="5"/>
  <c r="BK392" i="5"/>
  <c r="J372" i="5"/>
  <c r="J296" i="5"/>
  <c r="BK266" i="5"/>
  <c r="BK255" i="5"/>
  <c r="BK245" i="5"/>
  <c r="J227" i="5"/>
  <c r="J213" i="5"/>
  <c r="BK191" i="5"/>
  <c r="BK179" i="5"/>
  <c r="BK157" i="5"/>
  <c r="J137" i="5"/>
  <c r="J392" i="5"/>
  <c r="J366" i="5"/>
  <c r="BK332" i="5"/>
  <c r="J317" i="5"/>
  <c r="BK286" i="5"/>
  <c r="J277" i="5"/>
  <c r="J245" i="5"/>
  <c r="J219" i="5"/>
  <c r="J193" i="5"/>
  <c r="J176" i="5"/>
  <c r="J171" i="5"/>
  <c r="J157" i="5"/>
  <c r="J144" i="5"/>
  <c r="J386" i="5"/>
  <c r="J353" i="5"/>
  <c r="J298" i="5"/>
  <c r="J272" i="5"/>
  <c r="J255" i="5"/>
  <c r="BK216" i="5"/>
  <c r="J196" i="5"/>
  <c r="BK148" i="5"/>
  <c r="BK239" i="6"/>
  <c r="J202" i="6"/>
  <c r="J173" i="6"/>
  <c r="BK136" i="6"/>
  <c r="BK219" i="6"/>
  <c r="BK177" i="6"/>
  <c r="BK146" i="6"/>
  <c r="BK210" i="6"/>
  <c r="BK158" i="6"/>
  <c r="J131" i="6"/>
  <c r="BK236" i="6"/>
  <c r="BK214" i="6"/>
  <c r="J181" i="6"/>
  <c r="J141" i="6"/>
  <c r="J133" i="7"/>
  <c r="BK149" i="7"/>
  <c r="BK125" i="7"/>
  <c r="J129" i="7"/>
  <c r="BK145" i="7"/>
  <c r="BK321" i="8"/>
  <c r="J297" i="8"/>
  <c r="J266" i="8"/>
  <c r="J226" i="8"/>
  <c r="BK202" i="8"/>
  <c r="J185" i="8"/>
  <c r="BK129" i="8"/>
  <c r="BK309" i="8"/>
  <c r="J289" i="8"/>
  <c r="BK266" i="8"/>
  <c r="BK249" i="8"/>
  <c r="J198" i="8"/>
  <c r="BK162" i="8"/>
  <c r="J141" i="8"/>
  <c r="BK297" i="8"/>
  <c r="BK241" i="8"/>
  <c r="J210" i="8"/>
  <c r="BK185" i="8"/>
  <c r="J135" i="8"/>
  <c r="J275" i="8"/>
  <c r="BK232" i="8"/>
  <c r="J214" i="8"/>
  <c r="BK157" i="8"/>
  <c r="BK185" i="9"/>
  <c r="BK144" i="9"/>
  <c r="J211" i="9"/>
  <c r="J180" i="9"/>
  <c r="BK153" i="9"/>
  <c r="BK215" i="9"/>
  <c r="BK196" i="9"/>
  <c r="J169" i="9"/>
  <c r="J138" i="9"/>
  <c r="J219" i="9"/>
  <c r="J196" i="9"/>
  <c r="BK162" i="9"/>
  <c r="BK670" i="10"/>
  <c r="BK666" i="10"/>
  <c r="J658" i="10"/>
  <c r="BK643" i="10"/>
  <c r="J640" i="10"/>
  <c r="J638" i="10"/>
  <c r="BK614" i="10"/>
  <c r="J588" i="10"/>
  <c r="BK577" i="10"/>
  <c r="J542" i="10"/>
  <c r="BK513" i="10"/>
  <c r="BK501" i="10"/>
  <c r="BK483" i="10"/>
  <c r="J411" i="10"/>
  <c r="J390" i="10"/>
  <c r="BK324" i="10"/>
  <c r="J284" i="10"/>
  <c r="J198" i="10"/>
  <c r="BK147" i="10"/>
  <c r="J127" i="10"/>
  <c r="BK640" i="10"/>
  <c r="BK593" i="10"/>
  <c r="BK580" i="10"/>
  <c r="J568" i="10"/>
  <c r="J530" i="10"/>
  <c r="BK477" i="10"/>
  <c r="BK449" i="10"/>
  <c r="BK390" i="10"/>
  <c r="J360" i="10"/>
  <c r="J309" i="10"/>
  <c r="J279" i="10"/>
  <c r="BK259" i="10"/>
  <c r="BK229" i="10"/>
  <c r="BK209" i="10"/>
  <c r="J167" i="10"/>
  <c r="J147" i="10"/>
  <c r="BK638" i="10"/>
  <c r="BK626" i="10"/>
  <c r="J599" i="10"/>
  <c r="J577" i="10"/>
  <c r="J545" i="10"/>
  <c r="BK510" i="10"/>
  <c r="J480" i="10"/>
  <c r="J460" i="10"/>
  <c r="BK438" i="10"/>
  <c r="BK411" i="10"/>
  <c r="BK400" i="10"/>
  <c r="J375" i="10"/>
  <c r="BK339" i="10"/>
  <c r="BK309" i="10"/>
  <c r="J289" i="10"/>
  <c r="J214" i="10"/>
  <c r="J192" i="10"/>
  <c r="BK162" i="10"/>
  <c r="J137" i="10"/>
  <c r="J686" i="10"/>
  <c r="J677" i="10"/>
  <c r="BK654" i="10"/>
  <c r="J623" i="10"/>
  <c r="J608" i="10"/>
  <c r="BK574" i="10"/>
  <c r="J554" i="10"/>
  <c r="J539" i="10"/>
  <c r="BK527" i="10"/>
  <c r="J510" i="10"/>
  <c r="J492" i="10"/>
  <c r="BK480" i="10"/>
  <c r="J438" i="10"/>
  <c r="BK380" i="10"/>
  <c r="BK319" i="10"/>
  <c r="BK233" i="10"/>
  <c r="BK192" i="10"/>
  <c r="BK169" i="11"/>
  <c r="BK150" i="11"/>
  <c r="J126" i="11"/>
  <c r="J146" i="11"/>
  <c r="BK126" i="11"/>
  <c r="BK143" i="11"/>
  <c r="J143" i="11"/>
  <c r="BK641" i="2"/>
  <c r="J623" i="2"/>
  <c r="BK606" i="2"/>
  <c r="BK582" i="2"/>
  <c r="BK542" i="2"/>
  <c r="J522" i="2"/>
  <c r="J497" i="2"/>
  <c r="J439" i="2"/>
  <c r="BK424" i="2"/>
  <c r="J378" i="2"/>
  <c r="J342" i="2"/>
  <c r="J308" i="2"/>
  <c r="BK292" i="2"/>
  <c r="BK273" i="2"/>
  <c r="J258" i="2"/>
  <c r="BK236" i="2"/>
  <c r="J175" i="2"/>
  <c r="J629" i="2"/>
  <c r="J579" i="2"/>
  <c r="J527" i="2"/>
  <c r="J517" i="2"/>
  <c r="J483" i="2"/>
  <c r="J449" i="2"/>
  <c r="J404" i="2"/>
  <c r="J352" i="2"/>
  <c r="J337" i="2"/>
  <c r="J292" i="2"/>
  <c r="BK231" i="2"/>
  <c r="J186" i="2"/>
  <c r="J648" i="2"/>
  <c r="BK635" i="2"/>
  <c r="J591" i="2"/>
  <c r="BK547" i="2"/>
  <c r="BK527" i="2"/>
  <c r="BK489" i="2"/>
  <c r="BK444" i="2"/>
  <c r="BK414" i="2"/>
  <c r="BK362" i="2"/>
  <c r="J253" i="2"/>
  <c r="J231" i="2"/>
  <c r="BK186" i="2"/>
  <c r="BK160" i="2"/>
  <c r="AS94" i="1"/>
  <c r="BK225" i="2"/>
  <c r="BK170" i="2"/>
  <c r="J408" i="3"/>
  <c r="J383" i="3"/>
  <c r="BK343" i="3"/>
  <c r="J323" i="3"/>
  <c r="BK308" i="3"/>
  <c r="J282" i="3"/>
  <c r="BK250" i="3"/>
  <c r="J234" i="3"/>
  <c r="J179" i="3"/>
  <c r="BK142" i="3"/>
  <c r="J430" i="3"/>
  <c r="BK375" i="3"/>
  <c r="BK323" i="3"/>
  <c r="BK261" i="3"/>
  <c r="BK218" i="3"/>
  <c r="J174" i="3"/>
  <c r="J440" i="3"/>
  <c r="J399" i="3"/>
  <c r="BK359" i="3"/>
  <c r="J333" i="3"/>
  <c r="J244" i="3"/>
  <c r="BK212" i="3"/>
  <c r="J163" i="3"/>
  <c r="BK446" i="3"/>
  <c r="BK425" i="3"/>
  <c r="BK403" i="3"/>
  <c r="BK383" i="3"/>
  <c r="BK363" i="3"/>
  <c r="J308" i="3"/>
  <c r="BK272" i="3"/>
  <c r="J206" i="3"/>
  <c r="BK174" i="3"/>
  <c r="J253" i="4"/>
  <c r="BK234" i="4"/>
  <c r="J216" i="4"/>
  <c r="J169" i="4"/>
  <c r="J250" i="4"/>
  <c r="J234" i="4"/>
  <c r="BK204" i="4"/>
  <c r="J179" i="4"/>
  <c r="BK148" i="4"/>
  <c r="BK253" i="4"/>
  <c r="BK232" i="4"/>
  <c r="BK194" i="4"/>
  <c r="J161" i="4"/>
  <c r="J189" i="4"/>
  <c r="J389" i="5"/>
  <c r="BK369" i="5"/>
  <c r="BK351" i="5"/>
  <c r="J338" i="5"/>
  <c r="J326" i="5"/>
  <c r="BK311" i="5"/>
  <c r="J294" i="5"/>
  <c r="BK272" i="5"/>
  <c r="J250" i="5"/>
  <c r="J233" i="5"/>
  <c r="J201" i="5"/>
  <c r="BK184" i="5"/>
  <c r="BK164" i="5"/>
  <c r="BK144" i="5"/>
  <c r="BK137" i="5"/>
  <c r="BK398" i="5"/>
  <c r="J377" i="5"/>
  <c r="J311" i="5"/>
  <c r="BK294" i="5"/>
  <c r="J263" i="5"/>
  <c r="BK252" i="5"/>
  <c r="BK233" i="5"/>
  <c r="BK219" i="5"/>
  <c r="J206" i="5"/>
  <c r="BK186" i="5"/>
  <c r="J148" i="5"/>
  <c r="J131" i="5"/>
  <c r="BK383" i="5"/>
  <c r="BK356" i="5"/>
  <c r="BK326" i="5"/>
  <c r="BK314" i="5"/>
  <c r="BK283" i="5"/>
  <c r="J260" i="5"/>
  <c r="BK221" i="5"/>
  <c r="J204" i="5"/>
  <c r="J186" i="5"/>
  <c r="J179" i="5"/>
  <c r="J168" i="5"/>
  <c r="J159" i="5"/>
  <c r="BK150" i="5"/>
  <c r="J128" i="5"/>
  <c r="BK377" i="5"/>
  <c r="J348" i="5"/>
  <c r="BK296" i="5"/>
  <c r="J242" i="5"/>
  <c r="BK201" i="5"/>
  <c r="BK152" i="5"/>
  <c r="J139" i="5"/>
  <c r="J206" i="6"/>
  <c r="BK186" i="6"/>
  <c r="BK153" i="6"/>
  <c r="J121" i="6"/>
  <c r="J194" i="6"/>
  <c r="BK173" i="6"/>
  <c r="J136" i="6"/>
  <c r="J229" i="6"/>
  <c r="J168" i="6"/>
  <c r="J146" i="6"/>
  <c r="J224" i="6"/>
  <c r="BK206" i="6"/>
  <c r="J163" i="6"/>
  <c r="J149" i="7"/>
  <c r="J155" i="7"/>
  <c r="BK129" i="7"/>
  <c r="J141" i="7"/>
  <c r="BK141" i="7"/>
  <c r="J313" i="8"/>
  <c r="BK285" i="8"/>
  <c r="BK257" i="8"/>
  <c r="BK210" i="8"/>
  <c r="J194" i="8"/>
  <c r="BK141" i="8"/>
  <c r="BK317" i="8"/>
  <c r="BK293" i="8"/>
  <c r="BK275" i="8"/>
  <c r="J257" i="8"/>
  <c r="BK222" i="8"/>
  <c r="J173" i="8"/>
  <c r="J146" i="8"/>
  <c r="J317" i="8"/>
  <c r="BK245" i="8"/>
  <c r="BK214" i="8"/>
  <c r="J189" i="8"/>
  <c r="BK146" i="8"/>
  <c r="J309" i="8"/>
  <c r="J241" i="8"/>
  <c r="J222" i="8"/>
  <c r="BK173" i="8"/>
  <c r="BK152" i="8"/>
  <c r="BK176" i="9"/>
  <c r="BK133" i="9"/>
  <c r="J207" i="9"/>
  <c r="J174" i="9"/>
  <c r="BK138" i="9"/>
  <c r="J223" i="9"/>
  <c r="BK203" i="9"/>
  <c r="BK180" i="9"/>
  <c r="J156" i="9"/>
  <c r="BK223" i="9"/>
  <c r="BK193" i="9"/>
  <c r="J165" i="9"/>
  <c r="J144" i="9"/>
  <c r="BK620" i="10"/>
  <c r="J580" i="10"/>
  <c r="J550" i="10"/>
  <c r="BK536" i="10"/>
  <c r="BK492" i="10"/>
  <c r="BK433" i="10"/>
  <c r="J400" i="10"/>
  <c r="BK385" i="10"/>
  <c r="J339" i="10"/>
  <c r="J314" i="10"/>
  <c r="BK254" i="10"/>
  <c r="J204" i="10"/>
  <c r="BK152" i="10"/>
  <c r="BK132" i="10"/>
  <c r="J654" i="10"/>
  <c r="J596" i="10"/>
  <c r="BK583" i="10"/>
  <c r="BK550" i="10"/>
  <c r="J524" i="10"/>
  <c r="BK474" i="10"/>
  <c r="BK430" i="10"/>
  <c r="BK408" i="10"/>
  <c r="BK365" i="10"/>
  <c r="BK314" i="10"/>
  <c r="BK289" i="10"/>
  <c r="J264" i="10"/>
  <c r="J243" i="10"/>
  <c r="BK214" i="10"/>
  <c r="J177" i="10"/>
  <c r="J152" i="10"/>
  <c r="J643" i="10"/>
  <c r="BK632" i="10"/>
  <c r="J614" i="10"/>
  <c r="BK602" i="10"/>
  <c r="J586" i="10"/>
  <c r="J562" i="10"/>
  <c r="BK533" i="10"/>
  <c r="BK498" i="10"/>
  <c r="J474" i="10"/>
  <c r="J454" i="10"/>
  <c r="J433" i="10"/>
  <c r="J408" i="10"/>
  <c r="J385" i="10"/>
  <c r="BK349" i="10"/>
  <c r="J324" i="10"/>
  <c r="BK299" i="10"/>
  <c r="J269" i="10"/>
  <c r="J209" i="10"/>
  <c r="J182" i="10"/>
  <c r="J142" i="10"/>
  <c r="BK686" i="10"/>
  <c r="J683" i="10"/>
  <c r="J666" i="10"/>
  <c r="BK629" i="10"/>
  <c r="J620" i="10"/>
  <c r="BK599" i="10"/>
  <c r="J565" i="10"/>
  <c r="J548" i="10"/>
  <c r="J536" i="10"/>
  <c r="J522" i="10"/>
  <c r="J513" i="10"/>
  <c r="J495" i="10"/>
  <c r="J483" i="10"/>
  <c r="BK444" i="10"/>
  <c r="J416" i="10"/>
  <c r="BK354" i="10"/>
  <c r="BK243" i="10"/>
  <c r="J229" i="10"/>
  <c r="J187" i="10"/>
  <c r="BK162" i="11"/>
  <c r="BK146" i="11"/>
  <c r="BK166" i="11"/>
  <c r="BK136" i="11"/>
  <c r="P151" i="8" l="1"/>
  <c r="R233" i="3"/>
  <c r="R141" i="2"/>
  <c r="P180" i="2"/>
  <c r="R180" i="2"/>
  <c r="P192" i="2"/>
  <c r="BK217" i="2"/>
  <c r="J217" i="2"/>
  <c r="J100" i="2" s="1"/>
  <c r="P247" i="2"/>
  <c r="BK301" i="2"/>
  <c r="J301" i="2"/>
  <c r="J104" i="2" s="1"/>
  <c r="T301" i="2"/>
  <c r="BK351" i="2"/>
  <c r="J351" i="2" s="1"/>
  <c r="J106" i="2" s="1"/>
  <c r="T351" i="2"/>
  <c r="BK423" i="2"/>
  <c r="J423" i="2" s="1"/>
  <c r="J108" i="2" s="1"/>
  <c r="T423" i="2"/>
  <c r="P488" i="2"/>
  <c r="R488" i="2"/>
  <c r="R481" i="2"/>
  <c r="T488" i="2"/>
  <c r="R496" i="2"/>
  <c r="P532" i="2"/>
  <c r="T532" i="2"/>
  <c r="R559" i="2"/>
  <c r="BK585" i="2"/>
  <c r="J585" i="2" s="1"/>
  <c r="J117" i="2" s="1"/>
  <c r="T585" i="2"/>
  <c r="R616" i="2"/>
  <c r="T634" i="2"/>
  <c r="T633" i="2" s="1"/>
  <c r="P136" i="3"/>
  <c r="T162" i="3"/>
  <c r="R173" i="3"/>
  <c r="T184" i="3"/>
  <c r="T195" i="3"/>
  <c r="BK249" i="3"/>
  <c r="J249" i="3"/>
  <c r="J105" i="3" s="1"/>
  <c r="T266" i="3"/>
  <c r="T287" i="3"/>
  <c r="BK354" i="3"/>
  <c r="J354" i="3" s="1"/>
  <c r="J110" i="3" s="1"/>
  <c r="P412" i="3"/>
  <c r="BK429" i="3"/>
  <c r="J429" i="3" s="1"/>
  <c r="J114" i="3" s="1"/>
  <c r="P445" i="3"/>
  <c r="R127" i="4"/>
  <c r="R178" i="4"/>
  <c r="P203" i="4"/>
  <c r="BK209" i="4"/>
  <c r="J209" i="4"/>
  <c r="J101" i="4" s="1"/>
  <c r="BK222" i="4"/>
  <c r="J222" i="4"/>
  <c r="J102" i="4" s="1"/>
  <c r="P241" i="4"/>
  <c r="P240" i="4" s="1"/>
  <c r="BK271" i="5"/>
  <c r="J271" i="5"/>
  <c r="J98" i="5" s="1"/>
  <c r="T271" i="5"/>
  <c r="T122" i="5"/>
  <c r="P291" i="5"/>
  <c r="P122" i="5" s="1"/>
  <c r="P121" i="5" s="1"/>
  <c r="AU98" i="1" s="1"/>
  <c r="T291" i="5"/>
  <c r="P310" i="5"/>
  <c r="BK371" i="5"/>
  <c r="J371" i="5" s="1"/>
  <c r="J101" i="5" s="1"/>
  <c r="P371" i="5"/>
  <c r="BK120" i="6"/>
  <c r="J120" i="6" s="1"/>
  <c r="J97" i="6" s="1"/>
  <c r="T120" i="6"/>
  <c r="T235" i="6"/>
  <c r="T234" i="6" s="1"/>
  <c r="R120" i="7"/>
  <c r="P154" i="7"/>
  <c r="P153" i="7" s="1"/>
  <c r="P140" i="8"/>
  <c r="BK161" i="8"/>
  <c r="J161" i="8" s="1"/>
  <c r="J101" i="8" s="1"/>
  <c r="T172" i="8"/>
  <c r="P231" i="8"/>
  <c r="T262" i="8"/>
  <c r="T261" i="8" s="1"/>
  <c r="BK280" i="8"/>
  <c r="J280" i="8" s="1"/>
  <c r="J107" i="8" s="1"/>
  <c r="BK149" i="9"/>
  <c r="BK184" i="9"/>
  <c r="J184" i="9" s="1"/>
  <c r="J103" i="9" s="1"/>
  <c r="P192" i="9"/>
  <c r="T202" i="9"/>
  <c r="P126" i="10"/>
  <c r="BK203" i="10"/>
  <c r="J203" i="10" s="1"/>
  <c r="J99" i="10" s="1"/>
  <c r="T224" i="10"/>
  <c r="T459" i="10"/>
  <c r="BK470" i="10"/>
  <c r="J470" i="10" s="1"/>
  <c r="J102" i="10" s="1"/>
  <c r="BK653" i="10"/>
  <c r="J653" i="10" s="1"/>
  <c r="J104" i="10" s="1"/>
  <c r="T682" i="10"/>
  <c r="BK125" i="11"/>
  <c r="BK136" i="3"/>
  <c r="J136" i="3" s="1"/>
  <c r="J97" i="3" s="1"/>
  <c r="BK162" i="3"/>
  <c r="J162" i="3" s="1"/>
  <c r="J98" i="3" s="1"/>
  <c r="BK173" i="3"/>
  <c r="J173" i="3"/>
  <c r="J99" i="3"/>
  <c r="BK184" i="3"/>
  <c r="J184" i="3" s="1"/>
  <c r="J100" i="3" s="1"/>
  <c r="BK195" i="3"/>
  <c r="J195" i="3"/>
  <c r="J101" i="3"/>
  <c r="R249" i="3"/>
  <c r="BK266" i="3"/>
  <c r="J266" i="3" s="1"/>
  <c r="J107" i="3" s="1"/>
  <c r="BK287" i="3"/>
  <c r="J287" i="3" s="1"/>
  <c r="J108" i="3" s="1"/>
  <c r="T354" i="3"/>
  <c r="R412" i="3"/>
  <c r="P429" i="3"/>
  <c r="BK445" i="3"/>
  <c r="J445" i="3"/>
  <c r="J115" i="3" s="1"/>
  <c r="BK127" i="4"/>
  <c r="P178" i="4"/>
  <c r="T203" i="4"/>
  <c r="T209" i="4"/>
  <c r="P222" i="4"/>
  <c r="R241" i="4"/>
  <c r="R240" i="4" s="1"/>
  <c r="P271" i="5"/>
  <c r="BK291" i="5"/>
  <c r="J291" i="5"/>
  <c r="J99" i="5" s="1"/>
  <c r="BK310" i="5"/>
  <c r="J310" i="5"/>
  <c r="J100" i="5" s="1"/>
  <c r="T310" i="5"/>
  <c r="R371" i="5"/>
  <c r="R120" i="6"/>
  <c r="R235" i="6"/>
  <c r="R234" i="6" s="1"/>
  <c r="R119" i="6" s="1"/>
  <c r="P120" i="7"/>
  <c r="BK154" i="7"/>
  <c r="BK153" i="7" s="1"/>
  <c r="T154" i="7"/>
  <c r="T153" i="7" s="1"/>
  <c r="T119" i="7" s="1"/>
  <c r="R140" i="8"/>
  <c r="R161" i="8"/>
  <c r="BK172" i="8"/>
  <c r="J172" i="8" s="1"/>
  <c r="J102" i="8" s="1"/>
  <c r="R231" i="8"/>
  <c r="R262" i="8"/>
  <c r="R261" i="8" s="1"/>
  <c r="P280" i="8"/>
  <c r="R149" i="9"/>
  <c r="R184" i="9"/>
  <c r="R192" i="9"/>
  <c r="P202" i="9"/>
  <c r="BK126" i="10"/>
  <c r="P203" i="10"/>
  <c r="R224" i="10"/>
  <c r="R459" i="10"/>
  <c r="T470" i="10"/>
  <c r="P653" i="10"/>
  <c r="BK682" i="10"/>
  <c r="J682" i="10" s="1"/>
  <c r="J105" i="10" s="1"/>
  <c r="R125" i="11"/>
  <c r="BK141" i="2"/>
  <c r="J141" i="2" s="1"/>
  <c r="J97" i="2" s="1"/>
  <c r="T141" i="2"/>
  <c r="BK192" i="2"/>
  <c r="J192" i="2" s="1"/>
  <c r="J99" i="2" s="1"/>
  <c r="R192" i="2"/>
  <c r="P217" i="2"/>
  <c r="BK247" i="2"/>
  <c r="J247" i="2"/>
  <c r="J103" i="2"/>
  <c r="R247" i="2"/>
  <c r="P301" i="2"/>
  <c r="BK336" i="2"/>
  <c r="J336" i="2" s="1"/>
  <c r="J105" i="2" s="1"/>
  <c r="R336" i="2"/>
  <c r="T336" i="2"/>
  <c r="R351" i="2"/>
  <c r="P423" i="2"/>
  <c r="BK488" i="2"/>
  <c r="J488" i="2"/>
  <c r="J112" i="2" s="1"/>
  <c r="BK496" i="2"/>
  <c r="J496" i="2" s="1"/>
  <c r="J113" i="2" s="1"/>
  <c r="T496" i="2"/>
  <c r="R532" i="2"/>
  <c r="BK559" i="2"/>
  <c r="J559" i="2" s="1"/>
  <c r="J116" i="2" s="1"/>
  <c r="P559" i="2"/>
  <c r="P585" i="2"/>
  <c r="BK616" i="2"/>
  <c r="J616" i="2" s="1"/>
  <c r="J118" i="2" s="1"/>
  <c r="P616" i="2"/>
  <c r="BK634" i="2"/>
  <c r="J634" i="2" s="1"/>
  <c r="J120" i="2" s="1"/>
  <c r="R634" i="2"/>
  <c r="R633" i="2"/>
  <c r="T136" i="3"/>
  <c r="R162" i="3"/>
  <c r="T173" i="3"/>
  <c r="P184" i="3"/>
  <c r="R195" i="3"/>
  <c r="T249" i="3"/>
  <c r="P266" i="3"/>
  <c r="R287" i="3"/>
  <c r="R354" i="3"/>
  <c r="T412" i="3"/>
  <c r="T411" i="3" s="1"/>
  <c r="T429" i="3"/>
  <c r="R445" i="3"/>
  <c r="T127" i="4"/>
  <c r="T178" i="4"/>
  <c r="R203" i="4"/>
  <c r="P209" i="4"/>
  <c r="R222" i="4"/>
  <c r="BK241" i="4"/>
  <c r="J241" i="4"/>
  <c r="J105" i="4" s="1"/>
  <c r="BK120" i="7"/>
  <c r="J120" i="7" s="1"/>
  <c r="J97" i="7" s="1"/>
  <c r="BK140" i="8"/>
  <c r="J140" i="8"/>
  <c r="J99" i="8" s="1"/>
  <c r="P161" i="8"/>
  <c r="R172" i="8"/>
  <c r="T231" i="8"/>
  <c r="P262" i="8"/>
  <c r="P261" i="8" s="1"/>
  <c r="R280" i="8"/>
  <c r="P149" i="9"/>
  <c r="T184" i="9"/>
  <c r="T192" i="9"/>
  <c r="R202" i="9"/>
  <c r="R126" i="10"/>
  <c r="P224" i="10"/>
  <c r="P459" i="10"/>
  <c r="R470" i="10"/>
  <c r="R653" i="10"/>
  <c r="P682" i="10"/>
  <c r="P125" i="11"/>
  <c r="P165" i="11"/>
  <c r="R165" i="11"/>
  <c r="P141" i="2"/>
  <c r="BK180" i="2"/>
  <c r="J180" i="2"/>
  <c r="J98" i="2"/>
  <c r="T180" i="2"/>
  <c r="T192" i="2"/>
  <c r="R217" i="2"/>
  <c r="T217" i="2"/>
  <c r="T247" i="2"/>
  <c r="R301" i="2"/>
  <c r="P336" i="2"/>
  <c r="P351" i="2"/>
  <c r="R423" i="2"/>
  <c r="P496" i="2"/>
  <c r="P481" i="2" s="1"/>
  <c r="BK532" i="2"/>
  <c r="J532" i="2"/>
  <c r="J114" i="2" s="1"/>
  <c r="T559" i="2"/>
  <c r="R585" i="2"/>
  <c r="T616" i="2"/>
  <c r="P634" i="2"/>
  <c r="P633" i="2" s="1"/>
  <c r="R136" i="3"/>
  <c r="P162" i="3"/>
  <c r="P173" i="3"/>
  <c r="R184" i="3"/>
  <c r="P195" i="3"/>
  <c r="P249" i="3"/>
  <c r="R266" i="3"/>
  <c r="P287" i="3"/>
  <c r="P354" i="3"/>
  <c r="BK412" i="3"/>
  <c r="BK411" i="3"/>
  <c r="J411" i="3" s="1"/>
  <c r="J112" i="3" s="1"/>
  <c r="R429" i="3"/>
  <c r="T445" i="3"/>
  <c r="P127" i="4"/>
  <c r="BK178" i="4"/>
  <c r="J178" i="4"/>
  <c r="J99" i="4" s="1"/>
  <c r="BK203" i="4"/>
  <c r="J203" i="4" s="1"/>
  <c r="J100" i="4" s="1"/>
  <c r="R209" i="4"/>
  <c r="T222" i="4"/>
  <c r="T241" i="4"/>
  <c r="T240" i="4" s="1"/>
  <c r="R271" i="5"/>
  <c r="R291" i="5"/>
  <c r="R122" i="5" s="1"/>
  <c r="R310" i="5"/>
  <c r="T371" i="5"/>
  <c r="P120" i="6"/>
  <c r="BK235" i="6"/>
  <c r="J235" i="6"/>
  <c r="J99" i="6"/>
  <c r="P235" i="6"/>
  <c r="P234" i="6" s="1"/>
  <c r="P119" i="6" s="1"/>
  <c r="AU99" i="1" s="1"/>
  <c r="T120" i="7"/>
  <c r="R154" i="7"/>
  <c r="R153" i="7" s="1"/>
  <c r="T140" i="8"/>
  <c r="T161" i="8"/>
  <c r="P172" i="8"/>
  <c r="BK231" i="8"/>
  <c r="J231" i="8" s="1"/>
  <c r="J104" i="8" s="1"/>
  <c r="BK262" i="8"/>
  <c r="J262" i="8" s="1"/>
  <c r="J106" i="8" s="1"/>
  <c r="T280" i="8"/>
  <c r="T149" i="9"/>
  <c r="P184" i="9"/>
  <c r="BK192" i="9"/>
  <c r="J192" i="9" s="1"/>
  <c r="J104" i="9" s="1"/>
  <c r="BK202" i="9"/>
  <c r="J202" i="9" s="1"/>
  <c r="J105" i="9" s="1"/>
  <c r="T126" i="10"/>
  <c r="R203" i="10"/>
  <c r="T203" i="10"/>
  <c r="BK224" i="10"/>
  <c r="J224" i="10" s="1"/>
  <c r="J100" i="10" s="1"/>
  <c r="BK459" i="10"/>
  <c r="J459" i="10"/>
  <c r="J101" i="10" s="1"/>
  <c r="P470" i="10"/>
  <c r="T653" i="10"/>
  <c r="T652" i="10" s="1"/>
  <c r="R682" i="10"/>
  <c r="T125" i="11"/>
  <c r="T124" i="11" s="1"/>
  <c r="T123" i="11" s="1"/>
  <c r="BK165" i="11"/>
  <c r="J165" i="11" s="1"/>
  <c r="J103" i="11" s="1"/>
  <c r="T165" i="11"/>
  <c r="BK230" i="2"/>
  <c r="J230" i="2" s="1"/>
  <c r="J101" i="2" s="1"/>
  <c r="BK403" i="2"/>
  <c r="J403" i="2" s="1"/>
  <c r="J107" i="2" s="1"/>
  <c r="BK482" i="2"/>
  <c r="J482" i="2"/>
  <c r="J111" i="2" s="1"/>
  <c r="BK217" i="3"/>
  <c r="J217" i="3" s="1"/>
  <c r="J103" i="3" s="1"/>
  <c r="BK407" i="3"/>
  <c r="J407" i="3" s="1"/>
  <c r="J111" i="3" s="1"/>
  <c r="BK236" i="4"/>
  <c r="J236" i="4" s="1"/>
  <c r="J103" i="4" s="1"/>
  <c r="BK151" i="8"/>
  <c r="J151" i="8" s="1"/>
  <c r="J100" i="8" s="1"/>
  <c r="BK126" i="9"/>
  <c r="J126" i="9"/>
  <c r="J97" i="9"/>
  <c r="BK149" i="11"/>
  <c r="J149" i="11" s="1"/>
  <c r="J99" i="11" s="1"/>
  <c r="BK211" i="3"/>
  <c r="J211" i="3" s="1"/>
  <c r="J102" i="3" s="1"/>
  <c r="BK348" i="3"/>
  <c r="J348" i="3" s="1"/>
  <c r="J109" i="3" s="1"/>
  <c r="BK122" i="5"/>
  <c r="BK121" i="5"/>
  <c r="J121" i="5"/>
  <c r="J30" i="5" s="1"/>
  <c r="BK132" i="9"/>
  <c r="J132" i="9" s="1"/>
  <c r="J98" i="9" s="1"/>
  <c r="BK197" i="10"/>
  <c r="J197" i="10"/>
  <c r="J98" i="10" s="1"/>
  <c r="BK153" i="11"/>
  <c r="J153" i="11" s="1"/>
  <c r="J100" i="11" s="1"/>
  <c r="BK128" i="8"/>
  <c r="J128" i="8"/>
  <c r="J97" i="8"/>
  <c r="BK134" i="8"/>
  <c r="J134" i="8" s="1"/>
  <c r="J98" i="8" s="1"/>
  <c r="BK225" i="8"/>
  <c r="J225" i="8"/>
  <c r="J103" i="8" s="1"/>
  <c r="BK161" i="11"/>
  <c r="J161" i="11" s="1"/>
  <c r="J102" i="11" s="1"/>
  <c r="BK241" i="2"/>
  <c r="J241" i="2" s="1"/>
  <c r="J102" i="2" s="1"/>
  <c r="BK546" i="2"/>
  <c r="J546" i="2" s="1"/>
  <c r="J115" i="2" s="1"/>
  <c r="BK233" i="3"/>
  <c r="J233" i="3" s="1"/>
  <c r="J104" i="3" s="1"/>
  <c r="BK260" i="3"/>
  <c r="J260" i="3" s="1"/>
  <c r="J106" i="3" s="1"/>
  <c r="BK137" i="9"/>
  <c r="J137" i="9"/>
  <c r="J99" i="9" s="1"/>
  <c r="BK143" i="9"/>
  <c r="J143" i="9" s="1"/>
  <c r="J100" i="9" s="1"/>
  <c r="BK157" i="11"/>
  <c r="J157" i="11" s="1"/>
  <c r="J101" i="11" s="1"/>
  <c r="J126" i="10"/>
  <c r="J97" i="10" s="1"/>
  <c r="E113" i="11"/>
  <c r="F119" i="11"/>
  <c r="F120" i="11"/>
  <c r="BE133" i="11"/>
  <c r="BE143" i="11"/>
  <c r="BE146" i="11"/>
  <c r="J89" i="11"/>
  <c r="J119" i="11"/>
  <c r="BE136" i="11"/>
  <c r="BE162" i="11"/>
  <c r="BE166" i="11"/>
  <c r="J120" i="11"/>
  <c r="BE140" i="11"/>
  <c r="BE150" i="11"/>
  <c r="BE154" i="11"/>
  <c r="BE169" i="11"/>
  <c r="BE126" i="11"/>
  <c r="BE129" i="11"/>
  <c r="BE158" i="11"/>
  <c r="J149" i="9"/>
  <c r="J102" i="9"/>
  <c r="E85" i="10"/>
  <c r="J91" i="10"/>
  <c r="BE147" i="10"/>
  <c r="BE152" i="10"/>
  <c r="BE162" i="10"/>
  <c r="BE167" i="10"/>
  <c r="BE198" i="10"/>
  <c r="BE204" i="10"/>
  <c r="BE249" i="10"/>
  <c r="BE254" i="10"/>
  <c r="BE264" i="10"/>
  <c r="BE279" i="10"/>
  <c r="BE284" i="10"/>
  <c r="BE294" i="10"/>
  <c r="BE299" i="10"/>
  <c r="BE304" i="10"/>
  <c r="BE309" i="10"/>
  <c r="BE324" i="10"/>
  <c r="BE329" i="10"/>
  <c r="BE360" i="10"/>
  <c r="BE385" i="10"/>
  <c r="BE390" i="10"/>
  <c r="BE408" i="10"/>
  <c r="BE422" i="10"/>
  <c r="BE433" i="10"/>
  <c r="BE449" i="10"/>
  <c r="BE471" i="10"/>
  <c r="BE489" i="10"/>
  <c r="BE504" i="10"/>
  <c r="BE562" i="10"/>
  <c r="BE568" i="10"/>
  <c r="BE577" i="10"/>
  <c r="BE583" i="10"/>
  <c r="BE586" i="10"/>
  <c r="BE588" i="10"/>
  <c r="BE590" i="10"/>
  <c r="BE611" i="10"/>
  <c r="BE638" i="10"/>
  <c r="BE643" i="10"/>
  <c r="BE675" i="10"/>
  <c r="BE677" i="10"/>
  <c r="BE683" i="10"/>
  <c r="BE686" i="10"/>
  <c r="F91" i="10"/>
  <c r="J92" i="10"/>
  <c r="BE127" i="10"/>
  <c r="BE142" i="10"/>
  <c r="BE172" i="10"/>
  <c r="BE229" i="10"/>
  <c r="BE238" i="10"/>
  <c r="BE269" i="10"/>
  <c r="BE314" i="10"/>
  <c r="BE344" i="10"/>
  <c r="BE365" i="10"/>
  <c r="BE370" i="10"/>
  <c r="BE425" i="10"/>
  <c r="BE430" i="10"/>
  <c r="BE477" i="10"/>
  <c r="BE486" i="10"/>
  <c r="BE501" i="10"/>
  <c r="BE510" i="10"/>
  <c r="BE522" i="10"/>
  <c r="BE524" i="10"/>
  <c r="BE527" i="10"/>
  <c r="BE536" i="10"/>
  <c r="BE548" i="10"/>
  <c r="BE558" i="10"/>
  <c r="BE580" i="10"/>
  <c r="BE593" i="10"/>
  <c r="BE614" i="10"/>
  <c r="BE640" i="10"/>
  <c r="BE654" i="10"/>
  <c r="BE666" i="10"/>
  <c r="BE132" i="10"/>
  <c r="BE137" i="10"/>
  <c r="BE192" i="10"/>
  <c r="BE233" i="10"/>
  <c r="BE319" i="10"/>
  <c r="BE334" i="10"/>
  <c r="BE339" i="10"/>
  <c r="BE349" i="10"/>
  <c r="BE354" i="10"/>
  <c r="BE380" i="10"/>
  <c r="BE395" i="10"/>
  <c r="BE400" i="10"/>
  <c r="BE411" i="10"/>
  <c r="BE438" i="10"/>
  <c r="BE460" i="10"/>
  <c r="BE465" i="10"/>
  <c r="BE480" i="10"/>
  <c r="BE483" i="10"/>
  <c r="BE492" i="10"/>
  <c r="BE495" i="10"/>
  <c r="BE498" i="10"/>
  <c r="BE513" i="10"/>
  <c r="BE516" i="10"/>
  <c r="BE519" i="10"/>
  <c r="BE533" i="10"/>
  <c r="BE539" i="10"/>
  <c r="BE542" i="10"/>
  <c r="BE545" i="10"/>
  <c r="BE554" i="10"/>
  <c r="BE574" i="10"/>
  <c r="BE596" i="10"/>
  <c r="BE620" i="10"/>
  <c r="BE626" i="10"/>
  <c r="BE632" i="10"/>
  <c r="BE635" i="10"/>
  <c r="BE662" i="10"/>
  <c r="BE670" i="10"/>
  <c r="J89" i="10"/>
  <c r="F92" i="10"/>
  <c r="BE157" i="10"/>
  <c r="BE177" i="10"/>
  <c r="BE182" i="10"/>
  <c r="BE187" i="10"/>
  <c r="BE209" i="10"/>
  <c r="BE214" i="10"/>
  <c r="BE219" i="10"/>
  <c r="BE225" i="10"/>
  <c r="BE243" i="10"/>
  <c r="BE259" i="10"/>
  <c r="BE274" i="10"/>
  <c r="BE289" i="10"/>
  <c r="BE375" i="10"/>
  <c r="BE403" i="10"/>
  <c r="BE416" i="10"/>
  <c r="BE444" i="10"/>
  <c r="BE454" i="10"/>
  <c r="BE474" i="10"/>
  <c r="BE507" i="10"/>
  <c r="BE530" i="10"/>
  <c r="BE550" i="10"/>
  <c r="BE565" i="10"/>
  <c r="BE571" i="10"/>
  <c r="BE599" i="10"/>
  <c r="BE602" i="10"/>
  <c r="BE608" i="10"/>
  <c r="BE617" i="10"/>
  <c r="BE623" i="10"/>
  <c r="BE629" i="10"/>
  <c r="BE658" i="10"/>
  <c r="J89" i="9"/>
  <c r="F92" i="9"/>
  <c r="J122" i="9"/>
  <c r="BE133" i="9"/>
  <c r="BE169" i="9"/>
  <c r="BE174" i="9"/>
  <c r="BE176" i="9"/>
  <c r="BE203" i="9"/>
  <c r="BE227" i="9"/>
  <c r="F121" i="9"/>
  <c r="BE127" i="9"/>
  <c r="BE159" i="9"/>
  <c r="BE185" i="9"/>
  <c r="BE189" i="9"/>
  <c r="BE199" i="9"/>
  <c r="BE223" i="9"/>
  <c r="E85" i="9"/>
  <c r="BE144" i="9"/>
  <c r="BE165" i="9"/>
  <c r="BE196" i="9"/>
  <c r="BE211" i="9"/>
  <c r="BE215" i="9"/>
  <c r="J91" i="9"/>
  <c r="BE138" i="9"/>
  <c r="BE150" i="9"/>
  <c r="BE153" i="9"/>
  <c r="BE156" i="9"/>
  <c r="BE162" i="9"/>
  <c r="BE180" i="9"/>
  <c r="BE193" i="9"/>
  <c r="BE207" i="9"/>
  <c r="BE219" i="9"/>
  <c r="BE141" i="8"/>
  <c r="BE185" i="8"/>
  <c r="BE189" i="8"/>
  <c r="BE198" i="8"/>
  <c r="BE206" i="8"/>
  <c r="BE245" i="8"/>
  <c r="BE249" i="8"/>
  <c r="BE257" i="8"/>
  <c r="BE263" i="8"/>
  <c r="BE266" i="8"/>
  <c r="BE275" i="8"/>
  <c r="BE285" i="8"/>
  <c r="BE297" i="8"/>
  <c r="BE317" i="8"/>
  <c r="J154" i="7"/>
  <c r="J99" i="7" s="1"/>
  <c r="J124" i="8"/>
  <c r="BE129" i="8"/>
  <c r="BE157" i="8"/>
  <c r="BE162" i="8"/>
  <c r="BE194" i="8"/>
  <c r="BE218" i="8"/>
  <c r="BE253" i="8"/>
  <c r="BE281" i="8"/>
  <c r="BE289" i="8"/>
  <c r="BE301" i="8"/>
  <c r="BE313" i="8"/>
  <c r="J89" i="8"/>
  <c r="J91" i="8"/>
  <c r="F123" i="8"/>
  <c r="F124" i="8"/>
  <c r="BE135" i="8"/>
  <c r="BE167" i="8"/>
  <c r="BE173" i="8"/>
  <c r="BE181" i="8"/>
  <c r="BE202" i="8"/>
  <c r="BE210" i="8"/>
  <c r="BE214" i="8"/>
  <c r="BE222" i="8"/>
  <c r="BE236" i="8"/>
  <c r="BE293" i="8"/>
  <c r="BE321" i="8"/>
  <c r="E85" i="8"/>
  <c r="BE146" i="8"/>
  <c r="BE152" i="8"/>
  <c r="BE177" i="8"/>
  <c r="BE226" i="8"/>
  <c r="BE232" i="8"/>
  <c r="BE241" i="8"/>
  <c r="BE271" i="8"/>
  <c r="BE305" i="8"/>
  <c r="BE309" i="8"/>
  <c r="BE325" i="8"/>
  <c r="J91" i="7"/>
  <c r="E109" i="7"/>
  <c r="F115" i="7"/>
  <c r="F116" i="7"/>
  <c r="BE129" i="7"/>
  <c r="BE149" i="7"/>
  <c r="J116" i="7"/>
  <c r="BE137" i="7"/>
  <c r="J89" i="7"/>
  <c r="BE145" i="7"/>
  <c r="BE121" i="7"/>
  <c r="BE125" i="7"/>
  <c r="BE133" i="7"/>
  <c r="BE141" i="7"/>
  <c r="BE155" i="7"/>
  <c r="BE158" i="7"/>
  <c r="F91" i="6"/>
  <c r="E109" i="6"/>
  <c r="F116" i="6"/>
  <c r="BE121" i="6"/>
  <c r="BE141" i="6"/>
  <c r="BE146" i="6"/>
  <c r="BE158" i="6"/>
  <c r="BE163" i="6"/>
  <c r="BE168" i="6"/>
  <c r="BE194" i="6"/>
  <c r="BE236" i="6"/>
  <c r="BE239" i="6"/>
  <c r="J89" i="6"/>
  <c r="J92" i="6"/>
  <c r="BE126" i="6"/>
  <c r="BE131" i="6"/>
  <c r="BE148" i="6"/>
  <c r="BE177" i="6"/>
  <c r="BE181" i="6"/>
  <c r="BE202" i="6"/>
  <c r="J122" i="5"/>
  <c r="J97" i="5"/>
  <c r="J91" i="6"/>
  <c r="BE136" i="6"/>
  <c r="BE153" i="6"/>
  <c r="BE186" i="6"/>
  <c r="BE198" i="6"/>
  <c r="BE206" i="6"/>
  <c r="BE210" i="6"/>
  <c r="BE229" i="6"/>
  <c r="BE173" i="6"/>
  <c r="BE190" i="6"/>
  <c r="BE214" i="6"/>
  <c r="BE219" i="6"/>
  <c r="BE224" i="6"/>
  <c r="BE134" i="5"/>
  <c r="BE142" i="5"/>
  <c r="BE144" i="5"/>
  <c r="BE155" i="5"/>
  <c r="BE191" i="5"/>
  <c r="BE204" i="5"/>
  <c r="BE219" i="5"/>
  <c r="BE227" i="5"/>
  <c r="BE233" i="5"/>
  <c r="BE242" i="5"/>
  <c r="BE245" i="5"/>
  <c r="BE247" i="5"/>
  <c r="BE252" i="5"/>
  <c r="BE260" i="5"/>
  <c r="BE280" i="5"/>
  <c r="BE283" i="5"/>
  <c r="BE292" i="5"/>
  <c r="BE300" i="5"/>
  <c r="BE338" i="5"/>
  <c r="BE340" i="5"/>
  <c r="BE356" i="5"/>
  <c r="BE369" i="5"/>
  <c r="J127" i="4"/>
  <c r="J98" i="4"/>
  <c r="BE137" i="5"/>
  <c r="BE139" i="5"/>
  <c r="BE146" i="5"/>
  <c r="BE161" i="5"/>
  <c r="BE171" i="5"/>
  <c r="BE176" i="5"/>
  <c r="BE179" i="5"/>
  <c r="BE196" i="5"/>
  <c r="BE198" i="5"/>
  <c r="BE221" i="5"/>
  <c r="BE224" i="5"/>
  <c r="BE230" i="5"/>
  <c r="BE239" i="5"/>
  <c r="BE250" i="5"/>
  <c r="BE263" i="5"/>
  <c r="BE266" i="5"/>
  <c r="BE272" i="5"/>
  <c r="BE286" i="5"/>
  <c r="BE298" i="5"/>
  <c r="BE317" i="5"/>
  <c r="BE335" i="5"/>
  <c r="BE348" i="5"/>
  <c r="BE351" i="5"/>
  <c r="BE358" i="5"/>
  <c r="BE366" i="5"/>
  <c r="BE386" i="5"/>
  <c r="F91" i="5"/>
  <c r="J92" i="5"/>
  <c r="J115" i="5"/>
  <c r="J117" i="5"/>
  <c r="BE123" i="5"/>
  <c r="BE128" i="5"/>
  <c r="BE148" i="5"/>
  <c r="BE152" i="5"/>
  <c r="BE164" i="5"/>
  <c r="BE184" i="5"/>
  <c r="BE186" i="5"/>
  <c r="BE188" i="5"/>
  <c r="BE201" i="5"/>
  <c r="BE236" i="5"/>
  <c r="BE268" i="5"/>
  <c r="BE277" i="5"/>
  <c r="BE306" i="5"/>
  <c r="BE323" i="5"/>
  <c r="BE332" i="5"/>
  <c r="BE346" i="5"/>
  <c r="BE361" i="5"/>
  <c r="BE363" i="5"/>
  <c r="BE377" i="5"/>
  <c r="BE381" i="5"/>
  <c r="BE383" i="5"/>
  <c r="BE389" i="5"/>
  <c r="BE392" i="5"/>
  <c r="BE395" i="5"/>
  <c r="BE398" i="5"/>
  <c r="BK240" i="4"/>
  <c r="J240" i="4" s="1"/>
  <c r="J104" i="4" s="1"/>
  <c r="E85" i="5"/>
  <c r="F92" i="5"/>
  <c r="BE126" i="5"/>
  <c r="BE131" i="5"/>
  <c r="BE150" i="5"/>
  <c r="BE157" i="5"/>
  <c r="BE159" i="5"/>
  <c r="BE166" i="5"/>
  <c r="BE168" i="5"/>
  <c r="BE174" i="5"/>
  <c r="BE181" i="5"/>
  <c r="BE193" i="5"/>
  <c r="BE206" i="5"/>
  <c r="BE208" i="5"/>
  <c r="BE213" i="5"/>
  <c r="BE216" i="5"/>
  <c r="BE255" i="5"/>
  <c r="BE258" i="5"/>
  <c r="BE274" i="5"/>
  <c r="BE294" i="5"/>
  <c r="BE296" i="5"/>
  <c r="BE303" i="5"/>
  <c r="BE311" i="5"/>
  <c r="BE314" i="5"/>
  <c r="BE320" i="5"/>
  <c r="BE326" i="5"/>
  <c r="BE329" i="5"/>
  <c r="BE343" i="5"/>
  <c r="BE353" i="5"/>
  <c r="BE372" i="5"/>
  <c r="E85" i="4"/>
  <c r="F92" i="4"/>
  <c r="F121" i="4"/>
  <c r="BE133" i="4"/>
  <c r="BE143" i="4"/>
  <c r="BE148" i="4"/>
  <c r="BE152" i="4"/>
  <c r="BE169" i="4"/>
  <c r="BE179" i="4"/>
  <c r="J89" i="4"/>
  <c r="J122" i="4"/>
  <c r="BE165" i="4"/>
  <c r="BE204" i="4"/>
  <c r="BE223" i="4"/>
  <c r="BE229" i="4"/>
  <c r="BE237" i="4"/>
  <c r="BE253" i="4"/>
  <c r="J412" i="3"/>
  <c r="J113" i="3" s="1"/>
  <c r="J91" i="4"/>
  <c r="BE157" i="4"/>
  <c r="BE194" i="4"/>
  <c r="BE210" i="4"/>
  <c r="BE234" i="4"/>
  <c r="BE247" i="4"/>
  <c r="BE250" i="4"/>
  <c r="BE128" i="4"/>
  <c r="BE138" i="4"/>
  <c r="BE161" i="4"/>
  <c r="BE174" i="4"/>
  <c r="BE189" i="4"/>
  <c r="BE199" i="4"/>
  <c r="BE207" i="4"/>
  <c r="BE216" i="4"/>
  <c r="BE232" i="4"/>
  <c r="BE242" i="4"/>
  <c r="J91" i="3"/>
  <c r="J92" i="3"/>
  <c r="F132" i="3"/>
  <c r="BE152" i="3"/>
  <c r="BE168" i="3"/>
  <c r="BE179" i="3"/>
  <c r="BE185" i="3"/>
  <c r="BE196" i="3"/>
  <c r="BE212" i="3"/>
  <c r="BE277" i="3"/>
  <c r="BE323" i="3"/>
  <c r="BE395" i="3"/>
  <c r="BE399" i="3"/>
  <c r="BE435" i="3"/>
  <c r="BE440" i="3"/>
  <c r="BE446" i="3"/>
  <c r="BE450" i="3"/>
  <c r="E85" i="3"/>
  <c r="BE142" i="3"/>
  <c r="BE163" i="3"/>
  <c r="BE174" i="3"/>
  <c r="BE228" i="3"/>
  <c r="BE234" i="3"/>
  <c r="BE255" i="3"/>
  <c r="BE272" i="3"/>
  <c r="BE282" i="3"/>
  <c r="BE288" i="3"/>
  <c r="BE303" i="3"/>
  <c r="BE318" i="3"/>
  <c r="BE367" i="3"/>
  <c r="BE383" i="3"/>
  <c r="BE387" i="3"/>
  <c r="BE403" i="3"/>
  <c r="BE408" i="3"/>
  <c r="BE430" i="3"/>
  <c r="J89" i="3"/>
  <c r="BE137" i="3"/>
  <c r="BE147" i="3"/>
  <c r="BE190" i="3"/>
  <c r="BE201" i="3"/>
  <c r="BE218" i="3"/>
  <c r="BE239" i="3"/>
  <c r="BE244" i="3"/>
  <c r="BE250" i="3"/>
  <c r="BE293" i="3"/>
  <c r="BE298" i="3"/>
  <c r="BE308" i="3"/>
  <c r="BE313" i="3"/>
  <c r="BE333" i="3"/>
  <c r="BE338" i="3"/>
  <c r="BE343" i="3"/>
  <c r="BE355" i="3"/>
  <c r="BE363" i="3"/>
  <c r="BE379" i="3"/>
  <c r="BE391" i="3"/>
  <c r="BE421" i="3"/>
  <c r="F91" i="3"/>
  <c r="BE157" i="3"/>
  <c r="BE206" i="3"/>
  <c r="BE223" i="3"/>
  <c r="BE261" i="3"/>
  <c r="BE267" i="3"/>
  <c r="BE328" i="3"/>
  <c r="BE349" i="3"/>
  <c r="BE359" i="3"/>
  <c r="BE371" i="3"/>
  <c r="BE375" i="3"/>
  <c r="BE413" i="3"/>
  <c r="BE417" i="3"/>
  <c r="BE425" i="3"/>
  <c r="J91" i="2"/>
  <c r="F136" i="2"/>
  <c r="BE147" i="2"/>
  <c r="BE150" i="2"/>
  <c r="BE155" i="2"/>
  <c r="BE175" i="2"/>
  <c r="BE181" i="2"/>
  <c r="BE231" i="2"/>
  <c r="BE242" i="2"/>
  <c r="BE288" i="2"/>
  <c r="BE296" i="2"/>
  <c r="BE308" i="2"/>
  <c r="BE346" i="2"/>
  <c r="BE352" i="2"/>
  <c r="BE357" i="2"/>
  <c r="BE362" i="2"/>
  <c r="BE372" i="2"/>
  <c r="BE424" i="2"/>
  <c r="BE428" i="2"/>
  <c r="BE439" i="2"/>
  <c r="BE444" i="2"/>
  <c r="BE454" i="2"/>
  <c r="BE483" i="2"/>
  <c r="BE497" i="2"/>
  <c r="BE517" i="2"/>
  <c r="BE527" i="2"/>
  <c r="BE560" i="2"/>
  <c r="BE570" i="2"/>
  <c r="BE596" i="2"/>
  <c r="E85" i="2"/>
  <c r="F92" i="2"/>
  <c r="BE225" i="2"/>
  <c r="BE253" i="2"/>
  <c r="BE258" i="2"/>
  <c r="BE292" i="2"/>
  <c r="BE302" i="2"/>
  <c r="BE314" i="2"/>
  <c r="BE325" i="2"/>
  <c r="BE337" i="2"/>
  <c r="BE342" i="2"/>
  <c r="BE378" i="2"/>
  <c r="BE387" i="2"/>
  <c r="BE391" i="2"/>
  <c r="BE459" i="2"/>
  <c r="BE465" i="2"/>
  <c r="BE492" i="2"/>
  <c r="BE579" i="2"/>
  <c r="BE613" i="2"/>
  <c r="BE617" i="2"/>
  <c r="BE623" i="2"/>
  <c r="BE641" i="2"/>
  <c r="BE645" i="2"/>
  <c r="BE648" i="2"/>
  <c r="J89" i="2"/>
  <c r="J92" i="2"/>
  <c r="BE142" i="2"/>
  <c r="BE204" i="2"/>
  <c r="BE210" i="2"/>
  <c r="BE218" i="2"/>
  <c r="BE236" i="2"/>
  <c r="BE248" i="2"/>
  <c r="BE263" i="2"/>
  <c r="BE268" i="2"/>
  <c r="BE273" i="2"/>
  <c r="BE278" i="2"/>
  <c r="BE283" i="2"/>
  <c r="BE319" i="2"/>
  <c r="BE367" i="2"/>
  <c r="BE380" i="2"/>
  <c r="BE414" i="2"/>
  <c r="BE433" i="2"/>
  <c r="BE502" i="2"/>
  <c r="BE512" i="2"/>
  <c r="BE533" i="2"/>
  <c r="BE538" i="2"/>
  <c r="BE542" i="2"/>
  <c r="BE547" i="2"/>
  <c r="BE582" i="2"/>
  <c r="BE586" i="2"/>
  <c r="BE591" i="2"/>
  <c r="BE602" i="2"/>
  <c r="BE606" i="2"/>
  <c r="BE610" i="2"/>
  <c r="BE621" i="2"/>
  <c r="BE160" i="2"/>
  <c r="BE165" i="2"/>
  <c r="BE170" i="2"/>
  <c r="BE186" i="2"/>
  <c r="BE193" i="2"/>
  <c r="BE331" i="2"/>
  <c r="BE397" i="2"/>
  <c r="BE404" i="2"/>
  <c r="BE449" i="2"/>
  <c r="BE489" i="2"/>
  <c r="BE507" i="2"/>
  <c r="BE522" i="2"/>
  <c r="BE626" i="2"/>
  <c r="BE629" i="2"/>
  <c r="BE635" i="2"/>
  <c r="J34" i="2"/>
  <c r="AW95" i="1" s="1"/>
  <c r="F36" i="2"/>
  <c r="BC95" i="1" s="1"/>
  <c r="F35" i="3"/>
  <c r="BB96" i="1" s="1"/>
  <c r="F37" i="4"/>
  <c r="BD97" i="1" s="1"/>
  <c r="F37" i="5"/>
  <c r="BD98" i="1" s="1"/>
  <c r="J34" i="6"/>
  <c r="AW99" i="1" s="1"/>
  <c r="F37" i="6"/>
  <c r="BD99" i="1" s="1"/>
  <c r="F36" i="7"/>
  <c r="BC100" i="1" s="1"/>
  <c r="F34" i="8"/>
  <c r="BA101" i="1" s="1"/>
  <c r="F37" i="8"/>
  <c r="BD101" i="1" s="1"/>
  <c r="F34" i="10"/>
  <c r="BA103" i="1" s="1"/>
  <c r="F36" i="10"/>
  <c r="BC103" i="1" s="1"/>
  <c r="F37" i="2"/>
  <c r="BD95" i="1" s="1"/>
  <c r="F36" i="3"/>
  <c r="BC96" i="1" s="1"/>
  <c r="F35" i="4"/>
  <c r="BB97" i="1"/>
  <c r="J34" i="5"/>
  <c r="AW98" i="1" s="1"/>
  <c r="F36" i="5"/>
  <c r="BC98" i="1" s="1"/>
  <c r="F35" i="7"/>
  <c r="BB100" i="1" s="1"/>
  <c r="F34" i="7"/>
  <c r="BA100" i="1"/>
  <c r="F36" i="8"/>
  <c r="BC101" i="1" s="1"/>
  <c r="F35" i="9"/>
  <c r="BB102" i="1"/>
  <c r="J34" i="10"/>
  <c r="AW103" i="1" s="1"/>
  <c r="J34" i="11"/>
  <c r="AW104" i="1" s="1"/>
  <c r="F35" i="2"/>
  <c r="BB95" i="1" s="1"/>
  <c r="F37" i="3"/>
  <c r="BD96" i="1" s="1"/>
  <c r="J34" i="4"/>
  <c r="AW97" i="1" s="1"/>
  <c r="F34" i="5"/>
  <c r="BA98" i="1" s="1"/>
  <c r="F36" i="6"/>
  <c r="BC99" i="1" s="1"/>
  <c r="J34" i="7"/>
  <c r="AW100" i="1"/>
  <c r="F35" i="8"/>
  <c r="BB101" i="1" s="1"/>
  <c r="F36" i="9"/>
  <c r="BC102" i="1" s="1"/>
  <c r="F34" i="9"/>
  <c r="BA102" i="1" s="1"/>
  <c r="F37" i="10"/>
  <c r="BD103" i="1"/>
  <c r="F36" i="11"/>
  <c r="BC104" i="1" s="1"/>
  <c r="F35" i="11"/>
  <c r="BB104" i="1" s="1"/>
  <c r="F34" i="2"/>
  <c r="BA95" i="1" s="1"/>
  <c r="J34" i="3"/>
  <c r="AW96" i="1" s="1"/>
  <c r="F34" i="3"/>
  <c r="BA96" i="1" s="1"/>
  <c r="F34" i="4"/>
  <c r="BA97" i="1" s="1"/>
  <c r="F36" i="4"/>
  <c r="BC97" i="1"/>
  <c r="F35" i="5"/>
  <c r="BB98" i="1" s="1"/>
  <c r="F35" i="6"/>
  <c r="BB99" i="1" s="1"/>
  <c r="F34" i="6"/>
  <c r="BA99" i="1" s="1"/>
  <c r="F37" i="7"/>
  <c r="BD100" i="1" s="1"/>
  <c r="J34" i="8"/>
  <c r="AW101" i="1" s="1"/>
  <c r="J34" i="9"/>
  <c r="AW102" i="1" s="1"/>
  <c r="F37" i="9"/>
  <c r="BD102" i="1" s="1"/>
  <c r="F35" i="10"/>
  <c r="BB103" i="1"/>
  <c r="F37" i="11"/>
  <c r="BD104" i="1" s="1"/>
  <c r="F34" i="11"/>
  <c r="BA104" i="1" s="1"/>
  <c r="J96" i="5" l="1"/>
  <c r="P127" i="8"/>
  <c r="AU101" i="1" s="1"/>
  <c r="T481" i="2"/>
  <c r="T125" i="10"/>
  <c r="T121" i="5"/>
  <c r="R121" i="5"/>
  <c r="T119" i="6"/>
  <c r="BK481" i="2"/>
  <c r="J481" i="2" s="1"/>
  <c r="J110" i="2" s="1"/>
  <c r="T148" i="9"/>
  <c r="T125" i="9" s="1"/>
  <c r="T127" i="8"/>
  <c r="P124" i="11"/>
  <c r="P123" i="11" s="1"/>
  <c r="AU104" i="1" s="1"/>
  <c r="P126" i="4"/>
  <c r="P125" i="4" s="1"/>
  <c r="AU97" i="1" s="1"/>
  <c r="R127" i="8"/>
  <c r="BK119" i="7"/>
  <c r="J119" i="7" s="1"/>
  <c r="J96" i="7" s="1"/>
  <c r="J153" i="7"/>
  <c r="J98" i="7" s="1"/>
  <c r="BK135" i="3"/>
  <c r="J135" i="3" s="1"/>
  <c r="J96" i="3" s="1"/>
  <c r="T126" i="4"/>
  <c r="T125" i="4"/>
  <c r="T135" i="3"/>
  <c r="R148" i="9"/>
  <c r="R125" i="9"/>
  <c r="P411" i="3"/>
  <c r="P135" i="3" s="1"/>
  <c r="AU96" i="1" s="1"/>
  <c r="T140" i="2"/>
  <c r="R124" i="11"/>
  <c r="R123" i="11" s="1"/>
  <c r="R119" i="7"/>
  <c r="P140" i="2"/>
  <c r="AU95" i="1" s="1"/>
  <c r="R652" i="10"/>
  <c r="R125" i="10" s="1"/>
  <c r="P148" i="9"/>
  <c r="P125" i="9"/>
  <c r="AU102" i="1" s="1"/>
  <c r="P652" i="10"/>
  <c r="P125" i="10" s="1"/>
  <c r="AU103" i="1" s="1"/>
  <c r="BK126" i="4"/>
  <c r="BK125" i="4" s="1"/>
  <c r="J125" i="4" s="1"/>
  <c r="J30" i="4" s="1"/>
  <c r="AG97" i="1" s="1"/>
  <c r="R411" i="3"/>
  <c r="R135" i="3" s="1"/>
  <c r="BK148" i="9"/>
  <c r="J148" i="9" s="1"/>
  <c r="J101" i="9" s="1"/>
  <c r="P119" i="7"/>
  <c r="AU100" i="1" s="1"/>
  <c r="R126" i="4"/>
  <c r="R125" i="4" s="1"/>
  <c r="R140" i="2"/>
  <c r="BK124" i="11"/>
  <c r="J124" i="11" s="1"/>
  <c r="J97" i="11" s="1"/>
  <c r="BK633" i="2"/>
  <c r="BK261" i="8"/>
  <c r="J261" i="8" s="1"/>
  <c r="J105" i="8" s="1"/>
  <c r="BK652" i="10"/>
  <c r="J652" i="10"/>
  <c r="J103" i="10" s="1"/>
  <c r="J125" i="11"/>
  <c r="J98" i="11"/>
  <c r="BK234" i="6"/>
  <c r="J234" i="6" s="1"/>
  <c r="J98" i="6" s="1"/>
  <c r="AG98" i="1"/>
  <c r="J33" i="3"/>
  <c r="AV96" i="1" s="1"/>
  <c r="AT96" i="1" s="1"/>
  <c r="F33" i="4"/>
  <c r="AZ97" i="1"/>
  <c r="F33" i="6"/>
  <c r="AZ99" i="1" s="1"/>
  <c r="J33" i="7"/>
  <c r="AV100" i="1" s="1"/>
  <c r="AT100" i="1" s="1"/>
  <c r="F33" i="8"/>
  <c r="AZ101" i="1" s="1"/>
  <c r="F33" i="10"/>
  <c r="AZ103" i="1" s="1"/>
  <c r="J33" i="2"/>
  <c r="AV95" i="1" s="1"/>
  <c r="AT95" i="1" s="1"/>
  <c r="J33" i="5"/>
  <c r="AV98" i="1" s="1"/>
  <c r="AT98" i="1" s="1"/>
  <c r="F33" i="9"/>
  <c r="AZ102" i="1"/>
  <c r="J33" i="11"/>
  <c r="AV104" i="1"/>
  <c r="AT104" i="1" s="1"/>
  <c r="BB94" i="1"/>
  <c r="W31" i="1" s="1"/>
  <c r="BC94" i="1"/>
  <c r="W32" i="1" s="1"/>
  <c r="F33" i="2"/>
  <c r="AZ95" i="1" s="1"/>
  <c r="J33" i="6"/>
  <c r="AV99" i="1" s="1"/>
  <c r="AT99" i="1" s="1"/>
  <c r="F33" i="7"/>
  <c r="AZ100" i="1"/>
  <c r="J30" i="7"/>
  <c r="AG100" i="1" s="1"/>
  <c r="J33" i="8"/>
  <c r="AV101" i="1" s="1"/>
  <c r="AT101" i="1" s="1"/>
  <c r="J33" i="10"/>
  <c r="AV103" i="1" s="1"/>
  <c r="AT103" i="1" s="1"/>
  <c r="F33" i="3"/>
  <c r="AZ96" i="1" s="1"/>
  <c r="J33" i="4"/>
  <c r="AV97" i="1"/>
  <c r="AT97" i="1" s="1"/>
  <c r="F33" i="5"/>
  <c r="AZ98" i="1" s="1"/>
  <c r="J33" i="9"/>
  <c r="AV102" i="1"/>
  <c r="AT102" i="1" s="1"/>
  <c r="F33" i="11"/>
  <c r="AZ104" i="1" s="1"/>
  <c r="BA94" i="1"/>
  <c r="W30" i="1" s="1"/>
  <c r="BD94" i="1"/>
  <c r="W33" i="1" s="1"/>
  <c r="J126" i="4" l="1"/>
  <c r="J97" i="4" s="1"/>
  <c r="BK140" i="2"/>
  <c r="J140" i="2" s="1"/>
  <c r="J96" i="2" s="1"/>
  <c r="J30" i="3"/>
  <c r="AG96" i="1" s="1"/>
  <c r="AN98" i="1"/>
  <c r="J633" i="2"/>
  <c r="J119" i="2" s="1"/>
  <c r="BK127" i="8"/>
  <c r="J127" i="8" s="1"/>
  <c r="J30" i="8" s="1"/>
  <c r="AG101" i="1" s="1"/>
  <c r="AN101" i="1" s="1"/>
  <c r="BK125" i="10"/>
  <c r="J125" i="10" s="1"/>
  <c r="J30" i="10" s="1"/>
  <c r="AG103" i="1" s="1"/>
  <c r="BK119" i="6"/>
  <c r="J119" i="6" s="1"/>
  <c r="J96" i="6" s="1"/>
  <c r="J96" i="8"/>
  <c r="BK125" i="9"/>
  <c r="J125" i="9" s="1"/>
  <c r="J30" i="9" s="1"/>
  <c r="AG102" i="1" s="1"/>
  <c r="AN102" i="1" s="1"/>
  <c r="BK123" i="11"/>
  <c r="J123" i="11" s="1"/>
  <c r="J96" i="11" s="1"/>
  <c r="AN100" i="1"/>
  <c r="J39" i="7"/>
  <c r="AN97" i="1"/>
  <c r="J96" i="4"/>
  <c r="J39" i="5"/>
  <c r="AN96" i="1"/>
  <c r="J39" i="4"/>
  <c r="J39" i="3"/>
  <c r="AU94" i="1"/>
  <c r="AY94" i="1"/>
  <c r="AX94" i="1"/>
  <c r="J30" i="2"/>
  <c r="AG95" i="1" s="1"/>
  <c r="AW94" i="1"/>
  <c r="AK30" i="1" s="1"/>
  <c r="AZ94" i="1"/>
  <c r="AV94" i="1" s="1"/>
  <c r="AK29" i="1" s="1"/>
  <c r="J39" i="8" l="1"/>
  <c r="J39" i="10"/>
  <c r="J39" i="9"/>
  <c r="J96" i="10"/>
  <c r="J96" i="9"/>
  <c r="J39" i="2"/>
  <c r="AN95" i="1"/>
  <c r="AN103" i="1"/>
  <c r="J30" i="11"/>
  <c r="AG104" i="1"/>
  <c r="AT94" i="1"/>
  <c r="J30" i="6"/>
  <c r="AG99" i="1" s="1"/>
  <c r="W29" i="1"/>
  <c r="J39" i="11" l="1"/>
  <c r="J39" i="6"/>
  <c r="AN104" i="1"/>
  <c r="AN99" i="1"/>
  <c r="AG94" i="1"/>
  <c r="AK26" i="1" s="1"/>
  <c r="AK35" i="1" s="1"/>
  <c r="AN94" i="1" l="1"/>
</calcChain>
</file>

<file path=xl/sharedStrings.xml><?xml version="1.0" encoding="utf-8"?>
<sst xmlns="http://schemas.openxmlformats.org/spreadsheetml/2006/main" count="20731" uniqueCount="2954">
  <si>
    <t>Export Komplet</t>
  </si>
  <si>
    <t/>
  </si>
  <si>
    <t>2.0</t>
  </si>
  <si>
    <t>False</t>
  </si>
  <si>
    <t>{22060d77-0235-4848-b57f-be4b07312d82}</t>
  </si>
  <si>
    <t>&gt;&gt;  skryté sloupce  &lt;&lt;</t>
  </si>
  <si>
    <t>0,01</t>
  </si>
  <si>
    <t>21</t>
  </si>
  <si>
    <t>15</t>
  </si>
  <si>
    <t>REKAPITULACE STAVBY</t>
  </si>
  <si>
    <t>v ---  níže se nacházejí doplnkové a pomocné údaje k sestavám  --- v</t>
  </si>
  <si>
    <t>Návod na vyplnění</t>
  </si>
  <si>
    <t>0,001</t>
  </si>
  <si>
    <t>Kód:</t>
  </si>
  <si>
    <t>Sa2023_09</t>
  </si>
  <si>
    <t>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</si>
  <si>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</si>
  <si>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Mánesovy sady</t>
  </si>
  <si>
    <t>KSO:</t>
  </si>
  <si>
    <t>CC-CZ:</t>
  </si>
  <si>
    <t>Místo:</t>
  </si>
  <si>
    <t>Ústí nad Labem</t>
  </si>
  <si>
    <t>Datum:</t>
  </si>
  <si>
    <t>19. 9. 2023</t>
  </si>
  <si>
    <t>Zadavatel:</t>
  </si>
  <si>
    <t>IČ:</t>
  </si>
  <si>
    <t xml:space="preserve"> </t>
  </si>
  <si>
    <t>DIČ:</t>
  </si>
  <si>
    <t>Uchazeč:</t>
  </si>
  <si>
    <t>Vyplň údaj</t>
  </si>
  <si>
    <t>Projektant:</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</si>
  <si>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</si>
  <si>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</si>
  <si>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</si>
  <si>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</si>
  <si>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</si>
  <si>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</si>
  <si>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</si>
  <si>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</si>
  <si>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</si>
  <si>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</si>
  <si>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</si>
  <si>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</si>
  <si>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</si>
  <si>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</si>
  <si>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</si>
  <si>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</si>
  <si>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</si>
  <si>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</si>
  <si>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</si>
  <si>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</si>
  <si>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</si>
  <si>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</si>
  <si>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</si>
  <si>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</si>
  <si>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</si>
  <si>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</si>
  <si>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</si>
  <si>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</si>
  <si>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</si>
  <si>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</si>
  <si>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</si>
  <si>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</si>
  <si>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</si>
  <si>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</si>
  <si>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</si>
  <si>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</si>
  <si>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</si>
  <si>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</si>
  <si>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</si>
  <si>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</si>
  <si>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</si>
  <si>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</si>
  <si>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</si>
  <si>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</si>
  <si>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</si>
  <si>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</si>
  <si>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</si>
  <si>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</si>
  <si>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SO.01</t>
  </si>
  <si>
    <t>Hlavní stavební objekty</t>
  </si>
  <si>
    <t>STA</t>
  </si>
  <si>
    <t>1</t>
  </si>
  <si>
    <t>{21969354-65b5-440d-b177-c1c832d2bc06}</t>
  </si>
  <si>
    <t>2</t>
  </si>
  <si>
    <t>SO.I.01</t>
  </si>
  <si>
    <t>Přípojka vody a kanalizace</t>
  </si>
  <si>
    <t>{8799828f-de2c-46f8-9fb9-9a84aa330096}</t>
  </si>
  <si>
    <t>SO.I.02</t>
  </si>
  <si>
    <t>Veřejné WC a přístřešek údržby</t>
  </si>
  <si>
    <t>{0edf3225-b969-4f8f-a010-953946877b65}</t>
  </si>
  <si>
    <t>SO.I.03</t>
  </si>
  <si>
    <t>Veřejné osvětlení</t>
  </si>
  <si>
    <t>{231b2c6b-f1da-4f42-893b-805354787155}</t>
  </si>
  <si>
    <t>SO.M.01</t>
  </si>
  <si>
    <t>Mobiliář</t>
  </si>
  <si>
    <t>{10893f8e-425c-4028-bbb9-92a97083002a}</t>
  </si>
  <si>
    <t>SO.M.02</t>
  </si>
  <si>
    <t>Dětské hřiště</t>
  </si>
  <si>
    <t>{5d54e65c-90b7-4434-8f89-aa2c02f9107b}</t>
  </si>
  <si>
    <t>SO.M.03</t>
  </si>
  <si>
    <t>Sportoviště</t>
  </si>
  <si>
    <t>{ab92b24c-ae40-497c-a06d-cd27fad2a3a5}</t>
  </si>
  <si>
    <t>SO.M.04</t>
  </si>
  <si>
    <t>Psí louka</t>
  </si>
  <si>
    <t>{f21749c3-ccd7-4504-8e52-39450df723a6}</t>
  </si>
  <si>
    <t>SO.02</t>
  </si>
  <si>
    <t>Sadové úpravy</t>
  </si>
  <si>
    <t>{67fc5591-c35d-4118-bd65-06e985c9bf3d}</t>
  </si>
  <si>
    <t>VON</t>
  </si>
  <si>
    <t>Vedlejší a ostatní náklady</t>
  </si>
  <si>
    <t>{234a4f83-0163-4217-a393-60e34380d74b}</t>
  </si>
  <si>
    <t>KRYCÍ LIST SOUPISU PRACÍ</t>
  </si>
  <si>
    <t>Objekt:</t>
  </si>
  <si>
    <t>SO.01 - Hlavní stavební objekty</t>
  </si>
  <si>
    <t>REKAPITULACE ČLENĚNÍ SOUPISU PRACÍ</t>
  </si>
  <si>
    <t>Kód dílu - Popis</t>
  </si>
  <si>
    <t>Cena celkem [CZK]</t>
  </si>
  <si>
    <t>Náklady ze soupisu prací</t>
  </si>
  <si>
    <t>-1</t>
  </si>
  <si>
    <t>11 - Zemní práce - přípravné a přidružené práce</t>
  </si>
  <si>
    <t>12 - Zemní práce - odkopávky a prokopávky</t>
  </si>
  <si>
    <t>13 - Zemní práce - hloubené vykopávky</t>
  </si>
  <si>
    <t>16 - Zemní práce - přemístění výkopku</t>
  </si>
  <si>
    <t>17 - Zemní práce - konstrukce ze zemin</t>
  </si>
  <si>
    <t>19 - Zemní práce - ražení a hloubení důlní</t>
  </si>
  <si>
    <t>27 - Zakládání - základy</t>
  </si>
  <si>
    <t>56 - Podkladní vrstvy komunikací, letišť a ploch</t>
  </si>
  <si>
    <t>57 - Kryty pozemních komunikací letišť a ploch z kameniva nebo živičné</t>
  </si>
  <si>
    <t>59 - Kryty pozemních komunikací, letišť a ploch dlážděné</t>
  </si>
  <si>
    <t>91 - Doplňující konstrukce a práce pozemních komunikací, letišť a ploch</t>
  </si>
  <si>
    <t>96 - Bourání konstrukcí</t>
  </si>
  <si>
    <t>H22 - Komunikace pozemní a letiště</t>
  </si>
  <si>
    <t>HSV - Práce a dodávky HSV</t>
  </si>
  <si>
    <t xml:space="preserve">    1 - Zemní práce</t>
  </si>
  <si>
    <t xml:space="preserve">    9 - Ostatní konstrukce a práce, bourání</t>
  </si>
  <si>
    <t xml:space="preserve">    997 - Přesun sutě</t>
  </si>
  <si>
    <t>M21 - Elektromontáže</t>
  </si>
  <si>
    <t>M23 - Montáže potrubí-ochrana imženýrských sítí</t>
  </si>
  <si>
    <t>711 - Izolace proti vodě, vlhkosti a plynům</t>
  </si>
  <si>
    <t>766 - Konstrukce truhlářské</t>
  </si>
  <si>
    <t>767 - Konstrukce zámečnické</t>
  </si>
  <si>
    <t>PSV - Práce a dodávky PSV</t>
  </si>
  <si>
    <t xml:space="preserve">    762 - Konstrukce tesařské</t>
  </si>
  <si>
    <t>SOUPIS PRACÍ</t>
  </si>
  <si>
    <t>PČ</t>
  </si>
  <si>
    <t>MJ</t>
  </si>
  <si>
    <t>Množství</t>
  </si>
  <si>
    <t>J.cena [CZK]</t>
  </si>
  <si>
    <t>Cenová soustava</t>
  </si>
  <si>
    <t>J. Nh [h]</t>
  </si>
  <si>
    <t>Nh celkem [h]</t>
  </si>
  <si>
    <t>J. hmotnost [t]</t>
  </si>
  <si>
    <t>Hmotnost celkem [t]</t>
  </si>
  <si>
    <t>J. suť [t]</t>
  </si>
  <si>
    <t>Suť Celkem [t]</t>
  </si>
  <si>
    <t>Náklady soupisu celkem</t>
  </si>
  <si>
    <t>11</t>
  </si>
  <si>
    <t>Zemní práce - přípravné a přidružené práce</t>
  </si>
  <si>
    <t>ROZPOCET</t>
  </si>
  <si>
    <t>K</t>
  </si>
  <si>
    <t>113106271</t>
  </si>
  <si>
    <t>Rozebrání dlažeb vozovek ze zámkové dlažby s ložem z kameniva strojně pl přes 50 do 200 m2</t>
  </si>
  <si>
    <t>m2</t>
  </si>
  <si>
    <t>CS ÚRS 2023 02</t>
  </si>
  <si>
    <t>4</t>
  </si>
  <si>
    <t>-1475916161</t>
  </si>
  <si>
    <t>PP</t>
  </si>
  <si>
    <t>Rozebrání dlažeb vozovek a ploch s přemístěním hmot na skládku na vzdálenost do 3 m nebo s naložením na dopravní prostředek, s jakoukoliv výplní spár strojně plochy jednotlivě přes 50 m2 do 200 m2 ze zámkové dlažby s ložem z kameniva</t>
  </si>
  <si>
    <t>Online PSC</t>
  </si>
  <si>
    <t>https://podminky.urs.cz/item/CS_URS_2023_02/113106271</t>
  </si>
  <si>
    <t>VV</t>
  </si>
  <si>
    <t xml:space="preserve">45"předláždění plochy na jihu </t>
  </si>
  <si>
    <t>Součet</t>
  </si>
  <si>
    <t>113107181</t>
  </si>
  <si>
    <t>Odstranění podkladu živičného tl do 50 mm strojně pl přes 50 do 200 m2</t>
  </si>
  <si>
    <t>622161698</t>
  </si>
  <si>
    <t>Odstranění podkladů nebo krytů strojně plochy jednotlivě přes 50 m2 do 200 m2 s přemístěním hmot na skládku na vzdálenost do 20 m nebo s naložením na dopravní prostředek živičných, o tl. vrstvy do 50 mm</t>
  </si>
  <si>
    <t>https://podminky.urs.cz/item/CS_URS_2023_02/113107181</t>
  </si>
  <si>
    <t>3</t>
  </si>
  <si>
    <t>113107312</t>
  </si>
  <si>
    <t>Odstranění podkladu z kameniva těženého tl přes 100 do 200 mm strojně pl do 50 m2</t>
  </si>
  <si>
    <t>-790987650</t>
  </si>
  <si>
    <t>Odstranění podkladů nebo krytů strojně plochy jednotlivě do 50 m2 s přemístěním hmot na skládku na vzdálenost do 3 m nebo s naložením na dopravní prostředek z kameniva těženého, o tl. vrstvy přes 100 do 200 mm</t>
  </si>
  <si>
    <t>https://podminky.urs.cz/item/CS_URS_2023_02/113107312</t>
  </si>
  <si>
    <t>430</t>
  </si>
  <si>
    <t>113107152</t>
  </si>
  <si>
    <t>Odstranění podkladu z kameniva těženého tl přes 100 do 200 mm strojně pl přes 50 do 200 m2</t>
  </si>
  <si>
    <t>1441431722</t>
  </si>
  <si>
    <t>Odstranění podkladů nebo krytů strojně plochy jednotlivě přes 50 m2 do 200 m2 s přemístěním hmot na skládku na vzdálenost do 20 m nebo s naložením na dopravní prostředek z kameniva těženého, o tl. vrstvy přes 100 do 200 mm</t>
  </si>
  <si>
    <t>https://podminky.urs.cz/item/CS_URS_2023_02/113107152</t>
  </si>
  <si>
    <t>956</t>
  </si>
  <si>
    <t>5</t>
  </si>
  <si>
    <t>113151111</t>
  </si>
  <si>
    <t>Rozebrání zpevněných ploch ze silničních dílců</t>
  </si>
  <si>
    <t>2069112221</t>
  </si>
  <si>
    <t>Rozebírání zpevněných ploch s přemístěním na skládku na vzdálenost do 20 m nebo s naložením na dopravní prostředek ze silničních panelů</t>
  </si>
  <si>
    <t>https://podminky.urs.cz/item/CS_URS_2023_02/113151111</t>
  </si>
  <si>
    <t>85</t>
  </si>
  <si>
    <t>6</t>
  </si>
  <si>
    <t>966051111</t>
  </si>
  <si>
    <t>Bourání betonových palisád osazovaných v řadě</t>
  </si>
  <si>
    <t>m3</t>
  </si>
  <si>
    <t>1850873934</t>
  </si>
  <si>
    <t>Bourání palisád betonových osazených v řadě</t>
  </si>
  <si>
    <t>https://podminky.urs.cz/item/CS_URS_2023_02/966051111</t>
  </si>
  <si>
    <t>152*0,2*0,2*1</t>
  </si>
  <si>
    <t>7</t>
  </si>
  <si>
    <t>113202111</t>
  </si>
  <si>
    <t>Vytrhání obrub krajníků obrubníků stojatých</t>
  </si>
  <si>
    <t>m</t>
  </si>
  <si>
    <t>2024517379</t>
  </si>
  <si>
    <t>Vytrhání obrub s vybouráním lože, s přemístěním hmot na skládku na vzdálenost do 3 m nebo s naložením na dopravní prostředek z krajníků nebo obrubníků stojatých</t>
  </si>
  <si>
    <t>https://podminky.urs.cz/item/CS_URS_2023_02/113202111</t>
  </si>
  <si>
    <t>690</t>
  </si>
  <si>
    <t>8</t>
  </si>
  <si>
    <t>113200.R01</t>
  </si>
  <si>
    <t>Odstranění pamětní desky</t>
  </si>
  <si>
    <t>kus</t>
  </si>
  <si>
    <t>nabídková cena projektanta</t>
  </si>
  <si>
    <t>-91710343</t>
  </si>
  <si>
    <t>"Odstranění pamětní deskyručně s naložením na dopravní prostředek</t>
  </si>
  <si>
    <t>12</t>
  </si>
  <si>
    <t>Zemní práce - odkopávky a prokopávky</t>
  </si>
  <si>
    <t>9</t>
  </si>
  <si>
    <t>121151103</t>
  </si>
  <si>
    <t>Sejmutí ornice plochy do 100 m2 tl vrstvy do 200 mm strojně</t>
  </si>
  <si>
    <t>928348146</t>
  </si>
  <si>
    <t>Sejmutí ornice strojně při souvislé ploše do 100 m2, tl. vrstvy do 200 mm</t>
  </si>
  <si>
    <t>https://podminky.urs.cz/item/CS_URS_2023_02/121151103</t>
  </si>
  <si>
    <t>25,32/0,2</t>
  </si>
  <si>
    <t>10</t>
  </si>
  <si>
    <t>122311101</t>
  </si>
  <si>
    <t>Odkopávky a prokopávky v hornině třídy těžitelnosti II, skupiny 4 ručně</t>
  </si>
  <si>
    <t>-1120888602</t>
  </si>
  <si>
    <t>Odkopávky a prokopávky ručně zapažené i nezapažené v hornině třídy těžitelnosti II skupiny 4</t>
  </si>
  <si>
    <t>https://podminky.urs.cz/item/CS_URS_2023_02/122311101</t>
  </si>
  <si>
    <t>"C1,C2,C3</t>
  </si>
  <si>
    <t>(90+90+14)*0,6</t>
  </si>
  <si>
    <t>13</t>
  </si>
  <si>
    <t>Zemní práce - hloubené vykopávky</t>
  </si>
  <si>
    <t>131351105</t>
  </si>
  <si>
    <t>Hloubení jam nezapažených v hornině třídy těžitelnosti II skupiny 4 objem do 1000 m3 strojně</t>
  </si>
  <si>
    <t>-2033106966</t>
  </si>
  <si>
    <t>Hloubení nezapažených jam a zářezů strojně s urovnáním dna do předepsaného profilu a spádu v hornině třídy těžitelnosti II skupiny 4 přes 500 do 1 000 m3</t>
  </si>
  <si>
    <t>https://podminky.urs.cz/item/CS_URS_2023_02/131351105</t>
  </si>
  <si>
    <t>653*0,66"C1</t>
  </si>
  <si>
    <t>740*0,66"C2</t>
  </si>
  <si>
    <t>510*0,66"C3</t>
  </si>
  <si>
    <t>67*0,3"příjez do dvora</t>
  </si>
  <si>
    <t>-380*0,3"místa původních cest které se neodkopávají</t>
  </si>
  <si>
    <t>710*0,25"plocha mlatu(odstranění stávající hlíny)</t>
  </si>
  <si>
    <t>460*0,25"plocha štěrkového trávníku(odstranění stávající hlíny,bez části na původní cestě)</t>
  </si>
  <si>
    <t>132351102</t>
  </si>
  <si>
    <t>Hloubení rýh nezapažených š do 800 mm v hornině třídy těžitelnosti II skupiny 4 objem do 50 m3 strojně</t>
  </si>
  <si>
    <t>-22045281</t>
  </si>
  <si>
    <t>Hloubení nezapažených rýh šířky do 800 mm strojně s urovnáním dna do předepsaného profilu a spádu v hornině třídy těžitelnosti II skupiny 4 přes 20 do 50 m3</t>
  </si>
  <si>
    <t>https://podminky.urs.cz/item/CS_URS_2023_02/132351102</t>
  </si>
  <si>
    <t>118*0,5*0,85"pro základ zídky Z1</t>
  </si>
  <si>
    <t>2,2*0,5*0,7"pro vrchní základ schodiště Z4</t>
  </si>
  <si>
    <t>132351252</t>
  </si>
  <si>
    <t>Hloubení rýh nezapažených š do 2000 mm v hornině třídy těžitelnosti II skupiny 4 objem do 50 m3 strojně</t>
  </si>
  <si>
    <t>36198499</t>
  </si>
  <si>
    <t>Hloubení nezapažených rýh šířky přes 800 do 2 000 mm strojně s urovnáním dna do předepsaného profilu a spádu v hornině třídy těžitelnosti II skupiny 4 přes 20 do 50 m3</t>
  </si>
  <si>
    <t>https://podminky.urs.cz/item/CS_URS_2023_02/132351252</t>
  </si>
  <si>
    <t>41*0,8*0,85"pro základ zídky Z2</t>
  </si>
  <si>
    <t>2,2*1,1*0,85"pro základ schodu Z3</t>
  </si>
  <si>
    <t>2,2*0,8*0,85"   pro spodní základ schoišťového ramene Z4</t>
  </si>
  <si>
    <t>16</t>
  </si>
  <si>
    <t>Zemní práce - přemístění výkopku</t>
  </si>
  <si>
    <t>14</t>
  </si>
  <si>
    <t>162751135</t>
  </si>
  <si>
    <t>Vodorovné přemístění přes 7 000 do 8000 m výkopku/sypaniny z horniny třídy těžitelnosti II skupiny 4 a 5</t>
  </si>
  <si>
    <t>-35345363</t>
  </si>
  <si>
    <t>Vodorovné přemístění výkopku nebo sypaniny po suchu na obvyklém dopravním prostředku, bez naložení výkopku, avšak se složením bez rozhrnutí z horniny třídy těžitelnosti II skupiny 4 a 5 na vzdálenost přes 7 000 do 8 000 m</t>
  </si>
  <si>
    <t>https://podminky.urs.cz/item/CS_URS_2023_02/162751135</t>
  </si>
  <si>
    <t>Vodorovné přemístění výkopku z hor.1-4 do 8000 m s uložením</t>
  </si>
  <si>
    <t>1454,58+50,92+31,433</t>
  </si>
  <si>
    <t>25,32+116,4+77,6</t>
  </si>
  <si>
    <t>167151112</t>
  </si>
  <si>
    <t>Nakládání výkopku z hornin třídy těžitelnosti II skupiny 4 a 5 přes 100 m3</t>
  </si>
  <si>
    <t>-898895177</t>
  </si>
  <si>
    <t>Nakládání, skládání a překládání neulehlého výkopku nebo sypaniny strojně nakládání, množství přes 100 m3, z hornin třídy těžitelnosti II, skupiny 4 a 5</t>
  </si>
  <si>
    <t>https://podminky.urs.cz/item/CS_URS_2023_02/167151112</t>
  </si>
  <si>
    <t>1756,23</t>
  </si>
  <si>
    <t>17</t>
  </si>
  <si>
    <t>Zemní práce - konstrukce ze zemin</t>
  </si>
  <si>
    <t>171151111</t>
  </si>
  <si>
    <t>Uložení sypaniny z hornin nesoudržných sypkých do násypů zhutněných strojně</t>
  </si>
  <si>
    <t>60034460</t>
  </si>
  <si>
    <t>Uložení sypanin do násypů strojně s rozprostřením sypaniny ve vrstvách a s hrubým urovnáním zhutněných z hornin nesoudržných sypkých</t>
  </si>
  <si>
    <t>https://podminky.urs.cz/item/CS_URS_2023_02/171151111</t>
  </si>
  <si>
    <t>174151101</t>
  </si>
  <si>
    <t>Zásyp jam, šachet rýh nebo kolem objektů sypaninou se zhutněním</t>
  </si>
  <si>
    <t>666146857</t>
  </si>
  <si>
    <t>Zásyp sypaninou z jakékoliv horniny strojně s uložením výkopku ve vrstvách se zhutněním jam, šachet, rýh nebo kolem objektů v těchto vykopávkách</t>
  </si>
  <si>
    <t>https://podminky.urs.cz/item/CS_URS_2023_02/174151101</t>
  </si>
  <si>
    <t>45,053+16,8</t>
  </si>
  <si>
    <t>19</t>
  </si>
  <si>
    <t>Zemní práce - ražení a hloubení důlní</t>
  </si>
  <si>
    <t>18</t>
  </si>
  <si>
    <t>171201221</t>
  </si>
  <si>
    <t>Poplatek za uložení na skládce (skládkovné) zeminy a kamení kód odpadu 17 05 04</t>
  </si>
  <si>
    <t>t</t>
  </si>
  <si>
    <t>1057443662</t>
  </si>
  <si>
    <t>Poplatek za uložení stavebního odpadu na skládce (skládkovné) zeminy a kamení zatříděného do Katalogu odpadů pod kódem 17 05 04</t>
  </si>
  <si>
    <t>https://podminky.urs.cz/item/CS_URS_2023_02/171201221</t>
  </si>
  <si>
    <t>135*1,6</t>
  </si>
  <si>
    <t>27</t>
  </si>
  <si>
    <t>Zakládání - základy</t>
  </si>
  <si>
    <t>271532211</t>
  </si>
  <si>
    <t>Podsyp pod základové konstrukce se zhutněním z hrubého kameniva frakce 32 až 63 mm</t>
  </si>
  <si>
    <t>-78230090</t>
  </si>
  <si>
    <t>Podsyp pod základové konstrukce se zhutněním a urovnáním povrchu z kameniva hrubého, frakce 32 - 63 mm</t>
  </si>
  <si>
    <t>https://podminky.urs.cz/item/CS_URS_2023_02/271532211</t>
  </si>
  <si>
    <t>(50,92+31,433)-62,975</t>
  </si>
  <si>
    <t>20</t>
  </si>
  <si>
    <t>274261115</t>
  </si>
  <si>
    <t>Osazování bloků základových pásů z betonu prostého nebo ŽB objemu přes 0,10 do 0,20 m3</t>
  </si>
  <si>
    <t>1471629937</t>
  </si>
  <si>
    <t>Osazování betonových základových bloků pasů na maltu MC-25, objemu přes 0,10 do 0,20 m3</t>
  </si>
  <si>
    <t>https://podminky.urs.cz/item/CS_URS_2023_02/274261115</t>
  </si>
  <si>
    <t>118</t>
  </si>
  <si>
    <t>274261121</t>
  </si>
  <si>
    <t>Osazování bloků základových pásů z betonu prostého nebo ŽB objemu přes 0,20 do 0,30 m3</t>
  </si>
  <si>
    <t>-212111892</t>
  </si>
  <si>
    <t>Osazování betonových základových bloků pasů na maltu MC-25, objemu přes 0,20 do 0,30 m3</t>
  </si>
  <si>
    <t>https://podminky.urs.cz/item/CS_URS_2023_02/274261121</t>
  </si>
  <si>
    <t>41</t>
  </si>
  <si>
    <t>22</t>
  </si>
  <si>
    <t>274261125</t>
  </si>
  <si>
    <t>Osazování bloků základových pásů z betonu prostého nebo ŽB objemu přes 0,30 do 0,40 m3</t>
  </si>
  <si>
    <t>570924294</t>
  </si>
  <si>
    <t>Osazování betonových základových bloků pasů na maltu MC-25, objemu přes 0,30 do 0,40 m3</t>
  </si>
  <si>
    <t>https://podminky.urs.cz/item/CS_URS_2023_02/274261125</t>
  </si>
  <si>
    <t>160</t>
  </si>
  <si>
    <t>23</t>
  </si>
  <si>
    <t>274261135</t>
  </si>
  <si>
    <t>Osazování bloků základových pásů z betonu prostého nebo ŽB objemu přes 0,60 do 0,80 m3</t>
  </si>
  <si>
    <t>-635808564</t>
  </si>
  <si>
    <t>Osazování betonových základových bloků pasů na maltu MC-25, objemu přes 0,60 do 0,80 m3</t>
  </si>
  <si>
    <t>https://podminky.urs.cz/item/CS_URS_2023_02/274261135</t>
  </si>
  <si>
    <t>24</t>
  </si>
  <si>
    <t>274313611</t>
  </si>
  <si>
    <t>Základové pásy z betonu tř. C 16/20</t>
  </si>
  <si>
    <t>-1611611132</t>
  </si>
  <si>
    <t>Základy z betonu prostého pasy betonu kamenem neprokládaného tř. C 16/20</t>
  </si>
  <si>
    <t>https://podminky.urs.cz/item/CS_URS_2023_02/274313611</t>
  </si>
  <si>
    <t>(50,92+31,433)/0,85*0,65"   pasy pod opěrné bloky zídek a schodiště.</t>
  </si>
  <si>
    <t>25</t>
  </si>
  <si>
    <t>275315.R02</t>
  </si>
  <si>
    <t>Z-1 prefabrikovaný blok opěrné stěny 100x30x61</t>
  </si>
  <si>
    <t>2080918092</t>
  </si>
  <si>
    <t xml:space="preserve">Z-1 prefabrikovaný blok opěrné stěny 100x30x61 šedo-bílý
pohledový vyztužený beton min. C30/37,včetně matrice čelní stěny,část prvků oblouková
</t>
  </si>
  <si>
    <t>Základové bloky z betonu blok</t>
  </si>
  <si>
    <t>"Z1"(1,06*0,3+0,55*0,3)*118</t>
  </si>
  <si>
    <t>26</t>
  </si>
  <si>
    <t>275315.R03</t>
  </si>
  <si>
    <t>Z-2  prefabrikovaný blok opěrné stěny 100x60/30x106/44</t>
  </si>
  <si>
    <t>-1143242413</t>
  </si>
  <si>
    <t xml:space="preserve">Z-2  prefabrikovaný blok opěrné stěny 100x60/30x106/44 šedo -bílý
    pohledový vyztužený beton min. C30/37 ,včetně matrice čelní stěny
</t>
  </si>
  <si>
    <t>"Z2"(1,06*0,45*2)*41</t>
  </si>
  <si>
    <t>275315.R04</t>
  </si>
  <si>
    <t xml:space="preserve">Z-3 schodišťový blok 220x90x61 3x nášlap 30cm,písk.pruh, pohledový vyztužený beton min. C30/37 </t>
  </si>
  <si>
    <t>-172881947</t>
  </si>
  <si>
    <t>"Z3"1</t>
  </si>
  <si>
    <t>28</t>
  </si>
  <si>
    <t>275315.R05</t>
  </si>
  <si>
    <t xml:space="preserve">Z-4 schodišťové rameno 220x2600x25/30 7x nášlap30cm,písk.pruh, pohledový vyztužený beton min. C30/37 </t>
  </si>
  <si>
    <t>763242108</t>
  </si>
  <si>
    <t>"Schodišťové rameno Z4"1</t>
  </si>
  <si>
    <t>29</t>
  </si>
  <si>
    <t>275315.R06</t>
  </si>
  <si>
    <t>Doprava bet.prvků z výrobního podniku</t>
  </si>
  <si>
    <t>868331157</t>
  </si>
  <si>
    <t>2,5*(56,994+39,114)+2,5*0,9*0,55*2+2,6*2*0,3*2,5</t>
  </si>
  <si>
    <t>56</t>
  </si>
  <si>
    <t>Podkladní vrstvy komunikací, letišť a ploch</t>
  </si>
  <si>
    <t>30</t>
  </si>
  <si>
    <t>564861011</t>
  </si>
  <si>
    <t>Podklad ze štěrkodrtě ŠD plochy do 100 m2 tl 200 mm</t>
  </si>
  <si>
    <t>-1902375143</t>
  </si>
  <si>
    <t>Podklad ze štěrkodrti ŠD s rozprostřením a zhutněním plochy jednotlivě do 100 m2, po zhutnění tl. 200 mm</t>
  </si>
  <si>
    <t>https://podminky.urs.cz/item/CS_URS_2023_02/564861011</t>
  </si>
  <si>
    <t>"Podklad ze štěrkodrti po zhutnění tloušťky 20 cm</t>
  </si>
  <si>
    <t>1903+67</t>
  </si>
  <si>
    <t>31</t>
  </si>
  <si>
    <t>571907118</t>
  </si>
  <si>
    <t>Posyp krytu kamenivem drceným nebo těženým přes 65 do 70 kg/m2</t>
  </si>
  <si>
    <t>-504215074</t>
  </si>
  <si>
    <t>Posyp podkladu nebo krytu s rozprostřením a zhutněním kamenivem drceným nebo těženým, v množství přes 65 do 70 kg/m2</t>
  </si>
  <si>
    <t>https://podminky.urs.cz/item/CS_URS_2023_02/571907118</t>
  </si>
  <si>
    <t>"Mlatová krytová vrstva fr.0/8 po zhutnění tloušťky 4 cm</t>
  </si>
  <si>
    <t>525"mlatový povrch dle PD skladba G</t>
  </si>
  <si>
    <t>32</t>
  </si>
  <si>
    <t>291111112</t>
  </si>
  <si>
    <t>Podklad pro zpevněné plochy z mechanicky zpevněného kameniva MZK</t>
  </si>
  <si>
    <t>1311553509</t>
  </si>
  <si>
    <t>Podklad pro zpevněné plochy s rozprostřením a s hutněním z mechanicky zpevněného kameniva MZK</t>
  </si>
  <si>
    <t>https://podminky.urs.cz/item/CS_URS_2023_02/291111112</t>
  </si>
  <si>
    <t>(375+150)*0,04"dle PD skladba G</t>
  </si>
  <si>
    <t>33</t>
  </si>
  <si>
    <t>564932111</t>
  </si>
  <si>
    <t>Podklad z mechanicky zpevněného kameniva MZK tl 100 mm</t>
  </si>
  <si>
    <t>-197723838</t>
  </si>
  <si>
    <t>Podklad z mechanicky zpevněného kameniva MZK (minerální beton) s rozprostřením a s hutněním, po zhutnění tl. 100 mm</t>
  </si>
  <si>
    <t>https://podminky.urs.cz/item/CS_URS_2023_02/564932111</t>
  </si>
  <si>
    <t>"Mlatová mezi vrstva z mech.zpevněného kameniva tl. 6 cm</t>
  </si>
  <si>
    <t>(375+150)*0,6"dle PD skladba G</t>
  </si>
  <si>
    <t>34</t>
  </si>
  <si>
    <t>564251111</t>
  </si>
  <si>
    <t>Podklad nebo podsyp ze štěrkopísku ŠP plochy přes 100 m2 tl 150 mm</t>
  </si>
  <si>
    <t>-445870341</t>
  </si>
  <si>
    <t>Podklad nebo podsyp ze štěrkopísku ŠP s rozprostřením, vlhčením a zhutněním plochy přes 100 m2, po zhutnění tl. 150 mm</t>
  </si>
  <si>
    <t>https://podminky.urs.cz/item/CS_URS_2023_02/564251111</t>
  </si>
  <si>
    <t>"Mlatová nosná vrstva fr.0/32  tl. 15 cm</t>
  </si>
  <si>
    <t>375+150"dle PD skladba G</t>
  </si>
  <si>
    <t>35</t>
  </si>
  <si>
    <t>M</t>
  </si>
  <si>
    <t>58981108</t>
  </si>
  <si>
    <t>recyklát směsný frakce 0/32</t>
  </si>
  <si>
    <t>1340464055</t>
  </si>
  <si>
    <t>"Materiál nenamrzavý vhodný do aktivní zony</t>
  </si>
  <si>
    <t>(653+740+510+67)*0,3*1,8"C1-C3+příjezd dod dvora</t>
  </si>
  <si>
    <t>57</t>
  </si>
  <si>
    <t>Kryty pozemních komunikací letišť a ploch z kameniva nebo živičné</t>
  </si>
  <si>
    <t>36</t>
  </si>
  <si>
    <t>56427.R07</t>
  </si>
  <si>
    <t>Štěrkový trávník 90% štěrkopísku ,10% kompost po zhutnění tloušťky 25 cm</t>
  </si>
  <si>
    <t>44061794</t>
  </si>
  <si>
    <t>"Štěrkový trávník 90% štěrkopísku ,10% kompost po zhutnění tloušťky 25 cm</t>
  </si>
  <si>
    <t>560"   skladba H</t>
  </si>
  <si>
    <t>37</t>
  </si>
  <si>
    <t>5811.R08</t>
  </si>
  <si>
    <t>Probarvený drenážní beton – charakteristiky CBIII</t>
  </si>
  <si>
    <t>-1223980538</t>
  </si>
  <si>
    <t>probarvený drenážní beton – charakteristiky CBIII, pevnost v tlaku min. 30MPa, mezerovitost min. 15%., tl. 16cm (chodníky plochy 1903 m2) a tl. 20cm (příjezdová komunikace do dvora plochy 67m2</t>
  </si>
  <si>
    <t>38</t>
  </si>
  <si>
    <t>767995.R09</t>
  </si>
  <si>
    <t>Osazení a dodávka ocelových obrub z pásoviny pomocí trnů R-14 dle PD</t>
  </si>
  <si>
    <t>2107627218</t>
  </si>
  <si>
    <t>664"H-štěrkový trávník -pásovina 8x200mm,trny R-14 po 50cm</t>
  </si>
  <si>
    <t>"spojovací materiál a výroba dle PD</t>
  </si>
  <si>
    <t>59</t>
  </si>
  <si>
    <t>Kryty pozemních komunikací, letišť a ploch dlážděné</t>
  </si>
  <si>
    <t>39</t>
  </si>
  <si>
    <t>132153301</t>
  </si>
  <si>
    <t>Hloubení rýh pro sběrné a svodné drény rýhovačem hl do 1,0 m v hornině třídy těžitelnosti I a II skupiny 1 až 4</t>
  </si>
  <si>
    <t>61206203</t>
  </si>
  <si>
    <t>Hloubení rýh pro drény rýhovačem ve sklonu terénu do 15° v jakémkoliv množství, s úpravou do předepsaného spádu, v suchu, mokru i ve vodě sběrné i svodné DN do 200 v horninách třídy těžitelnosti I a II, skupiny 1 až 4 hloubky do 1 m</t>
  </si>
  <si>
    <t>https://podminky.urs.cz/item/CS_URS_2023_02/132153301</t>
  </si>
  <si>
    <t>7*10</t>
  </si>
  <si>
    <t>40</t>
  </si>
  <si>
    <t>212572121</t>
  </si>
  <si>
    <t>Lože pro trativody z kameniva drobného těženého</t>
  </si>
  <si>
    <t>-2052378089</t>
  </si>
  <si>
    <t>https://podminky.urs.cz/item/CS_URS_2023_02/212572121</t>
  </si>
  <si>
    <t>70*0,4*0,4</t>
  </si>
  <si>
    <t>212755214</t>
  </si>
  <si>
    <t>Trativody z drenážních trubek plastových flexibilních D 100 mm bez lože</t>
  </si>
  <si>
    <t>-1334619234</t>
  </si>
  <si>
    <t>Trativody bez lože z drenážních trubek plastových flexibilních D 100 mm</t>
  </si>
  <si>
    <t>https://podminky.urs.cz/item/CS_URS_2023_02/212755214</t>
  </si>
  <si>
    <t>42</t>
  </si>
  <si>
    <t>564261111</t>
  </si>
  <si>
    <t>Podklad nebo podsyp ze štěrkopísku ŠP plochy přes 100 m2 tl 200 mm</t>
  </si>
  <si>
    <t>-295113561</t>
  </si>
  <si>
    <t>Podklad nebo podsyp ze štěrkopísku ŠP s rozprostřením, vlhčením a zhutněním plochy přes 100 m2, po zhutnění tl. 200 mm</t>
  </si>
  <si>
    <t>https://podminky.urs.cz/item/CS_URS_2023_02/564261111</t>
  </si>
  <si>
    <t>75</t>
  </si>
  <si>
    <t>43</t>
  </si>
  <si>
    <t>721219621</t>
  </si>
  <si>
    <t>Montáž vpustí dvorních DN 110/160 ostatní typ</t>
  </si>
  <si>
    <t>2329415</t>
  </si>
  <si>
    <t>Podlahové vpusti montáž dvorních vtoků ostatních typů DN 110/160</t>
  </si>
  <si>
    <t>https://podminky.urs.cz/item/CS_URS_2023_02/721219621</t>
  </si>
  <si>
    <t>"dvorní vpust 300x300, B 125 kN</t>
  </si>
  <si>
    <t>44</t>
  </si>
  <si>
    <t>59223150</t>
  </si>
  <si>
    <t>vpusť dvorní polymerbetonová B125 300x300mm litinový rošt</t>
  </si>
  <si>
    <t>-1109064822</t>
  </si>
  <si>
    <t>45</t>
  </si>
  <si>
    <t>596211220</t>
  </si>
  <si>
    <t>Kladení zámkové dlažby komunikací pro pěší ručně tl 80 mm skupiny B pl do 50 m2</t>
  </si>
  <si>
    <t>-1914810868</t>
  </si>
  <si>
    <t>Kladení dlažby z betonových zámkových dlaždic komunikací pro pěší ručně s ložem z kameniva těženého nebo drceného tl. do 40 mm, s vyplněním spár s dvojitým hutněním, vibrováním a se smetením přebytečného materiálu na krajnici tl. 80 mm skupiny B, pro plochy do 50 m2</t>
  </si>
  <si>
    <t>https://podminky.urs.cz/item/CS_URS_2023_02/596211220</t>
  </si>
  <si>
    <t>"Dlažba zámková  20x16,5x8 cm přírodní</t>
  </si>
  <si>
    <t>65"   předláždění plochy na jihu-20m2 nová,45m2 stávající</t>
  </si>
  <si>
    <t>10"   v místě nových vstupů</t>
  </si>
  <si>
    <t>46</t>
  </si>
  <si>
    <t>59245015</t>
  </si>
  <si>
    <t>dlažba zámková tvaru I 200x165x60mm přírodní</t>
  </si>
  <si>
    <t>1728208339</t>
  </si>
  <si>
    <t>90</t>
  </si>
  <si>
    <t>47</t>
  </si>
  <si>
    <t>597661111</t>
  </si>
  <si>
    <t>Rigol dlážděný do lože z betonu tl 100 mm z dlažebních kostek drobných</t>
  </si>
  <si>
    <t>-1626158275</t>
  </si>
  <si>
    <t>Rigol dlážděný do lože z betonu prostého tl. 100 mm, s vyplněním a zatřením spár cementovou maltou z dlažebních kostek drobných</t>
  </si>
  <si>
    <t>https://podminky.urs.cz/item/CS_URS_2023_02/597661111</t>
  </si>
  <si>
    <t>"Rigol dlážděn.do lože C-/7,5 tl.10cm kostky drobné</t>
  </si>
  <si>
    <t>62,4+23</t>
  </si>
  <si>
    <t>48</t>
  </si>
  <si>
    <t>919726123</t>
  </si>
  <si>
    <t>Geotextilie pro ochranu, separaci a filtraci netkaná měrná hm přes 300 do 500 g/m2</t>
  </si>
  <si>
    <t>331527902</t>
  </si>
  <si>
    <t>Geotextilie netkaná pro ochranu, separaci nebo filtraci měrná hmotnost přes 300 do 500 g/m2</t>
  </si>
  <si>
    <t>https://podminky.urs.cz/item/CS_URS_2023_02/919726123</t>
  </si>
  <si>
    <t>"Geotextilie silniční 80 314 g/m2</t>
  </si>
  <si>
    <t>1,1*(185+29,12)</t>
  </si>
  <si>
    <t>91</t>
  </si>
  <si>
    <t>Doplňující konstrukce a práce pozemních komunikací, letišť a ploch</t>
  </si>
  <si>
    <t>49</t>
  </si>
  <si>
    <t>916331112</t>
  </si>
  <si>
    <t>Osazení zahradního obrubníku betonového do lože z betonu s boční opěrou</t>
  </si>
  <si>
    <t>499145116</t>
  </si>
  <si>
    <t>Osazení zahradního obrubníku betonového s ložem tl. od 50 do 100 mm z betonu prostého tř. C 12/15 s boční opěrou z betonu prostého tř. C 12/15</t>
  </si>
  <si>
    <t>https://podminky.urs.cz/item/CS_URS_2023_02/916331112</t>
  </si>
  <si>
    <t>314"   C1</t>
  </si>
  <si>
    <t>380"   C2</t>
  </si>
  <si>
    <t>436,5"   C3</t>
  </si>
  <si>
    <t>43"   příjezd do dvora</t>
  </si>
  <si>
    <t>9,5"   kolem stromu-obloukové</t>
  </si>
  <si>
    <t>30"   předláždění plochy na jihu</t>
  </si>
  <si>
    <t>50</t>
  </si>
  <si>
    <t>59217008</t>
  </si>
  <si>
    <t>obrubník betonový parkový 1000x80x200mm</t>
  </si>
  <si>
    <t>1196243843</t>
  </si>
  <si>
    <t>96</t>
  </si>
  <si>
    <t>Bourání konstrukcí</t>
  </si>
  <si>
    <t>51</t>
  </si>
  <si>
    <t>22896.R11</t>
  </si>
  <si>
    <t>Demontáž sloupu s basketbalovým košem</t>
  </si>
  <si>
    <t>-1519930316</t>
  </si>
  <si>
    <t>Demontáž stožáru nebo sloupku včetně vytažení a odstrojení, naložení stožáru, s odtraněním základu a zásypem jámy</t>
  </si>
  <si>
    <t>2"Demontáž sloupu s basketbalovým košem</t>
  </si>
  <si>
    <t>52</t>
  </si>
  <si>
    <t>962033121</t>
  </si>
  <si>
    <t>Bourání zdiva z tvárnic ztraceného bednění včetně výplně z betonu přes 1 m3</t>
  </si>
  <si>
    <t>386883012</t>
  </si>
  <si>
    <t>Bourání zdiva nadzákladového z tvárnic ztraceného bednění včetně výplně z betonu a výztuže objemu přes 1 m3</t>
  </si>
  <si>
    <t>https://podminky.urs.cz/item/CS_URS_2023_02/962033121</t>
  </si>
  <si>
    <t>(6,75+10,5)*0,25*0,5"v místě nových vstupů</t>
  </si>
  <si>
    <t>53</t>
  </si>
  <si>
    <t>963022819</t>
  </si>
  <si>
    <t>Bourání kamenných schodišťových stupňů zhotovených na místě</t>
  </si>
  <si>
    <t>-1367629976</t>
  </si>
  <si>
    <t>Bourání kamenných schodišťových stupňů oblých, rovných nebo kosých zhotovených na místě</t>
  </si>
  <si>
    <t>https://podminky.urs.cz/item/CS_URS_2023_02/963022819</t>
  </si>
  <si>
    <t>"pískovcový schod š.37,délky 130,140,160,190-deponie města</t>
  </si>
  <si>
    <t>1,3+1,4+1,6+1,9</t>
  </si>
  <si>
    <t>54</t>
  </si>
  <si>
    <t>113102211</t>
  </si>
  <si>
    <t>Odstranění umělého trávníku z multisportovního hřiště výšky vlasu do 25 mm</t>
  </si>
  <si>
    <t>804045062</t>
  </si>
  <si>
    <t>Odstranění umělého trávníku ze sportovních povrchů z multisportovního hřiště výšky vlasu do 25 mm</t>
  </si>
  <si>
    <t>https://podminky.urs.cz/item/CS_URS_2023_02/113102211</t>
  </si>
  <si>
    <t>200"umělý trávník</t>
  </si>
  <si>
    <t>55</t>
  </si>
  <si>
    <t>966006132</t>
  </si>
  <si>
    <t>Odstranění značek dopravních nebo orientačních se sloupky s betonovými patkami</t>
  </si>
  <si>
    <t>1180908834</t>
  </si>
  <si>
    <t>Odstranění dopravních nebo orientačních značek se sloupkem s uložením hmot na vzdálenost do 20 m nebo s naložením na dopravní prostředek, se zásypem jam a jeho zhutněním s betonovou patkou</t>
  </si>
  <si>
    <t>https://podminky.urs.cz/item/CS_URS_2023_02/966006132</t>
  </si>
  <si>
    <t>966001311</t>
  </si>
  <si>
    <t>Odstranění odpadkového koše s betonovou patkou</t>
  </si>
  <si>
    <t>-52321892</t>
  </si>
  <si>
    <t>Odstranění odpadkového koše s betonovou patkou</t>
  </si>
  <si>
    <t>https://podminky.urs.cz/item/CS_URS_2023_02/966001311</t>
  </si>
  <si>
    <t>8"předat městu</t>
  </si>
  <si>
    <t>966001211</t>
  </si>
  <si>
    <t>Odstranění lavičky stabilní zabetonované</t>
  </si>
  <si>
    <t>985010159</t>
  </si>
  <si>
    <t>Odstranění lavičky parkové stabilní zabetonované</t>
  </si>
  <si>
    <t>https://podminky.urs.cz/item/CS_URS_2023_02/966001211</t>
  </si>
  <si>
    <t>58</t>
  </si>
  <si>
    <t>228960004</t>
  </si>
  <si>
    <t>Demontáž sloupku ručního řízení</t>
  </si>
  <si>
    <t>1063300406</t>
  </si>
  <si>
    <t>Demontáž stožáru nebo sloupku včetně vytažení a odpojení kabelu, odpojení uzemnění a naložení stožáru, bez odstranění základu sloupku ručního řízení</t>
  </si>
  <si>
    <t>https://podminky.urs.cz/item/CS_URS_2023_02/228960004</t>
  </si>
  <si>
    <t>2"Demontáž sloupů po starých lampách</t>
  </si>
  <si>
    <t>H22</t>
  </si>
  <si>
    <t>Komunikace pozemní a letiště</t>
  </si>
  <si>
    <t>998225111</t>
  </si>
  <si>
    <t>Přesun hmot pro pozemní komunikace s krytem z kamene, monolitickým betonovým nebo živičným</t>
  </si>
  <si>
    <t>1838974742</t>
  </si>
  <si>
    <t>Přesun hmot pro komunikace s krytem z kameniva, monolitickým betonovým nebo živičným dopravní vzdálenost do 200 m jakékoliv délky objektu</t>
  </si>
  <si>
    <t>https://podminky.urs.cz/item/CS_URS_2023_02/998225111</t>
  </si>
  <si>
    <t>"podkladní konstrukce</t>
  </si>
  <si>
    <t>2520,21</t>
  </si>
  <si>
    <t>"živičné povrchy</t>
  </si>
  <si>
    <t>255,43</t>
  </si>
  <si>
    <t>"kryty dlážděné</t>
  </si>
  <si>
    <t>93,70</t>
  </si>
  <si>
    <t>"doplňující konstrukce</t>
  </si>
  <si>
    <t>270,77</t>
  </si>
  <si>
    <t>"betonové konstrukce, zídky, opěrky, schodiště</t>
  </si>
  <si>
    <t>338,04</t>
  </si>
  <si>
    <t>"lávky</t>
  </si>
  <si>
    <t>7,373</t>
  </si>
  <si>
    <t>HSV</t>
  </si>
  <si>
    <t>Práce a dodávky HSV</t>
  </si>
  <si>
    <t>Zemní práce</t>
  </si>
  <si>
    <t>60</t>
  </si>
  <si>
    <t>132212132</t>
  </si>
  <si>
    <t>Hloubení nezapažených rýh šířky do 800 mm v nesoudržných horninách třídy těžitelnosti I skupiny 3 ručně</t>
  </si>
  <si>
    <t>-1480002759</t>
  </si>
  <si>
    <t>Hloubení nezapažených rýh šířky do 800 mm ručně s urovnáním dna do předepsaného profilu a spádu v hornině třídy těžitelnosti I skupiny 3 nesoudržných</t>
  </si>
  <si>
    <t>https://podminky.urs.cz/item/CS_URS_2023_02/132212132</t>
  </si>
  <si>
    <t>(90+90+14)*0,4</t>
  </si>
  <si>
    <t>Ostatní konstrukce a práce, bourání</t>
  </si>
  <si>
    <t>61</t>
  </si>
  <si>
    <t>936.OST01</t>
  </si>
  <si>
    <t xml:space="preserve">Umělecké dílo - pomník E.G. Doerella </t>
  </si>
  <si>
    <t>-1121954986</t>
  </si>
  <si>
    <t xml:space="preserve">Umělecké dílo - pomník E.G. Doerella – viz. samostatný výkres č. 09
Pomník bude řešen jako otisk původního historického pomníku - bude se jednat o jednoduchý betonový sokl (monolitický pohledový vyztužený vláknobeton), do jehož povrchu bude otisknut rastr původního keramického obkladu (v rámci bednění) vč. otisku mallŤova jména  podpisu. Na vrchol soklu bude umístěna kopie (barvená tvrzená vyztužená pryskyřice) původní busty, která je uschována v muzeu města. Sokl bude kotven (výztuže, lepidlo) na betonový základ.
Před realizací pomníku bude zhotovena podrobná výrobní dokumentace. Pomník bude realizován jako sochařské dílo příslušným technicky a řemeslně zdatným odborníkem (sochař, restaurátor apod.).
</t>
  </si>
  <si>
    <t>62</t>
  </si>
  <si>
    <t>936009113</t>
  </si>
  <si>
    <t>Bezpečnostní dopadová plocha venkovní na dětském hřišti tl 30 cm z kačírku</t>
  </si>
  <si>
    <t>175875231</t>
  </si>
  <si>
    <t>Bezpečnostní dopadová plocha na dětském hřišti tloušťky 30 cm z kačírku
ŠTĚRK BEZ PRACHOVÝCH A JÍLOVÝCH ČÁSTIC FRAKCE 2/8 – dopadová plocha dle ČSN EN 1176 a 1177</t>
  </si>
  <si>
    <t>https://podminky.urs.cz/item/CS_URS_2023_02/936009113</t>
  </si>
  <si>
    <t>185</t>
  </si>
  <si>
    <t>997</t>
  </si>
  <si>
    <t>Přesun sutě</t>
  </si>
  <si>
    <t>63</t>
  </si>
  <si>
    <t>997221551</t>
  </si>
  <si>
    <t>Vodorovná doprava suti ze sypkých materiálů do 1 km</t>
  </si>
  <si>
    <t>-819068422</t>
  </si>
  <si>
    <t>Vodorovná doprava suti bez naložení, ale se složením a s hrubým urovnáním ze sypkých materiálů, na vzdálenost do 1 km</t>
  </si>
  <si>
    <t>https://podminky.urs.cz/item/CS_URS_2023_02/997221551</t>
  </si>
  <si>
    <t>96,628+129+286,8</t>
  </si>
  <si>
    <t>64</t>
  </si>
  <si>
    <t>997221559</t>
  </si>
  <si>
    <t>Příplatek ZKD 1 km u vodorovné dopravy suti ze sypkých materiálů</t>
  </si>
  <si>
    <t>670700983</t>
  </si>
  <si>
    <t>Vodorovná doprava suti bez naložení, ale se složením a s hrubým urovnáním Příplatek k ceně za každý další i započatý 1 km přes 1 km</t>
  </si>
  <si>
    <t>https://podminky.urs.cz/item/CS_URS_2023_02/997221559</t>
  </si>
  <si>
    <t>512,428*5</t>
  </si>
  <si>
    <t>65</t>
  </si>
  <si>
    <t>997221571</t>
  </si>
  <si>
    <t>Vodorovná doprava vybouraných hmot do 1 km</t>
  </si>
  <si>
    <t>-1632378947</t>
  </si>
  <si>
    <t>Vodorovná doprava vybouraných hmot bez naložení, ale se složením a s hrubým urovnáním na vzdálenost do 1 km</t>
  </si>
  <si>
    <t>https://podminky.urs.cz/item/CS_URS_2023_02/997221571</t>
  </si>
  <si>
    <t>728,432-512,428</t>
  </si>
  <si>
    <t>66</t>
  </si>
  <si>
    <t>997221579</t>
  </si>
  <si>
    <t>Příplatek ZKD 1 km u vodorovné dopravy vybouraných hmot</t>
  </si>
  <si>
    <t>355408635</t>
  </si>
  <si>
    <t>Vodorovná doprava vybouraných hmot bez naložení, ale se složením a s hrubým urovnáním na vzdálenost Příplatek k ceně za každý další i započatý 1 km přes 1 km</t>
  </si>
  <si>
    <t>https://podminky.urs.cz/item/CS_URS_2023_02/997221579</t>
  </si>
  <si>
    <t>216,004*5</t>
  </si>
  <si>
    <t>67</t>
  </si>
  <si>
    <t>997221615</t>
  </si>
  <si>
    <t>Poplatek za uložení na skládce (skládkovné) stavebního odpadu betonového kód odpadu 17 01 01</t>
  </si>
  <si>
    <t>987805161</t>
  </si>
  <si>
    <t>Poplatek za uložení stavebního odpadu na skládce (skládkovné) z prostého betonu zatříděného do Katalogu odpadů pod kódem 17 01 01</t>
  </si>
  <si>
    <t>https://podminky.urs.cz/item/CS_URS_2023_02/997221615</t>
  </si>
  <si>
    <t>216,004-80,825</t>
  </si>
  <si>
    <t>68</t>
  </si>
  <si>
    <t>997221645</t>
  </si>
  <si>
    <t>Poplatek za uložení na skládce (skládkovné) odpadu asfaltového bez dehtu kód odpadu 17 03 02</t>
  </si>
  <si>
    <t>-1139005202</t>
  </si>
  <si>
    <t>Poplatek za uložení stavebního odpadu na skládce (skládkovné) asfaltového bez obsahu dehtu zatříděného do Katalogu odpadů pod kódem 17 03 02</t>
  </si>
  <si>
    <t>https://podminky.urs.cz/item/CS_URS_2023_02/997221645</t>
  </si>
  <si>
    <t>80,825</t>
  </si>
  <si>
    <t>69</t>
  </si>
  <si>
    <t>997221655</t>
  </si>
  <si>
    <t>-2042120672</t>
  </si>
  <si>
    <t>https://podminky.urs.cz/item/CS_URS_2023_02/997221655</t>
  </si>
  <si>
    <t>512,428</t>
  </si>
  <si>
    <t>M21</t>
  </si>
  <si>
    <t>Elektromontáže</t>
  </si>
  <si>
    <t>70</t>
  </si>
  <si>
    <t>119001423</t>
  </si>
  <si>
    <t>Dočasné zajištění kabelů a kabelových tratí z více než 6 volně ložených kabelů</t>
  </si>
  <si>
    <t>659331250</t>
  </si>
  <si>
    <t>Dočasné zajištění podzemního potrubí nebo vedení ve výkopišti ve stavu i poloze, ve kterých byla na začátku zemních prací a to s podepřením, vzepřením nebo vyvěšením, případně s ochranným bedněním, se zřízením a odstraněním zajišťovací konstrukce, s opotřebením hmot kabelů a kabelových tratí z volně ložených kabelů a to přes 6 kabelů</t>
  </si>
  <si>
    <t>https://podminky.urs.cz/item/CS_URS_2023_02/119001423</t>
  </si>
  <si>
    <t>30"nové vstupy na severu,obnažení kabelů,podkop,uložení do chráničky níže,zásypy a hutnění</t>
  </si>
  <si>
    <t>71</t>
  </si>
  <si>
    <t>11900.R12</t>
  </si>
  <si>
    <t>Kabelové vedení Cetin v zemi, přeložka</t>
  </si>
  <si>
    <t>348135806</t>
  </si>
  <si>
    <t xml:space="preserve">přeložka stávající přípojky nadzemního vedení telefonního kabelu,uložení do země,spojky na kabelech, nový betonový sloup,demontáže 3kusydřevěných sloupů
</t>
  </si>
  <si>
    <t>25"Kabelové vedení Cetin v zemi, přeložka</t>
  </si>
  <si>
    <t>72</t>
  </si>
  <si>
    <t>11900.R13</t>
  </si>
  <si>
    <t>Přeložka kabelové vedení VN v zemi,</t>
  </si>
  <si>
    <t>1877399362</t>
  </si>
  <si>
    <t>Položka obsahuje: - výkop rýhy strojně 35/70 cm - kabelové lože tl. 20 cm - dodávku a osazení kabelů - zakrytí kabelu výstražnou fólií  - zához rýhy ručně 35/70 cm - provizorní úprava terén</t>
  </si>
  <si>
    <t>100"Přeložka kabelové vedení VN v zemi,</t>
  </si>
  <si>
    <t>M23</t>
  </si>
  <si>
    <t>Montáže potrubí-ochrana imženýrských sítí</t>
  </si>
  <si>
    <t>73</t>
  </si>
  <si>
    <t>460771122</t>
  </si>
  <si>
    <t>Osazení multikanálů plastových do rýhy s obsypem z písku bez výkopových prací 6-cestných</t>
  </si>
  <si>
    <t>715483810</t>
  </si>
  <si>
    <t>Osazení kabelových multikanálů plastových včetně osazení, utěsnění a spojování do rýhy, bez výkopových prací s obsypem z písku 6-cestných</t>
  </si>
  <si>
    <t>https://podminky.urs.cz/item/CS_URS_2023_02/460771122</t>
  </si>
  <si>
    <t>32,4"Teta</t>
  </si>
  <si>
    <t>37,7"Cetin</t>
  </si>
  <si>
    <t>16,1"ČD Telematika</t>
  </si>
  <si>
    <t>41+100"ČEZ VN</t>
  </si>
  <si>
    <t>47,8"ČEZ NN</t>
  </si>
  <si>
    <t>9,3"Veřejné osvětlení</t>
  </si>
  <si>
    <t>"viz. výkres č.10, reálná potřeba bude upravena dle projednání se správci</t>
  </si>
  <si>
    <t>"Chránička kabelová dělená , DN 110 mm</t>
  </si>
  <si>
    <t>711</t>
  </si>
  <si>
    <t>Izolace proti vodě, vlhkosti a plynům</t>
  </si>
  <si>
    <t>74</t>
  </si>
  <si>
    <t>711113117</t>
  </si>
  <si>
    <t>Izolace proti vlhkosti vodorovná za studena těsnicí stěrkou jednosložkovou na bázi cementu</t>
  </si>
  <si>
    <t>1585984407</t>
  </si>
  <si>
    <t>Izolace proti zemní vlhkosti natěradly a tmely za studena na ploše vodorovné V těsnicí stěrkou jednosložkovu na bázi cementu</t>
  </si>
  <si>
    <t>https://podminky.urs.cz/item/CS_URS_2023_02/711113117</t>
  </si>
  <si>
    <t>66*0,3"   Z1</t>
  </si>
  <si>
    <t>26*0,3"   Z1</t>
  </si>
  <si>
    <t>40,5*0,6"   Z2</t>
  </si>
  <si>
    <t>2,2*0,6"   Z4 schodiště</t>
  </si>
  <si>
    <t>2,2*0,5</t>
  </si>
  <si>
    <t>2,2*0,9"   Z3 schodiště</t>
  </si>
  <si>
    <t>711771111</t>
  </si>
  <si>
    <t>Izolace proti vodě provedení zpětných spojů termoplasty</t>
  </si>
  <si>
    <t>2109410490</t>
  </si>
  <si>
    <t>Provedení detailů termoplasty zpětných spojů</t>
  </si>
  <si>
    <t>https://podminky.urs.cz/item/CS_URS_2023_02/711771111</t>
  </si>
  <si>
    <t>0,5*66"   Z1</t>
  </si>
  <si>
    <t>0,5*26"  Z1</t>
  </si>
  <si>
    <t>1*40,5"   Z2</t>
  </si>
  <si>
    <t>2,2*0,55"   Z3 schodiště</t>
  </si>
  <si>
    <t>76</t>
  </si>
  <si>
    <t>998711101</t>
  </si>
  <si>
    <t>Přesun hmot tonážní pro izolace proti vodě, vlhkosti a plynům v objektech v do 6 m</t>
  </si>
  <si>
    <t>1129811839</t>
  </si>
  <si>
    <t>Přesun hmot pro izolace proti vodě, vlhkosti a plynům stanovený z hmotnosti přesunovaného materiálu vodorovná dopravní vzdálenost do 50 m v objektech výšky do 6 m</t>
  </si>
  <si>
    <t>https://podminky.urs.cz/item/CS_URS_2023_02/998711101</t>
  </si>
  <si>
    <t>77</t>
  </si>
  <si>
    <t>998711181</t>
  </si>
  <si>
    <t>Příplatek k přesunu hmot tonážní 711 prováděný bez použití mechanizace</t>
  </si>
  <si>
    <t>-164537137</t>
  </si>
  <si>
    <t>Přesun hmot pro izolace proti vodě, vlhkosti a plynům stanovený z hmotnosti přesunovaného materiálu Příplatek k cenám za přesun prováděný bez použití mechanizace pro jakoukoliv výšku objektu</t>
  </si>
  <si>
    <t>https://podminky.urs.cz/item/CS_URS_2023_02/998711181</t>
  </si>
  <si>
    <t>766</t>
  </si>
  <si>
    <t>Konstrukce truhlářské</t>
  </si>
  <si>
    <t>78</t>
  </si>
  <si>
    <t>767995115</t>
  </si>
  <si>
    <t>Montáž atypických zámečnických konstrukcí hm přes 50 do 100 kg</t>
  </si>
  <si>
    <t>kg</t>
  </si>
  <si>
    <t>-275867205</t>
  </si>
  <si>
    <t>Montáž ostatních atypických zámečnických konstrukcí hmotnosti přes 50 do 100 kg</t>
  </si>
  <si>
    <t>https://podminky.urs.cz/item/CS_URS_2023_02/767995115</t>
  </si>
  <si>
    <t>984"   nosný rám lávek L1 a L2</t>
  </si>
  <si>
    <t>79</t>
  </si>
  <si>
    <t>14550442</t>
  </si>
  <si>
    <t>profil ocelový svařovaný jakost S355 průřez obdelníkový 160x90x5mm, pozink</t>
  </si>
  <si>
    <t>-1695975195</t>
  </si>
  <si>
    <t>(5,6*3+4*3,3)*14,20*0,001"   L1</t>
  </si>
  <si>
    <t>(7*3+3,3*4)*14,20*0,001"   L2</t>
  </si>
  <si>
    <t>80</t>
  </si>
  <si>
    <t>233211117</t>
  </si>
  <si>
    <t>Zemní vrut pro plotové brány D 114 mm dl 1300 mm</t>
  </si>
  <si>
    <t>1142474967</t>
  </si>
  <si>
    <t>Zemní ocelové vruty pro plotové brány průměru 114, délky 1300 mm</t>
  </si>
  <si>
    <t>https://podminky.urs.cz/item/CS_URS_2023_02/233211117</t>
  </si>
  <si>
    <t>"Zavrtání zemního vrutu průměr 114 mm,délka 1300 mm,včetně dodávky</t>
  </si>
  <si>
    <t>12+12 "L1+L2</t>
  </si>
  <si>
    <t>81</t>
  </si>
  <si>
    <t>5971_R01</t>
  </si>
  <si>
    <t>hranol z exotického dřeva 60x100mm (vodící linie na hraně lávek)</t>
  </si>
  <si>
    <t>atyp, nabídková cena projektanta</t>
  </si>
  <si>
    <t>-254132666</t>
  </si>
  <si>
    <t>5,6*2+7*2</t>
  </si>
  <si>
    <t>82</t>
  </si>
  <si>
    <t>5971_R02</t>
  </si>
  <si>
    <t>dubová fošna  vč. montáže – fošny do země pro odvod vody v rámci cesty ze štěrkového trávníku</t>
  </si>
  <si>
    <t>-376886076</t>
  </si>
  <si>
    <t>83</t>
  </si>
  <si>
    <t>998766201</t>
  </si>
  <si>
    <t>Přesun hmot procentní pro kce truhlářské v objektech v do 6 m</t>
  </si>
  <si>
    <t>%</t>
  </si>
  <si>
    <t>874964182</t>
  </si>
  <si>
    <t>Přesun hmot pro konstrukce truhlářské stanovený procentní sazbou (%) z ceny vodorovná dopravní vzdálenost do 50 m v objektech výšky do 6 m</t>
  </si>
  <si>
    <t>https://podminky.urs.cz/item/CS_URS_2023_02/998766201</t>
  </si>
  <si>
    <t>84</t>
  </si>
  <si>
    <t>998766294</t>
  </si>
  <si>
    <t>Příplatek k přesunu hmot procentní 766 za zvětšený přesun do 1000 m</t>
  </si>
  <si>
    <t>-2006391448</t>
  </si>
  <si>
    <t>Přesun hmot pro konstrukce truhlářské stanovený procentní sazbou (%) z ceny Příplatek k cenám za zvětšený přesun přes vymezenou největší dopravní vzdálenost do 1000 m</t>
  </si>
  <si>
    <t>https://podminky.urs.cz/item/CS_URS_2023_02/998766294</t>
  </si>
  <si>
    <t>767</t>
  </si>
  <si>
    <t>Konstrukce zámečnické</t>
  </si>
  <si>
    <t>76716.R13</t>
  </si>
  <si>
    <t>Dodávka a montáž zábradlí z prof.oceli na schodišti,pozink+práškové lakování(RAL 3020), tr. 35 mm</t>
  </si>
  <si>
    <t>-303073928</t>
  </si>
  <si>
    <t>5*2</t>
  </si>
  <si>
    <t>86</t>
  </si>
  <si>
    <t>767996.R14</t>
  </si>
  <si>
    <t>Demontáž atypických ocelových konstr. lanová pyramida</t>
  </si>
  <si>
    <t>-780089120</t>
  </si>
  <si>
    <t>87</t>
  </si>
  <si>
    <t>998767201</t>
  </si>
  <si>
    <t>Přesun hmot procentní pro zámečnické konstrukce v objektech v do 6 m</t>
  </si>
  <si>
    <t>713200204</t>
  </si>
  <si>
    <t>Přesun hmot pro zámečnické konstrukce stanovený procentní sazbou (%) z ceny vodorovná dopravní vzdálenost do 50 m v objektech výšky do 6 m</t>
  </si>
  <si>
    <t>https://podminky.urs.cz/item/CS_URS_2023_02/998767201</t>
  </si>
  <si>
    <t>88</t>
  </si>
  <si>
    <t>998767294</t>
  </si>
  <si>
    <t>Příplatek k přesunu hmot procentní 767 za zvětšený přesun do 1000 m</t>
  </si>
  <si>
    <t>-631161484</t>
  </si>
  <si>
    <t>Přesun hmot pro zámečnické konstrukce stanovený procentní sazbou (%) z ceny Příplatek k cenám za zvětšený přesun přes vymezenou největší dopravní vzdálenost do 1000 m</t>
  </si>
  <si>
    <t>https://podminky.urs.cz/item/CS_URS_2023_02/998767294</t>
  </si>
  <si>
    <t>89</t>
  </si>
  <si>
    <t>998767299</t>
  </si>
  <si>
    <t>Příplatek k přesunu hmot procentní 767 za zvětšený přesun ZKD 1000 m přes 1000 m</t>
  </si>
  <si>
    <t>-1759265591</t>
  </si>
  <si>
    <t>Přesun hmot pro zámečnické konstrukce stanovený procentní sazbou (%) z ceny Příplatek k cenám za zvětšený přesun přes vymezenou největší dopravní vzdálenost za každých dalších i započatých 1000 m</t>
  </si>
  <si>
    <t>https://podminky.urs.cz/item/CS_URS_2023_02/998767299</t>
  </si>
  <si>
    <t>1118*50 'Přepočtené koeficientem množství</t>
  </si>
  <si>
    <t>PSV</t>
  </si>
  <si>
    <t>Práce a dodávky PSV</t>
  </si>
  <si>
    <t>762</t>
  </si>
  <si>
    <t>Konstrukce tesařské</t>
  </si>
  <si>
    <t>762952024</t>
  </si>
  <si>
    <t>Montáž teras z prken přes 135 mm z dřevin tvrdých skrytým spojem broušených bez povrchové úpravy</t>
  </si>
  <si>
    <t>236310491</t>
  </si>
  <si>
    <t>Montáž terasy nášlapné vrstvy z prken z dřevin tvrdých nebo neobyčejně tvrdých, s broušením, omytím a kartáčováním, bez povrchové úpravy, spojovaných skrytými spojkami, šířky přes 135 mm</t>
  </si>
  <si>
    <t>https://podminky.urs.cz/item/CS_URS_2023_02/762952024</t>
  </si>
  <si>
    <t>5,6*3,3"   L1</t>
  </si>
  <si>
    <t>7*3,3"   L2</t>
  </si>
  <si>
    <t>3012010182</t>
  </si>
  <si>
    <t>Prkno terasové Garapa 22×145×5 490 mm</t>
  </si>
  <si>
    <t>-760387893</t>
  </si>
  <si>
    <t>Prkno terasové  Garapa 22×145×5 490 mm</t>
  </si>
  <si>
    <t>7*(5,6+7)</t>
  </si>
  <si>
    <t>92</t>
  </si>
  <si>
    <t>998762201</t>
  </si>
  <si>
    <t>Přesun hmot procentní pro kce tesařské v objektech v do 6 m</t>
  </si>
  <si>
    <t>1198462427</t>
  </si>
  <si>
    <t>Přesun hmot pro konstrukce tesařské stanovený procentní sazbou (%) z ceny vodorovná dopravní vzdálenost do 50 m v objektech výšky do 6 m</t>
  </si>
  <si>
    <t>https://podminky.urs.cz/item/CS_URS_2023_02/998762201</t>
  </si>
  <si>
    <t>93</t>
  </si>
  <si>
    <t>998762294</t>
  </si>
  <si>
    <t>Příplatek k přesunu hmot procentní 762 za zvětšený přesun do 1000 m</t>
  </si>
  <si>
    <t>-2086575066</t>
  </si>
  <si>
    <t>Přesun hmot pro konstrukce tesařské stanovený procentní sazbou (%) z ceny Příplatek k cenám za zvětšený přesun přes vymezenou největší dopravní vzdálenost do 1000 m</t>
  </si>
  <si>
    <t>https://podminky.urs.cz/item/CS_URS_2023_02/998762294</t>
  </si>
  <si>
    <t>SO.I.01 - Přípojka vody a kanalizace</t>
  </si>
  <si>
    <t>15 - Zemní práce - zajištění výkopu, násypu a svahu</t>
  </si>
  <si>
    <t>45 - Podkladní a vedlejší konstrukce kromě vozovek a železničního svršku</t>
  </si>
  <si>
    <t>87 - Potrubí z trub plastických a skleněných</t>
  </si>
  <si>
    <t>89 - Ostatní konstrukce</t>
  </si>
  <si>
    <t>90 - VRN</t>
  </si>
  <si>
    <t>D4 - Ostatní materiál</t>
  </si>
  <si>
    <t>H27 - Vedení trubní dálková a přípojná</t>
  </si>
  <si>
    <t xml:space="preserve">    8 - Trubní vedení</t>
  </si>
  <si>
    <t>725 - Zdravotechnika - zařizovací předměty</t>
  </si>
  <si>
    <t>113106023</t>
  </si>
  <si>
    <t>Rozebrání dlažeb při překopech komunikací pro pěší ze zámkové dlažby ručně</t>
  </si>
  <si>
    <t>-52251310</t>
  </si>
  <si>
    <t>Rozebrání dlažeb a dílců při překopech inženýrských sítí s přemístěním hmot na skládku na vzdálenost do 3 m nebo s naložením na dopravní prostředek ručně komunikací pro pěší s ložem z kameniva nebo živice a s výplní spár ze zámkové dlažby</t>
  </si>
  <si>
    <t>https://podminky.urs.cz/item/CS_URS_2023_02/113106023</t>
  </si>
  <si>
    <t>113107122</t>
  </si>
  <si>
    <t>Odstranění podkladu z kameniva drceného tl přes 100 do 200 mm ručně</t>
  </si>
  <si>
    <t>1235672254</t>
  </si>
  <si>
    <t>Odstranění podkladů nebo krytů ručně s přemístěním hmot na skládku na vzdálenost do 3 m nebo s naložením na dopravní prostředek z kameniva hrubého drceného, o tl. vrstvy přes 100 do 200 mm</t>
  </si>
  <si>
    <t>https://podminky.urs.cz/item/CS_URS_2023_02/113107122</t>
  </si>
  <si>
    <t>113154124</t>
  </si>
  <si>
    <t>Frézování živičného krytu tl 100 mm pruh š přes 0,5 do 1 m pl do 500 m2 bez překážek v trase</t>
  </si>
  <si>
    <t>-1341654505</t>
  </si>
  <si>
    <t>Frézování živičného podkladu nebo krytu s naložením na dopravní prostředek plochy do 500 m2 bez překážek v trase pruhu šířky přes 0,5 m do 1 m, tloušťky vrstvy 100 mm</t>
  </si>
  <si>
    <t>https://podminky.urs.cz/item/CS_URS_2023_02/113154124</t>
  </si>
  <si>
    <t>113201112</t>
  </si>
  <si>
    <t>Vytrhání obrub silničních ležatých</t>
  </si>
  <si>
    <t>118775766</t>
  </si>
  <si>
    <t>Vytrhání obrub s vybouráním lože, s přemístěním hmot na skládku na vzdálenost do 3 m nebo s naložením na dopravní prostředek silničních ležatých</t>
  </si>
  <si>
    <t>https://podminky.urs.cz/item/CS_URS_2023_02/113201112</t>
  </si>
  <si>
    <t>119001421</t>
  </si>
  <si>
    <t>Dočasné zajištění kabelů a kabelových tratí ze 3 volně ložených kabelů</t>
  </si>
  <si>
    <t>1258447186</t>
  </si>
  <si>
    <t>Dočasné zajištění podzemního potrubí nebo vedení ve výkopišti ve stavu i poloze, ve kterých byla na začátku zemních prací a to s podepřením, vzepřením nebo vyvěšením, případně s ochranným bedněním, se zřízením a odstraněním zajišťovací konstrukce, s opotřebením hmot kabelů a kabelových tratí z volně ložených kabelů a to do 3 kabelů</t>
  </si>
  <si>
    <t>https://podminky.urs.cz/item/CS_URS_2023_02/119001421</t>
  </si>
  <si>
    <t>460241111</t>
  </si>
  <si>
    <t>Příplatek za ztížení vykopávky při elektromontážích v blízkosti podzemního vedení</t>
  </si>
  <si>
    <t>1771685574</t>
  </si>
  <si>
    <t>Příplatek k cenám vykopávek v blízkosti podzemního vedení pro jakoukoliv třídu horniny</t>
  </si>
  <si>
    <t>https://podminky.urs.cz/item/CS_URS_2023_02/460241111</t>
  </si>
  <si>
    <t>132354202</t>
  </si>
  <si>
    <t>Hloubení zapažených rýh š do 2000 mm v hornině třídy těžitelnosti II skupiny 4 objem do 50 m3</t>
  </si>
  <si>
    <t>8254267</t>
  </si>
  <si>
    <t>Hloubení zapažených rýh šířky přes 800 do 2 000 mm strojně s urovnáním dna do předepsaného profilu a spádu v hornině třídy těžitelnosti II skupiny 4 přes 20 do 50 m3</t>
  </si>
  <si>
    <t>https://podminky.urs.cz/item/CS_URS_2023_02/132354202</t>
  </si>
  <si>
    <t>Zemní práce - zajištění výkopu, násypu a svahu</t>
  </si>
  <si>
    <t>151101101</t>
  </si>
  <si>
    <t>Zřízení příložného pažení a rozepření stěn rýh hl do 2 m</t>
  </si>
  <si>
    <t>-378883815</t>
  </si>
  <si>
    <t>Zřízení pažení a rozepření stěn rýh pro podzemní vedení příložné pro jakoukoliv mezerovitost, hloubky do 2 m</t>
  </si>
  <si>
    <t>https://podminky.urs.cz/item/CS_URS_2023_02/151101101</t>
  </si>
  <si>
    <t>156</t>
  </si>
  <si>
    <t>151101111</t>
  </si>
  <si>
    <t>Odstranění příložného pažení a rozepření stěn rýh hl do 2 m</t>
  </si>
  <si>
    <t>1328969846</t>
  </si>
  <si>
    <t>Odstranění pažení a rozepření stěn rýh pro podzemní vedení s uložením materiálu na vzdálenost do 3 m od kraje výkopu příložné, hloubky do 2 m</t>
  </si>
  <si>
    <t>https://podminky.urs.cz/item/CS_URS_2023_02/151101111</t>
  </si>
  <si>
    <t>162651132</t>
  </si>
  <si>
    <t>Vodorovné přemístění přes 4 000 do 5000 m výkopku/sypaniny z horniny třídy těžitelnosti II skupiny 4 a 5</t>
  </si>
  <si>
    <t>1154976665</t>
  </si>
  <si>
    <t>Vodorovné přemístění výkopku nebo sypaniny po suchu na obvyklém dopravním prostředku, bez naložení výkopku, avšak se složením bez rozhrnutí z horniny třídy těžitelnosti II skupiny 4 a 5 na vzdálenost přes 4 000 do 5 000 m</t>
  </si>
  <si>
    <t>https://podminky.urs.cz/item/CS_URS_2023_02/162651132</t>
  </si>
  <si>
    <t>167151102</t>
  </si>
  <si>
    <t>Nakládání výkopku z hornin třídy těžitelnosti II skupiny 4 a 5 do 100 m3</t>
  </si>
  <si>
    <t>-58824477</t>
  </si>
  <si>
    <t>Nakládání, skládání a překládání neulehlého výkopku nebo sypaniny strojně nakládání, množství do 100 m3, z horniny třídy těžitelnosti II, skupiny 4 a 5</t>
  </si>
  <si>
    <t>https://podminky.urs.cz/item/CS_URS_2023_02/167151102</t>
  </si>
  <si>
    <t>171251201</t>
  </si>
  <si>
    <t>Uložení sypaniny na skládky nebo meziskládky</t>
  </si>
  <si>
    <t>1625727687</t>
  </si>
  <si>
    <t>Uložení sypaniny na skládky nebo meziskládky bez hutnění s upravením uložené sypaniny do předepsaného tvaru</t>
  </si>
  <si>
    <t>https://podminky.urs.cz/item/CS_URS_2023_02/171251201</t>
  </si>
  <si>
    <t>174111101</t>
  </si>
  <si>
    <t>Zásyp jam, šachet rýh nebo kolem objektů sypaninou se zhutněním ručně</t>
  </si>
  <si>
    <t>700242608</t>
  </si>
  <si>
    <t>Zásyp sypaninou z jakékoliv horniny ručně s uložením výkopku ve vrstvách se zhutněním jam, šachet, rýh nebo kolem objektů v těchto vykopávkách</t>
  </si>
  <si>
    <t>https://podminky.urs.cz/item/CS_URS_2023_02/174111101</t>
  </si>
  <si>
    <t>175111101</t>
  </si>
  <si>
    <t>Obsypání potrubí ručně sypaninou bez prohození, uloženou do 3 m</t>
  </si>
  <si>
    <t>1677250820</t>
  </si>
  <si>
    <t>Obsypání potrubí ručně sypaninou z vhodných hornin třídy těžitelnosti I a II, skupiny 1 až 4 nebo materiálem připraveným podél výkopu ve vzdálenosti do 3 m od jeho kraje pro jakoukoliv hloubku výkopu a míru zhutnění bez prohození sypaniny</t>
  </si>
  <si>
    <t>https://podminky.urs.cz/item/CS_URS_2023_02/175111101</t>
  </si>
  <si>
    <t>40-27</t>
  </si>
  <si>
    <t>199000005R00</t>
  </si>
  <si>
    <t>Poplatek za skládku zeminy 1- 4</t>
  </si>
  <si>
    <t>-1738898945</t>
  </si>
  <si>
    <t>https://podminky.urs.cz/item/CS_URS_2023_02/199000005R00</t>
  </si>
  <si>
    <t>40*1,8</t>
  </si>
  <si>
    <t>Podkladní a vedlejší konstrukce kromě vozovek a železničního svršku</t>
  </si>
  <si>
    <t>451573111</t>
  </si>
  <si>
    <t>Lože pod potrubí otevřený výkop ze štěrkopísku</t>
  </si>
  <si>
    <t>-548148451</t>
  </si>
  <si>
    <t>Lože pod potrubí, stoky a drobné objekty v otevřeném výkopu z písku a štěrkopísku do 63 mm</t>
  </si>
  <si>
    <t>https://podminky.urs.cz/item/CS_URS_2023_02/451573111</t>
  </si>
  <si>
    <t>452112132</t>
  </si>
  <si>
    <t>Osazení betonových prstenců nebo rámů v přes 200 mm pod poklopy a mříže</t>
  </si>
  <si>
    <t>334189244</t>
  </si>
  <si>
    <t>Osazení betonových dílců prstenců nebo rámů pod poklopy a mříže, výšky přes 200 mm</t>
  </si>
  <si>
    <t>https://podminky.urs.cz/item/CS_URS_2023_02/452112132</t>
  </si>
  <si>
    <t>452321131</t>
  </si>
  <si>
    <t>Podkladní desky ze ŽB bez zvýšených nároků na prostředí tř. C 12/15 otevřený výkop</t>
  </si>
  <si>
    <t>-1263863146</t>
  </si>
  <si>
    <t>Podkladní a zajišťovací konstrukce z betonu železového v otevřeném výkopu bez zvýšených nároků na prostředí desky pod potrubí, stoky a drobné objekty z betonu tř. C 12/15</t>
  </si>
  <si>
    <t>https://podminky.urs.cz/item/CS_URS_2023_02/452321131</t>
  </si>
  <si>
    <t>564681111</t>
  </si>
  <si>
    <t>Podklad z kameniva hrubého drceného vel. 63-125 mm plochy přes 100 m2 tl 300 mm</t>
  </si>
  <si>
    <t>1881430164</t>
  </si>
  <si>
    <t>Podklad z kameniva hrubého drceného vel. 63-125 mm, s rozprostřením a zhutněním plochy přes 100 m2, po zhutnění tl. 300 mm</t>
  </si>
  <si>
    <t>https://podminky.urs.cz/item/CS_URS_2023_02/564681111</t>
  </si>
  <si>
    <t>564851111</t>
  </si>
  <si>
    <t>Podklad ze štěrkodrtě ŠD plochy přes 100 m2 tl 150 mm</t>
  </si>
  <si>
    <t>-74964509</t>
  </si>
  <si>
    <t>Podklad ze štěrkodrti ŠD s rozprostřením a zhutněním plochy přes 100 m2, po zhutnění tl. 150 mm</t>
  </si>
  <si>
    <t>https://podminky.urs.cz/item/CS_URS_2023_02/564851111</t>
  </si>
  <si>
    <t>452311141</t>
  </si>
  <si>
    <t>Podkladní desky z betonu prostého bez zvýšených nároků na prostředí tř. C 16/20 otevřený výkop</t>
  </si>
  <si>
    <t>-1960080814</t>
  </si>
  <si>
    <t>Podkladní a zajišťovací konstrukce z betonu prostého v otevřeném výkopu bez zvýšených nároků na prostředí desky pod potrubí, stoky a drobné objekty z betonu tř. C 16/20</t>
  </si>
  <si>
    <t>https://podminky.urs.cz/item/CS_URS_2023_02/452311141</t>
  </si>
  <si>
    <t>16*0,15</t>
  </si>
  <si>
    <t>572340112</t>
  </si>
  <si>
    <t>Vyspravení krytu komunikací po překopech pl do 15 m2 asfaltovým betonem ACO (AB) tl přes 50 do 70 mm</t>
  </si>
  <si>
    <t>-35125189</t>
  </si>
  <si>
    <t>Vyspravení krytu komunikací po překopech inženýrských sítí plochy do 15 m2 asfaltovým betonem ACO (AB), po zhutnění tl. přes 50 do 70 mm</t>
  </si>
  <si>
    <t>https://podminky.urs.cz/item/CS_URS_2023_02/572340112</t>
  </si>
  <si>
    <t>573211111</t>
  </si>
  <si>
    <t>Postřik živičný spojovací z asfaltu v množství 0,60 kg/m2</t>
  </si>
  <si>
    <t>-401922540</t>
  </si>
  <si>
    <t>Postřik spojovací PS bez posypu kamenivem z asfaltu silničního, v množství 0,60 kg/m2</t>
  </si>
  <si>
    <t>https://podminky.urs.cz/item/CS_URS_2023_02/573211111</t>
  </si>
  <si>
    <t>596211210</t>
  </si>
  <si>
    <t>Kladení zámkové dlažby komunikací pro pěší ručně tl 80 mm skupiny A pl do 50 m2</t>
  </si>
  <si>
    <t>-2080538815</t>
  </si>
  <si>
    <t>Kladení dlažby z betonových zámkových dlaždic komunikací pro pěší ručně s ložem z kameniva těženého nebo drceného tl. do 40 mm, s vyplněním spár s dvojitým hutněním, vibrováním a se smetením přebytečného materiálu na krajnici tl. 80 mm skupiny A, pro plochy do 50 m2</t>
  </si>
  <si>
    <t>https://podminky.urs.cz/item/CS_URS_2023_02/596211210</t>
  </si>
  <si>
    <t>Potrubí z trub plastických a skleněných</t>
  </si>
  <si>
    <t>871161141</t>
  </si>
  <si>
    <t>Montáž potrubí z PE100 SDR 11 otevřený výkop svařovaných na tupo D 32 x 3,0 mm</t>
  </si>
  <si>
    <t>-946741679</t>
  </si>
  <si>
    <t>Montáž vodovodního potrubí z plastů v otevřeném výkopu z polyetylenu PE 100 svařovaných na tupo SDR 11/PN16 D 32 x 3,0 mm</t>
  </si>
  <si>
    <t>https://podminky.urs.cz/item/CS_URS_2023_02/871161141</t>
  </si>
  <si>
    <t>871171141</t>
  </si>
  <si>
    <t>Montáž potrubí z PE100 SDR 11 otevřený výkop svařovaných na tupo D 40 x 3,7 mm</t>
  </si>
  <si>
    <t>878167026</t>
  </si>
  <si>
    <t>Montáž vodovodního potrubí z plastů v otevřeném výkopu z polyetylenu PE 100 svařovaných na tupo SDR 11/PN16 D 40 x 3,7 mm</t>
  </si>
  <si>
    <t>https://podminky.urs.cz/item/CS_URS_2023_02/871171141</t>
  </si>
  <si>
    <t>871313121</t>
  </si>
  <si>
    <t>Montáž kanalizačního potrubí z PVC těsněné gumovým kroužkem otevřený výkop sklon do 20 % DN 160</t>
  </si>
  <si>
    <t>1444802945</t>
  </si>
  <si>
    <t>Montáž kanalizačního potrubí z plastů z tvrdého PVC těsněných gumovým kroužkem v otevřeném výkopu ve sklonu do 20 % DN 160</t>
  </si>
  <si>
    <t>https://podminky.urs.cz/item/CS_URS_2023_02/871313121</t>
  </si>
  <si>
    <t>877395121</t>
  </si>
  <si>
    <t>Výřez a montáž tvarovek odbočných na potrubí z kanalizačních trub z PVC DN 400</t>
  </si>
  <si>
    <t>1956909208</t>
  </si>
  <si>
    <t>Výřez a montáž odbočné tvarovky na potrubí z trub z tvrdého PVC DN 400</t>
  </si>
  <si>
    <t>https://podminky.urs.cz/item/CS_URS_2023_02/877395121</t>
  </si>
  <si>
    <t>Ostatní konstrukce</t>
  </si>
  <si>
    <t>891161321</t>
  </si>
  <si>
    <t>Montáž vodovodních šoupátek domovní přípojky se závitovými konci PN16 otevřený výkop G 1"</t>
  </si>
  <si>
    <t>-1145609758</t>
  </si>
  <si>
    <t>Montáž vodovodních armatur na potrubí šoupátek pro domovní přípojky se závitovými konci PN16 G 1"</t>
  </si>
  <si>
    <t>https://podminky.urs.cz/item/CS_URS_2023_02/891161321</t>
  </si>
  <si>
    <t>891269111</t>
  </si>
  <si>
    <t>Montáž navrtávacích pasů na potrubí z jakýchkoli trub DN 100</t>
  </si>
  <si>
    <t>562078613</t>
  </si>
  <si>
    <t>Montáž vodovodních armatur na potrubí navrtávacích pasů s ventilem Jt 1 MPa, na potrubí z trub litinových, ocelových nebo plastických hmot DN 100</t>
  </si>
  <si>
    <t>https://podminky.urs.cz/item/CS_URS_2023_02/891269111</t>
  </si>
  <si>
    <t>892233122</t>
  </si>
  <si>
    <t>Proplach a dezinfekce vodovodního potrubí DN od 40 do 70</t>
  </si>
  <si>
    <t>513900204</t>
  </si>
  <si>
    <t>https://podminky.urs.cz/item/CS_URS_2023_02/892233122</t>
  </si>
  <si>
    <t>892241111</t>
  </si>
  <si>
    <t>Tlaková zkouška vodou potrubí DN do 80</t>
  </si>
  <si>
    <t>1137312568</t>
  </si>
  <si>
    <t>Tlakové zkoušky vodou na potrubí DN do 80</t>
  </si>
  <si>
    <t>https://podminky.urs.cz/item/CS_URS_2023_02/892241111</t>
  </si>
  <si>
    <t>893212111</t>
  </si>
  <si>
    <t>Šachty armaturní z prostého betonu se stropem z dílců půdorysné pl do 1,50 m2</t>
  </si>
  <si>
    <t>1381649104</t>
  </si>
  <si>
    <t>Šachty armaturní z prostého betonu se stropem z dílců, vnitřní půdorysné plochy do 1,50 m2</t>
  </si>
  <si>
    <t>https://podminky.urs.cz/item/CS_URS_2023_02/893212111</t>
  </si>
  <si>
    <t>894211111</t>
  </si>
  <si>
    <t>Šachty kanalizační kruhové z prostého betonu na potrubí DN 200 dno beton tř. C 25/30</t>
  </si>
  <si>
    <t>195806382</t>
  </si>
  <si>
    <t>Šachty kanalizační z prostého betonu výšky vstupu do 1,50 m kruhové s obložením dna betonem tř. C 25/30, na potrubí DN do 200</t>
  </si>
  <si>
    <t>https://podminky.urs.cz/item/CS_URS_2023_02/894211111</t>
  </si>
  <si>
    <t>894410203</t>
  </si>
  <si>
    <t>Osazení betonových dílců pro kanalizační šachty DN 800 skruž rovná výšky 1000 mm</t>
  </si>
  <si>
    <t>841698890</t>
  </si>
  <si>
    <t>Osazení betonových dílců šachet kanalizačních skruž rovná DN 800, výšky 1000 mm</t>
  </si>
  <si>
    <t>https://podminky.urs.cz/item/CS_URS_2023_02/894410203</t>
  </si>
  <si>
    <t>894812522</t>
  </si>
  <si>
    <t>Revizní a čistící šachta z PP DN 1000 šachtová roura korugovaná světlé hloubky 2400 mm</t>
  </si>
  <si>
    <t>729126915</t>
  </si>
  <si>
    <t>Revizní a čistící šachta z polypropylenu PP pro hladké trouby DN 1000 roura šachtová korugovaná, světlé hloubky 2 400 mm</t>
  </si>
  <si>
    <t>https://podminky.urs.cz/item/CS_URS_2023_02/894812522</t>
  </si>
  <si>
    <t>899103112</t>
  </si>
  <si>
    <t>Osazení poklopů litinových, ocelových nebo železobetonových včetně rámů pro třídu zatížení B125, C250</t>
  </si>
  <si>
    <t>-1275343161</t>
  </si>
  <si>
    <t>https://podminky.urs.cz/item/CS_URS_2023_02/899103112</t>
  </si>
  <si>
    <t>899401113</t>
  </si>
  <si>
    <t>Osazení poklopů litinových hydrantových</t>
  </si>
  <si>
    <t>1003763074</t>
  </si>
  <si>
    <t>https://podminky.urs.cz/item/CS_URS_2023_02/899401113</t>
  </si>
  <si>
    <t>899722113</t>
  </si>
  <si>
    <t>Krytí potrubí z plastů výstražnou fólií z PVC 34cm</t>
  </si>
  <si>
    <t>-713640962</t>
  </si>
  <si>
    <t>Krytí potrubí z plastů výstražnou fólií z PVC šířky 34 cm</t>
  </si>
  <si>
    <t>https://podminky.urs.cz/item/CS_URS_2023_02/899722113</t>
  </si>
  <si>
    <t>899721112</t>
  </si>
  <si>
    <t>Signalizační vodič DN přes 150 mm na potrubí</t>
  </si>
  <si>
    <t>703242251</t>
  </si>
  <si>
    <t>Signalizační vodič na potrubí DN nad 150 mm</t>
  </si>
  <si>
    <t>https://podminky.urs.cz/item/CS_URS_2023_02/899721112</t>
  </si>
  <si>
    <t>VRN</t>
  </si>
  <si>
    <t>HZS4232</t>
  </si>
  <si>
    <t>Hodinová zúčtovací sazba technik odborný</t>
  </si>
  <si>
    <t>hod</t>
  </si>
  <si>
    <t>796154963</t>
  </si>
  <si>
    <t>Hodinové zúčtovací sazby ostatních profesí revizní a kontrolní činnost technik odborný</t>
  </si>
  <si>
    <t>https://podminky.urs.cz/item/CS_URS_2023_02/HZS4232</t>
  </si>
  <si>
    <t>D4</t>
  </si>
  <si>
    <t>Ostatní materiál</t>
  </si>
  <si>
    <t>28611132</t>
  </si>
  <si>
    <t>trubka kanalizační PVC DN 160x2000mm SN4</t>
  </si>
  <si>
    <t>1952100011</t>
  </si>
  <si>
    <t>28615100</t>
  </si>
  <si>
    <t>trubka tlaková PPR řada PN 10 20x2,2x4000mm</t>
  </si>
  <si>
    <t>118438511</t>
  </si>
  <si>
    <t>PRG.E095032100</t>
  </si>
  <si>
    <t>Přechodka 32x1" vně</t>
  </si>
  <si>
    <t>483943415</t>
  </si>
  <si>
    <t>28615011</t>
  </si>
  <si>
    <t>elektrotvarovka T-kus rovnoramenný PE 100 PN16 D 32mm</t>
  </si>
  <si>
    <t>-402772056</t>
  </si>
  <si>
    <t>28617220</t>
  </si>
  <si>
    <t>odbočka kanalizační PP SN16 45° DN 400/200</t>
  </si>
  <si>
    <t>1498504629</t>
  </si>
  <si>
    <t>34141027</t>
  </si>
  <si>
    <t>vodič propojovací flexibilní jádro Cu lanované izolace PVC 450/750V (H07V-K) 1x6mm2</t>
  </si>
  <si>
    <t>-2084396022</t>
  </si>
  <si>
    <t>42273456</t>
  </si>
  <si>
    <t>pás navrtávací z tvárné litiny DN 150, univerzální, se závitovým výstupem 1"</t>
  </si>
  <si>
    <t>-2121372211</t>
  </si>
  <si>
    <t>AVK.7731050</t>
  </si>
  <si>
    <t>Zemní teleskopická souprava 7.7 , přípojková, rozsah 1,05-1,75 m</t>
  </si>
  <si>
    <t>1313763383</t>
  </si>
  <si>
    <t>42290100</t>
  </si>
  <si>
    <t>souprava vodoměrná závitová se šroubením kohouty a zpětnou klapkou 1"-1"</t>
  </si>
  <si>
    <t>-1787313430</t>
  </si>
  <si>
    <t>6000727001</t>
  </si>
  <si>
    <t>Kohout kulový zahradní Antifrost 3/4" s pákou</t>
  </si>
  <si>
    <t>192316825</t>
  </si>
  <si>
    <t>59224047</t>
  </si>
  <si>
    <t>dno betonové šachtové DN 600 betonový žlab i nástupnice 100x108,5x23cm</t>
  </si>
  <si>
    <t>-1250593494</t>
  </si>
  <si>
    <t>59224102</t>
  </si>
  <si>
    <t>skruž betonová studniční 100x50x9cm</t>
  </si>
  <si>
    <t>-2081433694</t>
  </si>
  <si>
    <t>59224414</t>
  </si>
  <si>
    <t>konus betonové šachty DN 1000 kanalizační 100x62,5x58cm tl stěny 10, stupadla poplastovaná</t>
  </si>
  <si>
    <t>-96329949</t>
  </si>
  <si>
    <t>H27</t>
  </si>
  <si>
    <t>Vedení trubní dálková a přípojná</t>
  </si>
  <si>
    <t>998276101</t>
  </si>
  <si>
    <t>Přesun hmot pro trubní vedení z trub z plastických hmot otevřený výkop</t>
  </si>
  <si>
    <t>1888097247</t>
  </si>
  <si>
    <t>Přesun hmot pro trubní vedení hloubené z trub z plastických hmot nebo sklolaminátových pro vodovody, kanalizace, teplovody, produktovody v otevřeném výkopu dopravní vzdálenost do 15 m</t>
  </si>
  <si>
    <t>https://podminky.urs.cz/item/CS_URS_2023_02/998276101</t>
  </si>
  <si>
    <t>Trubní vedení</t>
  </si>
  <si>
    <t>894812501</t>
  </si>
  <si>
    <t>Revizní a čistící šachta z PP typ DN 1000/160 šachtové dno průtočné 90°</t>
  </si>
  <si>
    <t>157471568</t>
  </si>
  <si>
    <t>Revizní a čistící šachta z polypropylenu PP pro hladké trouby DN 1000 šachtové dno (DN šachty / DN trubního vedení) DN 1000/160 průtočné 90°</t>
  </si>
  <si>
    <t>https://podminky.urs.cz/item/CS_URS_2023_02/894812501</t>
  </si>
  <si>
    <t>894812529</t>
  </si>
  <si>
    <t>Příplatek k rourám revizní a čistící šachty z PP DN 1000 za uříznutí šachtové skruže</t>
  </si>
  <si>
    <t>1273278929</t>
  </si>
  <si>
    <t>Revizní a čistící šachta z polypropylenu PP pro hladké trouby DN 1000 Příplatek k cenám 2431 - 2438 za uříznutí šachtové roury</t>
  </si>
  <si>
    <t>https://podminky.urs.cz/item/CS_URS_2023_02/894812529</t>
  </si>
  <si>
    <t>894812535</t>
  </si>
  <si>
    <t>Revizní a čistící šachta z PP DN 1000 poklop litinový pro třídu zatížení A15 na plastovém konusu</t>
  </si>
  <si>
    <t>-489262752</t>
  </si>
  <si>
    <t>Revizní a čistící šachta z polypropylenu PP pro hladké trouby DN 1000 poklop (mříž) litinový s přechodovým konusem pro třídu zatížení A15 na plastovém konusu</t>
  </si>
  <si>
    <t>https://podminky.urs.cz/item/CS_URS_2023_02/894812535</t>
  </si>
  <si>
    <t>894812612</t>
  </si>
  <si>
    <t>Vyříznutí a utěsnění otvoru ve stěně šachty DN 160</t>
  </si>
  <si>
    <t>519274100</t>
  </si>
  <si>
    <t>Revizní a čistící šachta z polypropylenu PP vyříznutí a utěsnění otvoru ve stěně šachty DN 150</t>
  </si>
  <si>
    <t>https://podminky.urs.cz/item/CS_URS_2023_02/894812612</t>
  </si>
  <si>
    <t>1692698287</t>
  </si>
  <si>
    <t>11,56</t>
  </si>
  <si>
    <t>1131722575</t>
  </si>
  <si>
    <t>11,56*5</t>
  </si>
  <si>
    <t>1987141396</t>
  </si>
  <si>
    <t>725</t>
  </si>
  <si>
    <t>Zdravotechnika - zařizovací předměty</t>
  </si>
  <si>
    <t>725819.R01</t>
  </si>
  <si>
    <t>Montáž pítka se základem a zem.pracemi</t>
  </si>
  <si>
    <t>nabídková cena</t>
  </si>
  <si>
    <t>1270218394</t>
  </si>
  <si>
    <t>725819.R02</t>
  </si>
  <si>
    <t>Pítko dodávka(mosazný ventil stlačovací)</t>
  </si>
  <si>
    <t>570771446</t>
  </si>
  <si>
    <t>SO.I.02 - Veřejné WC a přístřešek údržby</t>
  </si>
  <si>
    <t xml:space="preserve">    2 - Zakládání</t>
  </si>
  <si>
    <t xml:space="preserve">    3 - Svislé a kompletní konstrukce</t>
  </si>
  <si>
    <t xml:space="preserve">    6 - Úpravy povrchů, podlahy a osazování výplní</t>
  </si>
  <si>
    <t xml:space="preserve">    998 - Přesun hmot</t>
  </si>
  <si>
    <t xml:space="preserve">    713 - Izolace tepelné</t>
  </si>
  <si>
    <t>888084092</t>
  </si>
  <si>
    <t>8*5</t>
  </si>
  <si>
    <t>132312132</t>
  </si>
  <si>
    <t>Hloubení nezapažených rýh šířky do 800 mm v nesoudržných horninách třídy těžitelnosti II skupiny 4 ručně</t>
  </si>
  <si>
    <t>-1686020470</t>
  </si>
  <si>
    <t>Hloubení nezapažených rýh šířky do 800 mm ručně s urovnáním dna do předepsaného profilu a spádu v hornině třídy těžitelnosti II skupiny 4 nesoudržných</t>
  </si>
  <si>
    <t>https://podminky.urs.cz/item/CS_URS_2023_02/132312132</t>
  </si>
  <si>
    <t>2*(6+3)*0,8*1,2</t>
  </si>
  <si>
    <t>133312811</t>
  </si>
  <si>
    <t>Hloubení nezapažených šachet v hornině třídy těžitelnosti II skupiny 4 plocha výkopu do 4 m2 ručně</t>
  </si>
  <si>
    <t>835905414</t>
  </si>
  <si>
    <t>Hloubení nezapažených šachet ručně v horninách třídy těžitelnosti II skupiny 4, půdorysná plocha výkopu do 4 m2</t>
  </si>
  <si>
    <t>https://podminky.urs.cz/item/CS_URS_2023_02/133312811</t>
  </si>
  <si>
    <t>0,5*0,5*pi*0,85</t>
  </si>
  <si>
    <t>162211321</t>
  </si>
  <si>
    <t>Vodorovné přemístění výkopku z horniny třídy těžitelnosti II skupiny 4 a 5 stavebním kolečkem do 10 m</t>
  </si>
  <si>
    <t>-748017698</t>
  </si>
  <si>
    <t>Vodorovné přemístění výkopku nebo sypaniny stavebním kolečkem s vyprázdněním kolečka na hromady nebo do dopravního prostředku na vzdálenost do 10 m z horniny třídy těžitelnosti II, skupiny 4 a 5</t>
  </si>
  <si>
    <t>https://podminky.urs.cz/item/CS_URS_2023_02/162211321</t>
  </si>
  <si>
    <t>2*8,64+0,668+40*0,2</t>
  </si>
  <si>
    <t>162211329</t>
  </si>
  <si>
    <t>Příplatek k vodorovnému přemístění výkopku z horniny třídy těžitelnosti II skupiny 4 a 5 stavebním kolečkem za každých dalších 10 m</t>
  </si>
  <si>
    <t>-716649061</t>
  </si>
  <si>
    <t>Vodorovné přemístění výkopku nebo sypaniny stavebním kolečkem s vyprázdněním kolečka na hromady nebo do dopravního prostředku na vzdálenost do 10 m Příplatek za každých dalších 10 m k ceně -1321</t>
  </si>
  <si>
    <t>https://podminky.urs.cz/item/CS_URS_2023_02/162211329</t>
  </si>
  <si>
    <t>25,948*40</t>
  </si>
  <si>
    <t>162751134</t>
  </si>
  <si>
    <t>Vodorovné přemístění přes 6 000 do 7000 m výkopku/sypaniny z horniny třídy těžitelnosti II skupiny 4 a 5</t>
  </si>
  <si>
    <t>-1624818302</t>
  </si>
  <si>
    <t>Vodorovné přemístění výkopku nebo sypaniny po suchu na obvyklém dopravním prostředku, bez naložení výkopku, avšak se složením bez rozhrnutí z horniny třídy těžitelnosti II skupiny 4 a 5 na vzdálenost přes 6 000 do 7 000 m</t>
  </si>
  <si>
    <t>https://podminky.urs.cz/item/CS_URS_2023_02/162751134</t>
  </si>
  <si>
    <t>25,948-(4,011+8,64+0,6*0,6*pi*0,75)</t>
  </si>
  <si>
    <t>167111102</t>
  </si>
  <si>
    <t>Nakládání výkopku z hornin třídy těžitelnosti II skupiny 4 a 5 ručně</t>
  </si>
  <si>
    <t>568849679</t>
  </si>
  <si>
    <t>Nakládání, skládání a překládání neulehlého výkopku nebo sypaniny ručně nakládání, z hornin třídy těžitelnosti II, skupiny 4 a 5</t>
  </si>
  <si>
    <t>https://podminky.urs.cz/item/CS_URS_2023_02/167111102</t>
  </si>
  <si>
    <t>12,449</t>
  </si>
  <si>
    <t>-958470007</t>
  </si>
  <si>
    <t>12,449*1,6</t>
  </si>
  <si>
    <t>-1153411126</t>
  </si>
  <si>
    <t>2102185182</t>
  </si>
  <si>
    <t>25,948-12,449</t>
  </si>
  <si>
    <t>174111109</t>
  </si>
  <si>
    <t>Příplatek k zásypu za ruční prohození sypaniny sítem</t>
  </si>
  <si>
    <t>-502080896</t>
  </si>
  <si>
    <t>Zásyp sypaninou z jakékoliv horniny ručně Příplatek k ceně za prohození sypaniny sítem</t>
  </si>
  <si>
    <t>https://podminky.urs.cz/item/CS_URS_2023_02/174111109</t>
  </si>
  <si>
    <t>13,449</t>
  </si>
  <si>
    <t>Zakládání</t>
  </si>
  <si>
    <t>271542211</t>
  </si>
  <si>
    <t>Podsyp pod základové konstrukce se zhutněním z netříděné štěrkodrtě</t>
  </si>
  <si>
    <t>1600011006</t>
  </si>
  <si>
    <t>Podsyp pod základové konstrukce se zhutněním a urovnáním povrchu ze štěrkodrtě netříděné</t>
  </si>
  <si>
    <t>https://podminky.urs.cz/item/CS_URS_2023_02/271542211</t>
  </si>
  <si>
    <t>"pod pasy</t>
  </si>
  <si>
    <t>2*(6+3)*0,4*0,15</t>
  </si>
  <si>
    <t>"pod modul</t>
  </si>
  <si>
    <t>6*3*0,15</t>
  </si>
  <si>
    <t>"šachtu</t>
  </si>
  <si>
    <t>0,7*0,7*pi*0,15</t>
  </si>
  <si>
    <t>-1236105279</t>
  </si>
  <si>
    <t>2*(6+3)*0,4*1,2</t>
  </si>
  <si>
    <t>274351121</t>
  </si>
  <si>
    <t>Zřízení bednění základových pasů rovného</t>
  </si>
  <si>
    <t>1943703413</t>
  </si>
  <si>
    <t>Bednění základů pasů rovné zřízení</t>
  </si>
  <si>
    <t>https://podminky.urs.cz/item/CS_URS_2023_02/274351121</t>
  </si>
  <si>
    <t>2*(6+3)*1,2*2</t>
  </si>
  <si>
    <t>274351122</t>
  </si>
  <si>
    <t>Odstranění bednění základových pasů rovného</t>
  </si>
  <si>
    <t>2136207633</t>
  </si>
  <si>
    <t>Bednění základů pasů rovné odstranění</t>
  </si>
  <si>
    <t>https://podminky.urs.cz/item/CS_URS_2023_02/274351122</t>
  </si>
  <si>
    <t>43,2</t>
  </si>
  <si>
    <t>Svislé a kompletní konstrukce</t>
  </si>
  <si>
    <t>381181001</t>
  </si>
  <si>
    <t>Montáž univerzálních mobilních buněk samostatně stojících</t>
  </si>
  <si>
    <t>1840019836</t>
  </si>
  <si>
    <t>https://podminky.urs.cz/item/CS_URS_2023_02/381181001</t>
  </si>
  <si>
    <t>RMAT0001</t>
  </si>
  <si>
    <t xml:space="preserve">buňka WC -	Železobetonový korpus vybavený zvedacími háky, úpravy formy -	Střecha plochá vč. kompletního oplechování, okapního žlabu a svodu (RAL 7022) -	Fasáda, extrudovaný polystyren 60 mm, silikonová točená omítka o zrnitosti 1,5 mm (RAL 7022) -	Montáž </t>
  </si>
  <si>
    <t>cena projektanta</t>
  </si>
  <si>
    <t>-1690941552</t>
  </si>
  <si>
    <t xml:space="preserve">buňka WC
-	Železobetonový korpus vybavený zvedacími háky, úpravy formy
-	Střecha plochá vč. kompletního oplechování, okapního žlabu a svodu (RAL 7022)
-	Fasáda, extrudovaný polystyren 60 mm, silikonová točená omítka o zrnitosti 1,5 mm (RAL 7022)
-	Montáž dlažeb a obkladů
-	Lepidla, hydroizolace, rohové pásky, spárovačky, silikony a další chemie 
-	Podlaha vyspádována do podlahové vpusti (WC unisex) 
-	Pororošt 650 x 850 mm v technické místnosti (přístup do připojovací šachty)
-	Kompletní rozvody elektro, voda, kanalizace vedeny pod povrchem stěn a podlahy
-	Zapojení veškerého elektrického vybavení, včetně potřebných napájecích zdrojů
-	Zapojení kabelů do rozvaděče umístěného v technické místnosti, revize
-	Elektrické podlahové topení regulované čidlem v podlaze (WC unisex), včetně termostatů
-	U kovového vybavení provedeno ochranné pospojování, které je svedeno do zemnící krabice v technické místnosti
-	Zapojení jednotlivých zařizovacích předmětů na kanalizaci a vodovod, tlaková zkouška, proplach
-	Nucená ventilace ventilátorem s nadstřešním odtahem. Spouštění je spřaženo s osvětlením.
-	Vybavení uvedené v tabulce níže, včetně montáže
-	Montáž v místě stavby, včetně osazení modulu a připojení na připravené přípojky inženýrských sítí
-	Odzkoušení a spuštění zařízení, proškolení obsluhy, vybavení základními hygienickými prostředky
-	Výrobní projektová dokumentace, revize elektro, tlaková zkouška, předávací dokumentace vč. provozních návodů, informací o provozu a údržbě apod.
-	Záruční servis (min. 36 měsíců)
-	doprava modulu na místo stavby vč.  montáže (jeřáb)
- na objekt modulu WC bude dále doplněno – souvrství vegetační střechy vč. osazení rozchodníkovým kobercem – viz. skladba ve výkresech
- na boční a zadní stěny bude doplněn nerezový systém treláže – pevný nerezový nosný obvodový rám vč. kotvících bodů, v rámu napnuta nerezová lanková síť
- na vstupní dveře místnosti údržby bude nalepena informační tabule parku (provozní řád apod.)
</t>
  </si>
  <si>
    <t>Úpravy povrchů, podlahy a osazování výplní</t>
  </si>
  <si>
    <t>619996145</t>
  </si>
  <si>
    <t>Ochrana konstrukcí nebo samostatných prvků obalením geotextilií</t>
  </si>
  <si>
    <t>-2009248049</t>
  </si>
  <si>
    <t>Ochrana stavebních konstrukcí a samostatných prvků včetně pozdějšího odstranění obalením geotextilií samostatných konstrukcí a prvků</t>
  </si>
  <si>
    <t>https://podminky.urs.cz/item/CS_URS_2023_02/619996145</t>
  </si>
  <si>
    <t>"tepelná izolace pasů</t>
  </si>
  <si>
    <t>2*(6+3)*1,2*1,2</t>
  </si>
  <si>
    <t>631311134</t>
  </si>
  <si>
    <t>Mazanina tl přes 120 do 240 mm z betonu prostého bez zvýšených nároků na prostředí tř. C 16/20</t>
  </si>
  <si>
    <t>1417372357</t>
  </si>
  <si>
    <t>Mazanina z betonu prostého bez zvýšených nároků na prostředí tl. přes 120 do 240 mm tř. C 16/20</t>
  </si>
  <si>
    <t>https://podminky.urs.cz/item/CS_URS_2023_02/631311134</t>
  </si>
  <si>
    <t>"pod dno šachty tl 100 mm</t>
  </si>
  <si>
    <t>0,7*0,7*pi*0,1</t>
  </si>
  <si>
    <t>894201113</t>
  </si>
  <si>
    <t>Dno šachet tl přes 200 mm z prostého betonu bez zvýšených nároků na prostředí tř. C 16/20</t>
  </si>
  <si>
    <t>-311017571</t>
  </si>
  <si>
    <t>Ostatní konstrukce na trubním vedení z prostého betonu dno šachet tloušťky přes 200 mm z betonu bez zvýšených nároků na prostředí tř. C 16/20</t>
  </si>
  <si>
    <t>https://podminky.urs.cz/item/CS_URS_2023_02/894201113</t>
  </si>
  <si>
    <t>"dno šachty tl 100 mm</t>
  </si>
  <si>
    <t>0,5*0,5*pi*0,1</t>
  </si>
  <si>
    <t>894411311</t>
  </si>
  <si>
    <t>Osazení betonových nebo železobetonových dílců pro šachty skruží rovných</t>
  </si>
  <si>
    <t>9392355</t>
  </si>
  <si>
    <t>https://podminky.urs.cz/item/CS_URS_2023_02/894411311</t>
  </si>
  <si>
    <t>59224000</t>
  </si>
  <si>
    <t>dílec betonový pro vstupní šachty 100x25x9cm</t>
  </si>
  <si>
    <t>-1734210483</t>
  </si>
  <si>
    <t>59224001</t>
  </si>
  <si>
    <t>dílec betonový pro vstupní šachty 100x50x9cm</t>
  </si>
  <si>
    <t>854332207</t>
  </si>
  <si>
    <t>998</t>
  </si>
  <si>
    <t>Přesun hmot</t>
  </si>
  <si>
    <t>998014011</t>
  </si>
  <si>
    <t>Přesun hmot pro budovy jednopodlažní z betonových dílců s nezděným pláštěm</t>
  </si>
  <si>
    <t>659708470</t>
  </si>
  <si>
    <t>Přesun hmot pro budovy a haly občanské výstavby, bydlení, výrobu a služby s nosnou svislou konstrukcí montovanou z dílců betonových plošných nebo tyčových s jakýmkoliv obvodovým pláštěm kromě vyzdívaného, i bez pláště vodorovná dopravní vzdálenost do 100 m, pro budovy a haly jednopodlažní</t>
  </si>
  <si>
    <t>https://podminky.urs.cz/item/CS_URS_2023_02/998014011</t>
  </si>
  <si>
    <t>713</t>
  </si>
  <si>
    <t>Izolace tepelné</t>
  </si>
  <si>
    <t>713123211</t>
  </si>
  <si>
    <t>Montáž tepelné izolace z XPS tepelně izolačního systému základové desky svisle 1 vrstva do 100 mm</t>
  </si>
  <si>
    <t>-638435930</t>
  </si>
  <si>
    <t>Montáž tepelně izolačního systému základové desky z XPS desek na svislé ploše přilepených nízkoexpanzní (PUR) pěnou jednovrstvého tloušťky izolace do 100 mm</t>
  </si>
  <si>
    <t>https://podminky.urs.cz/item/CS_URS_2023_02/713123211</t>
  </si>
  <si>
    <t>2*(6+3)*0,6</t>
  </si>
  <si>
    <t>28376454</t>
  </si>
  <si>
    <t>deska XPS hrana polodrážková a hladký povrch 500kPA λ=0,035 tl 60mm</t>
  </si>
  <si>
    <t>-547184971</t>
  </si>
  <si>
    <t>10,8*1,08 'Přepočtené koeficientem množství</t>
  </si>
  <si>
    <t>998713201</t>
  </si>
  <si>
    <t>Přesun hmot procentní pro izolace tepelné v objektech v do 6 m</t>
  </si>
  <si>
    <t>110432800</t>
  </si>
  <si>
    <t>Přesun hmot pro izolace tepelné stanovený procentní sazbou (%) z ceny vodorovná dopravní vzdálenost do 50 m v objektech výšky do 6 m</t>
  </si>
  <si>
    <t>https://podminky.urs.cz/item/CS_URS_2023_02/998713201</t>
  </si>
  <si>
    <t>998713294</t>
  </si>
  <si>
    <t>Příplatek k přesunu hmot procentní 713 za zvětšený přesun do 1000 m</t>
  </si>
  <si>
    <t>-1874564514</t>
  </si>
  <si>
    <t>Přesun hmot pro izolace tepelné stanovený procentní sazbou (%) z ceny Příplatek k cenám za zvětšený přesun přes vymezenou největší dopravní vzdálenost do 1000 m</t>
  </si>
  <si>
    <t>https://podminky.urs.cz/item/CS_URS_2023_02/998713294</t>
  </si>
  <si>
    <t>SO.I.03 - Veřejné osvětlení</t>
  </si>
  <si>
    <t>21-M - Elektromontáže</t>
  </si>
  <si>
    <t xml:space="preserve">    ŘS - Řídící systém</t>
  </si>
  <si>
    <t xml:space="preserve">    W - Wifi</t>
  </si>
  <si>
    <t>46-M - Zemní práce při extr.mont.pracích</t>
  </si>
  <si>
    <t>VRN - Vedlejší rozpočtové náklady</t>
  </si>
  <si>
    <t>21-M</t>
  </si>
  <si>
    <t>011464000</t>
  </si>
  <si>
    <t>Měření (monitoring) úrovně osvětlení</t>
  </si>
  <si>
    <t>výkon</t>
  </si>
  <si>
    <t>1797780337</t>
  </si>
  <si>
    <t>https://podminky.urs.cz/item/CS_URS_2023_02/011464000</t>
  </si>
  <si>
    <t>21005R01</t>
  </si>
  <si>
    <t>Dodávka a montáž energosloupků nadzemních s rozvaděčem  rozvaděč 230V/400V, 6kW, IP min. 44, vnitřní vybavení - zásuvky 4x 16A/230V a 1x16A/400V</t>
  </si>
  <si>
    <t>individuální kalkulace</t>
  </si>
  <si>
    <t>47732359</t>
  </si>
  <si>
    <t>nadzemní sloupek - rozvaděč 230V/400V, 6kW, IP min. 44, vnitřní vybavení - zásuvky 4x 16A/230V a 1x16A/400V, jističe, proudový chránič; robustní uzamykatelné antivandal pouzdro z žárově pozinkované a lakované oceli (RAL 7022), dodávka vč. montáže (montáž, podzemní betonový sokl, založení, zemní práce apod.)</t>
  </si>
  <si>
    <t>210100096</t>
  </si>
  <si>
    <t>Ukončení vodičů na svorkovnici s otevřením a uzavřením krytu včetně zapojení průřezu žíly do 2,5 mm2</t>
  </si>
  <si>
    <t>613689850</t>
  </si>
  <si>
    <t>https://podminky.urs.cz/item/CS_URS_2023_02/210100096</t>
  </si>
  <si>
    <t>210100101</t>
  </si>
  <si>
    <t>Ukončení vodičů na svorkovnici s otevřením a uzavřením krytu včetně zapojení průřezu žíly do 16 mm2</t>
  </si>
  <si>
    <t>-664296781</t>
  </si>
  <si>
    <t>https://podminky.urs.cz/item/CS_URS_2023_02/210100101</t>
  </si>
  <si>
    <t>210100252</t>
  </si>
  <si>
    <t>Ukončení kabelů smršťovací záklopkou nebo páskou se zapojením bez letování žíly do 4x25 mm2</t>
  </si>
  <si>
    <t>-831077465</t>
  </si>
  <si>
    <t>https://podminky.urs.cz/item/CS_URS_2023_02/210100252</t>
  </si>
  <si>
    <t>KSCZ4X 6-25</t>
  </si>
  <si>
    <t>Koncovka  6-25</t>
  </si>
  <si>
    <t>ks</t>
  </si>
  <si>
    <t>256</t>
  </si>
  <si>
    <t>-468029535</t>
  </si>
  <si>
    <t>210202013</t>
  </si>
  <si>
    <t>Montáž svítidlo výbojkové průmyslové nebo venkovní na výložník</t>
  </si>
  <si>
    <t>-176346256</t>
  </si>
  <si>
    <t>https://podminky.urs.cz/item/CS_URS_2023_02/210202013</t>
  </si>
  <si>
    <t>M019</t>
  </si>
  <si>
    <t>Svítidlo  LED, 90 W, CRI≥70, 4000 K, lenses L02, LEDs, RAL 9006 console post top / side-entry ±15° 60 mm, No dimming, 6 kV ... 10kV, class I</t>
  </si>
  <si>
    <t>-865893900</t>
  </si>
  <si>
    <t>M020</t>
  </si>
  <si>
    <t>Svítidlo LED street luminaire, pedestrian crossing, 90 W, CRI≥70, 4000 K, lenses L11, 32 LEDs, RAL 9006, console post top / side-entry ±15° 60 mm, No dimming, 6 kV, class I</t>
  </si>
  <si>
    <t>834958020</t>
  </si>
  <si>
    <t>A</t>
  </si>
  <si>
    <t xml:space="preserve">A - SvítidloLED street luminaire, 18 W, CRI≥80, 2700 K, lens L22, 32 LEDs, DB703, side entry, Zhaga(DALI), 6 kV, class II, </t>
  </si>
  <si>
    <t>1496832061</t>
  </si>
  <si>
    <t>B</t>
  </si>
  <si>
    <t xml:space="preserve">B - Svítidlo LED street luminaire, 60 W, CRI≥80, 2700 K, lens L22, 32 LEDs, DB703 , hanging, , 6kV, class II, </t>
  </si>
  <si>
    <t>-691721103</t>
  </si>
  <si>
    <t>R</t>
  </si>
  <si>
    <t>SvítidloLED Reflektorové svítidlo, 60 W, CRI≥80, 2700 K, optika L37, 32 LED čipů, barva DB703 , závěsné, průměr svítidla 380mm, výška svítidla včetně závěsu 309mm, příslušenství, konektory 6kV, class II,PSensor SSI 31 2xPIR</t>
  </si>
  <si>
    <t>1456322831</t>
  </si>
  <si>
    <t>210204011</t>
  </si>
  <si>
    <t>Montáž stožárů osvětlení ocelových samostatně stojících délky do 12 m</t>
  </si>
  <si>
    <t>304715918</t>
  </si>
  <si>
    <t>https://podminky.urs.cz/item/CS_URS_2023_02/210204011</t>
  </si>
  <si>
    <t>M021</t>
  </si>
  <si>
    <t>Stožár  11 - 159/114/89</t>
  </si>
  <si>
    <t>136279027</t>
  </si>
  <si>
    <t>M001.1</t>
  </si>
  <si>
    <t>Stožár, průměr 114, Hc = 6000, H = 5200, E = 800, v 5000 včetně výložníku 300 mm, vrchol zátka Z 114, 2 x dvířka 400x90 Barva DB703 včetně svorkovnice</t>
  </si>
  <si>
    <t>1070610823</t>
  </si>
  <si>
    <t>M001.0</t>
  </si>
  <si>
    <t>Stožár  průměr 114, Hc = 6000, H = 5200, E = 800, v 5000, vrchol zátka Z 114, 2 x dvířka 400x90 Barva DB703 včetně svorkovnice</t>
  </si>
  <si>
    <t>-1183788769</t>
  </si>
  <si>
    <t>210204103</t>
  </si>
  <si>
    <t>Montáž výložníků osvětlení jednoramenných sloupových hmotnosti do 35 kg</t>
  </si>
  <si>
    <t>1840934042</t>
  </si>
  <si>
    <t>https://podminky.urs.cz/item/CS_URS_2023_02/210204103</t>
  </si>
  <si>
    <t>M022</t>
  </si>
  <si>
    <t>Výložník 1-2000</t>
  </si>
  <si>
    <t>-675805587</t>
  </si>
  <si>
    <t>M023</t>
  </si>
  <si>
    <t>Výložník na stožár atyp</t>
  </si>
  <si>
    <t>-658956470</t>
  </si>
  <si>
    <t>210204201</t>
  </si>
  <si>
    <t>Montáž elektrovýzbroje stožárů osvětlení 1 okruh</t>
  </si>
  <si>
    <t>1039834291</t>
  </si>
  <si>
    <t>https://podminky.urs.cz/item/CS_URS_2023_02/210204201</t>
  </si>
  <si>
    <t>210220021</t>
  </si>
  <si>
    <t>Montáž uzemňovacího vedení vodičů FeZn pomocí svorek v zemi páskou do 120 mm2 v průmyslové výstavbě</t>
  </si>
  <si>
    <t>-2083712810</t>
  </si>
  <si>
    <t>https://podminky.urs.cz/item/CS_URS_2023_02/210220021</t>
  </si>
  <si>
    <t>35442062</t>
  </si>
  <si>
    <t>pás zemnící 30x4mm FeZn</t>
  </si>
  <si>
    <t>-1174811911</t>
  </si>
  <si>
    <t>210220022</t>
  </si>
  <si>
    <t>Montáž uzemňovacího vedení vodičů FeZn pomocí svorek v zemi drátem průměru do 10 mm ve městské zástavbě</t>
  </si>
  <si>
    <t>-1167626116</t>
  </si>
  <si>
    <t>https://podminky.urs.cz/item/CS_URS_2023_02/210220022</t>
  </si>
  <si>
    <t>35441073</t>
  </si>
  <si>
    <t>drát D 10mm FeZn</t>
  </si>
  <si>
    <t>-857484449</t>
  </si>
  <si>
    <t>210220301</t>
  </si>
  <si>
    <t>Montáž svorek hromosvodných se 2 šrouby</t>
  </si>
  <si>
    <t>1106425048</t>
  </si>
  <si>
    <t>https://podminky.urs.cz/item/CS_URS_2023_02/210220301</t>
  </si>
  <si>
    <t>35441895</t>
  </si>
  <si>
    <t>svorka připojovací k připojení kovových částí</t>
  </si>
  <si>
    <t>154062457</t>
  </si>
  <si>
    <t>35441996</t>
  </si>
  <si>
    <t>svorka odbočovací a spojovací pro spojování kruhových a páskových vodičů, FeZn</t>
  </si>
  <si>
    <t>350790851</t>
  </si>
  <si>
    <t>210220302</t>
  </si>
  <si>
    <t>Montáž svorek hromosvodných se 3 a více šrouby</t>
  </si>
  <si>
    <t>1844539922</t>
  </si>
  <si>
    <t>https://podminky.urs.cz/item/CS_URS_2023_02/210220302</t>
  </si>
  <si>
    <t>35441986</t>
  </si>
  <si>
    <t>svorka odbočovací a spojovací pro pásek 30x4 mm, FeZn</t>
  </si>
  <si>
    <t>-1624081176</t>
  </si>
  <si>
    <t>21026000R</t>
  </si>
  <si>
    <t>Montáž Cu kabelů závěsných ((CYKYZ)) do 1 kV žíly 4x10 mm2 nahození s napnutím nosného lana</t>
  </si>
  <si>
    <t>-1628132671</t>
  </si>
  <si>
    <t>https://podminky.urs.cz/item/CS_URS_2023_02/21026000R</t>
  </si>
  <si>
    <t>34113045</t>
  </si>
  <si>
    <t>kabel Instalační závěsný s nosným lankem jádro Cu izolace PVC plášť PVC 450/750V (CYKYz) 3x2,5mm2</t>
  </si>
  <si>
    <t>623386670</t>
  </si>
  <si>
    <t>210280003</t>
  </si>
  <si>
    <t>Zkoušky a prohlídky el rozvodů a zařízení celková prohlídka pro objem montážních prací přes 500 do 1 000 tis Kč</t>
  </si>
  <si>
    <t>-951157367</t>
  </si>
  <si>
    <t>https://podminky.urs.cz/item/CS_URS_2023_02/210280003</t>
  </si>
  <si>
    <t>210812011</t>
  </si>
  <si>
    <t>Montáž kabelu Cu plného nebo laněného do 1 kV žíly 3x1,5 až 6 mm2 (např. CYKY) bez ukončení uloženého volně nebo v liště</t>
  </si>
  <si>
    <t>-857574909</t>
  </si>
  <si>
    <t>https://podminky.urs.cz/item/CS_URS_2023_02/210812011</t>
  </si>
  <si>
    <t>34111030</t>
  </si>
  <si>
    <t>kabel instalační jádro Cu plné izolace PVC plášť PVC 450/750V (CYKY) 3x1,5mm2</t>
  </si>
  <si>
    <t>-1407597607</t>
  </si>
  <si>
    <t>34111042</t>
  </si>
  <si>
    <t>kabel instalační jádro Cu plné izolace PVC plášť PVC 450/750V (CYKY) 3x4mm2</t>
  </si>
  <si>
    <t>-2108222796</t>
  </si>
  <si>
    <t>210812033</t>
  </si>
  <si>
    <t>Montáž kabelu Cu plného nebo laněného do 1 kV žíly 4x6 až 10 mm2 (např. CYKY) bez ukončení uloženého volně nebo v liště</t>
  </si>
  <si>
    <t>-1572888835</t>
  </si>
  <si>
    <t>Montáž izolovaných kabelů měděných do 1 kV bez ukončení plných nebo laněných kulatých (např. CYKY, CHKE-R) uložených volně nebo v liště počtu a průřezu žil 4x6 až 10 mm2</t>
  </si>
  <si>
    <t>https://podminky.urs.cz/item/CS_URS_2023_02/210812033</t>
  </si>
  <si>
    <t>275</t>
  </si>
  <si>
    <t>34111076</t>
  </si>
  <si>
    <t>kabel instalační jádro Cu plné izolace PVC plášť PVC 450/750V (CYKY) 4x10mm2</t>
  </si>
  <si>
    <t>128</t>
  </si>
  <si>
    <t>347823465</t>
  </si>
  <si>
    <t>275*1,15 'Přepočtené koeficientem množství</t>
  </si>
  <si>
    <t>210812035</t>
  </si>
  <si>
    <t>Montáž kabelu Cu plného nebo laněného do 1 kV žíly 4x16 mm2 (např. CYKY) bez ukončení uloženého volně nebo v liště</t>
  </si>
  <si>
    <t>-59306235</t>
  </si>
  <si>
    <t>https://podminky.urs.cz/item/CS_URS_2023_02/210812035</t>
  </si>
  <si>
    <t>34111080</t>
  </si>
  <si>
    <t>kabel instalační jádro Cu plné izolace PVC plášť PVC 450/750V (CYKY) 4x16mm2</t>
  </si>
  <si>
    <t>-988940175</t>
  </si>
  <si>
    <t>218100096</t>
  </si>
  <si>
    <t>Odpojení vodičů ze svorkovnice průřezu žíly do 2,5 mm2</t>
  </si>
  <si>
    <t>1152915471</t>
  </si>
  <si>
    <t>https://podminky.urs.cz/item/CS_URS_2023_02/218100096</t>
  </si>
  <si>
    <t>218100101</t>
  </si>
  <si>
    <t>Odpojení vodičů ze svorkovnice průřezu žíly do 16 mm2</t>
  </si>
  <si>
    <t>1680651204</t>
  </si>
  <si>
    <t>https://podminky.urs.cz/item/CS_URS_2023_02/218100101</t>
  </si>
  <si>
    <t>218202016</t>
  </si>
  <si>
    <t>Demontáž svítidla výbojkového průmyslového nebo venkovního ze sloupku parkového</t>
  </si>
  <si>
    <t>1258479830</t>
  </si>
  <si>
    <t>https://podminky.urs.cz/item/CS_URS_2023_02/218202016</t>
  </si>
  <si>
    <t>218204011</t>
  </si>
  <si>
    <t>Demontáž stožárů osvětlení ocelových samostatně stojících délky do 12 m</t>
  </si>
  <si>
    <t>-1771319359</t>
  </si>
  <si>
    <t>https://podminky.urs.cz/item/CS_URS_2023_02/218204011</t>
  </si>
  <si>
    <t>218204103</t>
  </si>
  <si>
    <t>Demontáž výložníků osvětlení jednoramenných sloupových hmotnosti do 35 kg</t>
  </si>
  <si>
    <t>-1774807422</t>
  </si>
  <si>
    <t>https://podminky.urs.cz/item/CS_URS_2023_02/218204103</t>
  </si>
  <si>
    <t>218204201</t>
  </si>
  <si>
    <t>Demontáž elektrovýzbroje stožárů osvětlení 1 okruh</t>
  </si>
  <si>
    <t>-2051615051</t>
  </si>
  <si>
    <t>https://podminky.urs.cz/item/CS_URS_2023_02/218204201</t>
  </si>
  <si>
    <t>218220301</t>
  </si>
  <si>
    <t>Demontáž svorek hromosvodných se 2 šrouby</t>
  </si>
  <si>
    <t>-1076078338</t>
  </si>
  <si>
    <t>https://podminky.urs.cz/item/CS_URS_2023_02/218220301</t>
  </si>
  <si>
    <t>220260102</t>
  </si>
  <si>
    <t>Montáž krabicové rozvodky ACIDUR se 3 vývody</t>
  </si>
  <si>
    <t>178557095</t>
  </si>
  <si>
    <t>https://podminky.urs.cz/item/CS_URS_2023_02/220260102</t>
  </si>
  <si>
    <t>34571480</t>
  </si>
  <si>
    <t>krabice v uzavřeném provedení PP s krytím IP 66 čtvercová 125x125mm</t>
  </si>
  <si>
    <t>1417673452</t>
  </si>
  <si>
    <t>220280221</t>
  </si>
  <si>
    <t>Montáž kabelu bytového uloženého v trubkách nebo lištách SYKFY 5 x 2 x 0,5 mm</t>
  </si>
  <si>
    <t>1435137586</t>
  </si>
  <si>
    <t>https://podminky.urs.cz/item/CS_URS_2023_02/220280221</t>
  </si>
  <si>
    <t>Pol61</t>
  </si>
  <si>
    <t>Instalační kabelCAT6 UTP LSOH</t>
  </si>
  <si>
    <t>802942686</t>
  </si>
  <si>
    <t>741210102</t>
  </si>
  <si>
    <t>Montáž rozváděčů litinových, hliníkových nebo plastových sestava do 100 kg</t>
  </si>
  <si>
    <t>1541899583</t>
  </si>
  <si>
    <t>https://podminky.urs.cz/item/CS_URS_2023_02/741210102</t>
  </si>
  <si>
    <t>741374061</t>
  </si>
  <si>
    <t>Montáž svítidlo halogenové posuvné - nosný drát a lanko</t>
  </si>
  <si>
    <t>-872893292</t>
  </si>
  <si>
    <t>https://podminky.urs.cz/item/CS_URS_2023_02/741374061</t>
  </si>
  <si>
    <t>741374</t>
  </si>
  <si>
    <t>Nosné lanko včetně závězů</t>
  </si>
  <si>
    <t>1167612237</t>
  </si>
  <si>
    <t>945421110</t>
  </si>
  <si>
    <t>Hydraulická zvedací plošina na automobilovém podvozku výška zdvihu do 18 m včetně obsluhy</t>
  </si>
  <si>
    <t>-131310894</t>
  </si>
  <si>
    <t>https://podminky.urs.cz/item/CS_URS_2023_02/945421110</t>
  </si>
  <si>
    <t>K023</t>
  </si>
  <si>
    <t>Zapojení rozvaděče RVO</t>
  </si>
  <si>
    <t>-1199497338</t>
  </si>
  <si>
    <t>https://podminky.urs.cz/item/CS_URS_2023_02/K023</t>
  </si>
  <si>
    <t>M024</t>
  </si>
  <si>
    <t>Rozvaděč RVO (Např ER122+RVO+ZS+DIN/NKP7P/A008VvS)</t>
  </si>
  <si>
    <t>1958158737</t>
  </si>
  <si>
    <t>Rozvaděč RVO(referenční výrobk ER122+RVO+ZS+DIN/NKP7P/A008VvS)</t>
  </si>
  <si>
    <t>K024</t>
  </si>
  <si>
    <t>Úprava napájecího bodu</t>
  </si>
  <si>
    <t>636920904</t>
  </si>
  <si>
    <t>https://podminky.urs.cz/item/CS_URS_2023_02/K024</t>
  </si>
  <si>
    <t>ŘS</t>
  </si>
  <si>
    <t>Řídící systém</t>
  </si>
  <si>
    <t>M001</t>
  </si>
  <si>
    <t>Řídící jednotka - Gateway</t>
  </si>
  <si>
    <t>-1848034168</t>
  </si>
  <si>
    <t>K002</t>
  </si>
  <si>
    <t>Provoz CMS - SW licence per Node - za 1 rok</t>
  </si>
  <si>
    <t>1710335056</t>
  </si>
  <si>
    <t>https://podminky.urs.cz/item/CS_URS_2023_02/K002</t>
  </si>
  <si>
    <t>K003</t>
  </si>
  <si>
    <t>Implementace</t>
  </si>
  <si>
    <t>302521574</t>
  </si>
  <si>
    <t>https://podminky.urs.cz/item/CS_URS_2023_02/K003</t>
  </si>
  <si>
    <t>K004</t>
  </si>
  <si>
    <t>Režijní náklady (doprava atd.)</t>
  </si>
  <si>
    <t>kč</t>
  </si>
  <si>
    <t>-946382905</t>
  </si>
  <si>
    <t>https://podminky.urs.cz/item/CS_URS_2023_02/K004</t>
  </si>
  <si>
    <t>K005</t>
  </si>
  <si>
    <t>Zaškolení obsluhy/správce CMS</t>
  </si>
  <si>
    <t>-281242948</t>
  </si>
  <si>
    <t>https://podminky.urs.cz/item/CS_URS_2023_02/K005</t>
  </si>
  <si>
    <t>K006</t>
  </si>
  <si>
    <t>Vzdálená podpora - obsahuje 30 hodin/rok</t>
  </si>
  <si>
    <t>-2021558155</t>
  </si>
  <si>
    <t>https://podminky.urs.cz/item/CS_URS_2023_02/K006</t>
  </si>
  <si>
    <t>12*5</t>
  </si>
  <si>
    <t>W</t>
  </si>
  <si>
    <t>Wifi</t>
  </si>
  <si>
    <t>9U1-T310-WW51</t>
  </si>
  <si>
    <t>Outdoor přístupový bod, (např.Unleashed AP T310s - 802.11 a/b/g/n/ac 2x2:2 wave2 dual-radio  sektorová anténa, PoE) 12VDC, USB</t>
  </si>
  <si>
    <t>-518435260</t>
  </si>
  <si>
    <t>Unleashed AP T310s - 802.11 a/b/g/n/ac 2x2:2 wave2 dual-radio outdoor přístupový bod, sektorová anténa, PoE, 12VDC, USB</t>
  </si>
  <si>
    <t>806-RUNL-1U00</t>
  </si>
  <si>
    <t>Podpora pro koncové zákazníky pro 1 instalaci Unleashed přistupových bodů 1 rok</t>
  </si>
  <si>
    <t>-827619146</t>
  </si>
  <si>
    <t>902-0162-EU00</t>
  </si>
  <si>
    <t>PoE zdroj 10/100/1000 dle 802.3af pro ZoneFlex 7731, R700, R600, 7025, 7055, T300, T301</t>
  </si>
  <si>
    <t>-1008985777</t>
  </si>
  <si>
    <t>M002</t>
  </si>
  <si>
    <t>drobný montážní materiál</t>
  </si>
  <si>
    <t>bal</t>
  </si>
  <si>
    <t>1981986262</t>
  </si>
  <si>
    <t>K007</t>
  </si>
  <si>
    <t>montáž WiFi AP</t>
  </si>
  <si>
    <t>1043432045</t>
  </si>
  <si>
    <t>https://podminky.urs.cz/item/CS_URS_2023_02/K007</t>
  </si>
  <si>
    <t>K008</t>
  </si>
  <si>
    <t>nastavení a konfigurace WiFi AP</t>
  </si>
  <si>
    <t>-1657048540</t>
  </si>
  <si>
    <t>https://podminky.urs.cz/item/CS_URS_2023_02/K008</t>
  </si>
  <si>
    <t>K009</t>
  </si>
  <si>
    <t>dopravní náklady</t>
  </si>
  <si>
    <t>km</t>
  </si>
  <si>
    <t>-2050708307</t>
  </si>
  <si>
    <t>https://podminky.urs.cz/item/CS_URS_2023_02/K009</t>
  </si>
  <si>
    <t>120</t>
  </si>
  <si>
    <t>46-M</t>
  </si>
  <si>
    <t>Zemní práce při extr.mont.pracích</t>
  </si>
  <si>
    <t>460010023</t>
  </si>
  <si>
    <t>Vytyčení trasy vedení kabelového podzemního v terénu volném</t>
  </si>
  <si>
    <t>-157470783</t>
  </si>
  <si>
    <t>https://podminky.urs.cz/item/CS_URS_2023_02/460010023</t>
  </si>
  <si>
    <t>460080013</t>
  </si>
  <si>
    <t>Základové konstrukce při elektromontážích z monolitického betonu tř. C 12/15</t>
  </si>
  <si>
    <t>-1932523090</t>
  </si>
  <si>
    <t>https://podminky.urs.cz/item/CS_URS_2023_02/460080013</t>
  </si>
  <si>
    <t>460131114</t>
  </si>
  <si>
    <t>Hloubení nezapažených jam při elektromontážích ručně v hornině tř II skupiny 4</t>
  </si>
  <si>
    <t>-820218630</t>
  </si>
  <si>
    <t>https://podminky.urs.cz/item/CS_URS_2023_02/460131114</t>
  </si>
  <si>
    <t>460161173</t>
  </si>
  <si>
    <t>Hloubení kabelových rýh ručně š 35 cm hl 80 cm v hornině tř II skupiny 4</t>
  </si>
  <si>
    <t>1808325531</t>
  </si>
  <si>
    <t>https://podminky.urs.cz/item/CS_URS_2023_02/460161173</t>
  </si>
  <si>
    <t>460161273</t>
  </si>
  <si>
    <t>Hloubení kabelových rýh ručně š 50 cm hl 80 cm v hornině tř II skupiny 4</t>
  </si>
  <si>
    <t>-1121537154</t>
  </si>
  <si>
    <t>https://podminky.urs.cz/item/CS_URS_2023_02/460161273</t>
  </si>
  <si>
    <t>460391123</t>
  </si>
  <si>
    <t>Zásyp jam při elektromontážích ručně se zhutněním z hornin třídy I skupiny 3</t>
  </si>
  <si>
    <t>-1018913614</t>
  </si>
  <si>
    <t>https://podminky.urs.cz/item/CS_URS_2023_02/460391123</t>
  </si>
  <si>
    <t>460431183</t>
  </si>
  <si>
    <t>Zásyp kabelových rýh ručně se zhutněním š 35 cm hl 80 cm z horniny tř II skupiny 4</t>
  </si>
  <si>
    <t>1099551135</t>
  </si>
  <si>
    <t>https://podminky.urs.cz/item/CS_URS_2023_02/460431183</t>
  </si>
  <si>
    <t>460431283</t>
  </si>
  <si>
    <t>Zásyp kabelových rýh ručně se zhutněním š 50 cm hl 80 cm z horniny tř II skupiny 4</t>
  </si>
  <si>
    <t>195266444</t>
  </si>
  <si>
    <t>https://podminky.urs.cz/item/CS_URS_2023_02/460431283</t>
  </si>
  <si>
    <t>460520172</t>
  </si>
  <si>
    <t>Montáž trubek ochranných plastových uložených volně do rýhy ohebných přes 32 do 50 mm</t>
  </si>
  <si>
    <t>-499791629</t>
  </si>
  <si>
    <t>https://podminky.urs.cz/item/CS_URS_2023_02/460520172</t>
  </si>
  <si>
    <t>34571350</t>
  </si>
  <si>
    <t>trubka elektroinstalační ohebná dvouplášťová korugovaná (chránička) D 32/40mm, HDPE+LDPE</t>
  </si>
  <si>
    <t>1475889667</t>
  </si>
  <si>
    <t>460661111</t>
  </si>
  <si>
    <t>Kabelové lože z písku pro kabely nn bez zakrytí š lože do 35 cm</t>
  </si>
  <si>
    <t>-131798770</t>
  </si>
  <si>
    <t>https://podminky.urs.cz/item/CS_URS_2023_02/460661111</t>
  </si>
  <si>
    <t>460661112</t>
  </si>
  <si>
    <t>Kabelové lože z písku pro kabely nn bez zakrytí š lože přes 35 do 50 cm</t>
  </si>
  <si>
    <t>1927571462</t>
  </si>
  <si>
    <t>https://podminky.urs.cz/item/CS_URS_2023_02/460661112</t>
  </si>
  <si>
    <t>859505768941</t>
  </si>
  <si>
    <t>Trubka 06032 HDPE</t>
  </si>
  <si>
    <t>-935837478</t>
  </si>
  <si>
    <t>460671113</t>
  </si>
  <si>
    <t>Výstražná fólie pro krytí kabelů šířky 34 cm</t>
  </si>
  <si>
    <t>-369934684</t>
  </si>
  <si>
    <t>https://podminky.urs.cz/item/CS_URS_2023_02/460671113</t>
  </si>
  <si>
    <t>KD00000050</t>
  </si>
  <si>
    <t>Plát KD 300</t>
  </si>
  <si>
    <t>1404981944</t>
  </si>
  <si>
    <t>460791112</t>
  </si>
  <si>
    <t>Montáž trubek ochranných plastových uložených volně do rýhy tuhých D přes 32 do 50 mm</t>
  </si>
  <si>
    <t>2075313728</t>
  </si>
  <si>
    <t>https://podminky.urs.cz/item/CS_URS_2023_02/460791112</t>
  </si>
  <si>
    <t>859505768940</t>
  </si>
  <si>
    <t>Trubka 06040 HDPE</t>
  </si>
  <si>
    <t>1653534324</t>
  </si>
  <si>
    <t>460791213</t>
  </si>
  <si>
    <t>Montáž trubek ochranných plastových uložených volně do rýhy ohebných přes 50 do 90 mm</t>
  </si>
  <si>
    <t>-497163253</t>
  </si>
  <si>
    <t>https://podminky.urs.cz/item/CS_URS_2023_02/460791213</t>
  </si>
  <si>
    <t>34571353</t>
  </si>
  <si>
    <t>trubka elektroinstalační ohebná dvouplášťová korugovaná (chránička) D 61/75mm, HDPE+LDPE</t>
  </si>
  <si>
    <t>-48592284</t>
  </si>
  <si>
    <t>468051121</t>
  </si>
  <si>
    <t>Bourání základu betonového při elektromontážích</t>
  </si>
  <si>
    <t>-325225329</t>
  </si>
  <si>
    <t>https://podminky.urs.cz/item/CS_URS_2023_02/468051121</t>
  </si>
  <si>
    <t>871361101</t>
  </si>
  <si>
    <t>Montáž potrubí z PVC SDR 11 těsněných gumovým kroužkem otevřený výkop D 280 x 10,8 mm</t>
  </si>
  <si>
    <t>-840499187</t>
  </si>
  <si>
    <t>https://podminky.urs.cz/item/CS_URS_2023_02/871361101</t>
  </si>
  <si>
    <t>28611140</t>
  </si>
  <si>
    <t>trubka kanalizační PVC DN 250x1000mm SN4</t>
  </si>
  <si>
    <t>85697885</t>
  </si>
  <si>
    <t>Vedlejší rozpočtové náklady</t>
  </si>
  <si>
    <t>00R00</t>
  </si>
  <si>
    <t>Likvidace odpadu, odvoz suti a vybouraných hmot na skládku,</t>
  </si>
  <si>
    <t>103316155</t>
  </si>
  <si>
    <t>https://podminky.urs.cz/item/CS_URS_2023_02/00R00</t>
  </si>
  <si>
    <t>94</t>
  </si>
  <si>
    <t>012002000</t>
  </si>
  <si>
    <t>Geodetické práce</t>
  </si>
  <si>
    <t>-1937883872</t>
  </si>
  <si>
    <t>https://podminky.urs.cz/item/CS_URS_2023_02/012002000</t>
  </si>
  <si>
    <t>95</t>
  </si>
  <si>
    <t>141R00</t>
  </si>
  <si>
    <t>Přirážka za podružný materiál</t>
  </si>
  <si>
    <t>213134159</t>
  </si>
  <si>
    <t>013254000</t>
  </si>
  <si>
    <t>Dokumentace skutečného provedení stavby</t>
  </si>
  <si>
    <t>-890757547</t>
  </si>
  <si>
    <t>https://podminky.urs.cz/item/CS_URS_2023_02/013254000</t>
  </si>
  <si>
    <t>97</t>
  </si>
  <si>
    <t>034002000</t>
  </si>
  <si>
    <t>Zabezpečení staveniště</t>
  </si>
  <si>
    <t>-1545935974</t>
  </si>
  <si>
    <t>https://podminky.urs.cz/item/CS_URS_2023_02/034002000</t>
  </si>
  <si>
    <t>98</t>
  </si>
  <si>
    <t>065002000</t>
  </si>
  <si>
    <t>Mimostaveništní doprava materiálů</t>
  </si>
  <si>
    <t>1231468907</t>
  </si>
  <si>
    <t>https://podminky.urs.cz/item/CS_URS_2023_02/065002000</t>
  </si>
  <si>
    <t>99</t>
  </si>
  <si>
    <t>071103000</t>
  </si>
  <si>
    <t>Provoz investora</t>
  </si>
  <si>
    <t>-1792442496</t>
  </si>
  <si>
    <t>https://podminky.urs.cz/item/CS_URS_2023_02/071103000</t>
  </si>
  <si>
    <t>100</t>
  </si>
  <si>
    <t>201R00</t>
  </si>
  <si>
    <t>Podíl přidružených výkonů</t>
  </si>
  <si>
    <t>-2146499175</t>
  </si>
  <si>
    <t>https://podminky.urs.cz/item/CS_URS_2023_02/201R00</t>
  </si>
  <si>
    <t>101</t>
  </si>
  <si>
    <t>202R00</t>
  </si>
  <si>
    <t>Zednické výpomoci</t>
  </si>
  <si>
    <t>1119289508</t>
  </si>
  <si>
    <t>https://podminky.urs.cz/item/CS_URS_2023_02/202R00</t>
  </si>
  <si>
    <t>SO.M.01 - Mobiliář</t>
  </si>
  <si>
    <t xml:space="preserve">    766 - Konstrukce truhlářské</t>
  </si>
  <si>
    <t>D4.1</t>
  </si>
  <si>
    <t>Grafický návrh jednotného informačního systému informačních cedulí v parku</t>
  </si>
  <si>
    <t>1025978138</t>
  </si>
  <si>
    <t>1"   provozní řád,piktogramy,historie,sportoviště,dětské hřiště a pod.</t>
  </si>
  <si>
    <t xml:space="preserve">Vypracování profesionálního grafického návrhu jednotného informačního systému parku - popisy, infotabule, informace o historii apod. Jednotný návrh </t>
  </si>
  <si>
    <t>D4.2</t>
  </si>
  <si>
    <t>Osazení lavičky dle PD</t>
  </si>
  <si>
    <t>-314528</t>
  </si>
  <si>
    <t>"Založení,výkopy,betonové patky B C12/15,montáže,doprava,podsypy</t>
  </si>
  <si>
    <t>D4.23</t>
  </si>
  <si>
    <t>Ptačí budka Typ A – pro modřinku (malý sýkorník)</t>
  </si>
  <si>
    <t>1114293060</t>
  </si>
  <si>
    <t xml:space="preserve">Rozměry dna: 
min. 12 x 12
Hloubka: 20 - 25
</t>
  </si>
  <si>
    <t>"Rozměry dna: min. 12 x 12, Hloubka: 20 - 25</t>
  </si>
  <si>
    <t>D4.24</t>
  </si>
  <si>
    <t>Ptačí budka Typ B – pro koňadru (velký sýkorník)</t>
  </si>
  <si>
    <t>-1172303858</t>
  </si>
  <si>
    <t xml:space="preserve">Rozměry dna: 
min. 14 x 14
Hloubka: 20 - 25
</t>
  </si>
  <si>
    <t>"Rozměry dna: min. 14 x 14, Hloubka: 20 - 25</t>
  </si>
  <si>
    <t>D4.25</t>
  </si>
  <si>
    <t>Ptačí budka Typ D – pro špačka (špačkovník)</t>
  </si>
  <si>
    <t>1029733531</t>
  </si>
  <si>
    <t>Rozměry dna: min. 15 x 15, Hloubka: 25-30</t>
  </si>
  <si>
    <t>"Rozměry dna: min. 15 x 15, Hloubka: 25-30</t>
  </si>
  <si>
    <t>D4.3</t>
  </si>
  <si>
    <t>Osazení budek-výškové práce</t>
  </si>
  <si>
    <t>-1963618571</t>
  </si>
  <si>
    <t>D4.4</t>
  </si>
  <si>
    <t>Ptačí budka pro sovy dle PD</t>
  </si>
  <si>
    <t>-2074922280</t>
  </si>
  <si>
    <t>"konstrukce směs dřevěných pilin a cementu,vletový otvor 11x12cm,vnitřní průměr budky 20cm</t>
  </si>
  <si>
    <t>D4.5</t>
  </si>
  <si>
    <t>Ptačí budka pro netopýry 1FF malá dle PD</t>
  </si>
  <si>
    <t>-1427392108</t>
  </si>
  <si>
    <t>"konstrukce směs dřevěných pilin a cementu,14x27x43cm</t>
  </si>
  <si>
    <t>D4.6</t>
  </si>
  <si>
    <t>Ptačí budka pro netopýry velká  1FW dle PD</t>
  </si>
  <si>
    <t>561203514</t>
  </si>
  <si>
    <t>"konstrukce směs dřevěných pilin a cementu,38x50"</t>
  </si>
  <si>
    <t>D4.7</t>
  </si>
  <si>
    <t>K4 Zásobník papírových sáčků na psí exkrementy</t>
  </si>
  <si>
    <t>2018170233</t>
  </si>
  <si>
    <t>"včetně osazení a montáže</t>
  </si>
  <si>
    <t>D4.8</t>
  </si>
  <si>
    <t>Koš odpadkový K1 kovový válcový s víkem,objem 50l,RAL7022</t>
  </si>
  <si>
    <t>1574336324</t>
  </si>
  <si>
    <t>15"   s osazením</t>
  </si>
  <si>
    <t xml:space="preserve">"koš kruhového tvaru ocelové konstrukce se stříškou.opláštění je tvořeno z ocelovýchkulatin,konstrukce žárově zinkovaná a následně lakováno barvou </t>
  </si>
  <si>
    <t>D4.9</t>
  </si>
  <si>
    <t>Koš odpadkový K2 kovový válcový s víkem objem 50l ral 3020</t>
  </si>
  <si>
    <t>-1167814521</t>
  </si>
  <si>
    <t>3"   s montáží</t>
  </si>
  <si>
    <t>D4.10</t>
  </si>
  <si>
    <t>Koš odpadkový K3 kovový válcový s víkem objem50l ral1023</t>
  </si>
  <si>
    <t>-478484936</t>
  </si>
  <si>
    <t>4"   s montáží</t>
  </si>
  <si>
    <t>D4.11</t>
  </si>
  <si>
    <t>Lavička L8 kruhová průměr kruhu 3m ocelová konstrukce,tropické dřevo</t>
  </si>
  <si>
    <t>-1359526400</t>
  </si>
  <si>
    <t>"založení,beton patek,podsypy,montáže,RAL 7022</t>
  </si>
  <si>
    <t>D4.12</t>
  </si>
  <si>
    <t>Lavička L7 masivní dubová lavička 2m bez opěradla</t>
  </si>
  <si>
    <t>248063454</t>
  </si>
  <si>
    <t>D4.13</t>
  </si>
  <si>
    <t>Lavička L1 masivní dubová lavička 2m s opěradlem</t>
  </si>
  <si>
    <t>-42931316</t>
  </si>
  <si>
    <t>D4.14</t>
  </si>
  <si>
    <t>Lavička L2 masivní dubová lavička 2m s opěradlem</t>
  </si>
  <si>
    <t>1718373647</t>
  </si>
  <si>
    <t>D4.15</t>
  </si>
  <si>
    <t>Lavička L3 masivní dubová lavička 2 m s opěradlem</t>
  </si>
  <si>
    <t>-642789317</t>
  </si>
  <si>
    <t>D4.16</t>
  </si>
  <si>
    <t>Lavička L4 masivní dubová lavička s opěradlem 3m</t>
  </si>
  <si>
    <t>233429728</t>
  </si>
  <si>
    <t>D4.17</t>
  </si>
  <si>
    <t>Lavička L5 masivní dubová lavička s opěradlem 3m</t>
  </si>
  <si>
    <t>2043462284</t>
  </si>
  <si>
    <t>D4.18</t>
  </si>
  <si>
    <t>Lavička L6 masivní dubová lavička 3m s opěradlem</t>
  </si>
  <si>
    <t>-2004649529</t>
  </si>
  <si>
    <t>D4.19</t>
  </si>
  <si>
    <t>P1 Informační panel velký-RAL7022(šedá)</t>
  </si>
  <si>
    <t>1536202800</t>
  </si>
  <si>
    <t>"kovová konstrukce RAL 7022 a sendvičový panel s tiskem,rozměr tisku1200x1000mm,dodávka a osazení dle PD</t>
  </si>
  <si>
    <t>D4.20</t>
  </si>
  <si>
    <t>P2 Informační panel velký-RAL3020(červená)</t>
  </si>
  <si>
    <t>-1598760331</t>
  </si>
  <si>
    <t>"kovová konstrukce  RAL 3020 a sendvičový panel s tiskem,rozměr tisku 1200x1000mm,osazení a dodávky dle PD</t>
  </si>
  <si>
    <t>D4.21</t>
  </si>
  <si>
    <t>Stůl parkový masivní dubový</t>
  </si>
  <si>
    <t>-250519582</t>
  </si>
  <si>
    <t>"zemní práce,betonáže patek,osazení,doprava a montáž s dodávkou</t>
  </si>
  <si>
    <t>D4.22</t>
  </si>
  <si>
    <t>Stojan na kola</t>
  </si>
  <si>
    <t>-1705239103</t>
  </si>
  <si>
    <t>1201900071</t>
  </si>
  <si>
    <t>1668690456</t>
  </si>
  <si>
    <t>SO.M.02 - Dětské hřiště</t>
  </si>
  <si>
    <t>M43 - Montáže herních prvků</t>
  </si>
  <si>
    <t xml:space="preserve">    767 - Konstrukce zámečnické</t>
  </si>
  <si>
    <t>M43</t>
  </si>
  <si>
    <t>Montáže herních prvků</t>
  </si>
  <si>
    <t>M43.1</t>
  </si>
  <si>
    <t>H1 -hora.Výroba, dodávka a montáž kompletního atypického herního prvku - specifikace dle PD.</t>
  </si>
  <si>
    <t>kpl</t>
  </si>
  <si>
    <t>1081634254</t>
  </si>
  <si>
    <t>1"hřiště-dodávka včetně montáží</t>
  </si>
  <si>
    <t>M43.2</t>
  </si>
  <si>
    <t>H2-úl. Výroba, dodávka a montáž kompletního atypického herního prvku - specifikace dle PD.</t>
  </si>
  <si>
    <t>-276597815</t>
  </si>
  <si>
    <t>1"   včetně dodávky a montáží</t>
  </si>
  <si>
    <t>M43.3</t>
  </si>
  <si>
    <t>H3-brýle. Výroba, dodávka a montáž kompletního atypického herního prvku - specifikace dle PD.</t>
  </si>
  <si>
    <t>-2058419521</t>
  </si>
  <si>
    <t>M43.4</t>
  </si>
  <si>
    <t>H4 lastura. Výroba, dodávka a montáž kompletního atypického herního prvku - specifikace dle PD.</t>
  </si>
  <si>
    <t>-142720431</t>
  </si>
  <si>
    <t>1"   včetně dodávky a montáže</t>
  </si>
  <si>
    <t>M43.5</t>
  </si>
  <si>
    <t>H5 ruka. Výroba, dodávka a montáž kompletního atypického herního prvku - specifikace dle PD.</t>
  </si>
  <si>
    <t>-1140535056</t>
  </si>
  <si>
    <t>M43.6</t>
  </si>
  <si>
    <t>H6 strom. Výroba, dodávka a montáž kompletního atypického herního prvku - specifikace dle PD.</t>
  </si>
  <si>
    <t>-584791477</t>
  </si>
  <si>
    <t>1"   dodávka včetně montáží</t>
  </si>
  <si>
    <t>M43.7</t>
  </si>
  <si>
    <t>H7 geometrické těleso. Výroba, dodávka a montáž kompletního atypického herního prvku - specifikace dle PD.</t>
  </si>
  <si>
    <t>1862587703</t>
  </si>
  <si>
    <t>M43.8</t>
  </si>
  <si>
    <t xml:space="preserve">Certifikace. Certifikace herního prvku dle příslušných norem. </t>
  </si>
  <si>
    <t>734099804</t>
  </si>
  <si>
    <t>212571781</t>
  </si>
  <si>
    <t>1891900586</t>
  </si>
  <si>
    <t>SO.M.03 - Sportoviště</t>
  </si>
  <si>
    <t>1 - Zemní práce</t>
  </si>
  <si>
    <t>58 - Kryty pozemních komunikací, letišť a ploch z betonu a ostatních hmot</t>
  </si>
  <si>
    <t>H15 - Objekty pozemní zvláštní</t>
  </si>
  <si>
    <t>M43 - Dodávky a montáže sportovních prvků</t>
  </si>
  <si>
    <t>181111111</t>
  </si>
  <si>
    <t>Plošná úprava terénu do 500 m2 zemina skupiny 1 až 4 nerovnosti přes 50 do 100 mm v rovinně a svahu do 1:5</t>
  </si>
  <si>
    <t>1074737459</t>
  </si>
  <si>
    <t>Plošná úprava terénu v zemině skupiny 1 až 4 s urovnáním povrchu bez doplnění ornice souvislé plochy do 500 m2 při nerovnostech terénu přes 50 do 100 mm v rovině nebo na svahu do 1:5</t>
  </si>
  <si>
    <t>https://podminky.urs.cz/item/CS_URS_2023_02/181111111</t>
  </si>
  <si>
    <t>494</t>
  </si>
  <si>
    <t>121103111</t>
  </si>
  <si>
    <t>Skrývka zemin schopných zúrodnění v rovině a svahu do 1:5</t>
  </si>
  <si>
    <t>489496810</t>
  </si>
  <si>
    <t>Skrývka zemin schopných zúrodnění v rovině a ve sklonu do 1:5</t>
  </si>
  <si>
    <t>https://podminky.urs.cz/item/CS_URS_2023_02/121103111</t>
  </si>
  <si>
    <t>494*0,2</t>
  </si>
  <si>
    <t>162751115</t>
  </si>
  <si>
    <t>Vodorovné přemístění přes 7 000 do 8000 m výkopku/sypaniny z horniny třídy těžitelnosti I skupiny 1 až 3</t>
  </si>
  <si>
    <t>849798627</t>
  </si>
  <si>
    <t>Vodorovné přemístění výkopku nebo sypaniny po suchu na obvyklém dopravním prostředku, bez naložení výkopku, avšak se složením bez rozhrnutí z horniny třídy těžitelnosti I skupiny 1 až 3 na vzdálenost přes 7 000 do 8 000 m</t>
  </si>
  <si>
    <t>https://podminky.urs.cz/item/CS_URS_2023_02/162751115</t>
  </si>
  <si>
    <t>98,8</t>
  </si>
  <si>
    <t>747169112</t>
  </si>
  <si>
    <t>275123901</t>
  </si>
  <si>
    <t>Montáž ŽB základových patek pro skelet hmotnosti do 2,5 t</t>
  </si>
  <si>
    <t>-2026059779</t>
  </si>
  <si>
    <t>Montáž základových patek ze železobetonu hmotnosti do 2,5 t</t>
  </si>
  <si>
    <t>https://podminky.urs.cz/item/CS_URS_2023_02/275123901</t>
  </si>
  <si>
    <t>59319000</t>
  </si>
  <si>
    <t>hlavice ŽB včetně výztuže do 200kg/m3 objem prefabrikátu do 1m3</t>
  </si>
  <si>
    <t>-983656666</t>
  </si>
  <si>
    <t>0,5*0,5*1*2</t>
  </si>
  <si>
    <t>564801111</t>
  </si>
  <si>
    <t>Podklad ze štěrkodrtě ŠD plochy přes 100 m2 tl 30 mm</t>
  </si>
  <si>
    <t>-1455792835</t>
  </si>
  <si>
    <t>Podklad ze štěrkodrti ŠD s rozprostřením a zhutněním plochy přes 100 m2, po zhutnění tl. 30 mm</t>
  </si>
  <si>
    <t>https://podminky.urs.cz/item/CS_URS_2023_02/564801111</t>
  </si>
  <si>
    <t>494+9</t>
  </si>
  <si>
    <t>564851112</t>
  </si>
  <si>
    <t>Podklad ze štěrkodrtě ŠD plochy přes 100 m2 tl 160 mm</t>
  </si>
  <si>
    <t>2145132743</t>
  </si>
  <si>
    <t>Podklad ze štěrkodrti ŠD s rozprostřením a zhutněním plochy přes 100 m2, po zhutnění tl. 160 mm</t>
  </si>
  <si>
    <t>https://podminky.urs.cz/item/CS_URS_2023_02/564851112</t>
  </si>
  <si>
    <t>Kryty pozemních komunikací, letišť a ploch z betonu a ostatních hmot</t>
  </si>
  <si>
    <t>589181.R1</t>
  </si>
  <si>
    <t>bezpečný polyuretanový povrch EPDM 35 mm</t>
  </si>
  <si>
    <t>2031746348</t>
  </si>
  <si>
    <t>bezpečný polyuretanový povrch EPDM 35mm</t>
  </si>
  <si>
    <t>578+9" (25mm SBR+10mmEPDM)-HIC 1,6m v dané barevnosti</t>
  </si>
  <si>
    <t>589181.R2</t>
  </si>
  <si>
    <t>bezpečný polyuretanový povrch EPDM 70 mm</t>
  </si>
  <si>
    <t>-1406358623</t>
  </si>
  <si>
    <t>bezpečný polyuretanový povrch EPDM</t>
  </si>
  <si>
    <t>9"(60mmSBR+10mmEPDM)HIC 2,1m v dané barvě</t>
  </si>
  <si>
    <t>589181.R3</t>
  </si>
  <si>
    <t>bezpečný polyuretanový povrchEPDM 90mm</t>
  </si>
  <si>
    <t>14323226</t>
  </si>
  <si>
    <t>98"80mmSBR+10mm EPDM)HIC 2,77m v dané barvě</t>
  </si>
  <si>
    <t>589651.R4</t>
  </si>
  <si>
    <t>rozměření grafických motivů na ploše</t>
  </si>
  <si>
    <t>728598254</t>
  </si>
  <si>
    <t>589651.R5</t>
  </si>
  <si>
    <t>práce na grafice a instalace grafických motivů a prvků</t>
  </si>
  <si>
    <t>-370445693</t>
  </si>
  <si>
    <t>1"do plochy dle grafického návrhu(zahrnuje i speciální polyuretanovou hmotu</t>
  </si>
  <si>
    <t>   pro lepení grafických motivů)</t>
  </si>
  <si>
    <t>589651.R6</t>
  </si>
  <si>
    <t>grafika z celoprobarveného EPDM -skok z místa</t>
  </si>
  <si>
    <t>1918288801</t>
  </si>
  <si>
    <t>1"nejedná se o nástřik</t>
  </si>
  <si>
    <t>589651.R7</t>
  </si>
  <si>
    <t>grafika z celoprobarveného EPDM-skákací panák soutěžní</t>
  </si>
  <si>
    <t>613445385</t>
  </si>
  <si>
    <t>589651.R8</t>
  </si>
  <si>
    <t>grafika z celoprobarveného EPDM-skok žebřík</t>
  </si>
  <si>
    <t>837262727</t>
  </si>
  <si>
    <t>1"   nejedná se o nástřik</t>
  </si>
  <si>
    <t>589651.R9</t>
  </si>
  <si>
    <t>grafika z celoprobarveného EPDM-symbol stopa vkruhu</t>
  </si>
  <si>
    <t>-1052297695</t>
  </si>
  <si>
    <t>11"nejedná se o nástřik</t>
  </si>
  <si>
    <t>589651.R10</t>
  </si>
  <si>
    <t>grafika z celoprobarveného EPDM-start-cíl,80x55cm</t>
  </si>
  <si>
    <t>450109704</t>
  </si>
  <si>
    <t>2"nejedná se o nástřik</t>
  </si>
  <si>
    <t>589651.R11</t>
  </si>
  <si>
    <t>Lajnování -barevný nástřik sportovních lajn vč.dopravy lajnaře</t>
  </si>
  <si>
    <t>-1132820240</t>
  </si>
  <si>
    <t>130</t>
  </si>
  <si>
    <t>58965.R12</t>
  </si>
  <si>
    <t>grafika z celoprobarvenáho EPDM-lajna s číslem</t>
  </si>
  <si>
    <t>1474851232</t>
  </si>
  <si>
    <t>14"nejedná se o nástřik</t>
  </si>
  <si>
    <t>589181.R13</t>
  </si>
  <si>
    <t>Doprava a režie-umělý povrch</t>
  </si>
  <si>
    <t>-955794214</t>
  </si>
  <si>
    <t>637311131</t>
  </si>
  <si>
    <t>Okapový chodník z betonových záhonových obrubníků lože beton</t>
  </si>
  <si>
    <t>1834716686</t>
  </si>
  <si>
    <t>Okapový chodník z obrubníků betonových zahradních, se zalitím spár cementovou maltou do lože z betonu prostého</t>
  </si>
  <si>
    <t>https://podminky.urs.cz/item/CS_URS_2023_02/637311131</t>
  </si>
  <si>
    <t>210"včetně obrubníků 50/5/25 do bet.lože</t>
  </si>
  <si>
    <t>H15</t>
  </si>
  <si>
    <t>Objekty pozemní zvláštní</t>
  </si>
  <si>
    <t>592891.R15</t>
  </si>
  <si>
    <t>Branka 3x2m Fe,Zn s basketbalovou deskou včetně kotvení do připraveného základu</t>
  </si>
  <si>
    <t>-836330341</t>
  </si>
  <si>
    <t>592891.R16</t>
  </si>
  <si>
    <t>Výroba sloupku(pozink+lak RAL 3020)</t>
  </si>
  <si>
    <t>-650631124</t>
  </si>
  <si>
    <t>17"délka 4800mm(80x80x3)vč.úchytů pro vodící tyče pro sítě oplocení</t>
  </si>
  <si>
    <t>   (viz výkres)+plastové víčko</t>
  </si>
  <si>
    <t>592891.R17</t>
  </si>
  <si>
    <t>Osazení sloupů do betonu vč.hloubení jam a betonu(sloupky4,8m)</t>
  </si>
  <si>
    <t>465671391</t>
  </si>
  <si>
    <t>592891.R18</t>
  </si>
  <si>
    <t>Výroba vodící tyče(pozink+RAL3020)40x40x2 délka 3000mm</t>
  </si>
  <si>
    <t>1983834036</t>
  </si>
  <si>
    <t>30"pro uchycení sítí na připravené úchytysloupů(zahrnuje 15% prořez)</t>
  </si>
  <si>
    <t>592891.R19</t>
  </si>
  <si>
    <t>Montáž vodící tyče na sloupky včetně spojovacího materiálu</t>
  </si>
  <si>
    <t>1380055177</t>
  </si>
  <si>
    <t>592891.R20</t>
  </si>
  <si>
    <t>Dodávka a montáž sítě PP síla 4mm oka 45x45mm</t>
  </si>
  <si>
    <t>1478705511</t>
  </si>
  <si>
    <t>184"vázací šňůra PP křížová5mm(barva bílá)</t>
  </si>
  <si>
    <t>998151.R21</t>
  </si>
  <si>
    <t>Přesun hmot, oplocení -doprava a režie</t>
  </si>
  <si>
    <t>102684248</t>
  </si>
  <si>
    <t>949211111</t>
  </si>
  <si>
    <t>Montáž lešeňové podlahy s příčníky nebo podélníky pro trubková lešení v do 10 m</t>
  </si>
  <si>
    <t>-68168869</t>
  </si>
  <si>
    <t>Lešeňová podlaha pro trubková lešení z fošen, prken nebo dřevěných sbíjených lešeňových dílců s příčníky nebo podélníky, ve výšce do 10 m montáž</t>
  </si>
  <si>
    <t>https://podminky.urs.cz/item/CS_URS_2023_02/949211111</t>
  </si>
  <si>
    <t>949211211</t>
  </si>
  <si>
    <t>Příplatek k lešeňové podlaze s příčníky nebo podélníky pro trubková lešení v do 10 m za každý den použití</t>
  </si>
  <si>
    <t>-1921444990</t>
  </si>
  <si>
    <t>Lešeňová podlaha pro trubková lešení z fošen, prken nebo dřevěných sbíjených lešeňových dílců s příčníky nebo podélníky, ve výšce do 10 m příplatek k ceně za každý den použití</t>
  </si>
  <si>
    <t>https://podminky.urs.cz/item/CS_URS_2023_02/949211211</t>
  </si>
  <si>
    <t>18*30</t>
  </si>
  <si>
    <t>949211811</t>
  </si>
  <si>
    <t>Demontáž lešeňové podlahy s příčníky nebo podélníky pro trubková lešení v do 10 m</t>
  </si>
  <si>
    <t>627799401</t>
  </si>
  <si>
    <t>Lešeňová podlaha pro trubková lešení z fošen, prken nebo dřevěných sbíjených lešeňových dílců s příčníky nebo podélníky, ve výšce do 10 m demontáž</t>
  </si>
  <si>
    <t>https://podminky.urs.cz/item/CS_URS_2023_02/949211811</t>
  </si>
  <si>
    <t>943111111</t>
  </si>
  <si>
    <t>Montáž lešení prostorového trubkového lehkého bez podlah zatížení do 200 kg/m2 v do 10 m</t>
  </si>
  <si>
    <t>595577000</t>
  </si>
  <si>
    <t>Lešení prostorové trubkové lehké pracovní bez podlah s provozním zatížením tř. 3 do 200 kg/m2 výšky do 10 m montáž</t>
  </si>
  <si>
    <t>https://podminky.urs.cz/item/CS_URS_2023_02/943111111</t>
  </si>
  <si>
    <t>3*3*3</t>
  </si>
  <si>
    <t>Dodávky a montáže sportovních prvků</t>
  </si>
  <si>
    <t>430861.R22</t>
  </si>
  <si>
    <t>W1 -kruhy. Výroba, dodávka a montáž kompletního atypického workoutového prvku - specifikace dle PD.</t>
  </si>
  <si>
    <t>-405517035</t>
  </si>
  <si>
    <t>430861.R23</t>
  </si>
  <si>
    <t>W2 koza. Výroba, dodávka a montáž kompletního atypického workoutového prvku - specifikace dle PD.</t>
  </si>
  <si>
    <t>1121249262</t>
  </si>
  <si>
    <t>430861.R24</t>
  </si>
  <si>
    <t>W3 bradla. Výroba, dodávka a montáž kompletního atypického workoutového prvku - specifikace dle PD.</t>
  </si>
  <si>
    <t>-1129503685</t>
  </si>
  <si>
    <t>430861.R25</t>
  </si>
  <si>
    <t>W4 žebřiny. Výroba, dodávka a montáž kompletního atypického workoutového prvku - specifikace dle PD.</t>
  </si>
  <si>
    <t>-1520411138</t>
  </si>
  <si>
    <t>430861.R26</t>
  </si>
  <si>
    <t>W5  kůň. Výroba, dodávka a montáž kompletního atypického workoutového prvku - specifikace dle PD.</t>
  </si>
  <si>
    <t>718348354</t>
  </si>
  <si>
    <t>430861.R27</t>
  </si>
  <si>
    <t>W6 kladina. Výroba, dodávka a montáž kompletního atypického workoutového prvku - specifikace dle PD.</t>
  </si>
  <si>
    <t>-1404371477</t>
  </si>
  <si>
    <t>430861.R28</t>
  </si>
  <si>
    <t>W7 hrazda. Výroba, dodávka a montáž kompletního atypického workoutového prvku - specifikace dle PD.</t>
  </si>
  <si>
    <t>270110974</t>
  </si>
  <si>
    <t>430861.R29</t>
  </si>
  <si>
    <t xml:space="preserve">Parkourový prvek – hrazda 01 </t>
  </si>
  <si>
    <t>1540913305</t>
  </si>
  <si>
    <t>Certifikovaná parkourová hrazda z 2 ks pozinkovaných ocelových trubek a 3ks ocelových stojen (pozinkovány a práškově lakovány – RAL 3020), dvě kolmá pole šířky cca 210 cm a výšky cca 114 a 69 cm. Dodávka vč. dopravy, montáže, certifikace a založení (betonové patky).</t>
  </si>
  <si>
    <t>430861.R30</t>
  </si>
  <si>
    <t xml:space="preserve">Parkourový prvek – hrazda 02 </t>
  </si>
  <si>
    <t>371718047</t>
  </si>
  <si>
    <t>Certifikovaná parkourová hrazda z 2 ks pozinkovaných ocelových trubek a 3 ks ocelových stojen (pozinkovány a práškově lakovány – RAL 3020), dvě kolmá pole šířky cca 210 cm a výšky cca 249 a 159 cm. Dodávka vč. dopravy, montáže, certifikace a založení (betonové patky).</t>
  </si>
  <si>
    <t>430861.R31</t>
  </si>
  <si>
    <t>Parkourový prvek – hrazda 03</t>
  </si>
  <si>
    <t>-1490901696</t>
  </si>
  <si>
    <t>Certifikovaná parkourová hrazda z 3 ks pozinkovaných ocelových trubek a 3 ks ocelových stojen (pozinkovány a práškově lakovány – RAL 3020), dvě kolmá pole šířky cca 210 cm a výšky cca 204 a 159 cm. Dodávka vč. dopravy, montáže, certifikace a založení (betonové patky).</t>
  </si>
  <si>
    <t>430861.R32</t>
  </si>
  <si>
    <t>Parkourový prvek – betonové zídky</t>
  </si>
  <si>
    <t>417889609</t>
  </si>
  <si>
    <t xml:space="preserve">4 nízké prefabrikované či montované certifikované parkourové betonové zídky o různé výšce, tvaru a sklonu. Výška zídek 100 – 130 cm, šířka zídek 20cm, délka zídek 2m, 3,3m, 1,9m a 2m, celkem 9,2m. Povrch v pohledové kvalitě, přírodní, betonový, Dodávka vč. dopravy, montáže, certifikace a založení (betonové patky či pasy). 
</t>
  </si>
  <si>
    <t>430861.R33</t>
  </si>
  <si>
    <t xml:space="preserve"> Certifikace. Certifikace prvku dle příslušných norem. </t>
  </si>
  <si>
    <t>422899808</t>
  </si>
  <si>
    <t>SO.M.04 - Psí louka</t>
  </si>
  <si>
    <t>18 - Zemní práce - povrchové úpravy terénu</t>
  </si>
  <si>
    <t>D9 - Ochrana stromů</t>
  </si>
  <si>
    <t xml:space="preserve">    5 - Komunikace pozemní</t>
  </si>
  <si>
    <t>762 - Konstrukce tesařské</t>
  </si>
  <si>
    <t>1525968072</t>
  </si>
  <si>
    <t>6,6</t>
  </si>
  <si>
    <t>Zemní práce - povrchové úpravy terénu</t>
  </si>
  <si>
    <t>181951114</t>
  </si>
  <si>
    <t>Úprava pláně v hornině třídy těžitelnosti II skupiny 4 a 5 se zhutněním strojně</t>
  </si>
  <si>
    <t>-86936421</t>
  </si>
  <si>
    <t>Úprava pláně vyrovnáním výškových rozdílů strojně v hornině třídy těžitelnosti II, skupiny 4 a 5 se zhutněním</t>
  </si>
  <si>
    <t>https://podminky.urs.cz/item/CS_URS_2023_02/181951114</t>
  </si>
  <si>
    <t>564841113</t>
  </si>
  <si>
    <t>Podklad ze štěrkodrtě ŠD plochy přes 100 m2 tl 140 mm</t>
  </si>
  <si>
    <t>-1630961315</t>
  </si>
  <si>
    <t>Podklad ze štěrkodrti ŠD s rozprostřením a zhutněním plochy přes 100 m2, po zhutnění tl. 140 mm</t>
  </si>
  <si>
    <t>https://podminky.urs.cz/item/CS_URS_2023_02/564841113</t>
  </si>
  <si>
    <t>4,6"frakce 16/36</t>
  </si>
  <si>
    <t>D9</t>
  </si>
  <si>
    <t>Ochrana stromů</t>
  </si>
  <si>
    <t>900100.R14</t>
  </si>
  <si>
    <t>ochrana kmene stávajících stromů proti značkování od psů</t>
  </si>
  <si>
    <t>-2103952914</t>
  </si>
  <si>
    <t>11" včetně materiálů,dle PD celkem 11kusů</t>
  </si>
  <si>
    <t>348101210</t>
  </si>
  <si>
    <t>Osazení vrat nebo vrátek k oplocení na ocelové sloupky pl do 2 m2</t>
  </si>
  <si>
    <t>-440255160</t>
  </si>
  <si>
    <t>Osazení vrat nebo vrátek k oplocení na sloupky ocelové, plochy jednotlivě do 2 m2</t>
  </si>
  <si>
    <t>https://podminky.urs.cz/item/CS_URS_2023_02/348101210</t>
  </si>
  <si>
    <t>55342320</t>
  </si>
  <si>
    <t>branka vchodová kovová 900x940mm</t>
  </si>
  <si>
    <t>-496929869</t>
  </si>
  <si>
    <t>branka vchodová kovová 1200x940mm</t>
  </si>
  <si>
    <t>348101220</t>
  </si>
  <si>
    <t>Osazení vrat nebo vrátek k oplocení na ocelové sloupky pl přes 2 do 4 m2</t>
  </si>
  <si>
    <t>1302727902</t>
  </si>
  <si>
    <t>Osazení vrat nebo vrátek k oplocení na sloupky ocelové, plochy jednotlivě přes 2 do 4 m2</t>
  </si>
  <si>
    <t>https://podminky.urs.cz/item/CS_URS_2023_02/348101220</t>
  </si>
  <si>
    <t>55342337</t>
  </si>
  <si>
    <t>brána plotová dvoukřídlá Pz 3000x940mm</t>
  </si>
  <si>
    <t>1851588587</t>
  </si>
  <si>
    <t>brána plotová dvoukřídlá Pz 3000x1530mm</t>
  </si>
  <si>
    <t>55342410</t>
  </si>
  <si>
    <t>plotový panel svařovaný v 0,5-1,0m š do 2,5m průměru drátu 5mm oka 55x200mm s horizontálním prolisem povrchová úprava PZ komaxit</t>
  </si>
  <si>
    <t>-1848319830</t>
  </si>
  <si>
    <t>(170/2)*1,1</t>
  </si>
  <si>
    <t>55342412</t>
  </si>
  <si>
    <t>plotový panel svařovaný v 1,5-2,0m š do 2,5m průměru drátu 5mm oka 55x200mm s horizontálním prolisem povrchová úprava PZ komaxit</t>
  </si>
  <si>
    <t>65124177</t>
  </si>
  <si>
    <t>(91/2)*1,1</t>
  </si>
  <si>
    <t>348121211</t>
  </si>
  <si>
    <t>Osazení podhrabových desek dl do 2 m na ocelové plotové sloupky</t>
  </si>
  <si>
    <t>541232586</t>
  </si>
  <si>
    <t>Osazení podhrabových desek na ocelové sloupky, délky desek do 2 m</t>
  </si>
  <si>
    <t>https://podminky.urs.cz/item/CS_URS_2023_02/348121211</t>
  </si>
  <si>
    <t>(91+170)-(0,9*3+2*3)</t>
  </si>
  <si>
    <t>59233119</t>
  </si>
  <si>
    <t>deska plotová betonová 2000x50x290mm</t>
  </si>
  <si>
    <t>-49404898</t>
  </si>
  <si>
    <t>348171120</t>
  </si>
  <si>
    <t>Montáž rámového oplocení v přes 1 do 1,5 m</t>
  </si>
  <si>
    <t>-554463009</t>
  </si>
  <si>
    <t>Montáž oplocení z dílců kovových rámových, na ocelové sloupky, výšky přes 1,0 do 1,5 m</t>
  </si>
  <si>
    <t>https://podminky.urs.cz/item/CS_URS_2023_02/348171120</t>
  </si>
  <si>
    <t>170</t>
  </si>
  <si>
    <t>348171130</t>
  </si>
  <si>
    <t>Montáž rámového oplocení v přes 1,5 do 2 m</t>
  </si>
  <si>
    <t>1629801446</t>
  </si>
  <si>
    <t>Montáž oplocení z dílců kovových rámových, na ocelové sloupky, výšky přes 1,5 do 2,0 m</t>
  </si>
  <si>
    <t>https://podminky.urs.cz/item/CS_URS_2023_02/348171130</t>
  </si>
  <si>
    <t>Komunikace pozemní</t>
  </si>
  <si>
    <t>593531111</t>
  </si>
  <si>
    <t>Kladení dlažby z plastových vegetačních tvárnic pro pěší se zámkem tl do 30 mm pl do 50 m2</t>
  </si>
  <si>
    <t>-118010594</t>
  </si>
  <si>
    <t>Kladení dlažby z plastových vegetačních tvárnic komunikací pro pěší s vyrovnávací vrstvou z kameniva tl. do 20 mm a s vyplněním vegetačních otvorů se zámkem tl. do 30 mm, pro plochy do 50 m2</t>
  </si>
  <si>
    <t>https://podminky.urs.cz/item/CS_URS_2023_02/593531111</t>
  </si>
  <si>
    <t>56245143</t>
  </si>
  <si>
    <t>dlažba zatravňovací recyklovaný PE nosnost 240t/m2 500x500x30mm</t>
  </si>
  <si>
    <t>809490953</t>
  </si>
  <si>
    <t>33*1,01 'Přepočtené koeficientem množství</t>
  </si>
  <si>
    <t>998232110</t>
  </si>
  <si>
    <t>Přesun hmot pro oplocení zděné z cihel nebo tvárnic v do 3 m</t>
  </si>
  <si>
    <t>1673390140</t>
  </si>
  <si>
    <t>Přesun hmot pro oplocení se svislou nosnou konstrukcí zděnou z cihel, tvárnic, bloků, popř. kovovou nebo dřevěnou vodorovná dopravní vzdálenost do 50 m, pro oplocení výšky do 3 m</t>
  </si>
  <si>
    <t>https://podminky.urs.cz/item/CS_URS_2023_02/998232110</t>
  </si>
  <si>
    <t>998232124</t>
  </si>
  <si>
    <t>Příplatek k přesunu hmot pro oplocení zděné za zvětšený přesun do 5000 m</t>
  </si>
  <si>
    <t>-89710856</t>
  </si>
  <si>
    <t>Přesun hmot pro oplocení se svislou nosnou konstrukcí zděnou z cihel, tvárnic, bloků, popř. kovovou nebo dřevěnou Příplatek k ceně za zvětšený přesun přes vymezenou největší dopravní vzdálenost do 5000 m</t>
  </si>
  <si>
    <t>https://podminky.urs.cz/item/CS_URS_2023_02/998232124</t>
  </si>
  <si>
    <t>998232125</t>
  </si>
  <si>
    <t>Příplatek k přesunu hmot pro oplocení zděné za zvětšený přesun ZKD 5000 m</t>
  </si>
  <si>
    <t>-751837179</t>
  </si>
  <si>
    <t>Přesun hmot pro oplocení se svislou nosnou konstrukcí zděnou z cihel, tvárnic, bloků, popř. kovovou nebo dřevěnou Příplatek k ceně za zvětšený přesun přes vymezenou největší dopravní vzdálenost za každých dalších i započatých 5000 m</t>
  </si>
  <si>
    <t>https://podminky.urs.cz/item/CS_URS_2023_02/998232125</t>
  </si>
  <si>
    <t>749109 R-01</t>
  </si>
  <si>
    <t>Lávka 1 kus  dle PD. Pořízení, doprava, zemní práce, základy.</t>
  </si>
  <si>
    <t>-149269477</t>
  </si>
  <si>
    <t>749109 R-02</t>
  </si>
  <si>
    <t>Lávka přeskok dle PD.  Pořízení, doprava, zemní práce, základy.</t>
  </si>
  <si>
    <t>-1790900499</t>
  </si>
  <si>
    <t>749109 R-03</t>
  </si>
  <si>
    <t>Skokový kruh dle PD.  Pořízení, doprava, zemní práce, základy.</t>
  </si>
  <si>
    <t>2105924320</t>
  </si>
  <si>
    <t>749109 R-04</t>
  </si>
  <si>
    <t>Skoky  dle PD. Pořízení, doprava, zemní práce, základy.</t>
  </si>
  <si>
    <t>752775741</t>
  </si>
  <si>
    <t>749109 R-05</t>
  </si>
  <si>
    <t>Slalom 7 kusů dle PD.  Pořízení, doprava, zemní práce, základy.</t>
  </si>
  <si>
    <t>-455906902</t>
  </si>
  <si>
    <t>762137 R-20</t>
  </si>
  <si>
    <t xml:space="preserve">Montáž prvků  AGILITY. </t>
  </si>
  <si>
    <t>829775703</t>
  </si>
  <si>
    <t>4+7</t>
  </si>
  <si>
    <t>762137 R-21</t>
  </si>
  <si>
    <t xml:space="preserve">Certifikace prvků  AGILITY dle příslušných norem. </t>
  </si>
  <si>
    <t>1807939364</t>
  </si>
  <si>
    <t>SO.02 - Sadové úpravy</t>
  </si>
  <si>
    <t>21 - Zakládání - úprava podloží a základové spáry, zlepšování vlastností hornin</t>
  </si>
  <si>
    <t>H23 - Plochy a úpravy území</t>
  </si>
  <si>
    <t>111103201</t>
  </si>
  <si>
    <t>Kosení ve vegetačním období travního porostu řídkého</t>
  </si>
  <si>
    <t>ha</t>
  </si>
  <si>
    <t>1134875172</t>
  </si>
  <si>
    <t>Kosení travin a vodních rostlin ve vegetačním období travního porostu řídkého</t>
  </si>
  <si>
    <t>https://podminky.urs.cz/item/CS_URS_2023_02/111103201</t>
  </si>
  <si>
    <t>1,4956</t>
  </si>
  <si>
    <t>111103202</t>
  </si>
  <si>
    <t>Kosení ve vegetačním období travního porostu středně hustého</t>
  </si>
  <si>
    <t>287193592</t>
  </si>
  <si>
    <t>Kosení travin a vodních rostlin ve vegetačním období travního porostu středně hustého</t>
  </si>
  <si>
    <t>https://podminky.urs.cz/item/CS_URS_2023_02/111103202</t>
  </si>
  <si>
    <t>4488/10000"parkového v rovině 3x</t>
  </si>
  <si>
    <t>112155215</t>
  </si>
  <si>
    <t>Štěpkování solitérních stromků a větví průměru kmene do 300 mm s naložením</t>
  </si>
  <si>
    <t>385866528</t>
  </si>
  <si>
    <t>Štěpkování s naložením na dopravní prostředek a odvozem do 20 km stromků a větví solitérů, průměru kmene do 300 mm</t>
  </si>
  <si>
    <t>https://podminky.urs.cz/item/CS_URS_2023_02/112155215</t>
  </si>
  <si>
    <t>111301111</t>
  </si>
  <si>
    <t>Sejmutí drnu tl do 100 mm s přemístěním do 50 m nebo naložením na dopravní prostředek</t>
  </si>
  <si>
    <t>-1717677226</t>
  </si>
  <si>
    <t>Sejmutí drnu tl. do 100 mm, v jakékoliv ploše</t>
  </si>
  <si>
    <t>https://podminky.urs.cz/item/CS_URS_2023_02/111301111</t>
  </si>
  <si>
    <t>1800"plocha všech výsadeb mimo kořenový prostor stávajících stromů</t>
  </si>
  <si>
    <t>112201111</t>
  </si>
  <si>
    <t>Odstranění pařezů D do 0,2 m v rovině a svahu do 1:5 s odklizením do 20 m a zasypáním jámy</t>
  </si>
  <si>
    <t>-477233702</t>
  </si>
  <si>
    <t>Odstranění pařezu v rovině nebo na svahu do 1:5 o průměru pařezu na řezné ploše do 200 mm</t>
  </si>
  <si>
    <t>https://podminky.urs.cz/item/CS_URS_2023_02/112201111</t>
  </si>
  <si>
    <t>112201112</t>
  </si>
  <si>
    <t>Odstranění pařezů D přes 0,2 do 0,3 m v rovině a svahu do 1:5 s odklizením do 20 m a zasypáním jámy</t>
  </si>
  <si>
    <t>910523455</t>
  </si>
  <si>
    <t>Odstranění pařezu v rovině nebo na svahu do 1:5 o průměru pařezu na řezné ploše přes 200 do 300 mm</t>
  </si>
  <si>
    <t>https://podminky.urs.cz/item/CS_URS_2023_02/112201112</t>
  </si>
  <si>
    <t>112201114</t>
  </si>
  <si>
    <t>Odstranění pařezů D přes 0,4 do 0,5 m v rovině a svahu do 1:5 s odklizením do 20 m a zasypáním jámy</t>
  </si>
  <si>
    <t>1250968781</t>
  </si>
  <si>
    <t>Odstranění pařezu v rovině nebo na svahu do 1:5 o průměru pařezu na řezné ploše přes 400 do 500 mm</t>
  </si>
  <si>
    <t>https://podminky.urs.cz/item/CS_URS_2023_02/112201114</t>
  </si>
  <si>
    <t>112201115</t>
  </si>
  <si>
    <t>Odstranění pařezů D přes 0,5 do 0,6 m v rovině a svahu do 1:5 s odklizením do 20 m a zasypáním jámy</t>
  </si>
  <si>
    <t>-564436343</t>
  </si>
  <si>
    <t>Odstranění pařezu v rovině nebo na svahu do 1:5 o průměru pařezu na řezné ploše přes 500 do 600 mm</t>
  </si>
  <si>
    <t>https://podminky.urs.cz/item/CS_URS_2023_02/112201115</t>
  </si>
  <si>
    <t>112201117</t>
  </si>
  <si>
    <t>Odstranění pařezů D přes 0,7 do 0,8 m v rovině a svahu do 1:5 s odklizením do 20 m a zasypáním jámy</t>
  </si>
  <si>
    <t>-1140368463</t>
  </si>
  <si>
    <t>Odstranění pařezu v rovině nebo na svahu do 1:5 o průměru pařezu na řezné ploše přes 700 do 800 mm</t>
  </si>
  <si>
    <t>https://podminky.urs.cz/item/CS_URS_2023_02/112201117</t>
  </si>
  <si>
    <t>112201119</t>
  </si>
  <si>
    <t>Odstranění pařezů D přes 0,9 do 1,0 m v rovině a svahu do 1:5 s odklizením do 20 m a zasypáním jámy</t>
  </si>
  <si>
    <t>1297013501</t>
  </si>
  <si>
    <t>Odstranění pařezu v rovině nebo na svahu do 1:5 o průměru pařezu na řezné ploše přes 900 do 1000 mm</t>
  </si>
  <si>
    <t>https://podminky.urs.cz/item/CS_URS_2023_02/112201119</t>
  </si>
  <si>
    <t>112201139</t>
  </si>
  <si>
    <t>Odstranění pařezů D přes 0,9 do 1,0 m ve svahu přes 1:5 do 1:2 s odklizením do 20 m a zasypáním jámy</t>
  </si>
  <si>
    <t>-2116764594</t>
  </si>
  <si>
    <t>Odstranění pařezu na svahu přes 1:5 do 1:2 o průměru pařezu na řezné ploše přes 900 do 1000 mm</t>
  </si>
  <si>
    <t>https://podminky.urs.cz/item/CS_URS_2023_02/112201139</t>
  </si>
  <si>
    <t>112201141</t>
  </si>
  <si>
    <t>Odstranění pařezů D přes 1,1 do 1,2 m ve svahu přes 1:5 do 1:2 s odklizením do 20 m a zasypáním jámy</t>
  </si>
  <si>
    <t>483508517</t>
  </si>
  <si>
    <t>Odstranění pařezu na svahu přes 1:5 do 1:2 o průměru pařezu na řezné ploše přes 1100 do 1200 mm</t>
  </si>
  <si>
    <t>https://podminky.urs.cz/item/CS_URS_2023_02/112201141</t>
  </si>
  <si>
    <t>112211224</t>
  </si>
  <si>
    <t>Odstranění pařezů ručně D přes 1,4 do 1,8 m v rovině a ve svahu do 1:5 s odklizením a zasypáním</t>
  </si>
  <si>
    <t>-1205634901</t>
  </si>
  <si>
    <t>Odstranění pařezu ručně v rovině nebo na svahu do 1:5 o průměru pařezu na řezné ploše přes 1400 do 1500 mm</t>
  </si>
  <si>
    <t>https://podminky.urs.cz/item/CS_URS_2023_02/112211224</t>
  </si>
  <si>
    <t>112201159</t>
  </si>
  <si>
    <t>Odstranění pařezů D přes 0,9 do 2,3 m ve svahu přes 1:2 do 1:1 s odklizením do 20 m a zasypáním jámy</t>
  </si>
  <si>
    <t>-1958329146</t>
  </si>
  <si>
    <t>Odstranění pařezu na svahu přes 1:2 do 1:1 o průměru pařezu na řezné ploše přes 900 do 1000 mm</t>
  </si>
  <si>
    <t>https://podminky.urs.cz/item/CS_URS_2023_02/112201159</t>
  </si>
  <si>
    <t>121103113</t>
  </si>
  <si>
    <t>Skrývka zemin schopných zúrodnění ve svahu přes 1:2</t>
  </si>
  <si>
    <t>-771758791</t>
  </si>
  <si>
    <t>Skrývka zemin schopných zúrodnění ve sklonu přes 1:2</t>
  </si>
  <si>
    <t>https://podminky.urs.cz/item/CS_URS_2023_02/121103113</t>
  </si>
  <si>
    <t>211*0,1</t>
  </si>
  <si>
    <t>162201401</t>
  </si>
  <si>
    <t>Vodorovné přemístění větví stromů listnatých do 1 km D kmene přes 100 do 300 mm</t>
  </si>
  <si>
    <t>-1628368525</t>
  </si>
  <si>
    <t>Vodorovné přemístění větví, kmenů nebo pařezů s naložením, složením a dopravou do 1000 m větví stromů listnatých, průměru kmene přes 100 do 300 mm</t>
  </si>
  <si>
    <t>https://podminky.urs.cz/item/CS_URS_2023_02/162201401</t>
  </si>
  <si>
    <t>162201402</t>
  </si>
  <si>
    <t>Vodorovné přemístění větví stromů listnatých do 1 km D kmene přes 300 do 500 mm</t>
  </si>
  <si>
    <t>902953585</t>
  </si>
  <si>
    <t>Vodorovné přemístění větví, kmenů nebo pařezů s naložením, složením a dopravou do 1000 m větví stromů listnatých, průměru kmene přes 300 do 500 mm</t>
  </si>
  <si>
    <t>https://podminky.urs.cz/item/CS_URS_2023_02/162201402</t>
  </si>
  <si>
    <t>162201403</t>
  </si>
  <si>
    <t>Vodorovné přemístění větví stromů listnatých do 1 km D kmene přes 500 do 700 mm</t>
  </si>
  <si>
    <t>498924613</t>
  </si>
  <si>
    <t>Vodorovné přemístění větví, kmenů nebo pařezů s naložením, složením a dopravou do 1000 m větví stromů listnatých, průměru kmene přes 500 do 700 mm</t>
  </si>
  <si>
    <t>https://podminky.urs.cz/item/CS_URS_2023_02/162201403</t>
  </si>
  <si>
    <t>2+1+1</t>
  </si>
  <si>
    <t>162201500</t>
  </si>
  <si>
    <t>Vodorovné přemístění větví stromů listnatých do 1 km D kmene přes 900 do 1100 mm</t>
  </si>
  <si>
    <t>302003860</t>
  </si>
  <si>
    <t>Vodorovné přemístění větví, kmenů nebo pařezů s naložením, složením a dopravou do 1000 m větví stromů listnatých, průměru kmene přes 900 do 1100 mm</t>
  </si>
  <si>
    <t>https://podminky.urs.cz/item/CS_URS_2023_02/162201500</t>
  </si>
  <si>
    <t>00572440</t>
  </si>
  <si>
    <t>osivo směs travní hřištní</t>
  </si>
  <si>
    <t>2027507881</t>
  </si>
  <si>
    <t>400</t>
  </si>
  <si>
    <t>10321100</t>
  </si>
  <si>
    <t>zahradní substrát pro výsadbu VL</t>
  </si>
  <si>
    <t>-1380027874</t>
  </si>
  <si>
    <t>5+2+21,1</t>
  </si>
  <si>
    <t>181411131</t>
  </si>
  <si>
    <t>Založení parkového trávníku výsevem pl do 1000 m2 v rovině a ve svahu do 1:5</t>
  </si>
  <si>
    <t>1343741951</t>
  </si>
  <si>
    <t>Založení trávníku na půdě předem připravené plochy do 1000 m2 výsevem včetně utažení parkového v rovině nebo na svahu do 1:5</t>
  </si>
  <si>
    <t>https://podminky.urs.cz/item/CS_URS_2023_02/181411131</t>
  </si>
  <si>
    <t>14956</t>
  </si>
  <si>
    <t>119005112</t>
  </si>
  <si>
    <t>Vytyčení výsadeb zapojených nebo v záhonu plochy přes 8 do 10 m2 s rozmístěním rostlin do plochy nepravidelně</t>
  </si>
  <si>
    <t>-548489687</t>
  </si>
  <si>
    <t>Vytyčení výsadeb s rozmístěním rostlin dle projektové dokumentace zapojených nebo v záhonu, plochy do 10 m2 do plochy individuálně</t>
  </si>
  <si>
    <t>https://podminky.urs.cz/item/CS_URS_2023_02/119005112</t>
  </si>
  <si>
    <t>2236</t>
  </si>
  <si>
    <t>180404 R01</t>
  </si>
  <si>
    <t>Rostliny viz soupis a specifikace v PD</t>
  </si>
  <si>
    <t>62872691</t>
  </si>
  <si>
    <t>Rostliny viz soupis a specifikace v PD technická zpráva sadové úpravy str. 13 - 15</t>
  </si>
  <si>
    <t>P</t>
  </si>
  <si>
    <t xml:space="preserve">Poznámka k položce:_x000D_
_x000D_
SOLITÉRNĚ VYSAZOVANÉ DŘEVINY (33 ks) _x000D_
Zkratka 	Taxon vědecky, velikost, specifikace 	Počet ks _x000D_
AM 	muchovník Lamarkův, Amelanchier lamarckii, vel. 200/250, solitéra keřový tvar stromu 	11 _x000D_
APCK 	javor mléč ´Crimson King´, Acer platanoides ´Crimson King´, vel. 14-16, vysokokmen 	1 _x000D_
CM 	dřín obecný, Cornus mas, vel. 150/200, solitéra keřový tvar stromu 	6 _x000D_
FS 	buk lesní, Fagus sylvatica, vel. 14-16, vysokokmen 	2 _x000D_
MR 	okrasná jabloň ´Roylaty´, Malus 'Royalty', vel. 12-14, vysokokmen 	4 _x000D_
QR 	dub letní, Quercus robur, vel. 14-16, vysokokmen 	4 _x000D_
SV 	šeřík obecný, Syringa vulgaris, vel. 100/150, solitérní keř 	4 _x000D_
TC 	lípa srdčitá, Tilia cordata, vel. 14-16, vysokokmen 	1 _x000D_
  	  	  _x000D_
VYŠŠÍ KEŘE (1020 ks) _x000D_
Zkratka 	Taxon vědecky, velikost 	Počet ks _x000D_
BER 	dřišťál Thunbergův, Berberis thunbergii, vel. 30/40 	152 _x000D_
CAR 	čimišník keřový, Caragana arborescens, vel. 30/40 	93 _x000D_
COS 	svída krvavá, Cornus sanguinea, vel. 40/60 	99 _x000D_
EUO 	brslen evropský, Euonymus europaeus, vel. 40/60 	50 _x000D_
PYR 	hlohyně šarlatová ´Kasan´, Pyracantha coccinea ´Kasan´,vel.40/60 	183 _x000D_
RUG 	růže svraskalá, Rosa rugosa, vel.  20/40 	197 _x000D_
SAG 	bez černý ´Golden Tower´, Sambucus nigra ´Golden Tower´, vel. 80/100 	42 _x000D_
SYR 	šeřík obecný, Syringa vulgaris, vel. 40/60 	52 _x000D_
VAN 	tavolník Vanhouttův, Spiraea x vanhouttei, vel. 30/40 	60 _x000D_
VOP 	kalina okrouhlolistá ´Roseum´, Viburnum opulus ´Roseum´, vel. 40/60 	92 _x000D_
  	  	  _x000D_
NIŽŠÍ KEŘE (5251 ks) _x000D_
Zkratka 	Taxon vědecky, velikost 	Počet ks _x000D_
CAL 	třezalka kalíškatá, Hypericum calycinum, vel. 20/40 	868 _x000D_
EX 	hroznovec hroznatý, Exochorda racemosa, vel. 20/40 	26 _x000D_
HED 	břečťan obecný, Hedera helix, vel. 5/15 	1056 _x000D_
HYA 	hortenzie keříkovitá ´Strong Annabelle´, Hydrangea arborescens ´Strong Annabelle´, vel.20/40 	24 _x000D_
HYP 	hortenzie latnatá ´Vanille Freise´, Hydrangea paniculata ´Vanille Freise´, vel. 40/60 	95 _x000D_
LON 	zimolez leský ´Maigrün´, Lonicera nitida ´Maigrün´, vel. 20/40 	824 _x000D_
RO 	růže Kordes půdopokryvná, Rosa Kordes půdopokryvná, vel. 20/40 	59 _x000D_
SPA 	šeřík Meyerův ´Palibin´, Syringa meyerii ´Palibin´,vel. 30/40 	27 _x000D_
STE 	korunatka klanná ´Crispa´, Stephanandra incisa ´Crispa´, vel. 20/40 	944 _x000D_
SYM 	pámelník Chenaultův ´Hancock´, Symphoricarpos chenaultii ´Hancock´,vel.20/40 	1328 _x000D_
  	  	  _x000D_
_x000D_
POPÍNAVÉ ROSTLINY (110 ks) _x000D_
Zkratka 	Taxon vědecky, velikost 	Počet ks _x000D_
CLE 	plamének Tangutský, Clematis tangutica,vel. 40/60 	12 _x000D_
FAL 	falópie Aubertova, Fallopia aubertii, vel. 40/60 	27 _x000D_
LOJ 	zimolez japonský, Lonicera japonica, vel. 40/60 	21 _x000D_
PAR 	přísavník pětilistý, Parthenocissus quinquefolia, vel. 40/60 	33 _x000D_
SER 	zimoléz ovíjivý ´Serotina´, Lonicera periclimenum ´Serotina´, vel.40/60  	17 _x000D_
  	  	  _x000D_
PODROSTOVÉ TRVALKY (3742 ks) _x000D_
Zkratka 	Taxon vědecky, velikost 	Počet ks _x000D_
BRU 	poměnkovec velkolistý, Brunnera macrophylla , vel. K9 	680 _x000D_
GER 	kakost oddenkatý, Geranium macrorrhizum, vel. K9 	1008 _x000D_
PAC 	tlustonitník klasnatý, Pachysandra terminalis, vel. K9 	264 _x000D_
VIN 	barvínek nejmenší , Vinca minor,vel. K9 	606 _x000D_
WAL 	mochnička trojčetná, Waldsteinia ternata, vel. K9 	1184 _x000D_
 _x000D_
  	  	  _x000D_
ZÁHONY TRVALEK, TRAV A CIBULOVIN (1867 ks) _x000D_
	Zkratka 	Taxon vědecky, velikost 	Počet ks _x000D_
	ADA 	ozdobnice čínská ´Adagio´, Miscanthus sinensis ´Adagio´, vel. K11 	17 _x000D_
	ANE 	sasanka hupehenská ´Praecox´, Anemone hupehensis ´Praecox´,vel. K9 	79 _x000D_
	AST 	hvězdnice keříčkovitá v kultivarech, Aster dummosus v kultivarech, vel.K9 	75 _x000D_
	COR 	krásnoočko přeslenité ´Zagreb´, Coreopsis veticilata ´Zagreb´, vel. K9 	113 _x000D_
	DEN 	listopadka ´Orchid Helen´, Dendrantemum hybridum ´Orchid Helen´, vel.K9 	45 _x000D_
	GER 	kakost oddenkatý, Geranium macrorrhizum, vel. K9 	1053 _x000D_
	GEW 	kakost wallichianský ´Rozanne´, Geranium wallichianum ´Rozanne´, vel. K11 	53 _x000D_
	LAV 	levandule úzkolistá ´Munstead´, Lavandula angustifolia ´Munstea, vel.. K9 	94 _x000D_
	MOL 	bezkolenec modrý ´Edith Dudszus´, Molinia caerulea ´Edith Dudszus´, vel. K9 	61 _x000D_
	NEP 	šanta Faassenova,Nepeta x faassenii, vel. K9 	97 _x000D_
PAN 	proso vždyzelené ´Cloud Nine´, Panicum virgatum ´Cloud Nine´, vel.K9 	18 PEN 	dochan psárkovitý, Penisetum alopecuroides, vel. K9 	24 _x000D_
	SAN 	šalvěj hajní ´Caradonna´, Salvia nemorosa ´Caradonna´, vel. K9 	49 _x000D_
	SAV 	šalvěj přeslenitá ´Purple Rain´, Salvia veticilata ´Purple Rain´, vel. K9 	44 _x000D_
	STA 	čistec velkokvětý ´Superba´,Stachys grandiflora ´Superba´, vel. K9 	45 _x000D_
 _x000D_
 	  	česnek okrasný,Allium giganteum, vel. cib16/20 	23 _x000D_
 _x000D_
 	  	narcis botanický,Narcissus botanický,vel. cib8/10 	97 _x000D_
 _x000D_
 	  	tulipán botanický, Tulipa botanický, vel. cib6/8 	116 _x000D_
</t>
  </si>
  <si>
    <t>8346</t>
  </si>
  <si>
    <t>"viz.technická zpráva a výkres 03.Situace sadových úprav</t>
  </si>
  <si>
    <t>181111131</t>
  </si>
  <si>
    <t>Plošná úprava terénu do 500 m2 zemina skupiny 1 až 4 nerovnosti přes 150 do 200 mm v rovinně a svahu do 1:5</t>
  </si>
  <si>
    <t>1728446792</t>
  </si>
  <si>
    <t>Plošná úprava terénu v zemině skupiny 1 až 4 s urovnáním povrchu bez doplnění ornice souvislé plochy do 500 m2 při nerovnostech terénu přes 150 do 200 mm v rovině nebo na svahu do 1:5</t>
  </si>
  <si>
    <t>https://podminky.urs.cz/item/CS_URS_2023_02/181111131</t>
  </si>
  <si>
    <t>183111113</t>
  </si>
  <si>
    <t>Hloubení jamek bez výměny půdy zeminy skupiny 1 až 4 obj přes 0,005 do 0,01 m3 v rovině a svahu do 1:5</t>
  </si>
  <si>
    <t>13259289</t>
  </si>
  <si>
    <t>Hloubení jamek pro vysazování rostlin v zemině skupiny 1 až 4 bez výměny půdy v rovině nebo na svahu do 1:5, objemu přes 0,005 do 0,01 m3</t>
  </si>
  <si>
    <t>https://podminky.urs.cz/item/CS_URS_2023_02/183111113</t>
  </si>
  <si>
    <t>183111114</t>
  </si>
  <si>
    <t>Hloubení jamek bez výměny půdy zeminy skupiny 1 až 4 obj přes 0,01 do 0,02 m3 v rovině a svahu do 1:5</t>
  </si>
  <si>
    <t>-558151793</t>
  </si>
  <si>
    <t>Hloubení jamek pro vysazování rostlin v zemině skupiny 1 až 4 bez výměny půdy v rovině nebo na svahu do 1:5, objemu přes 0,01 do 0,02 m3</t>
  </si>
  <si>
    <t>https://podminky.urs.cz/item/CS_URS_2023_02/183111114</t>
  </si>
  <si>
    <t>1207</t>
  </si>
  <si>
    <t>183101115</t>
  </si>
  <si>
    <t>Hloubení jamek bez výměny půdy zeminy skupiny 1 až 4 obj přes 0,125 do 0,4 m3 v rovině a svahu do 1:5</t>
  </si>
  <si>
    <t>-945889227</t>
  </si>
  <si>
    <t>Hloubení jamek pro vysazování rostlin v zemině skupiny 1 až 4 bez výměny půdy v rovině nebo na svahu do 1:5, objemu přes 0,125 do 0,40 m3</t>
  </si>
  <si>
    <t>https://podminky.urs.cz/item/CS_URS_2023_02/183101115</t>
  </si>
  <si>
    <t>183101221</t>
  </si>
  <si>
    <t>Jamky pro výsadbu s výměnou 50 % půdy zeminy skupiny 1 až 4 obj přes 0,4 do 1 m3 v rovině a svahu do 1:5</t>
  </si>
  <si>
    <t>-670666179</t>
  </si>
  <si>
    <t>Hloubení jamek pro vysazování rostlin v zemině skupiny 1 až 4 s výměnou půdy z 50% v rovině nebo na svahu do 1:5, objemu přes 0,40 do 1,00 m3</t>
  </si>
  <si>
    <t>https://podminky.urs.cz/item/CS_URS_2023_02/183101221</t>
  </si>
  <si>
    <t>23"pro stromy,rozměry jámy:1,2x1,2 m,hloubka 0,6m</t>
  </si>
  <si>
    <t>183101326</t>
  </si>
  <si>
    <t>Jamky pro výsadbu s výměnou 100 % půdy zeminy skupiny 1 až 4 obj přes 5 do 6 m3 v rovině a svahu do 1:5</t>
  </si>
  <si>
    <t>-35680853</t>
  </si>
  <si>
    <t>Hloubení jamek pro vysazování rostlin v zemině skupiny 1 až 4 s výměnou půdy z 100% v rovině nebo na svahu do 1:5, objemu přes 5,00 do 6,00 m3</t>
  </si>
  <si>
    <t>https://podminky.urs.cz/item/CS_URS_2023_02/183101326</t>
  </si>
  <si>
    <t>1" výsadbové místo pro lípu u severního vstupu,průměr jámy3m,hloubra 1m</t>
  </si>
  <si>
    <t>183112130</t>
  </si>
  <si>
    <t>Hloubení jamek bez výměny půdy zeminy skupiny 1 až 4 obj přes 0,005 do 0,01 m3 ve svahu přes 1:5 do 1:2</t>
  </si>
  <si>
    <t>-173335480</t>
  </si>
  <si>
    <t>Hloubení jamek pro vysazování rostlin v zemině skupiny 1 až 4 bez výměny půdy na svahu přes 1:5 do 1:2, objemu přes 0,005 do 0,01 m3</t>
  </si>
  <si>
    <t>https://podminky.urs.cz/item/CS_URS_2023_02/183112130</t>
  </si>
  <si>
    <t>2145</t>
  </si>
  <si>
    <t>183112131</t>
  </si>
  <si>
    <t>Hloubení jamek bez výměny půdy zeminy skupiny 1 až 4 obj přes 0,01 do 0,02 m3 ve svahu přes 1:5 do 1:2</t>
  </si>
  <si>
    <t>1250749623</t>
  </si>
  <si>
    <t>Hloubení jamek pro vysazování rostlin v zemině skupiny 1 až 4 bez výměny půdy na svahu přes 1:5 do 1:2, objemu přes 0,01 do 0,02 m3</t>
  </si>
  <si>
    <t>https://podminky.urs.cz/item/CS_URS_2023_02/183112131</t>
  </si>
  <si>
    <t>536</t>
  </si>
  <si>
    <t>183211313</t>
  </si>
  <si>
    <t>Výsadba cibulí nebo hlíz</t>
  </si>
  <si>
    <t>-429220250</t>
  </si>
  <si>
    <t>Výsadba květin do připravené půdy se zalitím do připravené půdy, se zalitím cibulí nebo hlíz</t>
  </si>
  <si>
    <t>https://podminky.urs.cz/item/CS_URS_2023_02/183211313</t>
  </si>
  <si>
    <t>236</t>
  </si>
  <si>
    <t>183205111</t>
  </si>
  <si>
    <t>Založení záhonu v rovině a svahu do 1:5 zemina skupiny 1 a 2</t>
  </si>
  <si>
    <t>341063150</t>
  </si>
  <si>
    <t>Založení záhonu pro výsadbu rostlin v rovině nebo na svahu do 1:5 v zemině skupiny 1 až 2</t>
  </si>
  <si>
    <t>https://podminky.urs.cz/item/CS_URS_2023_02/183205111</t>
  </si>
  <si>
    <t>2061"plocha všech záhonů v rovině</t>
  </si>
  <si>
    <t>183205131</t>
  </si>
  <si>
    <t>Založení záhonu ve svahu přes 1:5 do 1:2 zemina skupiny 1 a 2</t>
  </si>
  <si>
    <t>1427490181</t>
  </si>
  <si>
    <t>Založení záhonu pro výsadbu rostlin na svahu přes 1:5 do 1:2 v zemině skupiny 1 až 2</t>
  </si>
  <si>
    <t>https://podminky.urs.cz/item/CS_URS_2023_02/183205131</t>
  </si>
  <si>
    <t>880</t>
  </si>
  <si>
    <t>183403114</t>
  </si>
  <si>
    <t>Obdělání půdy kultivátorováním v rovině a svahu do 1:5</t>
  </si>
  <si>
    <t>710077499</t>
  </si>
  <si>
    <t>Obdělání půdy kultivátorováním v rovině nebo na svahu do 1:5</t>
  </si>
  <si>
    <t>https://podminky.urs.cz/item/CS_URS_2023_02/183403114</t>
  </si>
  <si>
    <t>14956*2"dvojnásobné s promísením</t>
  </si>
  <si>
    <t>183403115</t>
  </si>
  <si>
    <t>Obdělání půdy kultivátorováním ve svahu přes 1:5 do 1:2</t>
  </si>
  <si>
    <t>-562351572</t>
  </si>
  <si>
    <t>Obdělání půdy kultivátorováním na svahu přes 1:5 do 1:2</t>
  </si>
  <si>
    <t>https://podminky.urs.cz/item/CS_URS_2023_02/183403115</t>
  </si>
  <si>
    <t>880"plocha všech záhonů ve svahu</t>
  </si>
  <si>
    <t>183403153</t>
  </si>
  <si>
    <t>Obdělání půdy hrabáním v rovině a svahu do 1:5</t>
  </si>
  <si>
    <t>-1295012566</t>
  </si>
  <si>
    <t>Obdělání půdy hrabáním v rovině nebo na svahu do 1:5</t>
  </si>
  <si>
    <t>https://podminky.urs.cz/item/CS_URS_2023_02/183403153</t>
  </si>
  <si>
    <t>184215221</t>
  </si>
  <si>
    <t>Podzemní ukotvení kmene dřevin do skruže obvodu kmene do 200 mm</t>
  </si>
  <si>
    <t>-1006424935</t>
  </si>
  <si>
    <t>Ukotvení dřeviny podzemním kotvením do skruže, obvodu kmene do 200 mm</t>
  </si>
  <si>
    <t>https://podminky.urs.cz/item/CS_URS_2023_02/184215221</t>
  </si>
  <si>
    <t>184813163</t>
  </si>
  <si>
    <t>Zřízení ochranného nátěru kmene stromu do výšky 1 m obvodu přes 250 mm</t>
  </si>
  <si>
    <t>-2072800005</t>
  </si>
  <si>
    <t>Zřízení ochranného nátěru kmene stromu do výšky 1 m, obvodu kmene přes 250 mm</t>
  </si>
  <si>
    <t>https://podminky.urs.cz/item/CS_URS_2023_02/184813163</t>
  </si>
  <si>
    <t>184102110</t>
  </si>
  <si>
    <t>Výsadba dřeviny s balem D do 0,1 m do jamky se zalitím v rovině a svahu do 1:5</t>
  </si>
  <si>
    <t>1504768887</t>
  </si>
  <si>
    <t>Výsadba dřeviny s balem do předem vyhloubené jamky se zalitím v rovině nebo na svahu do 1:5, při průměru balu do 100 mm</t>
  </si>
  <si>
    <t>https://podminky.urs.cz/item/CS_URS_2023_02/184102110</t>
  </si>
  <si>
    <t>8238</t>
  </si>
  <si>
    <t>184102111</t>
  </si>
  <si>
    <t>Výsadba dřeviny s balem D přes 0,1 do 0,2 m do jamky se zalitím v rovině a svahu do 1:5</t>
  </si>
  <si>
    <t>511473692</t>
  </si>
  <si>
    <t>Výsadba dřeviny s balem do předem vyhloubené jamky se zalitím v rovině nebo na svahu do 1:5, při průměru balu přes 100 do 200 mm</t>
  </si>
  <si>
    <t>https://podminky.urs.cz/item/CS_URS_2023_02/184102111</t>
  </si>
  <si>
    <t>184102114</t>
  </si>
  <si>
    <t>Výsadba dřeviny s balem D přes 0,4 do 0,5 m do jamky se zalitím v rovině a svahu do 1:5</t>
  </si>
  <si>
    <t>1407125771</t>
  </si>
  <si>
    <t>Výsadba dřeviny s balem do předem vyhloubené jamky se zalitím v rovině nebo na svahu do 1:5, při průměru balu přes 400 do 500 mm</t>
  </si>
  <si>
    <t>https://podminky.urs.cz/item/CS_URS_2023_02/184102114</t>
  </si>
  <si>
    <t>184102120</t>
  </si>
  <si>
    <t>Výsadba dřeviny s balem D do 0,1 m do jamky se zalitím ve svahu přes 1:5 do 1:2</t>
  </si>
  <si>
    <t>-785432777</t>
  </si>
  <si>
    <t>Výsadba dřeviny s balem do předem vyhloubené jamky se zalitím na svahu přes 1:5 do 1:2, při průměru balu do 100 mm</t>
  </si>
  <si>
    <t>https://podminky.urs.cz/item/CS_URS_2023_02/184102120</t>
  </si>
  <si>
    <t>1909</t>
  </si>
  <si>
    <t>184102121</t>
  </si>
  <si>
    <t>Výsadba dřeviny s balem D přes 0,1 do 0,2 m do jamky se zalitím ve svahu přes 1:5 do 1:2</t>
  </si>
  <si>
    <t>-1507786956</t>
  </si>
  <si>
    <t>Výsadba dřeviny s balem do předem vyhloubené jamky se zalitím na svahu přes 1:5 do 1:2, při průměru balu přes 100 do 200 mm</t>
  </si>
  <si>
    <t>https://podminky.urs.cz/item/CS_URS_2023_02/184102121</t>
  </si>
  <si>
    <t>184503121</t>
  </si>
  <si>
    <t>Odstranění obalu kmene v jedné vrstvě v rovině a svahu do 1:5</t>
  </si>
  <si>
    <t>2146324657</t>
  </si>
  <si>
    <t>Odstranění obalu kmene a spodních větví stromu z juty v jedné vrstvě v rovině nebo na svahu do 1:5</t>
  </si>
  <si>
    <t>https://podminky.urs.cz/item/CS_URS_2023_02/184503121</t>
  </si>
  <si>
    <t>0,2*pi*1,5*21</t>
  </si>
  <si>
    <t>0,3*pi*2*10</t>
  </si>
  <si>
    <t>184215163</t>
  </si>
  <si>
    <t>Odstranění ukotvení kmene dřevin dvěma kůly D do 0,1 m dl přes 2 do 3 m</t>
  </si>
  <si>
    <t>1772522172</t>
  </si>
  <si>
    <t>Odstranění ukotvení dřeviny kůly dvěma kůly, délky přes 2 do 3 m</t>
  </si>
  <si>
    <t>https://podminky.urs.cz/item/CS_URS_2023_02/184215163</t>
  </si>
  <si>
    <t>184215173</t>
  </si>
  <si>
    <t>Odstranění ukotvení kmene dřevin třemi kůly D do 0,1 m dl přes 2 do 3 m</t>
  </si>
  <si>
    <t>-714102572</t>
  </si>
  <si>
    <t>Odstranění ukotvení dřeviny kůly třemi kůly, délky přes 2 do 3 m</t>
  </si>
  <si>
    <t>https://podminky.urs.cz/item/CS_URS_2023_02/184215173</t>
  </si>
  <si>
    <t>184801121</t>
  </si>
  <si>
    <t>Ošetřování vysazených dřevin soliterních v rovině a svahu do 1:5</t>
  </si>
  <si>
    <t>-913615070</t>
  </si>
  <si>
    <t>Ošetření vysazených dřevin solitérních v rovině nebo na svahu do 1:5</t>
  </si>
  <si>
    <t>https://podminky.urs.cz/item/CS_URS_2023_02/184801121</t>
  </si>
  <si>
    <t>184801131</t>
  </si>
  <si>
    <t>Ošetřování vysazených dřevin ve skupinách v rovině a svahu do 1:5</t>
  </si>
  <si>
    <t>-1539555356</t>
  </si>
  <si>
    <t>Ošetření vysazených dřevin ve skupinách v rovině nebo na svahu do 1:5</t>
  </si>
  <si>
    <t>https://podminky.urs.cz/item/CS_URS_2023_02/184801131</t>
  </si>
  <si>
    <t>2061"péče do předání díla</t>
  </si>
  <si>
    <t>184801132</t>
  </si>
  <si>
    <t>Ošetřování vysazených dřevin ve skupinách ve svahu přes 1:5 do 1:2</t>
  </si>
  <si>
    <t>-493928911</t>
  </si>
  <si>
    <t>Ošetření vysazených dřevin ve skupinách na svahu přes 1:5 do 1:2</t>
  </si>
  <si>
    <t>https://podminky.urs.cz/item/CS_URS_2023_02/184801132</t>
  </si>
  <si>
    <t>184813511</t>
  </si>
  <si>
    <t>Chemické odplevelení před založením kultury postřikem na široko v rovině a svahu do 1:5 ručně</t>
  </si>
  <si>
    <t>1492429131</t>
  </si>
  <si>
    <t>Chemické odplevelení půdy před založením kultury, trávníku nebo zpevněných ploch ručně o jakékoli výměře postřikem na široko v rovině nebo na svahu do 1:5</t>
  </si>
  <si>
    <t>https://podminky.urs.cz/item/CS_URS_2023_02/184813511</t>
  </si>
  <si>
    <t>14956"Roundup 3% roztok včetně materiálu</t>
  </si>
  <si>
    <t>184818231</t>
  </si>
  <si>
    <t>Ochrana kmene průměru do 300 mm bedněním výšky do 2 m</t>
  </si>
  <si>
    <t>-733811740</t>
  </si>
  <si>
    <t>Ochrana kmene bedněním před poškozením stavebním provozem zřízení včetně odstranění výšky bednění do 2 m průměru kmene do 300 mm</t>
  </si>
  <si>
    <t>https://podminky.urs.cz/item/CS_URS_2023_02/184818231</t>
  </si>
  <si>
    <t>184215112</t>
  </si>
  <si>
    <t>Ukotvení kmene dřevin v rovině nebo na svahu do 1:5 jedním kůlem D do 0,1 m dl přes 1 do 2 m</t>
  </si>
  <si>
    <t>-294860101</t>
  </si>
  <si>
    <t>Ukotvení dřeviny kůly v rovině nebo na svahu do 1:5 jedním kůlem, délky přes 1 do 2 m</t>
  </si>
  <si>
    <t>https://podminky.urs.cz/item/CS_URS_2023_02/184215112</t>
  </si>
  <si>
    <t>60591253</t>
  </si>
  <si>
    <t>kůl vyvazovací dřevěný impregnovaný D 8cm dl 2m</t>
  </si>
  <si>
    <t>1725673843</t>
  </si>
  <si>
    <t>184215133</t>
  </si>
  <si>
    <t>Ukotvení kmene dřevin v rovině nebo na svahu do 1:5 třemi kůly D do 0,1 m dl přes 2 do 3 m</t>
  </si>
  <si>
    <t>-290910142</t>
  </si>
  <si>
    <t>Ukotvení dřeviny kůly v rovině nebo na svahu do 1:5 třemi kůly, délky přes 2 do 3 m</t>
  </si>
  <si>
    <t>https://podminky.urs.cz/item/CS_URS_2023_02/184215133</t>
  </si>
  <si>
    <t>60591257</t>
  </si>
  <si>
    <t>kůl vyvazovací dřevěný impregnovaný D 8cm dl 3m</t>
  </si>
  <si>
    <t>415154056</t>
  </si>
  <si>
    <t>184911111</t>
  </si>
  <si>
    <t>Znovuuvázání dřeviny ke kůlům</t>
  </si>
  <si>
    <t>1532818600</t>
  </si>
  <si>
    <t>Znovuuvázání dřeviny jedním úvazkem ke stávajícímu kůlu</t>
  </si>
  <si>
    <t>https://podminky.urs.cz/item/CS_URS_2023_02/184911111</t>
  </si>
  <si>
    <t>186</t>
  </si>
  <si>
    <t>184911161</t>
  </si>
  <si>
    <t>Mulčování záhonů kačírkem tl vrstvy přes 0,05 do 0,1 m v rovině a svahu do 1:5</t>
  </si>
  <si>
    <t>984001368</t>
  </si>
  <si>
    <t>Mulčování záhonů kačírkem nebo drceným kamenivem tloušťky mulče přes 50 do 100 mm v rovině nebo na svahu do 1:5</t>
  </si>
  <si>
    <t>https://podminky.urs.cz/item/CS_URS_2023_02/184911161</t>
  </si>
  <si>
    <t>211"21m3 (záhon s trvalkami)</t>
  </si>
  <si>
    <t>"drcené kamenivo,nebo kačírek</t>
  </si>
  <si>
    <t>58337401</t>
  </si>
  <si>
    <t>kamenivo dekorační (kačírek) frakce 8/16</t>
  </si>
  <si>
    <t>-123312087</t>
  </si>
  <si>
    <t>211*0,08*1,8</t>
  </si>
  <si>
    <t>184911431</t>
  </si>
  <si>
    <t>Mulčování rostlin kůrou tl přes 0,1 do 0,15 m v rovině a svahu do 1:5</t>
  </si>
  <si>
    <t>-1672811075</t>
  </si>
  <si>
    <t>Mulčování vysazených rostlin mulčovací kůrou, tl. přes 100 do 150 mm v rovině nebo na svahu do 1:5</t>
  </si>
  <si>
    <t>https://podminky.urs.cz/item/CS_URS_2023_02/184911431</t>
  </si>
  <si>
    <t>2730"záhony keře</t>
  </si>
  <si>
    <t>10391100</t>
  </si>
  <si>
    <t>kůra mulčovací VL</t>
  </si>
  <si>
    <t>971415543</t>
  </si>
  <si>
    <t>2730*0,15</t>
  </si>
  <si>
    <t>185802114</t>
  </si>
  <si>
    <t>Hnojení půdy umělým hnojivem k jednotlivým rostlinám v rovině a svahu do 1:5</t>
  </si>
  <si>
    <t>844668316</t>
  </si>
  <si>
    <t>Hnojení půdy nebo trávníku v rovině nebo na svahu do 1:5 umělým hnojivem s rozdělením k jednotlivým rostlinám</t>
  </si>
  <si>
    <t>https://podminky.urs.cz/item/CS_URS_2023_02/185802114</t>
  </si>
  <si>
    <t>2*(0,64+0,4+1,2)</t>
  </si>
  <si>
    <t>185802123</t>
  </si>
  <si>
    <t>Hnojení půdy umělým hnojivem na široko ve svahu přes 1:5 do 1:2</t>
  </si>
  <si>
    <t>-1725320260</t>
  </si>
  <si>
    <t>Hnojení půdy nebo trávníku na svahu přes 1:5 do 1:2 umělým hnojivem na široko</t>
  </si>
  <si>
    <t>https://podminky.urs.cz/item/CS_URS_2023_02/185802123</t>
  </si>
  <si>
    <t>1,8</t>
  </si>
  <si>
    <t>"1149+1276+480+211,3x3116  20g na m2 1x za vegetaci"</t>
  </si>
  <si>
    <t>184215413</t>
  </si>
  <si>
    <t>Zhotovení závlahové mísy dřevin D přes 1,0 m v rovině nebo na svahu do 1:5</t>
  </si>
  <si>
    <t>2145035880</t>
  </si>
  <si>
    <t>Zhotovení závlahové mísy u solitérních dřevin v rovině nebo na svahu do 1:5, o průměru mísy přes 1 m</t>
  </si>
  <si>
    <t>https://podminky.urs.cz/item/CS_URS_2023_02/184215413</t>
  </si>
  <si>
    <t>185804311</t>
  </si>
  <si>
    <t>Zalití rostlin vodou plocha do 20 m2</t>
  </si>
  <si>
    <t>1850800950</t>
  </si>
  <si>
    <t>Zalití rostlin vodou plochy záhonů jednotlivě do 20 m2</t>
  </si>
  <si>
    <t>https://podminky.urs.cz/item/CS_URS_2023_02/185804311</t>
  </si>
  <si>
    <t>185851121</t>
  </si>
  <si>
    <t>Dovoz vody pro zálivku rostlin za vzdálenost do 1000 m</t>
  </si>
  <si>
    <t>-205088296</t>
  </si>
  <si>
    <t>Dovoz vody pro zálivku rostlin na vzdálenost do 1000 m</t>
  </si>
  <si>
    <t>https://podminky.urs.cz/item/CS_URS_2023_02/185851121</t>
  </si>
  <si>
    <t>Zakládání - úprava podloží a základové spáry, zlepšování vlastností hornin</t>
  </si>
  <si>
    <t>212752403</t>
  </si>
  <si>
    <t>Trativod z drenážních trubek korugovaných PE-HD SN 8 perforace 360° včetně lože otevřený výkop DN 200 pro liniové stavby</t>
  </si>
  <si>
    <t>-2026264644</t>
  </si>
  <si>
    <t>Trativody z drenážních trubek pro liniové stavby a komunikace se zřízením štěrkového lože pod trubky a s jejich obsypem v otevřeném výkopu trubka korugovaná sendvičová PE-HD SN 8 celoperforovaná 360° DN 200</t>
  </si>
  <si>
    <t>https://podminky.urs.cz/item/CS_URS_2023_02/212752403</t>
  </si>
  <si>
    <t>767995 R-23</t>
  </si>
  <si>
    <t>Výroba a montáž kov. atypických konstr. lem z ocelové pásoviny</t>
  </si>
  <si>
    <t>-1239152430</t>
  </si>
  <si>
    <t>125</t>
  </si>
  <si>
    <t>tl.100x5mm dl.2m,kotveno do podloží ocelovými pruty R10 dl.400mm á 0,5m,navařenými k plechu,konce spojované svářením</t>
  </si>
  <si>
    <t>H23</t>
  </si>
  <si>
    <t>Plochy a úpravy území</t>
  </si>
  <si>
    <t>184852235</t>
  </si>
  <si>
    <t>Řez stromu zdravotní o ploše koruny přes 60 do 90 m2 lezeckou technikou</t>
  </si>
  <si>
    <t>322263387</t>
  </si>
  <si>
    <t>Řez stromů prováděný lezeckou technikou zdravotní (S-RZ), plocha koruny stromu přes 60 do 90 m2</t>
  </si>
  <si>
    <t>https://podminky.urs.cz/item/CS_URS_2023_02/184852235</t>
  </si>
  <si>
    <t>184852237</t>
  </si>
  <si>
    <t>Řez stromu zdravotní o ploše koruny přes 120 do 150 m2 lezeckou technikou</t>
  </si>
  <si>
    <t>-1305037044</t>
  </si>
  <si>
    <t>Řez stromů prováděný lezeckou technikou zdravotní (S-RZ), plocha koruny stromu přes 120 do 150 m2</t>
  </si>
  <si>
    <t>https://podminky.urs.cz/item/CS_URS_2023_02/184852237</t>
  </si>
  <si>
    <t>184852238</t>
  </si>
  <si>
    <t>Řez stromu zdravotní o ploše koruny přes 150 do 180 m2 lezeckou technikou</t>
  </si>
  <si>
    <t>977571748</t>
  </si>
  <si>
    <t>Řez stromů prováděný lezeckou technikou zdravotní (S-RZ), plocha koruny stromu přes 150 do 180 m2</t>
  </si>
  <si>
    <t>https://podminky.urs.cz/item/CS_URS_2023_02/184852238</t>
  </si>
  <si>
    <t>184852239</t>
  </si>
  <si>
    <t>Řez stromu zdravotní o ploše koruny přes 180 do 210 m2 lezeckou technikou</t>
  </si>
  <si>
    <t>-243406717</t>
  </si>
  <si>
    <t>Řez stromů prováděný lezeckou technikou zdravotní (S-RZ), plocha koruny stromu přes 180 do 210 m2</t>
  </si>
  <si>
    <t>https://podminky.urs.cz/item/CS_URS_2023_02/184852239</t>
  </si>
  <si>
    <t>184852241</t>
  </si>
  <si>
    <t>Řez stromu zdravotní o ploše koruny přes 210 do 240 m2 lezeckou technikou</t>
  </si>
  <si>
    <t>834827124</t>
  </si>
  <si>
    <t>Řez stromů prováděný lezeckou technikou zdravotní (S-RZ), plocha koruny stromu přes 210 do 240 m2</t>
  </si>
  <si>
    <t>https://podminky.urs.cz/item/CS_URS_2023_02/184852241</t>
  </si>
  <si>
    <t>184852242</t>
  </si>
  <si>
    <t>Řez stromu zdravotní o ploše koruny přes 240 do 270 m2 lezeckou technikou</t>
  </si>
  <si>
    <t>1656002950</t>
  </si>
  <si>
    <t>Řez stromů prováděný lezeckou technikou zdravotní (S-RZ), plocha koruny stromu přes 240 do 270 m2</t>
  </si>
  <si>
    <t>https://podminky.urs.cz/item/CS_URS_2023_02/184852242</t>
  </si>
  <si>
    <t>184852243</t>
  </si>
  <si>
    <t>Řez stromu zdravotní o ploše koruny přes 270 do 300 m2 lezeckou technikou</t>
  </si>
  <si>
    <t>1197145118</t>
  </si>
  <si>
    <t>Řez stromů prováděný lezeckou technikou zdravotní (S-RZ), plocha koruny stromu přes 270 do 300 m2</t>
  </si>
  <si>
    <t>https://podminky.urs.cz/item/CS_URS_2023_02/184852243</t>
  </si>
  <si>
    <t>184852244</t>
  </si>
  <si>
    <t>Řez stromu zdravotní o ploše koruny přes 300 do 330 m2 lezeckou technikou</t>
  </si>
  <si>
    <t>-2080182988</t>
  </si>
  <si>
    <t>Řez stromů prováděný lezeckou technikou zdravotní (S-RZ), plocha koruny stromu přes 300 do 330 m2</t>
  </si>
  <si>
    <t>https://podminky.urs.cz/item/CS_URS_2023_02/184852244</t>
  </si>
  <si>
    <t>184852245</t>
  </si>
  <si>
    <t>Řez stromu zdravotní o ploše koruny přes 330 do 360 m2 lezeckou technikou</t>
  </si>
  <si>
    <t>112678365</t>
  </si>
  <si>
    <t>Řez stromů prováděný lezeckou technikou zdravotní (S-RZ), plocha koruny stromu přes 330 do 360 m2</t>
  </si>
  <si>
    <t>https://podminky.urs.cz/item/CS_URS_2023_02/184852245</t>
  </si>
  <si>
    <t>184852246</t>
  </si>
  <si>
    <t>Řez stromu zdravotní o ploše koruny přes 360 do 390 m2 lezeckou technikou</t>
  </si>
  <si>
    <t>-169011861</t>
  </si>
  <si>
    <t>Řez stromů prováděný lezeckou technikou zdravotní (S-RZ), plocha koruny stromu přes 360 do 390 m2</t>
  </si>
  <si>
    <t>https://podminky.urs.cz/item/CS_URS_2023_02/184852246</t>
  </si>
  <si>
    <t>184852247</t>
  </si>
  <si>
    <t>Řez stromu zdravotní o ploše koruny přes 390 do 420 m2 lezeckou technikou</t>
  </si>
  <si>
    <t>-542027121</t>
  </si>
  <si>
    <t>Řez stromů prováděný lezeckou technikou zdravotní (S-RZ), plocha koruny stromu přes 390 do 420 m2</t>
  </si>
  <si>
    <t>https://podminky.urs.cz/item/CS_URS_2023_02/184852247</t>
  </si>
  <si>
    <t>184852248</t>
  </si>
  <si>
    <t>Řez stromu zdravotní o ploše koruny přes 420 do 450 m2 lezeckou technikou</t>
  </si>
  <si>
    <t>1096039475</t>
  </si>
  <si>
    <t>Řez stromů prováděný lezeckou technikou zdravotní (S-RZ), plocha koruny stromu přes 420 do 450 m2</t>
  </si>
  <si>
    <t>https://podminky.urs.cz/item/CS_URS_2023_02/184852248</t>
  </si>
  <si>
    <t>184852249</t>
  </si>
  <si>
    <t>Řez stromu zdravotní o ploše koruny přes 450 do 480 m2 lezeckou technikou</t>
  </si>
  <si>
    <t>2141682591</t>
  </si>
  <si>
    <t>Řez stromů prováděný lezeckou technikou zdravotní (S-RZ), plocha koruny stromu přes 450 do 480 m2</t>
  </si>
  <si>
    <t>https://podminky.urs.cz/item/CS_URS_2023_02/184852249</t>
  </si>
  <si>
    <t>184852251</t>
  </si>
  <si>
    <t>Řez stromu zdravotní o ploše koruny přes 480 do 510 m2 lezeckou technikou</t>
  </si>
  <si>
    <t>192881986</t>
  </si>
  <si>
    <t>Řez stromů prováděný lezeckou technikou zdravotní (S-RZ), plocha koruny stromu přes 480 do 510 m2</t>
  </si>
  <si>
    <t>https://podminky.urs.cz/item/CS_URS_2023_02/184852251</t>
  </si>
  <si>
    <t>184852252</t>
  </si>
  <si>
    <t>Řez stromu zdravotní o ploše koruny přes 510 do 540 m2 lezeckou technikou</t>
  </si>
  <si>
    <t>2136736374</t>
  </si>
  <si>
    <t>Řez stromů prováděný lezeckou technikou zdravotní (S-RZ), plocha koruny stromu přes 510 do 540 m2</t>
  </si>
  <si>
    <t>https://podminky.urs.cz/item/CS_URS_2023_02/184852252</t>
  </si>
  <si>
    <t>184852253</t>
  </si>
  <si>
    <t>Řez stromu zdravotní o ploše koruny přes 540 do 570 m2 lezeckou technikou</t>
  </si>
  <si>
    <t>-503699007</t>
  </si>
  <si>
    <t>Řez stromů prováděný lezeckou technikou zdravotní (S-RZ), plocha koruny stromu přes 540 do 570 m2</t>
  </si>
  <si>
    <t>https://podminky.urs.cz/item/CS_URS_2023_02/184852253</t>
  </si>
  <si>
    <t>184852254</t>
  </si>
  <si>
    <t>Řez stromu zdravotní o ploše koruny přes 570 do 600 m2 lezeckou technikou</t>
  </si>
  <si>
    <t>-1758224116</t>
  </si>
  <si>
    <t>Řez stromů prováděný lezeckou technikou zdravotní (S-RZ), plocha koruny stromu přes 570 do 600 m2</t>
  </si>
  <si>
    <t>https://podminky.urs.cz/item/CS_URS_2023_02/184852254</t>
  </si>
  <si>
    <t>R.0</t>
  </si>
  <si>
    <t>Řez stromu zdravotní o ploše koruny přes 600 m2 lezeckou technikou</t>
  </si>
  <si>
    <t>2030405618</t>
  </si>
  <si>
    <t>184852139</t>
  </si>
  <si>
    <t>Řez stromu bezpečnostní o ploše koruny přes 180 do 210 m2 lezeckou technikou</t>
  </si>
  <si>
    <t>37453482</t>
  </si>
  <si>
    <t>Řez stromů prováděný lezeckou technikou bezpečnostní (S-RB), plocha koruny stromu přes 180 do 210 m2</t>
  </si>
  <si>
    <t>https://podminky.urs.cz/item/CS_URS_2023_02/184852139</t>
  </si>
  <si>
    <t>184852142</t>
  </si>
  <si>
    <t>Řez stromu bezpečnostní o ploše koruny přes 240 do 270 m2 lezeckou technikou</t>
  </si>
  <si>
    <t>1690477754</t>
  </si>
  <si>
    <t>Řez stromů prováděný lezeckou technikou bezpečnostní (S-RB), plocha koruny stromu přes 240 do 270 m2</t>
  </si>
  <si>
    <t>https://podminky.urs.cz/item/CS_URS_2023_02/184852142</t>
  </si>
  <si>
    <t>184852144</t>
  </si>
  <si>
    <t>Řez stromu bezpečnostní o ploše koruny přes 300 do 330 m2 lezeckou technikou</t>
  </si>
  <si>
    <t>735278766</t>
  </si>
  <si>
    <t>Řez stromů prováděný lezeckou technikou bezpečnostní (S-RB), plocha koruny stromu přes 300 do 330 m2</t>
  </si>
  <si>
    <t>https://podminky.urs.cz/item/CS_URS_2023_02/184852144</t>
  </si>
  <si>
    <t>184852145</t>
  </si>
  <si>
    <t>Řez stromu bezpečnostní o ploše koruny přes 330 do 360 m2 lezeckou technikou</t>
  </si>
  <si>
    <t>582628782</t>
  </si>
  <si>
    <t>Řez stromů prováděný lezeckou technikou bezpečnostní (S-RB), plocha koruny stromu přes 330 do 360 m2</t>
  </si>
  <si>
    <t>https://podminky.urs.cz/item/CS_URS_2023_02/184852145</t>
  </si>
  <si>
    <t>184852147</t>
  </si>
  <si>
    <t>Řez stromu bezpečnostní o ploše koruny přes 390 do 420 m2 lezeckou technikou</t>
  </si>
  <si>
    <t>-1111570957</t>
  </si>
  <si>
    <t>Řez stromů prováděný lezeckou technikou bezpečnostní (S-RB), plocha koruny stromu přes 390 do 420 m2</t>
  </si>
  <si>
    <t>https://podminky.urs.cz/item/CS_URS_2023_02/184852147</t>
  </si>
  <si>
    <t>184852149</t>
  </si>
  <si>
    <t>Řez stromu bezpečnostní o ploše koruny přes 450 do 480 m2 lezeckou technikou</t>
  </si>
  <si>
    <t>1577643442</t>
  </si>
  <si>
    <t>Řez stromů prováděný lezeckou technikou bezpečnostní (S-RB), plocha koruny stromu přes 450 do 480 m2</t>
  </si>
  <si>
    <t>https://podminky.urs.cz/item/CS_URS_2023_02/184852149</t>
  </si>
  <si>
    <t>184852152</t>
  </si>
  <si>
    <t>Řez stromu bezpečnostní o ploše koruny přes 510 do 540 m2 lezeckou technikou</t>
  </si>
  <si>
    <t>-1630090802</t>
  </si>
  <si>
    <t>Řez stromů prováděný lezeckou technikou bezpečnostní (S-RB), plocha koruny stromu přes 510 do 540 m2</t>
  </si>
  <si>
    <t>https://podminky.urs.cz/item/CS_URS_2023_02/184852152</t>
  </si>
  <si>
    <t>184852153</t>
  </si>
  <si>
    <t>Řez stromu bezpečnostní o ploše koruny přes 540 do 570 m2 lezeckou technikou</t>
  </si>
  <si>
    <t>1731984965</t>
  </si>
  <si>
    <t>Řez stromů prováděný lezeckou technikou bezpečnostní (S-RB), plocha koruny stromu přes 540 do 570 m2</t>
  </si>
  <si>
    <t>https://podminky.urs.cz/item/CS_URS_2023_02/184852153</t>
  </si>
  <si>
    <t>R.1</t>
  </si>
  <si>
    <t>Řez stromu bezpečnostní o ploše koruny přes 600 m2 lezeckou technikou</t>
  </si>
  <si>
    <t>-45910249</t>
  </si>
  <si>
    <t>R.2</t>
  </si>
  <si>
    <t>Řez stromu lezeckou technikou - lokální redukce směrem k překážce</t>
  </si>
  <si>
    <t>-1142814328</t>
  </si>
  <si>
    <t>R.3</t>
  </si>
  <si>
    <t>Řez stromu lezeckou technikou - lokální redukce stabilizační</t>
  </si>
  <si>
    <t>1414654263</t>
  </si>
  <si>
    <t>R.4</t>
  </si>
  <si>
    <t>Řez stromu - úprava průjezdného či průchozího profilu</t>
  </si>
  <si>
    <t>-1727485041</t>
  </si>
  <si>
    <t>184813153</t>
  </si>
  <si>
    <t>Odstranění výmladků stromu mechanicky na bázi v do 2 m průměru kmene přes 0,2 do 0,6 m</t>
  </si>
  <si>
    <t>907328339</t>
  </si>
  <si>
    <t>Odstranění výmladků stromu ručně, na bázi, výšky do 2 m, průměru kmene přes 0,2 do 0,6 m</t>
  </si>
  <si>
    <t>https://podminky.urs.cz/item/CS_URS_2023_02/184813153</t>
  </si>
  <si>
    <t>184813155</t>
  </si>
  <si>
    <t>Odstranění výmladků stromu mechanicky na bázi v do 2 m průměru kmene přes 0,6 do 1 m</t>
  </si>
  <si>
    <t>-790071354</t>
  </si>
  <si>
    <t>Odstranění výmladků stromu ručně, na bázi, výšky do 2 m, průměru kmene přes 0,6 do 1 m</t>
  </si>
  <si>
    <t>https://podminky.urs.cz/item/CS_URS_2023_02/184813155</t>
  </si>
  <si>
    <t>102</t>
  </si>
  <si>
    <t>184852439</t>
  </si>
  <si>
    <t>Řez stromu redukční o ploše koruny přes 180 do 210 m2 lezeckou technikou</t>
  </si>
  <si>
    <t>-2010021561</t>
  </si>
  <si>
    <t>Řez stromů prováděný lezeckou technikou redukční obvodový (S-RO), plocha koruny stromu přes 180 do 210 m2</t>
  </si>
  <si>
    <t>https://podminky.urs.cz/item/CS_URS_2023_02/184852439</t>
  </si>
  <si>
    <t>103</t>
  </si>
  <si>
    <t>184852442</t>
  </si>
  <si>
    <t>Řez stromu redukční o ploše koruny přes 240 do 270 m2 lezeckou technikou</t>
  </si>
  <si>
    <t>-1178619118</t>
  </si>
  <si>
    <t>Řez stromů prováděný lezeckou technikou redukční obvodový (S-RO), plocha koruny stromu přes 240 do 270 m2</t>
  </si>
  <si>
    <t>https://podminky.urs.cz/item/CS_URS_2023_02/184852442</t>
  </si>
  <si>
    <t>104</t>
  </si>
  <si>
    <t>184852446</t>
  </si>
  <si>
    <t>Řez stromu redukční o ploše koruny přes 360 do 390 m2 lezeckou technikou</t>
  </si>
  <si>
    <t>-1376716237</t>
  </si>
  <si>
    <t>Řez stromů prováděný lezeckou technikou redukční obvodový (S-RO), plocha koruny stromu přes 360 do 390 m2</t>
  </si>
  <si>
    <t>https://podminky.urs.cz/item/CS_URS_2023_02/184852446</t>
  </si>
  <si>
    <t>105</t>
  </si>
  <si>
    <t>184852447</t>
  </si>
  <si>
    <t>Řez stromu redukční o ploše koruny přes 390 do 420 m2 lezeckou technikou</t>
  </si>
  <si>
    <t>-1914144551</t>
  </si>
  <si>
    <t>Řez stromů prováděný lezeckou technikou redukční obvodový (S-RO), plocha koruny stromu přes 390 do 420 m2</t>
  </si>
  <si>
    <t>https://podminky.urs.cz/item/CS_URS_2023_02/184852447</t>
  </si>
  <si>
    <t>106</t>
  </si>
  <si>
    <t>184852451</t>
  </si>
  <si>
    <t>Řez stromu redukční o ploše koruny přes 480 do 510 m2 lezeckou technikou</t>
  </si>
  <si>
    <t>1908381446</t>
  </si>
  <si>
    <t>Řez stromů prováděný lezeckou technikou redukční obvodový (S-RO), plocha koruny stromu přes 480 do 510 m2</t>
  </si>
  <si>
    <t>https://podminky.urs.cz/item/CS_URS_2023_02/184852451</t>
  </si>
  <si>
    <t>107</t>
  </si>
  <si>
    <t>184852454</t>
  </si>
  <si>
    <t>Řez stromu redukční o ploše koruny přes 570 do 600 m2 lezeckou technikou</t>
  </si>
  <si>
    <t>-2063911120</t>
  </si>
  <si>
    <t>Řez stromů prováděný lezeckou technikou redukční obvodový (S-RO), plocha koruny stromu přes 570 do 600 m2</t>
  </si>
  <si>
    <t>https://podminky.urs.cz/item/CS_URS_2023_02/184852454</t>
  </si>
  <si>
    <t>108</t>
  </si>
  <si>
    <t>R.5</t>
  </si>
  <si>
    <t>Řez stromu redukční o ploše koruny přes  600 m2 lezeckou technikou</t>
  </si>
  <si>
    <t>-363618718</t>
  </si>
  <si>
    <t>109</t>
  </si>
  <si>
    <t>R.6</t>
  </si>
  <si>
    <t>Volné kácení stromů s rozřezáním a odvětvením D kmene do 100 mm</t>
  </si>
  <si>
    <t>-2004937376</t>
  </si>
  <si>
    <t>110</t>
  </si>
  <si>
    <t>112151012</t>
  </si>
  <si>
    <t>Volné kácení stromů s rozřezáním a odvětvením D kmene přes 200 do 300 mm</t>
  </si>
  <si>
    <t>175810903</t>
  </si>
  <si>
    <t>Pokácení stromu volné v celku s odřezáním kmene a s odvětvením průměru kmene přes 200 do 300 mm</t>
  </si>
  <si>
    <t>https://podminky.urs.cz/item/CS_URS_2023_02/112151012</t>
  </si>
  <si>
    <t>111</t>
  </si>
  <si>
    <t>112151014</t>
  </si>
  <si>
    <t>Volné kácení stromů s rozřezáním a odvětvením D kmene přes 400 do 500 mm</t>
  </si>
  <si>
    <t>-1394070109</t>
  </si>
  <si>
    <t>Pokácení stromu volné v celku s odřezáním kmene a s odvětvením průměru kmene přes 400 do 500 mm</t>
  </si>
  <si>
    <t>https://podminky.urs.cz/item/CS_URS_2023_02/112151014</t>
  </si>
  <si>
    <t>112</t>
  </si>
  <si>
    <t>112151015</t>
  </si>
  <si>
    <t>Volné kácení stromů s rozřezáním a odvětvením D kmene přes 500 do 600 mm</t>
  </si>
  <si>
    <t>-1295562153</t>
  </si>
  <si>
    <t>Pokácení stromu volné v celku s odřezáním kmene a s odvětvením průměru kmene přes 500 do 600 mm</t>
  </si>
  <si>
    <t>https://podminky.urs.cz/item/CS_URS_2023_02/112151015</t>
  </si>
  <si>
    <t>113</t>
  </si>
  <si>
    <t>112151017</t>
  </si>
  <si>
    <t>Volné kácení stromů s rozřezáním a odvětvením D kmene přes 700 do 800 mm</t>
  </si>
  <si>
    <t>-561634476</t>
  </si>
  <si>
    <t>Pokácení stromu volné v celku s odřezáním kmene a s odvětvením průměru kmene přes 700 do 800 mm</t>
  </si>
  <si>
    <t>https://podminky.urs.cz/item/CS_URS_2023_02/112151017</t>
  </si>
  <si>
    <t>114</t>
  </si>
  <si>
    <t>R.7</t>
  </si>
  <si>
    <t>Kácení stromu s přetažením</t>
  </si>
  <si>
    <t>2050651518</t>
  </si>
  <si>
    <t>"směrové kácení s odvětvením, uvázáním, odtažením do 100 m, s naložením na dopravní prostředek</t>
  </si>
  <si>
    <t>"včetně likvidace odpadu</t>
  </si>
  <si>
    <t>115</t>
  </si>
  <si>
    <t>112151312</t>
  </si>
  <si>
    <t>Kácení stromu bez postupného spouštění koruny a kmene D přes 0,2 do 0,3 m</t>
  </si>
  <si>
    <t>1848194526</t>
  </si>
  <si>
    <t>Pokácení stromu postupné bez spouštění částí kmene a koruny o průměru na řezné ploše pařezu přes 200 do 300 mm</t>
  </si>
  <si>
    <t>https://podminky.urs.cz/item/CS_URS_2023_02/112151312</t>
  </si>
  <si>
    <t>116</t>
  </si>
  <si>
    <t>112151313</t>
  </si>
  <si>
    <t>Kácení stromu bez postupného spouštění koruny a kmene D přes 0,3 do 0,4 m</t>
  </si>
  <si>
    <t>1010714044</t>
  </si>
  <si>
    <t>Pokácení stromu postupné bez spouštění částí kmene a koruny o průměru na řezné ploše pařezu přes 300 do 400 mm</t>
  </si>
  <si>
    <t>https://podminky.urs.cz/item/CS_URS_2023_02/112151313</t>
  </si>
  <si>
    <t>117</t>
  </si>
  <si>
    <t>112151316</t>
  </si>
  <si>
    <t>Kácení stromu bez postupného spouštění koruny a kmene D přes 0,6 do 0,7 m</t>
  </si>
  <si>
    <t>437200133</t>
  </si>
  <si>
    <t>Pokácení stromu postupné bez spouštění částí kmene a koruny o průměru na řezné ploše pařezu přes 600 do 700 mm</t>
  </si>
  <si>
    <t>https://podminky.urs.cz/item/CS_URS_2023_02/112151316</t>
  </si>
  <si>
    <t>112151352</t>
  </si>
  <si>
    <t>Kácení stromu s postupným spouštěním koruny a kmene D přes 0,2 do 0,3 m</t>
  </si>
  <si>
    <t>295153616</t>
  </si>
  <si>
    <t>Pokácení stromu postupné se spouštěním částí kmene a koruny o průměru na řezné ploše pařezu přes 200 do 300 mm</t>
  </si>
  <si>
    <t>https://podminky.urs.cz/item/CS_URS_2023_02/112151352</t>
  </si>
  <si>
    <t>119</t>
  </si>
  <si>
    <t>112151354</t>
  </si>
  <si>
    <t>Kácení stromu s postupným spouštěním koruny a kmene D přes 0,4 do 0,5 m</t>
  </si>
  <si>
    <t>-1790980909</t>
  </si>
  <si>
    <t>Pokácení stromu postupné se spouštěním částí kmene a koruny o průměru na řezné ploše pařezu přes 400 do 500 mm</t>
  </si>
  <si>
    <t>https://podminky.urs.cz/item/CS_URS_2023_02/112151354</t>
  </si>
  <si>
    <t>112151355</t>
  </si>
  <si>
    <t>Kácení stromu s postupným spouštěním koruny a kmene D přes 0,5 do 0,6 m</t>
  </si>
  <si>
    <t>1917338132</t>
  </si>
  <si>
    <t>Pokácení stromu postupné se spouštěním částí kmene a koruny o průměru na řezné ploše pařezu přes 500 do 600 mm</t>
  </si>
  <si>
    <t>https://podminky.urs.cz/item/CS_URS_2023_02/112151355</t>
  </si>
  <si>
    <t>121</t>
  </si>
  <si>
    <t>112151356</t>
  </si>
  <si>
    <t>Kácení stromu s postupným spouštěním koruny a kmene D přes 0,6 do 0,7 m</t>
  </si>
  <si>
    <t>92300789</t>
  </si>
  <si>
    <t>Pokácení stromu postupné se spouštěním částí kmene a koruny o průměru na řezné ploše pařezu přes 600 do 700 mm</t>
  </si>
  <si>
    <t>https://podminky.urs.cz/item/CS_URS_2023_02/112151356</t>
  </si>
  <si>
    <t>122</t>
  </si>
  <si>
    <t>112151357</t>
  </si>
  <si>
    <t>Kácení stromu s postupným spouštěním koruny a kmene D přes 0,7 do 0,8 m</t>
  </si>
  <si>
    <t>435745282</t>
  </si>
  <si>
    <t>Pokácení stromu postupné se spouštěním částí kmene a koruny o průměru na řezné ploše pařezu přes 700 do 800 mm</t>
  </si>
  <si>
    <t>https://podminky.urs.cz/item/CS_URS_2023_02/112151357</t>
  </si>
  <si>
    <t>123</t>
  </si>
  <si>
    <t>184818311</t>
  </si>
  <si>
    <t>Instalace dynamické vazby pro zajištění koruny stromu 1 lanem</t>
  </si>
  <si>
    <t>939536956</t>
  </si>
  <si>
    <t>Instalace bezpečnostních vazeb pro zajištění koruny stromu dynamická 1 lano</t>
  </si>
  <si>
    <t>https://podminky.urs.cz/item/CS_URS_2023_02/184818311</t>
  </si>
  <si>
    <t>124</t>
  </si>
  <si>
    <t>184818312</t>
  </si>
  <si>
    <t>Instalace dynamické vazby pro zajištění koruny stromu přes 1 do 3 lan</t>
  </si>
  <si>
    <t>-782164784</t>
  </si>
  <si>
    <t>Instalace bezpečnostních vazeb pro zajištění koruny stromu dynamická přes 1 do 3 lan</t>
  </si>
  <si>
    <t>https://podminky.urs.cz/item/CS_URS_2023_02/184818312</t>
  </si>
  <si>
    <t>R.8</t>
  </si>
  <si>
    <t>Sesazení stromu na torzo</t>
  </si>
  <si>
    <t>48942658</t>
  </si>
  <si>
    <t>126</t>
  </si>
  <si>
    <t>111212361</t>
  </si>
  <si>
    <t>Odstranění nevhodných dřevin přes 500 m2 v přes 1 m s odstraněním pařezů v rovině nebo svahu do 1:5</t>
  </si>
  <si>
    <t>328909430</t>
  </si>
  <si>
    <t>Odstranění nevhodných dřevin průměru kmene do 100 mm výšky přes 1 m s odstraněním pařezu přes 500 m2 v rovině nebo na svahu do 1:5</t>
  </si>
  <si>
    <t>https://podminky.urs.cz/item/CS_URS_2023_02/111212361</t>
  </si>
  <si>
    <t>127</t>
  </si>
  <si>
    <t>R.9</t>
  </si>
  <si>
    <t>Vytvoření umělé jámy pro hmyz</t>
  </si>
  <si>
    <t>1039195860</t>
  </si>
  <si>
    <t xml:space="preserve">Jedná se o vytvoření 3 ks umělých jam (v podobě náhradních pařezů) vyplněných příslušnou
hmotou, zejména tlející štěpkou, pilinami a částečně kompostem, které se zaplní až po okraj.
Vhodné je jámy zaplnit hmotou již s larvami nosorožíků, kterou lze zajistit u zahradnických
firem.
o Rozměry: hloubka cca 0,5m, šířka 1,0 m.
o Počet: 3 ks
o Umístění: vyznačeno v situaci 03 okolo stromu č. 133 
</t>
  </si>
  <si>
    <t>"Jedná se o vytvoření 3 ks umělých jam (v podobě náhradních pařezů) vyplněných příslušnou</t>
  </si>
  <si>
    <t>"hmotou, zejména tlející štěpkou, pilinami a částečně kompostem, které se zaplní až po okraj.</t>
  </si>
  <si>
    <t>"Vhodné je jámy zaplnit hmotou již s larvami nosorožíků, kterou lze zajistit u zahradnických firem</t>
  </si>
  <si>
    <t>"Rozměry: hloubka cca 0,5m, šířka 1,0 m.</t>
  </si>
  <si>
    <t xml:space="preserve">"Umístění: vyznačeno v situaci 03 okolo stromu č. 133 </t>
  </si>
  <si>
    <t>162301931</t>
  </si>
  <si>
    <t>Příplatek k vodorovnému přemístění větví stromů listnatých D kmene přes 100 do 300 mm ZKD 1 km</t>
  </si>
  <si>
    <t>2078886661</t>
  </si>
  <si>
    <t>Vodorovné přemístění větví, kmenů nebo pařezů s naložením, složením a dopravou Příplatek k cenám za každých dalších i započatých 1000 m přes 1000 m větví stromů listnatých, průměru kmene přes 100 do 300 mm</t>
  </si>
  <si>
    <t>https://podminky.urs.cz/item/CS_URS_2023_02/162301931</t>
  </si>
  <si>
    <t>18*5</t>
  </si>
  <si>
    <t>129</t>
  </si>
  <si>
    <t>162301932</t>
  </si>
  <si>
    <t>Příplatek k vodorovnému přemístění větví stromů listnatých D kmene přes 300 do 500 mm ZKD 1 km</t>
  </si>
  <si>
    <t>-1332140734</t>
  </si>
  <si>
    <t>Vodorovné přemístění větví, kmenů nebo pařezů s naložením, složením a dopravou Příplatek k cenám za každých dalších i započatých 1000 m přes 1000 m větví stromů listnatých, průměru kmene přes 300 do 500 mm</t>
  </si>
  <si>
    <t>https://podminky.urs.cz/item/CS_URS_2023_02/162301932</t>
  </si>
  <si>
    <t>6*5</t>
  </si>
  <si>
    <t>162301933</t>
  </si>
  <si>
    <t>Příplatek k vodorovnému přemístění větví stromů listnatých D kmene přes 500 do 700 mm ZKD 1 km</t>
  </si>
  <si>
    <t>239660132</t>
  </si>
  <si>
    <t>Vodorovné přemístění větví, kmenů nebo pařezů s naložením, složením a dopravou Příplatek k cenám za každých dalších i započatých 1000 m přes 1000 m větví stromů listnatých, průměru kmene přes 500 do 700 mm</t>
  </si>
  <si>
    <t>https://podminky.urs.cz/item/CS_URS_2023_02/162301933</t>
  </si>
  <si>
    <t>131</t>
  </si>
  <si>
    <t>162301935</t>
  </si>
  <si>
    <t>Příplatek k vodorovnému přemístění větví stromů listnatých D kmene přes 900 do 1100 mm ZKD 1 km</t>
  </si>
  <si>
    <t>2003755706</t>
  </si>
  <si>
    <t>Vodorovné přemístění větví, kmenů nebo pařezů s naložením, složením a dopravou Příplatek k cenám za každých dalších i započatých 1000 m přes 1000 m větví stromů listnatých, průměru kmene přes 900 do 1100 mm</t>
  </si>
  <si>
    <t>https://podminky.urs.cz/item/CS_URS_2023_02/162301935</t>
  </si>
  <si>
    <t>132</t>
  </si>
  <si>
    <t>184911311</t>
  </si>
  <si>
    <t>Položení mulčovací textilie v rovině a svahu do 1:5</t>
  </si>
  <si>
    <t>-614525104</t>
  </si>
  <si>
    <t>Položení mulčovací textilie proti prorůstání plevelů kolem vysázených rostlin v rovině nebo na svahu do 1:5</t>
  </si>
  <si>
    <t>https://podminky.urs.cz/item/CS_URS_2023_02/184911311</t>
  </si>
  <si>
    <t>133</t>
  </si>
  <si>
    <t>69311012</t>
  </si>
  <si>
    <t>geotextilie tkaná PES 150S/50kN/m</t>
  </si>
  <si>
    <t>-722227656</t>
  </si>
  <si>
    <t>134</t>
  </si>
  <si>
    <t>185851129</t>
  </si>
  <si>
    <t>Příplatek k dovozu vody pro zálivku rostlin do 1000 m ZKD 1000 m</t>
  </si>
  <si>
    <t>-980313644</t>
  </si>
  <si>
    <t>Dovoz vody pro zálivku rostlin Příplatek k ceně za každých dalších i započatých 1000 m</t>
  </si>
  <si>
    <t>https://podminky.urs.cz/item/CS_URS_2023_02/185851129</t>
  </si>
  <si>
    <t>38*9</t>
  </si>
  <si>
    <t>135</t>
  </si>
  <si>
    <t>998231311</t>
  </si>
  <si>
    <t>Přesun hmot pro sadovnické a krajinářské úpravy vodorovně do 5000 m</t>
  </si>
  <si>
    <t>783951474</t>
  </si>
  <si>
    <t>Přesun hmot pro sadovnické a krajinářské úpravy - strojně dopravní vzdálenost do 5000 m</t>
  </si>
  <si>
    <t>https://podminky.urs.cz/item/CS_URS_2023_02/998231311</t>
  </si>
  <si>
    <t>136</t>
  </si>
  <si>
    <t>998231411</t>
  </si>
  <si>
    <t>Ruční přesun hmot pro sadovnické a krajinářské úpravy do 100 m</t>
  </si>
  <si>
    <t>2141855782</t>
  </si>
  <si>
    <t>Přesun hmot pro sadovnické a krajinářské úpravy - ručně bez užití mechanizace vodorovná dopravní vzdálenost do 100 m</t>
  </si>
  <si>
    <t>https://podminky.urs.cz/item/CS_URS_2023_02/998231411</t>
  </si>
  <si>
    <t>VON - Vedlejší a ostatní náklady</t>
  </si>
  <si>
    <t xml:space="preserve">    VRN1 - Průzkumné, geodetické a projektové práce</t>
  </si>
  <si>
    <t xml:space="preserve">    VRN2 - Příprava staveniště</t>
  </si>
  <si>
    <t xml:space="preserve">    VRN3 - Zařízení staveniště</t>
  </si>
  <si>
    <t xml:space="preserve">    VRN4 - Inženýrská činnost</t>
  </si>
  <si>
    <t xml:space="preserve">    VRN5 - Finanční náklady</t>
  </si>
  <si>
    <t xml:space="preserve">    VRN7 - Provozní vlivy</t>
  </si>
  <si>
    <t>VRN1</t>
  </si>
  <si>
    <t>Průzkumné, geodetické a projektové práce</t>
  </si>
  <si>
    <t>011603000</t>
  </si>
  <si>
    <t>Diagnostika komunikace</t>
  </si>
  <si>
    <t>1024</t>
  </si>
  <si>
    <t>-894429692</t>
  </si>
  <si>
    <t>https://podminky.urs.cz/item/CS_URS_2023_02/011603000</t>
  </si>
  <si>
    <t>012103000</t>
  </si>
  <si>
    <t>Geodetické práce před výstavbou</t>
  </si>
  <si>
    <t>-1875763263</t>
  </si>
  <si>
    <t>https://podminky.urs.cz/item/CS_URS_2023_02/012103000</t>
  </si>
  <si>
    <t>012203000</t>
  </si>
  <si>
    <t>Geodetické práce při provádění stavby</t>
  </si>
  <si>
    <t>-815560788</t>
  </si>
  <si>
    <t>https://podminky.urs.cz/item/CS_URS_2023_02/012203000</t>
  </si>
  <si>
    <t>012303000</t>
  </si>
  <si>
    <t>Geodetické práce po výstavbě</t>
  </si>
  <si>
    <t>-1857505808</t>
  </si>
  <si>
    <t>https://podminky.urs.cz/item/CS_URS_2023_02/012303000</t>
  </si>
  <si>
    <t>1067878883</t>
  </si>
  <si>
    <t>013294000</t>
  </si>
  <si>
    <t>Ostatní dokumentace</t>
  </si>
  <si>
    <t>1307112037</t>
  </si>
  <si>
    <t>https://podminky.urs.cz/item/CS_URS_2023_02/013294000</t>
  </si>
  <si>
    <t>013303000</t>
  </si>
  <si>
    <t>Náklady na ocenění stavby bez rozlišení</t>
  </si>
  <si>
    <t>240544301</t>
  </si>
  <si>
    <t>https://podminky.urs.cz/item/CS_URS_2023_02/013303000</t>
  </si>
  <si>
    <t>VRN2</t>
  </si>
  <si>
    <t>Příprava staveniště</t>
  </si>
  <si>
    <t>020001000</t>
  </si>
  <si>
    <t>-1500169272</t>
  </si>
  <si>
    <t>https://podminky.urs.cz/item/CS_URS_2023_02/020001000</t>
  </si>
  <si>
    <t>VRN3</t>
  </si>
  <si>
    <t>Zařízení staveniště</t>
  </si>
  <si>
    <t>030001000</t>
  </si>
  <si>
    <t>-1254297204</t>
  </si>
  <si>
    <t>https://podminky.urs.cz/item/CS_URS_2023_02/030001000</t>
  </si>
  <si>
    <t>VRN4</t>
  </si>
  <si>
    <t>Inženýrská činnost</t>
  </si>
  <si>
    <t>040001000</t>
  </si>
  <si>
    <t>1494941022</t>
  </si>
  <si>
    <t>https://podminky.urs.cz/item/CS_URS_2023_02/040001000</t>
  </si>
  <si>
    <t>VRN5</t>
  </si>
  <si>
    <t>Finanční náklady</t>
  </si>
  <si>
    <t>053002000</t>
  </si>
  <si>
    <t>Poplatky - zábory a omezení dopravy v klidu</t>
  </si>
  <si>
    <t>Kč</t>
  </si>
  <si>
    <t>-1826119813</t>
  </si>
  <si>
    <t>https://podminky.urs.cz/item/CS_URS_2023_02/053002000</t>
  </si>
  <si>
    <t>VRN7</t>
  </si>
  <si>
    <t>Provozní vlivy</t>
  </si>
  <si>
    <t>072103001</t>
  </si>
  <si>
    <t>Projednání DIO a zajištění DIR komunikace II.a III. třídy</t>
  </si>
  <si>
    <t>1985089593</t>
  </si>
  <si>
    <t>https://podminky.urs.cz/item/CS_URS_2023_02/072103001</t>
  </si>
  <si>
    <t>072103011</t>
  </si>
  <si>
    <t>Zajištění DIO komunikace II. a III. třídy - jednoduché el. vedení</t>
  </si>
  <si>
    <t>464145541</t>
  </si>
  <si>
    <t>https://podminky.urs.cz/item/CS_URS_2023_02/072103011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</si>
</sst>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42">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800080"/>
      <name val="Arial CE"/>
    </font>
    <font>
      <sz val="8"/>
      <color rgb="FFFFFFFF"/>
      <name val="Arial CE"/>
    </font>
    <font>
      <sz val="8"/>
      <color rgb="FF3366FF"/>
      <name val="Arial CE"/>
    </font>
    <font>
      <b/>
      <sz val="14"/>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sz val="7"/>
      <name val="Arial CE"/>
    </font>
    <font>
      <sz val="7"/>
      <color rgb="FF979797"/>
      <name val="Arial CE"/>
    </font>
    <font>
      <i/>
      <u/>
      <sz val="7"/>
      <color rgb="FF979797"/>
      <name val="Calibri"/>
      <scheme val="minor"/>
    </font>
    <font>
      <i/>
      <sz val="9"/>
      <color rgb="FF0000FF"/>
      <name val="Arial CE"/>
    </font>
    <font>
      <i/>
      <sz val="8"/>
      <color rgb="FF0000FF"/>
      <name val="Arial CE"/>
    </font>
    <font>
      <i/>
      <sz val="7"/>
      <color rgb="FF969696"/>
      <name val="Arial CE"/>
    </font>
    <font>
      <u/>
      <sz val="11"/>
      <color theme="10"/>
      <name val="Calibri"/>
      <scheme val="minor"/>
    </font>
  </fonts>
  <fills count="6">
    <fill>
      <patternFill patternType="none"/>
    </fill>
    <fill>
      <patternFill patternType="gray125"/>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41" fillId="0" borderId="0" applyNumberFormat="0" applyFill="0" applyBorder="0" applyAlignment="0" applyProtection="0"/>
  </cellStyleXfs>
  <cellXfs count="233">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0" borderId="2" xfId="0" applyBorder="1"/>
    <xf numFmtId="0" fontId="0" fillId="0" borderId="3" xfId="0" applyBorder="1"/>
    <xf numFmtId="0" fontId="14" fillId="0" borderId="0" xfId="0" applyFont="1" applyAlignment="1">
      <alignment horizontal="left" vertical="center"/>
    </xf>
    <xf numFmtId="0" fontId="13"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xf numFmtId="49" fontId="2" fillId="3"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4" xfId="0" applyBorder="1"/>
    <xf numFmtId="0" fontId="0" fillId="0" borderId="3" xfId="0" applyBorder="1" applyAlignment="1">
      <alignment vertical="center"/>
    </xf>
    <xf numFmtId="0" fontId="17" fillId="0" borderId="5" xfId="0" applyFont="1" applyBorder="1" applyAlignment="1">
      <alignment horizontal="left" vertical="center"/>
    </xf>
    <xf numFmtId="0" fontId="0" fillId="0" borderId="5" xfId="0"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0" fontId="0" fillId="4" borderId="0" xfId="0" applyFill="1" applyAlignment="1">
      <alignment vertical="center"/>
    </xf>
    <xf numFmtId="0" fontId="4" fillId="4" borderId="6" xfId="0" applyFont="1" applyFill="1" applyBorder="1" applyAlignment="1">
      <alignment horizontal="left" vertical="center"/>
    </xf>
    <xf numFmtId="0" fontId="0" fillId="4" borderId="7" xfId="0" applyFill="1" applyBorder="1" applyAlignment="1">
      <alignment vertical="center"/>
    </xf>
    <xf numFmtId="0" fontId="4" fillId="4" borderId="7" xfId="0" applyFont="1" applyFill="1" applyBorder="1" applyAlignment="1">
      <alignment horizontal="center"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17" fillId="0" borderId="0" xfId="0" applyFont="1" applyAlignment="1">
      <alignment vertical="center"/>
    </xf>
    <xf numFmtId="165" fontId="2" fillId="0" borderId="0" xfId="0" applyNumberFormat="1" applyFont="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0" fillId="0" borderId="15" xfId="0" applyBorder="1" applyAlignment="1">
      <alignment vertical="center"/>
    </xf>
    <xf numFmtId="0" fontId="0" fillId="5" borderId="7" xfId="0" applyFill="1" applyBorder="1" applyAlignment="1">
      <alignment vertical="center"/>
    </xf>
    <xf numFmtId="0" fontId="22" fillId="5" borderId="0" xfId="0" applyFont="1" applyFill="1" applyAlignment="1">
      <alignment horizontal="center" vertical="center"/>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0" fillId="0" borderId="11" xfId="0" applyBorder="1" applyAlignment="1">
      <alignment vertical="center"/>
    </xf>
    <xf numFmtId="0" fontId="4" fillId="0" borderId="3" xfId="0" applyFont="1" applyBorder="1" applyAlignment="1">
      <alignment vertical="center"/>
    </xf>
    <xf numFmtId="0" fontId="24" fillId="0" borderId="0" xfId="0" applyFont="1" applyAlignment="1">
      <alignment horizontal="left" vertical="center"/>
    </xf>
    <xf numFmtId="0" fontId="24" fillId="0" borderId="0" xfId="0" applyFont="1" applyAlignment="1">
      <alignment vertical="center"/>
    </xf>
    <xf numFmtId="4" fontId="24" fillId="0" borderId="0" xfId="0" applyNumberFormat="1" applyFont="1" applyAlignment="1">
      <alignment vertical="center"/>
    </xf>
    <xf numFmtId="0" fontId="4" fillId="0" borderId="0" xfId="0" applyFont="1" applyAlignment="1">
      <alignment horizontal="center" vertical="center"/>
    </xf>
    <xf numFmtId="4" fontId="20" fillId="0" borderId="14" xfId="0" applyNumberFormat="1" applyFont="1" applyBorder="1" applyAlignment="1">
      <alignment vertical="center"/>
    </xf>
    <xf numFmtId="4" fontId="20" fillId="0" borderId="0" xfId="0" applyNumberFormat="1" applyFont="1" applyAlignment="1">
      <alignment vertical="center"/>
    </xf>
    <xf numFmtId="166" fontId="20" fillId="0" borderId="0" xfId="0" applyNumberFormat="1" applyFont="1" applyAlignment="1">
      <alignment vertical="center"/>
    </xf>
    <xf numFmtId="4" fontId="20" fillId="0" borderId="15" xfId="0" applyNumberFormat="1" applyFont="1" applyBorder="1" applyAlignment="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lignment vertical="center"/>
    </xf>
    <xf numFmtId="0" fontId="27" fillId="0" borderId="0" xfId="0" applyFont="1" applyAlignment="1">
      <alignment vertical="center"/>
    </xf>
    <xf numFmtId="0" fontId="28" fillId="0" borderId="0" xfId="0" applyFont="1" applyAlignment="1">
      <alignment vertical="center"/>
    </xf>
    <xf numFmtId="0" fontId="3" fillId="0" borderId="0" xfId="0" applyFont="1" applyAlignment="1">
      <alignment horizontal="center" vertical="center"/>
    </xf>
    <xf numFmtId="4" fontId="29" fillId="0" borderId="14" xfId="0" applyNumberFormat="1" applyFont="1" applyBorder="1" applyAlignment="1">
      <alignment vertical="center"/>
    </xf>
    <xf numFmtId="4" fontId="29" fillId="0" borderId="0" xfId="0" applyNumberFormat="1" applyFont="1" applyAlignment="1">
      <alignment vertical="center"/>
    </xf>
    <xf numFmtId="166" fontId="29" fillId="0" borderId="0" xfId="0" applyNumberFormat="1" applyFont="1" applyAlignment="1">
      <alignment vertical="center"/>
    </xf>
    <xf numFmtId="4" fontId="29" fillId="0" borderId="15" xfId="0" applyNumberFormat="1" applyFont="1" applyBorder="1" applyAlignment="1">
      <alignment vertical="center"/>
    </xf>
    <xf numFmtId="0" fontId="5" fillId="0" borderId="0" xfId="0" applyFont="1" applyAlignment="1">
      <alignment horizontal="left" vertical="center"/>
    </xf>
    <xf numFmtId="4" fontId="29" fillId="0" borderId="19" xfId="0" applyNumberFormat="1" applyFont="1" applyBorder="1" applyAlignment="1">
      <alignment vertical="center"/>
    </xf>
    <xf numFmtId="4" fontId="29" fillId="0" borderId="20" xfId="0" applyNumberFormat="1" applyFont="1" applyBorder="1" applyAlignment="1">
      <alignment vertical="center"/>
    </xf>
    <xf numFmtId="166" fontId="29" fillId="0" borderId="20" xfId="0" applyNumberFormat="1" applyFont="1" applyBorder="1" applyAlignment="1">
      <alignment vertical="center"/>
    </xf>
    <xf numFmtId="4" fontId="29" fillId="0" borderId="21" xfId="0" applyNumberFormat="1" applyFont="1" applyBorder="1" applyAlignment="1">
      <alignment vertical="center"/>
    </xf>
    <xf numFmtId="0" fontId="30" fillId="0" borderId="0" xfId="0" applyFont="1" applyAlignment="1">
      <alignment horizontal="left" vertical="center"/>
    </xf>
    <xf numFmtId="0" fontId="0" fillId="0" borderId="3" xfId="0" applyBorder="1" applyAlignment="1">
      <alignment vertical="center" wrapText="1"/>
    </xf>
    <xf numFmtId="0" fontId="17" fillId="0" borderId="0" xfId="0" applyFont="1" applyAlignment="1">
      <alignment horizontal="left" vertical="center"/>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5" borderId="0" xfId="0" applyFill="1" applyAlignment="1">
      <alignment vertical="center"/>
    </xf>
    <xf numFmtId="0" fontId="4" fillId="5" borderId="6" xfId="0" applyFont="1" applyFill="1" applyBorder="1" applyAlignment="1">
      <alignment horizontal="left" vertical="center"/>
    </xf>
    <xf numFmtId="0" fontId="4" fillId="5" borderId="7" xfId="0" applyFont="1" applyFill="1" applyBorder="1" applyAlignment="1">
      <alignment horizontal="right" vertical="center"/>
    </xf>
    <xf numFmtId="0" fontId="4" fillId="5" borderId="7" xfId="0" applyFont="1" applyFill="1" applyBorder="1" applyAlignment="1">
      <alignment horizontal="center" vertical="center"/>
    </xf>
    <xf numFmtId="4" fontId="4" fillId="5" borderId="7" xfId="0" applyNumberFormat="1" applyFont="1" applyFill="1" applyBorder="1" applyAlignment="1">
      <alignment vertical="center"/>
    </xf>
    <xf numFmtId="0" fontId="0" fillId="5" borderId="8" xfId="0" applyFill="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22" fillId="5" borderId="0" xfId="0" applyFont="1" applyFill="1" applyAlignment="1">
      <alignment horizontal="left" vertical="center"/>
    </xf>
    <xf numFmtId="0" fontId="22" fillId="5" borderId="0" xfId="0" applyFont="1" applyFill="1" applyAlignment="1">
      <alignment horizontal="right" vertical="center"/>
    </xf>
    <xf numFmtId="0" fontId="31"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4" fontId="7" fillId="0" borderId="20" xfId="0" applyNumberFormat="1" applyFont="1" applyBorder="1" applyAlignment="1">
      <alignment vertical="center"/>
    </xf>
    <xf numFmtId="0" fontId="0" fillId="0" borderId="3" xfId="0" applyBorder="1" applyAlignment="1">
      <alignment horizontal="center" vertical="center" wrapText="1"/>
    </xf>
    <xf numFmtId="0" fontId="22" fillId="5" borderId="16"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5" borderId="18" xfId="0" applyFont="1" applyFill="1" applyBorder="1" applyAlignment="1">
      <alignment horizontal="center" vertical="center" wrapText="1"/>
    </xf>
    <xf numFmtId="4" fontId="24" fillId="0" borderId="0" xfId="0" applyNumberFormat="1" applyFont="1"/>
    <xf numFmtId="166" fontId="32" fillId="0" borderId="12" xfId="0" applyNumberFormat="1" applyFont="1" applyBorder="1"/>
    <xf numFmtId="166" fontId="32" fillId="0" borderId="13" xfId="0" applyNumberFormat="1" applyFont="1" applyBorder="1"/>
    <xf numFmtId="4" fontId="33" fillId="0" borderId="0" xfId="0" applyNumberFormat="1" applyFont="1" applyAlignment="1">
      <alignment vertical="center"/>
    </xf>
    <xf numFmtId="0" fontId="8" fillId="0" borderId="3" xfId="0" applyFont="1" applyBorder="1"/>
    <xf numFmtId="0" fontId="8" fillId="0" borderId="0" xfId="0" applyFont="1" applyAlignment="1">
      <alignment horizontal="left"/>
    </xf>
    <xf numFmtId="0" fontId="6" fillId="0" borderId="0" xfId="0" applyFont="1" applyAlignment="1">
      <alignment horizontal="left"/>
    </xf>
    <xf numFmtId="0" fontId="8" fillId="0" borderId="0" xfId="0" applyFont="1" applyProtection="1">
      <protection locked="0"/>
    </xf>
    <xf numFmtId="4" fontId="6" fillId="0" borderId="0" xfId="0" applyNumberFormat="1" applyFont="1"/>
    <xf numFmtId="0" fontId="8" fillId="0" borderId="14" xfId="0" applyFont="1" applyBorder="1"/>
    <xf numFmtId="166" fontId="8" fillId="0" borderId="0" xfId="0" applyNumberFormat="1" applyFont="1"/>
    <xf numFmtId="166" fontId="8" fillId="0" borderId="15" xfId="0" applyNumberFormat="1" applyFont="1" applyBorder="1"/>
    <xf numFmtId="0" fontId="8" fillId="0" borderId="0" xfId="0" applyFont="1" applyAlignment="1">
      <alignment horizontal="center"/>
    </xf>
    <xf numFmtId="4" fontId="8" fillId="0" borderId="0" xfId="0" applyNumberFormat="1" applyFont="1" applyAlignment="1">
      <alignment vertical="center"/>
    </xf>
    <xf numFmtId="0" fontId="0" fillId="0" borderId="3" xfId="0" applyBorder="1" applyAlignment="1" applyProtection="1">
      <alignment vertical="center"/>
      <protection locked="0"/>
    </xf>
    <xf numFmtId="0" fontId="22" fillId="0" borderId="22" xfId="0" applyFont="1" applyBorder="1" applyAlignment="1" applyProtection="1">
      <alignment horizontal="center" vertical="center"/>
      <protection locked="0"/>
    </xf>
    <xf numFmtId="49" fontId="22" fillId="0" borderId="22" xfId="0" applyNumberFormat="1" applyFont="1" applyBorder="1" applyAlignment="1" applyProtection="1">
      <alignment horizontal="left" vertical="center" wrapText="1"/>
      <protection locked="0"/>
    </xf>
    <xf numFmtId="0" fontId="22" fillId="0" borderId="22" xfId="0" applyFont="1" applyBorder="1" applyAlignment="1" applyProtection="1">
      <alignment horizontal="left" vertical="center" wrapText="1"/>
      <protection locked="0"/>
    </xf>
    <xf numFmtId="0" fontId="22" fillId="0" borderId="22" xfId="0" applyFont="1" applyBorder="1" applyAlignment="1" applyProtection="1">
      <alignment horizontal="center" vertical="center" wrapText="1"/>
      <protection locked="0"/>
    </xf>
    <xf numFmtId="167" fontId="22" fillId="0" borderId="22" xfId="0" applyNumberFormat="1" applyFont="1" applyBorder="1" applyAlignment="1" applyProtection="1">
      <alignment vertical="center"/>
      <protection locked="0"/>
    </xf>
    <xf numFmtId="4" fontId="22" fillId="3" borderId="22" xfId="0" applyNumberFormat="1" applyFont="1" applyFill="1" applyBorder="1" applyAlignment="1" applyProtection="1">
      <alignment vertical="center"/>
      <protection locked="0"/>
    </xf>
    <xf numFmtId="4" fontId="22" fillId="0" borderId="22" xfId="0" applyNumberFormat="1" applyFont="1" applyBorder="1" applyAlignment="1" applyProtection="1">
      <alignment vertical="center"/>
      <protection locked="0"/>
    </xf>
    <xf numFmtId="0" fontId="23" fillId="3" borderId="14" xfId="0" applyFont="1" applyFill="1" applyBorder="1" applyAlignment="1" applyProtection="1">
      <alignment horizontal="left" vertical="center"/>
      <protection locked="0"/>
    </xf>
    <xf numFmtId="0" fontId="23" fillId="0" borderId="0" xfId="0" applyFont="1" applyAlignment="1">
      <alignment horizontal="center" vertical="center"/>
    </xf>
    <xf numFmtId="166" fontId="23" fillId="0" borderId="0" xfId="0" applyNumberFormat="1" applyFont="1" applyAlignment="1">
      <alignment vertical="center"/>
    </xf>
    <xf numFmtId="166" fontId="23" fillId="0" borderId="15" xfId="0" applyNumberFormat="1" applyFont="1" applyBorder="1" applyAlignment="1">
      <alignment vertical="center"/>
    </xf>
    <xf numFmtId="0" fontId="22" fillId="0" borderId="0" xfId="0" applyFont="1" applyAlignment="1">
      <alignment horizontal="left" vertical="center"/>
    </xf>
    <xf numFmtId="4" fontId="0" fillId="0" borderId="0" xfId="0" applyNumberFormat="1" applyAlignment="1">
      <alignment vertical="center"/>
    </xf>
    <xf numFmtId="0" fontId="34" fillId="0" borderId="0" xfId="0" applyFont="1" applyAlignment="1">
      <alignment horizontal="left" vertical="center"/>
    </xf>
    <xf numFmtId="0" fontId="35" fillId="0" borderId="0" xfId="0" applyFont="1" applyAlignment="1">
      <alignment horizontal="left" vertical="center" wrapText="1"/>
    </xf>
    <xf numFmtId="0" fontId="0" fillId="0" borderId="0" xfId="0" applyAlignment="1" applyProtection="1">
      <alignment vertical="center"/>
      <protection locked="0"/>
    </xf>
    <xf numFmtId="0" fontId="0" fillId="0" borderId="14" xfId="0" applyBorder="1" applyAlignment="1">
      <alignment vertical="center"/>
    </xf>
    <xf numFmtId="0" fontId="36" fillId="0" borderId="0" xfId="0" applyFont="1" applyAlignment="1">
      <alignment horizontal="left" vertical="center"/>
    </xf>
    <xf numFmtId="0" fontId="37" fillId="0" borderId="0" xfId="1" applyFont="1" applyAlignment="1">
      <alignment vertical="center" wrapText="1"/>
    </xf>
    <xf numFmtId="0" fontId="9" fillId="0" borderId="3"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167" fontId="9" fillId="0" borderId="0" xfId="0" applyNumberFormat="1" applyFont="1" applyAlignment="1">
      <alignment vertical="center"/>
    </xf>
    <xf numFmtId="0" fontId="9" fillId="0" borderId="0" xfId="0" applyFont="1" applyAlignment="1" applyProtection="1">
      <alignment vertical="center"/>
      <protection locked="0"/>
    </xf>
    <xf numFmtId="0" fontId="9" fillId="0" borderId="14" xfId="0" applyFont="1" applyBorder="1" applyAlignment="1">
      <alignment vertical="center"/>
    </xf>
    <xf numFmtId="0" fontId="9" fillId="0" borderId="15" xfId="0" applyFont="1" applyBorder="1" applyAlignment="1">
      <alignment vertical="center"/>
    </xf>
    <xf numFmtId="0" fontId="10" fillId="0" borderId="3"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4" xfId="0" applyFont="1" applyBorder="1" applyAlignment="1">
      <alignment vertical="center"/>
    </xf>
    <xf numFmtId="0" fontId="10" fillId="0" borderId="15" xfId="0" applyFont="1" applyBorder="1" applyAlignment="1">
      <alignment vertical="center"/>
    </xf>
    <xf numFmtId="0" fontId="11" fillId="0" borderId="3"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pplyProtection="1">
      <alignment vertical="center"/>
      <protection locked="0"/>
    </xf>
    <xf numFmtId="0" fontId="11" fillId="0" borderId="14" xfId="0" applyFont="1" applyBorder="1" applyAlignment="1">
      <alignment vertical="center"/>
    </xf>
    <xf numFmtId="0" fontId="11" fillId="0" borderId="15" xfId="0" applyFont="1" applyBorder="1" applyAlignment="1">
      <alignment vertical="center"/>
    </xf>
    <xf numFmtId="0" fontId="38" fillId="0" borderId="22" xfId="0" applyFont="1" applyBorder="1" applyAlignment="1" applyProtection="1">
      <alignment horizontal="center" vertical="center"/>
      <protection locked="0"/>
    </xf>
    <xf numFmtId="49" fontId="38" fillId="0" borderId="22" xfId="0" applyNumberFormat="1" applyFont="1" applyBorder="1" applyAlignment="1" applyProtection="1">
      <alignment horizontal="left" vertical="center" wrapText="1"/>
      <protection locked="0"/>
    </xf>
    <xf numFmtId="0" fontId="38" fillId="0" borderId="22" xfId="0" applyFont="1" applyBorder="1" applyAlignment="1" applyProtection="1">
      <alignment horizontal="left" vertical="center" wrapText="1"/>
      <protection locked="0"/>
    </xf>
    <xf numFmtId="0" fontId="38" fillId="0" borderId="22" xfId="0" applyFont="1" applyBorder="1" applyAlignment="1" applyProtection="1">
      <alignment horizontal="center" vertical="center" wrapText="1"/>
      <protection locked="0"/>
    </xf>
    <xf numFmtId="167" fontId="38" fillId="0" borderId="22" xfId="0" applyNumberFormat="1" applyFont="1" applyBorder="1" applyAlignment="1" applyProtection="1">
      <alignment vertical="center"/>
      <protection locked="0"/>
    </xf>
    <xf numFmtId="4" fontId="38" fillId="3" borderId="22" xfId="0" applyNumberFormat="1" applyFont="1" applyFill="1" applyBorder="1" applyAlignment="1" applyProtection="1">
      <alignment vertical="center"/>
      <protection locked="0"/>
    </xf>
    <xf numFmtId="4" fontId="38" fillId="0" borderId="22" xfId="0" applyNumberFormat="1" applyFont="1" applyBorder="1" applyAlignment="1" applyProtection="1">
      <alignment vertical="center"/>
      <protection locked="0"/>
    </xf>
    <xf numFmtId="0" fontId="39" fillId="0" borderId="3" xfId="0" applyFont="1" applyBorder="1" applyAlignment="1">
      <alignment vertical="center"/>
    </xf>
    <xf numFmtId="0" fontId="38" fillId="3" borderId="14" xfId="0" applyFont="1" applyFill="1" applyBorder="1" applyAlignment="1" applyProtection="1">
      <alignment horizontal="left" vertical="center"/>
      <protection locked="0"/>
    </xf>
    <xf numFmtId="0" fontId="38" fillId="0" borderId="0" xfId="0" applyFont="1" applyAlignment="1">
      <alignment horizontal="center" vertical="center"/>
    </xf>
    <xf numFmtId="0" fontId="7" fillId="0" borderId="0" xfId="0" applyFont="1" applyAlignment="1">
      <alignment horizontal="left"/>
    </xf>
    <xf numFmtId="4" fontId="7" fillId="0" borderId="0" xfId="0" applyNumberFormat="1" applyFont="1"/>
    <xf numFmtId="167" fontId="22" fillId="3" borderId="22" xfId="0" applyNumberFormat="1" applyFont="1" applyFill="1" applyBorder="1" applyAlignment="1" applyProtection="1">
      <alignment vertical="center"/>
      <protection locked="0"/>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10" fillId="0" borderId="19" xfId="0" applyFont="1" applyBorder="1" applyAlignment="1">
      <alignment vertical="center"/>
    </xf>
    <xf numFmtId="0" fontId="10" fillId="0" borderId="20" xfId="0" applyFont="1" applyBorder="1" applyAlignment="1">
      <alignment vertical="center"/>
    </xf>
    <xf numFmtId="0" fontId="10" fillId="0" borderId="21" xfId="0" applyFont="1" applyBorder="1" applyAlignment="1">
      <alignment vertical="center"/>
    </xf>
    <xf numFmtId="167" fontId="38" fillId="3" borderId="22" xfId="0" applyNumberFormat="1" applyFont="1" applyFill="1" applyBorder="1" applyAlignment="1" applyProtection="1">
      <alignment vertical="center"/>
      <protection locked="0"/>
    </xf>
    <xf numFmtId="0" fontId="40" fillId="0" borderId="0" xfId="0" applyFont="1" applyAlignment="1">
      <alignment vertical="top" wrapText="1"/>
    </xf>
    <xf numFmtId="0" fontId="27" fillId="0" borderId="0" xfId="0" applyFont="1" applyAlignment="1">
      <alignment horizontal="left" vertical="center" wrapText="1"/>
    </xf>
    <xf numFmtId="0" fontId="22" fillId="5" borderId="7" xfId="0" applyFont="1" applyFill="1" applyBorder="1" applyAlignment="1">
      <alignment horizontal="center" vertical="center"/>
    </xf>
    <xf numFmtId="0" fontId="22" fillId="5" borderId="7" xfId="0" applyFont="1" applyFill="1" applyBorder="1" applyAlignment="1">
      <alignment horizontal="left" vertical="center"/>
    </xf>
    <xf numFmtId="0" fontId="22" fillId="5" borderId="6" xfId="0" applyFont="1" applyFill="1" applyBorder="1" applyAlignment="1">
      <alignment horizontal="center" vertical="center"/>
    </xf>
    <xf numFmtId="0" fontId="1" fillId="0" borderId="0" xfId="0" applyFont="1" applyAlignment="1">
      <alignment horizontal="right" vertical="center"/>
    </xf>
    <xf numFmtId="4" fontId="18"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0" fontId="2" fillId="0" borderId="0" xfId="0" applyFont="1" applyAlignment="1">
      <alignment horizontal="left" vertical="center"/>
    </xf>
    <xf numFmtId="0" fontId="0" fillId="0" borderId="0" xfId="0"/>
    <xf numFmtId="0" fontId="3" fillId="0" borderId="0" xfId="0" applyFont="1" applyAlignment="1">
      <alignment horizontal="left" vertical="top" wrapText="1"/>
    </xf>
    <xf numFmtId="49" fontId="2" fillId="3"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17" fillId="0" borderId="5" xfId="0" applyNumberFormat="1" applyFont="1" applyBorder="1" applyAlignment="1">
      <alignment vertical="center"/>
    </xf>
    <xf numFmtId="0" fontId="0" fillId="0" borderId="5" xfId="0" applyBorder="1" applyAlignment="1">
      <alignment vertical="center"/>
    </xf>
    <xf numFmtId="4" fontId="4" fillId="4" borderId="7" xfId="0" applyNumberFormat="1" applyFont="1"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4" fillId="4" borderId="7" xfId="0" applyFont="1" applyFill="1" applyBorder="1" applyAlignment="1">
      <alignment horizontal="left" vertical="center"/>
    </xf>
    <xf numFmtId="0" fontId="13" fillId="2" borderId="0" xfId="0" applyFont="1" applyFill="1" applyAlignment="1">
      <alignment horizontal="center" vertical="center"/>
    </xf>
    <xf numFmtId="4" fontId="28" fillId="0" borderId="0" xfId="0" applyNumberFormat="1" applyFont="1" applyAlignment="1">
      <alignment vertical="center"/>
    </xf>
    <xf numFmtId="0" fontId="28" fillId="0" borderId="0" xfId="0" applyFont="1" applyAlignment="1">
      <alignment vertical="center"/>
    </xf>
    <xf numFmtId="0" fontId="22" fillId="5" borderId="7" xfId="0" applyFont="1" applyFill="1" applyBorder="1" applyAlignment="1">
      <alignment horizontal="right" vertical="center"/>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Alignment="1">
      <alignment horizontal="left" vertical="center"/>
    </xf>
    <xf numFmtId="4" fontId="24" fillId="0" borderId="0" xfId="0" applyNumberFormat="1" applyFont="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4" fontId="24" fillId="0" borderId="0" xfId="0" applyNumberFormat="1" applyFont="1" applyAlignment="1">
      <alignment horizontal="right" vertical="center"/>
    </xf>
    <xf numFmtId="0" fontId="16" fillId="0" borderId="0" xfId="0" applyFont="1" applyAlignment="1">
      <alignment horizontal="left" vertical="top" wrapText="1"/>
    </xf>
    <xf numFmtId="0" fontId="16" fillId="0" borderId="0" xfId="0" applyFont="1" applyAlignment="1">
      <alignment horizontal="left" vertical="center"/>
    </xf>
    <xf numFmtId="0" fontId="18" fillId="0" borderId="0" xfId="0" applyFont="1" applyAlignment="1">
      <alignment horizontal="lef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22" fillId="5" borderId="8" xfId="0" applyFont="1" applyFill="1" applyBorder="1" applyAlignment="1">
      <alignment horizontal="left" vertical="center"/>
    </xf>
    <xf numFmtId="0" fontId="0" fillId="0" borderId="0" xfId="0"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0.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6" Type="http://schemas.openxmlformats.org/officeDocument/2006/relationships/hyperlink" Target="https://podminky.urs.cz/item/CS_URS_2023_02/183101221" TargetMode="External"/><Relationship Id="rId117" Type="http://schemas.openxmlformats.org/officeDocument/2006/relationships/hyperlink" Target="https://podminky.urs.cz/item/CS_URS_2023_02/998231411" TargetMode="External"/><Relationship Id="rId21" Type="http://schemas.openxmlformats.org/officeDocument/2006/relationships/hyperlink" Target="https://podminky.urs.cz/item/CS_URS_2023_02/119005112" TargetMode="External"/><Relationship Id="rId42" Type="http://schemas.openxmlformats.org/officeDocument/2006/relationships/hyperlink" Target="https://podminky.urs.cz/item/CS_URS_2023_02/184102121" TargetMode="External"/><Relationship Id="rId47" Type="http://schemas.openxmlformats.org/officeDocument/2006/relationships/hyperlink" Target="https://podminky.urs.cz/item/CS_URS_2023_02/184801131" TargetMode="External"/><Relationship Id="rId63" Type="http://schemas.openxmlformats.org/officeDocument/2006/relationships/hyperlink" Target="https://podminky.urs.cz/item/CS_URS_2023_02/184852237" TargetMode="External"/><Relationship Id="rId68" Type="http://schemas.openxmlformats.org/officeDocument/2006/relationships/hyperlink" Target="https://podminky.urs.cz/item/CS_URS_2023_02/184852243" TargetMode="External"/><Relationship Id="rId84" Type="http://schemas.openxmlformats.org/officeDocument/2006/relationships/hyperlink" Target="https://podminky.urs.cz/item/CS_URS_2023_02/184852149" TargetMode="External"/><Relationship Id="rId89" Type="http://schemas.openxmlformats.org/officeDocument/2006/relationships/hyperlink" Target="https://podminky.urs.cz/item/CS_URS_2023_02/184852439" TargetMode="External"/><Relationship Id="rId112" Type="http://schemas.openxmlformats.org/officeDocument/2006/relationships/hyperlink" Target="https://podminky.urs.cz/item/CS_URS_2023_02/162301933" TargetMode="External"/><Relationship Id="rId16" Type="http://schemas.openxmlformats.org/officeDocument/2006/relationships/hyperlink" Target="https://podminky.urs.cz/item/CS_URS_2023_02/162201401" TargetMode="External"/><Relationship Id="rId107" Type="http://schemas.openxmlformats.org/officeDocument/2006/relationships/hyperlink" Target="https://podminky.urs.cz/item/CS_URS_2023_02/184818311" TargetMode="External"/><Relationship Id="rId11" Type="http://schemas.openxmlformats.org/officeDocument/2006/relationships/hyperlink" Target="https://podminky.urs.cz/item/CS_URS_2023_02/112201139" TargetMode="External"/><Relationship Id="rId32" Type="http://schemas.openxmlformats.org/officeDocument/2006/relationships/hyperlink" Target="https://podminky.urs.cz/item/CS_URS_2023_02/183205131" TargetMode="External"/><Relationship Id="rId37" Type="http://schemas.openxmlformats.org/officeDocument/2006/relationships/hyperlink" Target="https://podminky.urs.cz/item/CS_URS_2023_02/184813163" TargetMode="External"/><Relationship Id="rId53" Type="http://schemas.openxmlformats.org/officeDocument/2006/relationships/hyperlink" Target="https://podminky.urs.cz/item/CS_URS_2023_02/184911111" TargetMode="External"/><Relationship Id="rId58" Type="http://schemas.openxmlformats.org/officeDocument/2006/relationships/hyperlink" Target="https://podminky.urs.cz/item/CS_URS_2023_02/184215413" TargetMode="External"/><Relationship Id="rId74" Type="http://schemas.openxmlformats.org/officeDocument/2006/relationships/hyperlink" Target="https://podminky.urs.cz/item/CS_URS_2023_02/184852249" TargetMode="External"/><Relationship Id="rId79" Type="http://schemas.openxmlformats.org/officeDocument/2006/relationships/hyperlink" Target="https://podminky.urs.cz/item/CS_URS_2023_02/184852139" TargetMode="External"/><Relationship Id="rId102" Type="http://schemas.openxmlformats.org/officeDocument/2006/relationships/hyperlink" Target="https://podminky.urs.cz/item/CS_URS_2023_02/112151352" TargetMode="External"/><Relationship Id="rId5" Type="http://schemas.openxmlformats.org/officeDocument/2006/relationships/hyperlink" Target="https://podminky.urs.cz/item/CS_URS_2023_02/112201111" TargetMode="External"/><Relationship Id="rId90" Type="http://schemas.openxmlformats.org/officeDocument/2006/relationships/hyperlink" Target="https://podminky.urs.cz/item/CS_URS_2023_02/184852442" TargetMode="External"/><Relationship Id="rId95" Type="http://schemas.openxmlformats.org/officeDocument/2006/relationships/hyperlink" Target="https://podminky.urs.cz/item/CS_URS_2023_02/112151012" TargetMode="External"/><Relationship Id="rId22" Type="http://schemas.openxmlformats.org/officeDocument/2006/relationships/hyperlink" Target="https://podminky.urs.cz/item/CS_URS_2023_02/181111131" TargetMode="External"/><Relationship Id="rId27" Type="http://schemas.openxmlformats.org/officeDocument/2006/relationships/hyperlink" Target="https://podminky.urs.cz/item/CS_URS_2023_02/183101326" TargetMode="External"/><Relationship Id="rId43" Type="http://schemas.openxmlformats.org/officeDocument/2006/relationships/hyperlink" Target="https://podminky.urs.cz/item/CS_URS_2023_02/184503121" TargetMode="External"/><Relationship Id="rId48" Type="http://schemas.openxmlformats.org/officeDocument/2006/relationships/hyperlink" Target="https://podminky.urs.cz/item/CS_URS_2023_02/184801132" TargetMode="External"/><Relationship Id="rId64" Type="http://schemas.openxmlformats.org/officeDocument/2006/relationships/hyperlink" Target="https://podminky.urs.cz/item/CS_URS_2023_02/184852238" TargetMode="External"/><Relationship Id="rId69" Type="http://schemas.openxmlformats.org/officeDocument/2006/relationships/hyperlink" Target="https://podminky.urs.cz/item/CS_URS_2023_02/184852244" TargetMode="External"/><Relationship Id="rId113" Type="http://schemas.openxmlformats.org/officeDocument/2006/relationships/hyperlink" Target="https://podminky.urs.cz/item/CS_URS_2023_02/162301935" TargetMode="External"/><Relationship Id="rId118" Type="http://schemas.openxmlformats.org/officeDocument/2006/relationships/drawing" Target="../drawings/drawing10.xml"/><Relationship Id="rId80" Type="http://schemas.openxmlformats.org/officeDocument/2006/relationships/hyperlink" Target="https://podminky.urs.cz/item/CS_URS_2023_02/184852142" TargetMode="External"/><Relationship Id="rId85" Type="http://schemas.openxmlformats.org/officeDocument/2006/relationships/hyperlink" Target="https://podminky.urs.cz/item/CS_URS_2023_02/184852152" TargetMode="External"/><Relationship Id="rId12" Type="http://schemas.openxmlformats.org/officeDocument/2006/relationships/hyperlink" Target="https://podminky.urs.cz/item/CS_URS_2023_02/112201141" TargetMode="External"/><Relationship Id="rId17" Type="http://schemas.openxmlformats.org/officeDocument/2006/relationships/hyperlink" Target="https://podminky.urs.cz/item/CS_URS_2023_02/162201402" TargetMode="External"/><Relationship Id="rId33" Type="http://schemas.openxmlformats.org/officeDocument/2006/relationships/hyperlink" Target="https://podminky.urs.cz/item/CS_URS_2023_02/183403114" TargetMode="External"/><Relationship Id="rId38" Type="http://schemas.openxmlformats.org/officeDocument/2006/relationships/hyperlink" Target="https://podminky.urs.cz/item/CS_URS_2023_02/184102110" TargetMode="External"/><Relationship Id="rId59" Type="http://schemas.openxmlformats.org/officeDocument/2006/relationships/hyperlink" Target="https://podminky.urs.cz/item/CS_URS_2023_02/185804311" TargetMode="External"/><Relationship Id="rId103" Type="http://schemas.openxmlformats.org/officeDocument/2006/relationships/hyperlink" Target="https://podminky.urs.cz/item/CS_URS_2023_02/112151354" TargetMode="External"/><Relationship Id="rId108" Type="http://schemas.openxmlformats.org/officeDocument/2006/relationships/hyperlink" Target="https://podminky.urs.cz/item/CS_URS_2023_02/184818312" TargetMode="External"/><Relationship Id="rId54" Type="http://schemas.openxmlformats.org/officeDocument/2006/relationships/hyperlink" Target="https://podminky.urs.cz/item/CS_URS_2023_02/184911161" TargetMode="External"/><Relationship Id="rId70" Type="http://schemas.openxmlformats.org/officeDocument/2006/relationships/hyperlink" Target="https://podminky.urs.cz/item/CS_URS_2023_02/184852245" TargetMode="External"/><Relationship Id="rId75" Type="http://schemas.openxmlformats.org/officeDocument/2006/relationships/hyperlink" Target="https://podminky.urs.cz/item/CS_URS_2023_02/184852251" TargetMode="External"/><Relationship Id="rId91" Type="http://schemas.openxmlformats.org/officeDocument/2006/relationships/hyperlink" Target="https://podminky.urs.cz/item/CS_URS_2023_02/184852446" TargetMode="External"/><Relationship Id="rId96" Type="http://schemas.openxmlformats.org/officeDocument/2006/relationships/hyperlink" Target="https://podminky.urs.cz/item/CS_URS_2023_02/112151014" TargetMode="External"/><Relationship Id="rId1" Type="http://schemas.openxmlformats.org/officeDocument/2006/relationships/hyperlink" Target="https://podminky.urs.cz/item/CS_URS_2023_02/111103201" TargetMode="External"/><Relationship Id="rId6" Type="http://schemas.openxmlformats.org/officeDocument/2006/relationships/hyperlink" Target="https://podminky.urs.cz/item/CS_URS_2023_02/112201112" TargetMode="External"/><Relationship Id="rId23" Type="http://schemas.openxmlformats.org/officeDocument/2006/relationships/hyperlink" Target="https://podminky.urs.cz/item/CS_URS_2023_02/183111113" TargetMode="External"/><Relationship Id="rId28" Type="http://schemas.openxmlformats.org/officeDocument/2006/relationships/hyperlink" Target="https://podminky.urs.cz/item/CS_URS_2023_02/183112130" TargetMode="External"/><Relationship Id="rId49" Type="http://schemas.openxmlformats.org/officeDocument/2006/relationships/hyperlink" Target="https://podminky.urs.cz/item/CS_URS_2023_02/184813511" TargetMode="External"/><Relationship Id="rId114" Type="http://schemas.openxmlformats.org/officeDocument/2006/relationships/hyperlink" Target="https://podminky.urs.cz/item/CS_URS_2023_02/184911311" TargetMode="External"/><Relationship Id="rId10" Type="http://schemas.openxmlformats.org/officeDocument/2006/relationships/hyperlink" Target="https://podminky.urs.cz/item/CS_URS_2023_02/112201119" TargetMode="External"/><Relationship Id="rId31" Type="http://schemas.openxmlformats.org/officeDocument/2006/relationships/hyperlink" Target="https://podminky.urs.cz/item/CS_URS_2023_02/183205111" TargetMode="External"/><Relationship Id="rId44" Type="http://schemas.openxmlformats.org/officeDocument/2006/relationships/hyperlink" Target="https://podminky.urs.cz/item/CS_URS_2023_02/184215163" TargetMode="External"/><Relationship Id="rId52" Type="http://schemas.openxmlformats.org/officeDocument/2006/relationships/hyperlink" Target="https://podminky.urs.cz/item/CS_URS_2023_02/184215133" TargetMode="External"/><Relationship Id="rId60" Type="http://schemas.openxmlformats.org/officeDocument/2006/relationships/hyperlink" Target="https://podminky.urs.cz/item/CS_URS_2023_02/185851121" TargetMode="External"/><Relationship Id="rId65" Type="http://schemas.openxmlformats.org/officeDocument/2006/relationships/hyperlink" Target="https://podminky.urs.cz/item/CS_URS_2023_02/184852239" TargetMode="External"/><Relationship Id="rId73" Type="http://schemas.openxmlformats.org/officeDocument/2006/relationships/hyperlink" Target="https://podminky.urs.cz/item/CS_URS_2023_02/184852248" TargetMode="External"/><Relationship Id="rId78" Type="http://schemas.openxmlformats.org/officeDocument/2006/relationships/hyperlink" Target="https://podminky.urs.cz/item/CS_URS_2023_02/184852254" TargetMode="External"/><Relationship Id="rId81" Type="http://schemas.openxmlformats.org/officeDocument/2006/relationships/hyperlink" Target="https://podminky.urs.cz/item/CS_URS_2023_02/184852144" TargetMode="External"/><Relationship Id="rId86" Type="http://schemas.openxmlformats.org/officeDocument/2006/relationships/hyperlink" Target="https://podminky.urs.cz/item/CS_URS_2023_02/184852153" TargetMode="External"/><Relationship Id="rId94" Type="http://schemas.openxmlformats.org/officeDocument/2006/relationships/hyperlink" Target="https://podminky.urs.cz/item/CS_URS_2023_02/184852454" TargetMode="External"/><Relationship Id="rId99" Type="http://schemas.openxmlformats.org/officeDocument/2006/relationships/hyperlink" Target="https://podminky.urs.cz/item/CS_URS_2023_02/112151312" TargetMode="External"/><Relationship Id="rId101" Type="http://schemas.openxmlformats.org/officeDocument/2006/relationships/hyperlink" Target="https://podminky.urs.cz/item/CS_URS_2023_02/112151316" TargetMode="External"/><Relationship Id="rId4" Type="http://schemas.openxmlformats.org/officeDocument/2006/relationships/hyperlink" Target="https://podminky.urs.cz/item/CS_URS_2023_02/111301111" TargetMode="External"/><Relationship Id="rId9" Type="http://schemas.openxmlformats.org/officeDocument/2006/relationships/hyperlink" Target="https://podminky.urs.cz/item/CS_URS_2023_02/112201117" TargetMode="External"/><Relationship Id="rId13" Type="http://schemas.openxmlformats.org/officeDocument/2006/relationships/hyperlink" Target="https://podminky.urs.cz/item/CS_URS_2023_02/112211224" TargetMode="External"/><Relationship Id="rId18" Type="http://schemas.openxmlformats.org/officeDocument/2006/relationships/hyperlink" Target="https://podminky.urs.cz/item/CS_URS_2023_02/162201403" TargetMode="External"/><Relationship Id="rId39" Type="http://schemas.openxmlformats.org/officeDocument/2006/relationships/hyperlink" Target="https://podminky.urs.cz/item/CS_URS_2023_02/184102111" TargetMode="External"/><Relationship Id="rId109" Type="http://schemas.openxmlformats.org/officeDocument/2006/relationships/hyperlink" Target="https://podminky.urs.cz/item/CS_URS_2023_02/111212361" TargetMode="External"/><Relationship Id="rId34" Type="http://schemas.openxmlformats.org/officeDocument/2006/relationships/hyperlink" Target="https://podminky.urs.cz/item/CS_URS_2023_02/183403115" TargetMode="External"/><Relationship Id="rId50" Type="http://schemas.openxmlformats.org/officeDocument/2006/relationships/hyperlink" Target="https://podminky.urs.cz/item/CS_URS_2023_02/184818231" TargetMode="External"/><Relationship Id="rId55" Type="http://schemas.openxmlformats.org/officeDocument/2006/relationships/hyperlink" Target="https://podminky.urs.cz/item/CS_URS_2023_02/184911431" TargetMode="External"/><Relationship Id="rId76" Type="http://schemas.openxmlformats.org/officeDocument/2006/relationships/hyperlink" Target="https://podminky.urs.cz/item/CS_URS_2023_02/184852252" TargetMode="External"/><Relationship Id="rId97" Type="http://schemas.openxmlformats.org/officeDocument/2006/relationships/hyperlink" Target="https://podminky.urs.cz/item/CS_URS_2023_02/112151015" TargetMode="External"/><Relationship Id="rId104" Type="http://schemas.openxmlformats.org/officeDocument/2006/relationships/hyperlink" Target="https://podminky.urs.cz/item/CS_URS_2023_02/112151355" TargetMode="External"/><Relationship Id="rId7" Type="http://schemas.openxmlformats.org/officeDocument/2006/relationships/hyperlink" Target="https://podminky.urs.cz/item/CS_URS_2023_02/112201114" TargetMode="External"/><Relationship Id="rId71" Type="http://schemas.openxmlformats.org/officeDocument/2006/relationships/hyperlink" Target="https://podminky.urs.cz/item/CS_URS_2023_02/184852246" TargetMode="External"/><Relationship Id="rId92" Type="http://schemas.openxmlformats.org/officeDocument/2006/relationships/hyperlink" Target="https://podminky.urs.cz/item/CS_URS_2023_02/184852447" TargetMode="External"/><Relationship Id="rId2" Type="http://schemas.openxmlformats.org/officeDocument/2006/relationships/hyperlink" Target="https://podminky.urs.cz/item/CS_URS_2023_02/111103202" TargetMode="External"/><Relationship Id="rId29" Type="http://schemas.openxmlformats.org/officeDocument/2006/relationships/hyperlink" Target="https://podminky.urs.cz/item/CS_URS_2023_02/183112131" TargetMode="External"/><Relationship Id="rId24" Type="http://schemas.openxmlformats.org/officeDocument/2006/relationships/hyperlink" Target="https://podminky.urs.cz/item/CS_URS_2023_02/183111114" TargetMode="External"/><Relationship Id="rId40" Type="http://schemas.openxmlformats.org/officeDocument/2006/relationships/hyperlink" Target="https://podminky.urs.cz/item/CS_URS_2023_02/184102114" TargetMode="External"/><Relationship Id="rId45" Type="http://schemas.openxmlformats.org/officeDocument/2006/relationships/hyperlink" Target="https://podminky.urs.cz/item/CS_URS_2023_02/184215173" TargetMode="External"/><Relationship Id="rId66" Type="http://schemas.openxmlformats.org/officeDocument/2006/relationships/hyperlink" Target="https://podminky.urs.cz/item/CS_URS_2023_02/184852241" TargetMode="External"/><Relationship Id="rId87" Type="http://schemas.openxmlformats.org/officeDocument/2006/relationships/hyperlink" Target="https://podminky.urs.cz/item/CS_URS_2023_02/184813153" TargetMode="External"/><Relationship Id="rId110" Type="http://schemas.openxmlformats.org/officeDocument/2006/relationships/hyperlink" Target="https://podminky.urs.cz/item/CS_URS_2023_02/162301931" TargetMode="External"/><Relationship Id="rId115" Type="http://schemas.openxmlformats.org/officeDocument/2006/relationships/hyperlink" Target="https://podminky.urs.cz/item/CS_URS_2023_02/185851129" TargetMode="External"/><Relationship Id="rId61" Type="http://schemas.openxmlformats.org/officeDocument/2006/relationships/hyperlink" Target="https://podminky.urs.cz/item/CS_URS_2023_02/212752403" TargetMode="External"/><Relationship Id="rId82" Type="http://schemas.openxmlformats.org/officeDocument/2006/relationships/hyperlink" Target="https://podminky.urs.cz/item/CS_URS_2023_02/184852145" TargetMode="External"/><Relationship Id="rId19" Type="http://schemas.openxmlformats.org/officeDocument/2006/relationships/hyperlink" Target="https://podminky.urs.cz/item/CS_URS_2023_02/162201500" TargetMode="External"/><Relationship Id="rId14" Type="http://schemas.openxmlformats.org/officeDocument/2006/relationships/hyperlink" Target="https://podminky.urs.cz/item/CS_URS_2023_02/112201159" TargetMode="External"/><Relationship Id="rId30" Type="http://schemas.openxmlformats.org/officeDocument/2006/relationships/hyperlink" Target="https://podminky.urs.cz/item/CS_URS_2023_02/183211313" TargetMode="External"/><Relationship Id="rId35" Type="http://schemas.openxmlformats.org/officeDocument/2006/relationships/hyperlink" Target="https://podminky.urs.cz/item/CS_URS_2023_02/183403153" TargetMode="External"/><Relationship Id="rId56" Type="http://schemas.openxmlformats.org/officeDocument/2006/relationships/hyperlink" Target="https://podminky.urs.cz/item/CS_URS_2023_02/185802114" TargetMode="External"/><Relationship Id="rId77" Type="http://schemas.openxmlformats.org/officeDocument/2006/relationships/hyperlink" Target="https://podminky.urs.cz/item/CS_URS_2023_02/184852253" TargetMode="External"/><Relationship Id="rId100" Type="http://schemas.openxmlformats.org/officeDocument/2006/relationships/hyperlink" Target="https://podminky.urs.cz/item/CS_URS_2023_02/112151313" TargetMode="External"/><Relationship Id="rId105" Type="http://schemas.openxmlformats.org/officeDocument/2006/relationships/hyperlink" Target="https://podminky.urs.cz/item/CS_URS_2023_02/112151356" TargetMode="External"/><Relationship Id="rId8" Type="http://schemas.openxmlformats.org/officeDocument/2006/relationships/hyperlink" Target="https://podminky.urs.cz/item/CS_URS_2023_02/112201115" TargetMode="External"/><Relationship Id="rId51" Type="http://schemas.openxmlformats.org/officeDocument/2006/relationships/hyperlink" Target="https://podminky.urs.cz/item/CS_URS_2023_02/184215112" TargetMode="External"/><Relationship Id="rId72" Type="http://schemas.openxmlformats.org/officeDocument/2006/relationships/hyperlink" Target="https://podminky.urs.cz/item/CS_URS_2023_02/184852247" TargetMode="External"/><Relationship Id="rId93" Type="http://schemas.openxmlformats.org/officeDocument/2006/relationships/hyperlink" Target="https://podminky.urs.cz/item/CS_URS_2023_02/184852451" TargetMode="External"/><Relationship Id="rId98" Type="http://schemas.openxmlformats.org/officeDocument/2006/relationships/hyperlink" Target="https://podminky.urs.cz/item/CS_URS_2023_02/112151017" TargetMode="External"/><Relationship Id="rId3" Type="http://schemas.openxmlformats.org/officeDocument/2006/relationships/hyperlink" Target="https://podminky.urs.cz/item/CS_URS_2023_02/112155215" TargetMode="External"/><Relationship Id="rId25" Type="http://schemas.openxmlformats.org/officeDocument/2006/relationships/hyperlink" Target="https://podminky.urs.cz/item/CS_URS_2023_02/183101115" TargetMode="External"/><Relationship Id="rId46" Type="http://schemas.openxmlformats.org/officeDocument/2006/relationships/hyperlink" Target="https://podminky.urs.cz/item/CS_URS_2023_02/184801121" TargetMode="External"/><Relationship Id="rId67" Type="http://schemas.openxmlformats.org/officeDocument/2006/relationships/hyperlink" Target="https://podminky.urs.cz/item/CS_URS_2023_02/184852242" TargetMode="External"/><Relationship Id="rId116" Type="http://schemas.openxmlformats.org/officeDocument/2006/relationships/hyperlink" Target="https://podminky.urs.cz/item/CS_URS_2023_02/998231311" TargetMode="External"/><Relationship Id="rId20" Type="http://schemas.openxmlformats.org/officeDocument/2006/relationships/hyperlink" Target="https://podminky.urs.cz/item/CS_URS_2023_02/181411131" TargetMode="External"/><Relationship Id="rId41" Type="http://schemas.openxmlformats.org/officeDocument/2006/relationships/hyperlink" Target="https://podminky.urs.cz/item/CS_URS_2023_02/184102120" TargetMode="External"/><Relationship Id="rId62" Type="http://schemas.openxmlformats.org/officeDocument/2006/relationships/hyperlink" Target="https://podminky.urs.cz/item/CS_URS_2023_02/184852235" TargetMode="External"/><Relationship Id="rId83" Type="http://schemas.openxmlformats.org/officeDocument/2006/relationships/hyperlink" Target="https://podminky.urs.cz/item/CS_URS_2023_02/184852147" TargetMode="External"/><Relationship Id="rId88" Type="http://schemas.openxmlformats.org/officeDocument/2006/relationships/hyperlink" Target="https://podminky.urs.cz/item/CS_URS_2023_02/184813155" TargetMode="External"/><Relationship Id="rId111" Type="http://schemas.openxmlformats.org/officeDocument/2006/relationships/hyperlink" Target="https://podminky.urs.cz/item/CS_URS_2023_02/162301932" TargetMode="External"/><Relationship Id="rId15" Type="http://schemas.openxmlformats.org/officeDocument/2006/relationships/hyperlink" Target="https://podminky.urs.cz/item/CS_URS_2023_02/121103113" TargetMode="External"/><Relationship Id="rId36" Type="http://schemas.openxmlformats.org/officeDocument/2006/relationships/hyperlink" Target="https://podminky.urs.cz/item/CS_URS_2023_02/184215221" TargetMode="External"/><Relationship Id="rId57" Type="http://schemas.openxmlformats.org/officeDocument/2006/relationships/hyperlink" Target="https://podminky.urs.cz/item/CS_URS_2023_02/185802123" TargetMode="External"/><Relationship Id="rId106" Type="http://schemas.openxmlformats.org/officeDocument/2006/relationships/hyperlink" Target="https://podminky.urs.cz/item/CS_URS_2023_02/112151357"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podminky.urs.cz/item/CS_URS_2023_02/020001000" TargetMode="External"/><Relationship Id="rId13" Type="http://schemas.openxmlformats.org/officeDocument/2006/relationships/hyperlink" Target="https://podminky.urs.cz/item/CS_URS_2023_02/072103011" TargetMode="External"/><Relationship Id="rId3" Type="http://schemas.openxmlformats.org/officeDocument/2006/relationships/hyperlink" Target="https://podminky.urs.cz/item/CS_URS_2023_02/012203000" TargetMode="External"/><Relationship Id="rId7" Type="http://schemas.openxmlformats.org/officeDocument/2006/relationships/hyperlink" Target="https://podminky.urs.cz/item/CS_URS_2023_02/013303000" TargetMode="External"/><Relationship Id="rId12" Type="http://schemas.openxmlformats.org/officeDocument/2006/relationships/hyperlink" Target="https://podminky.urs.cz/item/CS_URS_2023_02/072103001" TargetMode="External"/><Relationship Id="rId2" Type="http://schemas.openxmlformats.org/officeDocument/2006/relationships/hyperlink" Target="https://podminky.urs.cz/item/CS_URS_2023_02/012103000" TargetMode="External"/><Relationship Id="rId1" Type="http://schemas.openxmlformats.org/officeDocument/2006/relationships/hyperlink" Target="https://podminky.urs.cz/item/CS_URS_2023_02/011603000" TargetMode="External"/><Relationship Id="rId6" Type="http://schemas.openxmlformats.org/officeDocument/2006/relationships/hyperlink" Target="https://podminky.urs.cz/item/CS_URS_2023_02/013294000" TargetMode="External"/><Relationship Id="rId11" Type="http://schemas.openxmlformats.org/officeDocument/2006/relationships/hyperlink" Target="https://podminky.urs.cz/item/CS_URS_2023_02/053002000" TargetMode="External"/><Relationship Id="rId5" Type="http://schemas.openxmlformats.org/officeDocument/2006/relationships/hyperlink" Target="https://podminky.urs.cz/item/CS_URS_2023_02/013254000" TargetMode="External"/><Relationship Id="rId10" Type="http://schemas.openxmlformats.org/officeDocument/2006/relationships/hyperlink" Target="https://podminky.urs.cz/item/CS_URS_2023_02/040001000" TargetMode="External"/><Relationship Id="rId4" Type="http://schemas.openxmlformats.org/officeDocument/2006/relationships/hyperlink" Target="https://podminky.urs.cz/item/CS_URS_2023_02/012303000" TargetMode="External"/><Relationship Id="rId9" Type="http://schemas.openxmlformats.org/officeDocument/2006/relationships/hyperlink" Target="https://podminky.urs.cz/item/CS_URS_2023_02/030001000" TargetMode="External"/><Relationship Id="rId14"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6" Type="http://schemas.openxmlformats.org/officeDocument/2006/relationships/hyperlink" Target="https://podminky.urs.cz/item/CS_URS_2023_02/291111112" TargetMode="External"/><Relationship Id="rId21" Type="http://schemas.openxmlformats.org/officeDocument/2006/relationships/hyperlink" Target="https://podminky.urs.cz/item/CS_URS_2023_02/274261125" TargetMode="External"/><Relationship Id="rId42" Type="http://schemas.openxmlformats.org/officeDocument/2006/relationships/hyperlink" Target="https://podminky.urs.cz/item/CS_URS_2023_02/966001311" TargetMode="External"/><Relationship Id="rId47" Type="http://schemas.openxmlformats.org/officeDocument/2006/relationships/hyperlink" Target="https://podminky.urs.cz/item/CS_URS_2023_02/936009113" TargetMode="External"/><Relationship Id="rId63" Type="http://schemas.openxmlformats.org/officeDocument/2006/relationships/hyperlink" Target="https://podminky.urs.cz/item/CS_URS_2023_02/998766201" TargetMode="External"/><Relationship Id="rId68" Type="http://schemas.openxmlformats.org/officeDocument/2006/relationships/hyperlink" Target="https://podminky.urs.cz/item/CS_URS_2023_02/762952024" TargetMode="External"/><Relationship Id="rId7" Type="http://schemas.openxmlformats.org/officeDocument/2006/relationships/hyperlink" Target="https://podminky.urs.cz/item/CS_URS_2023_02/113202111" TargetMode="External"/><Relationship Id="rId71" Type="http://schemas.openxmlformats.org/officeDocument/2006/relationships/drawing" Target="../drawings/drawing2.xml"/><Relationship Id="rId2" Type="http://schemas.openxmlformats.org/officeDocument/2006/relationships/hyperlink" Target="https://podminky.urs.cz/item/CS_URS_2023_02/113107181" TargetMode="External"/><Relationship Id="rId16" Type="http://schemas.openxmlformats.org/officeDocument/2006/relationships/hyperlink" Target="https://podminky.urs.cz/item/CS_URS_2023_02/174151101" TargetMode="External"/><Relationship Id="rId29" Type="http://schemas.openxmlformats.org/officeDocument/2006/relationships/hyperlink" Target="https://podminky.urs.cz/item/CS_URS_2023_02/132153301" TargetMode="External"/><Relationship Id="rId11" Type="http://schemas.openxmlformats.org/officeDocument/2006/relationships/hyperlink" Target="https://podminky.urs.cz/item/CS_URS_2023_02/132351102" TargetMode="External"/><Relationship Id="rId24" Type="http://schemas.openxmlformats.org/officeDocument/2006/relationships/hyperlink" Target="https://podminky.urs.cz/item/CS_URS_2023_02/564861011" TargetMode="External"/><Relationship Id="rId32" Type="http://schemas.openxmlformats.org/officeDocument/2006/relationships/hyperlink" Target="https://podminky.urs.cz/item/CS_URS_2023_02/564261111" TargetMode="External"/><Relationship Id="rId37" Type="http://schemas.openxmlformats.org/officeDocument/2006/relationships/hyperlink" Target="https://podminky.urs.cz/item/CS_URS_2023_02/916331112" TargetMode="External"/><Relationship Id="rId40" Type="http://schemas.openxmlformats.org/officeDocument/2006/relationships/hyperlink" Target="https://podminky.urs.cz/item/CS_URS_2023_02/113102211" TargetMode="External"/><Relationship Id="rId45" Type="http://schemas.openxmlformats.org/officeDocument/2006/relationships/hyperlink" Target="https://podminky.urs.cz/item/CS_URS_2023_02/998225111" TargetMode="External"/><Relationship Id="rId53" Type="http://schemas.openxmlformats.org/officeDocument/2006/relationships/hyperlink" Target="https://podminky.urs.cz/item/CS_URS_2023_02/997221645" TargetMode="External"/><Relationship Id="rId58" Type="http://schemas.openxmlformats.org/officeDocument/2006/relationships/hyperlink" Target="https://podminky.urs.cz/item/CS_URS_2023_02/711771111" TargetMode="External"/><Relationship Id="rId66" Type="http://schemas.openxmlformats.org/officeDocument/2006/relationships/hyperlink" Target="https://podminky.urs.cz/item/CS_URS_2023_02/998767294" TargetMode="External"/><Relationship Id="rId5" Type="http://schemas.openxmlformats.org/officeDocument/2006/relationships/hyperlink" Target="https://podminky.urs.cz/item/CS_URS_2023_02/113151111" TargetMode="External"/><Relationship Id="rId61" Type="http://schemas.openxmlformats.org/officeDocument/2006/relationships/hyperlink" Target="https://podminky.urs.cz/item/CS_URS_2023_02/767995115" TargetMode="External"/><Relationship Id="rId19" Type="http://schemas.openxmlformats.org/officeDocument/2006/relationships/hyperlink" Target="https://podminky.urs.cz/item/CS_URS_2023_02/274261115" TargetMode="External"/><Relationship Id="rId14" Type="http://schemas.openxmlformats.org/officeDocument/2006/relationships/hyperlink" Target="https://podminky.urs.cz/item/CS_URS_2023_02/167151112" TargetMode="External"/><Relationship Id="rId22" Type="http://schemas.openxmlformats.org/officeDocument/2006/relationships/hyperlink" Target="https://podminky.urs.cz/item/CS_URS_2023_02/274261135" TargetMode="External"/><Relationship Id="rId27" Type="http://schemas.openxmlformats.org/officeDocument/2006/relationships/hyperlink" Target="https://podminky.urs.cz/item/CS_URS_2023_02/564932111" TargetMode="External"/><Relationship Id="rId30" Type="http://schemas.openxmlformats.org/officeDocument/2006/relationships/hyperlink" Target="https://podminky.urs.cz/item/CS_URS_2023_02/212572121" TargetMode="External"/><Relationship Id="rId35" Type="http://schemas.openxmlformats.org/officeDocument/2006/relationships/hyperlink" Target="https://podminky.urs.cz/item/CS_URS_2023_02/597661111" TargetMode="External"/><Relationship Id="rId43" Type="http://schemas.openxmlformats.org/officeDocument/2006/relationships/hyperlink" Target="https://podminky.urs.cz/item/CS_URS_2023_02/966001211" TargetMode="External"/><Relationship Id="rId48" Type="http://schemas.openxmlformats.org/officeDocument/2006/relationships/hyperlink" Target="https://podminky.urs.cz/item/CS_URS_2023_02/997221551" TargetMode="External"/><Relationship Id="rId56" Type="http://schemas.openxmlformats.org/officeDocument/2006/relationships/hyperlink" Target="https://podminky.urs.cz/item/CS_URS_2023_02/460771122" TargetMode="External"/><Relationship Id="rId64" Type="http://schemas.openxmlformats.org/officeDocument/2006/relationships/hyperlink" Target="https://podminky.urs.cz/item/CS_URS_2023_02/998766294" TargetMode="External"/><Relationship Id="rId69" Type="http://schemas.openxmlformats.org/officeDocument/2006/relationships/hyperlink" Target="https://podminky.urs.cz/item/CS_URS_2023_02/998762201" TargetMode="External"/><Relationship Id="rId8" Type="http://schemas.openxmlformats.org/officeDocument/2006/relationships/hyperlink" Target="https://podminky.urs.cz/item/CS_URS_2023_02/121151103" TargetMode="External"/><Relationship Id="rId51" Type="http://schemas.openxmlformats.org/officeDocument/2006/relationships/hyperlink" Target="https://podminky.urs.cz/item/CS_URS_2023_02/997221579" TargetMode="External"/><Relationship Id="rId3" Type="http://schemas.openxmlformats.org/officeDocument/2006/relationships/hyperlink" Target="https://podminky.urs.cz/item/CS_URS_2023_02/113107312" TargetMode="External"/><Relationship Id="rId12" Type="http://schemas.openxmlformats.org/officeDocument/2006/relationships/hyperlink" Target="https://podminky.urs.cz/item/CS_URS_2023_02/132351252" TargetMode="External"/><Relationship Id="rId17" Type="http://schemas.openxmlformats.org/officeDocument/2006/relationships/hyperlink" Target="https://podminky.urs.cz/item/CS_URS_2023_02/171201221" TargetMode="External"/><Relationship Id="rId25" Type="http://schemas.openxmlformats.org/officeDocument/2006/relationships/hyperlink" Target="https://podminky.urs.cz/item/CS_URS_2023_02/571907118" TargetMode="External"/><Relationship Id="rId33" Type="http://schemas.openxmlformats.org/officeDocument/2006/relationships/hyperlink" Target="https://podminky.urs.cz/item/CS_URS_2023_02/721219621" TargetMode="External"/><Relationship Id="rId38" Type="http://schemas.openxmlformats.org/officeDocument/2006/relationships/hyperlink" Target="https://podminky.urs.cz/item/CS_URS_2023_02/962033121" TargetMode="External"/><Relationship Id="rId46" Type="http://schemas.openxmlformats.org/officeDocument/2006/relationships/hyperlink" Target="https://podminky.urs.cz/item/CS_URS_2023_02/132212132" TargetMode="External"/><Relationship Id="rId59" Type="http://schemas.openxmlformats.org/officeDocument/2006/relationships/hyperlink" Target="https://podminky.urs.cz/item/CS_URS_2023_02/998711101" TargetMode="External"/><Relationship Id="rId67" Type="http://schemas.openxmlformats.org/officeDocument/2006/relationships/hyperlink" Target="https://podminky.urs.cz/item/CS_URS_2023_02/998767299" TargetMode="External"/><Relationship Id="rId20" Type="http://schemas.openxmlformats.org/officeDocument/2006/relationships/hyperlink" Target="https://podminky.urs.cz/item/CS_URS_2023_02/274261121" TargetMode="External"/><Relationship Id="rId41" Type="http://schemas.openxmlformats.org/officeDocument/2006/relationships/hyperlink" Target="https://podminky.urs.cz/item/CS_URS_2023_02/966006132" TargetMode="External"/><Relationship Id="rId54" Type="http://schemas.openxmlformats.org/officeDocument/2006/relationships/hyperlink" Target="https://podminky.urs.cz/item/CS_URS_2023_02/997221655" TargetMode="External"/><Relationship Id="rId62" Type="http://schemas.openxmlformats.org/officeDocument/2006/relationships/hyperlink" Target="https://podminky.urs.cz/item/CS_URS_2023_02/233211117" TargetMode="External"/><Relationship Id="rId70" Type="http://schemas.openxmlformats.org/officeDocument/2006/relationships/hyperlink" Target="https://podminky.urs.cz/item/CS_URS_2023_02/998762294" TargetMode="External"/><Relationship Id="rId1" Type="http://schemas.openxmlformats.org/officeDocument/2006/relationships/hyperlink" Target="https://podminky.urs.cz/item/CS_URS_2023_02/113106271" TargetMode="External"/><Relationship Id="rId6" Type="http://schemas.openxmlformats.org/officeDocument/2006/relationships/hyperlink" Target="https://podminky.urs.cz/item/CS_URS_2023_02/966051111" TargetMode="External"/><Relationship Id="rId15" Type="http://schemas.openxmlformats.org/officeDocument/2006/relationships/hyperlink" Target="https://podminky.urs.cz/item/CS_URS_2023_02/171151111" TargetMode="External"/><Relationship Id="rId23" Type="http://schemas.openxmlformats.org/officeDocument/2006/relationships/hyperlink" Target="https://podminky.urs.cz/item/CS_URS_2023_02/274313611" TargetMode="External"/><Relationship Id="rId28" Type="http://schemas.openxmlformats.org/officeDocument/2006/relationships/hyperlink" Target="https://podminky.urs.cz/item/CS_URS_2023_02/564251111" TargetMode="External"/><Relationship Id="rId36" Type="http://schemas.openxmlformats.org/officeDocument/2006/relationships/hyperlink" Target="https://podminky.urs.cz/item/CS_URS_2023_02/919726123" TargetMode="External"/><Relationship Id="rId49" Type="http://schemas.openxmlformats.org/officeDocument/2006/relationships/hyperlink" Target="https://podminky.urs.cz/item/CS_URS_2023_02/997221559" TargetMode="External"/><Relationship Id="rId57" Type="http://schemas.openxmlformats.org/officeDocument/2006/relationships/hyperlink" Target="https://podminky.urs.cz/item/CS_URS_2023_02/711113117" TargetMode="External"/><Relationship Id="rId10" Type="http://schemas.openxmlformats.org/officeDocument/2006/relationships/hyperlink" Target="https://podminky.urs.cz/item/CS_URS_2023_02/131351105" TargetMode="External"/><Relationship Id="rId31" Type="http://schemas.openxmlformats.org/officeDocument/2006/relationships/hyperlink" Target="https://podminky.urs.cz/item/CS_URS_2023_02/212755214" TargetMode="External"/><Relationship Id="rId44" Type="http://schemas.openxmlformats.org/officeDocument/2006/relationships/hyperlink" Target="https://podminky.urs.cz/item/CS_URS_2023_02/228960004" TargetMode="External"/><Relationship Id="rId52" Type="http://schemas.openxmlformats.org/officeDocument/2006/relationships/hyperlink" Target="https://podminky.urs.cz/item/CS_URS_2023_02/997221615" TargetMode="External"/><Relationship Id="rId60" Type="http://schemas.openxmlformats.org/officeDocument/2006/relationships/hyperlink" Target="https://podminky.urs.cz/item/CS_URS_2023_02/998711181" TargetMode="External"/><Relationship Id="rId65" Type="http://schemas.openxmlformats.org/officeDocument/2006/relationships/hyperlink" Target="https://podminky.urs.cz/item/CS_URS_2023_02/998767201" TargetMode="External"/><Relationship Id="rId4" Type="http://schemas.openxmlformats.org/officeDocument/2006/relationships/hyperlink" Target="https://podminky.urs.cz/item/CS_URS_2023_02/113107152" TargetMode="External"/><Relationship Id="rId9" Type="http://schemas.openxmlformats.org/officeDocument/2006/relationships/hyperlink" Target="https://podminky.urs.cz/item/CS_URS_2023_02/122311101" TargetMode="External"/><Relationship Id="rId13" Type="http://schemas.openxmlformats.org/officeDocument/2006/relationships/hyperlink" Target="https://podminky.urs.cz/item/CS_URS_2023_02/162751135" TargetMode="External"/><Relationship Id="rId18" Type="http://schemas.openxmlformats.org/officeDocument/2006/relationships/hyperlink" Target="https://podminky.urs.cz/item/CS_URS_2023_02/271532211" TargetMode="External"/><Relationship Id="rId39" Type="http://schemas.openxmlformats.org/officeDocument/2006/relationships/hyperlink" Target="https://podminky.urs.cz/item/CS_URS_2023_02/963022819" TargetMode="External"/><Relationship Id="rId34" Type="http://schemas.openxmlformats.org/officeDocument/2006/relationships/hyperlink" Target="https://podminky.urs.cz/item/CS_URS_2023_02/596211220" TargetMode="External"/><Relationship Id="rId50" Type="http://schemas.openxmlformats.org/officeDocument/2006/relationships/hyperlink" Target="https://podminky.urs.cz/item/CS_URS_2023_02/997221571" TargetMode="External"/><Relationship Id="rId55" Type="http://schemas.openxmlformats.org/officeDocument/2006/relationships/hyperlink" Target="https://podminky.urs.cz/item/CS_URS_2023_02/119001423"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podminky.urs.cz/item/CS_URS_2023_02/174111101" TargetMode="External"/><Relationship Id="rId18" Type="http://schemas.openxmlformats.org/officeDocument/2006/relationships/hyperlink" Target="https://podminky.urs.cz/item/CS_URS_2023_02/452321131" TargetMode="External"/><Relationship Id="rId26" Type="http://schemas.openxmlformats.org/officeDocument/2006/relationships/hyperlink" Target="https://podminky.urs.cz/item/CS_URS_2023_02/871171141" TargetMode="External"/><Relationship Id="rId39" Type="http://schemas.openxmlformats.org/officeDocument/2006/relationships/hyperlink" Target="https://podminky.urs.cz/item/CS_URS_2023_02/899722113" TargetMode="External"/><Relationship Id="rId21" Type="http://schemas.openxmlformats.org/officeDocument/2006/relationships/hyperlink" Target="https://podminky.urs.cz/item/CS_URS_2023_02/452311141" TargetMode="External"/><Relationship Id="rId34" Type="http://schemas.openxmlformats.org/officeDocument/2006/relationships/hyperlink" Target="https://podminky.urs.cz/item/CS_URS_2023_02/894211111" TargetMode="External"/><Relationship Id="rId42" Type="http://schemas.openxmlformats.org/officeDocument/2006/relationships/hyperlink" Target="https://podminky.urs.cz/item/CS_URS_2023_02/998276101" TargetMode="External"/><Relationship Id="rId47" Type="http://schemas.openxmlformats.org/officeDocument/2006/relationships/hyperlink" Target="https://podminky.urs.cz/item/CS_URS_2023_02/997221571" TargetMode="External"/><Relationship Id="rId50" Type="http://schemas.openxmlformats.org/officeDocument/2006/relationships/drawing" Target="../drawings/drawing3.xml"/><Relationship Id="rId7" Type="http://schemas.openxmlformats.org/officeDocument/2006/relationships/hyperlink" Target="https://podminky.urs.cz/item/CS_URS_2023_02/132354202" TargetMode="External"/><Relationship Id="rId2" Type="http://schemas.openxmlformats.org/officeDocument/2006/relationships/hyperlink" Target="https://podminky.urs.cz/item/CS_URS_2023_02/113107122" TargetMode="External"/><Relationship Id="rId16" Type="http://schemas.openxmlformats.org/officeDocument/2006/relationships/hyperlink" Target="https://podminky.urs.cz/item/CS_URS_2023_02/451573111" TargetMode="External"/><Relationship Id="rId29" Type="http://schemas.openxmlformats.org/officeDocument/2006/relationships/hyperlink" Target="https://podminky.urs.cz/item/CS_URS_2023_02/891161321" TargetMode="External"/><Relationship Id="rId11" Type="http://schemas.openxmlformats.org/officeDocument/2006/relationships/hyperlink" Target="https://podminky.urs.cz/item/CS_URS_2023_02/167151102" TargetMode="External"/><Relationship Id="rId24" Type="http://schemas.openxmlformats.org/officeDocument/2006/relationships/hyperlink" Target="https://podminky.urs.cz/item/CS_URS_2023_02/596211210" TargetMode="External"/><Relationship Id="rId32" Type="http://schemas.openxmlformats.org/officeDocument/2006/relationships/hyperlink" Target="https://podminky.urs.cz/item/CS_URS_2023_02/892241111" TargetMode="External"/><Relationship Id="rId37" Type="http://schemas.openxmlformats.org/officeDocument/2006/relationships/hyperlink" Target="https://podminky.urs.cz/item/CS_URS_2023_02/899103112" TargetMode="External"/><Relationship Id="rId40" Type="http://schemas.openxmlformats.org/officeDocument/2006/relationships/hyperlink" Target="https://podminky.urs.cz/item/CS_URS_2023_02/899721112" TargetMode="External"/><Relationship Id="rId45" Type="http://schemas.openxmlformats.org/officeDocument/2006/relationships/hyperlink" Target="https://podminky.urs.cz/item/CS_URS_2023_02/894812535" TargetMode="External"/><Relationship Id="rId5" Type="http://schemas.openxmlformats.org/officeDocument/2006/relationships/hyperlink" Target="https://podminky.urs.cz/item/CS_URS_2023_02/119001421" TargetMode="External"/><Relationship Id="rId15" Type="http://schemas.openxmlformats.org/officeDocument/2006/relationships/hyperlink" Target="https://podminky.urs.cz/item/CS_URS_2023_02/199000005R00" TargetMode="External"/><Relationship Id="rId23" Type="http://schemas.openxmlformats.org/officeDocument/2006/relationships/hyperlink" Target="https://podminky.urs.cz/item/CS_URS_2023_02/573211111" TargetMode="External"/><Relationship Id="rId28" Type="http://schemas.openxmlformats.org/officeDocument/2006/relationships/hyperlink" Target="https://podminky.urs.cz/item/CS_URS_2023_02/877395121" TargetMode="External"/><Relationship Id="rId36" Type="http://schemas.openxmlformats.org/officeDocument/2006/relationships/hyperlink" Target="https://podminky.urs.cz/item/CS_URS_2023_02/894812522" TargetMode="External"/><Relationship Id="rId49" Type="http://schemas.openxmlformats.org/officeDocument/2006/relationships/hyperlink" Target="https://podminky.urs.cz/item/CS_URS_2023_02/997221615" TargetMode="External"/><Relationship Id="rId10" Type="http://schemas.openxmlformats.org/officeDocument/2006/relationships/hyperlink" Target="https://podminky.urs.cz/item/CS_URS_2023_02/162651132" TargetMode="External"/><Relationship Id="rId19" Type="http://schemas.openxmlformats.org/officeDocument/2006/relationships/hyperlink" Target="https://podminky.urs.cz/item/CS_URS_2023_02/564681111" TargetMode="External"/><Relationship Id="rId31" Type="http://schemas.openxmlformats.org/officeDocument/2006/relationships/hyperlink" Target="https://podminky.urs.cz/item/CS_URS_2023_02/892233122" TargetMode="External"/><Relationship Id="rId44" Type="http://schemas.openxmlformats.org/officeDocument/2006/relationships/hyperlink" Target="https://podminky.urs.cz/item/CS_URS_2023_02/894812529" TargetMode="External"/><Relationship Id="rId4" Type="http://schemas.openxmlformats.org/officeDocument/2006/relationships/hyperlink" Target="https://podminky.urs.cz/item/CS_URS_2023_02/113201112" TargetMode="External"/><Relationship Id="rId9" Type="http://schemas.openxmlformats.org/officeDocument/2006/relationships/hyperlink" Target="https://podminky.urs.cz/item/CS_URS_2023_02/151101111" TargetMode="External"/><Relationship Id="rId14" Type="http://schemas.openxmlformats.org/officeDocument/2006/relationships/hyperlink" Target="https://podminky.urs.cz/item/CS_URS_2023_02/175111101" TargetMode="External"/><Relationship Id="rId22" Type="http://schemas.openxmlformats.org/officeDocument/2006/relationships/hyperlink" Target="https://podminky.urs.cz/item/CS_URS_2023_02/572340112" TargetMode="External"/><Relationship Id="rId27" Type="http://schemas.openxmlformats.org/officeDocument/2006/relationships/hyperlink" Target="https://podminky.urs.cz/item/CS_URS_2023_02/871313121" TargetMode="External"/><Relationship Id="rId30" Type="http://schemas.openxmlformats.org/officeDocument/2006/relationships/hyperlink" Target="https://podminky.urs.cz/item/CS_URS_2023_02/891269111" TargetMode="External"/><Relationship Id="rId35" Type="http://schemas.openxmlformats.org/officeDocument/2006/relationships/hyperlink" Target="https://podminky.urs.cz/item/CS_URS_2023_02/894410203" TargetMode="External"/><Relationship Id="rId43" Type="http://schemas.openxmlformats.org/officeDocument/2006/relationships/hyperlink" Target="https://podminky.urs.cz/item/CS_URS_2023_02/894812501" TargetMode="External"/><Relationship Id="rId48" Type="http://schemas.openxmlformats.org/officeDocument/2006/relationships/hyperlink" Target="https://podminky.urs.cz/item/CS_URS_2023_02/997221579" TargetMode="External"/><Relationship Id="rId8" Type="http://schemas.openxmlformats.org/officeDocument/2006/relationships/hyperlink" Target="https://podminky.urs.cz/item/CS_URS_2023_02/151101101" TargetMode="External"/><Relationship Id="rId3" Type="http://schemas.openxmlformats.org/officeDocument/2006/relationships/hyperlink" Target="https://podminky.urs.cz/item/CS_URS_2023_02/113154124" TargetMode="External"/><Relationship Id="rId12" Type="http://schemas.openxmlformats.org/officeDocument/2006/relationships/hyperlink" Target="https://podminky.urs.cz/item/CS_URS_2023_02/171251201" TargetMode="External"/><Relationship Id="rId17" Type="http://schemas.openxmlformats.org/officeDocument/2006/relationships/hyperlink" Target="https://podminky.urs.cz/item/CS_URS_2023_02/452112132" TargetMode="External"/><Relationship Id="rId25" Type="http://schemas.openxmlformats.org/officeDocument/2006/relationships/hyperlink" Target="https://podminky.urs.cz/item/CS_URS_2023_02/871161141" TargetMode="External"/><Relationship Id="rId33" Type="http://schemas.openxmlformats.org/officeDocument/2006/relationships/hyperlink" Target="https://podminky.urs.cz/item/CS_URS_2023_02/893212111" TargetMode="External"/><Relationship Id="rId38" Type="http://schemas.openxmlformats.org/officeDocument/2006/relationships/hyperlink" Target="https://podminky.urs.cz/item/CS_URS_2023_02/899401113" TargetMode="External"/><Relationship Id="rId46" Type="http://schemas.openxmlformats.org/officeDocument/2006/relationships/hyperlink" Target="https://podminky.urs.cz/item/CS_URS_2023_02/894812612" TargetMode="External"/><Relationship Id="rId20" Type="http://schemas.openxmlformats.org/officeDocument/2006/relationships/hyperlink" Target="https://podminky.urs.cz/item/CS_URS_2023_02/564851111" TargetMode="External"/><Relationship Id="rId41" Type="http://schemas.openxmlformats.org/officeDocument/2006/relationships/hyperlink" Target="https://podminky.urs.cz/item/CS_URS_2023_02/HZS4232" TargetMode="External"/><Relationship Id="rId1" Type="http://schemas.openxmlformats.org/officeDocument/2006/relationships/hyperlink" Target="https://podminky.urs.cz/item/CS_URS_2023_02/113106023" TargetMode="External"/><Relationship Id="rId6" Type="http://schemas.openxmlformats.org/officeDocument/2006/relationships/hyperlink" Target="https://podminky.urs.cz/item/CS_URS_2023_02/460241111"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podminky.urs.cz/item/CS_URS_2023_02/171201221" TargetMode="External"/><Relationship Id="rId13" Type="http://schemas.openxmlformats.org/officeDocument/2006/relationships/hyperlink" Target="https://podminky.urs.cz/item/CS_URS_2023_02/274313611" TargetMode="External"/><Relationship Id="rId18" Type="http://schemas.openxmlformats.org/officeDocument/2006/relationships/hyperlink" Target="https://podminky.urs.cz/item/CS_URS_2023_02/631311134" TargetMode="External"/><Relationship Id="rId3" Type="http://schemas.openxmlformats.org/officeDocument/2006/relationships/hyperlink" Target="https://podminky.urs.cz/item/CS_URS_2023_02/133312811" TargetMode="External"/><Relationship Id="rId21" Type="http://schemas.openxmlformats.org/officeDocument/2006/relationships/hyperlink" Target="https://podminky.urs.cz/item/CS_URS_2023_02/998014011" TargetMode="External"/><Relationship Id="rId7" Type="http://schemas.openxmlformats.org/officeDocument/2006/relationships/hyperlink" Target="https://podminky.urs.cz/item/CS_URS_2023_02/167111102" TargetMode="External"/><Relationship Id="rId12" Type="http://schemas.openxmlformats.org/officeDocument/2006/relationships/hyperlink" Target="https://podminky.urs.cz/item/CS_URS_2023_02/271542211" TargetMode="External"/><Relationship Id="rId17" Type="http://schemas.openxmlformats.org/officeDocument/2006/relationships/hyperlink" Target="https://podminky.urs.cz/item/CS_URS_2023_02/619996145" TargetMode="External"/><Relationship Id="rId25" Type="http://schemas.openxmlformats.org/officeDocument/2006/relationships/drawing" Target="../drawings/drawing4.xml"/><Relationship Id="rId2" Type="http://schemas.openxmlformats.org/officeDocument/2006/relationships/hyperlink" Target="https://podminky.urs.cz/item/CS_URS_2023_02/132312132" TargetMode="External"/><Relationship Id="rId16" Type="http://schemas.openxmlformats.org/officeDocument/2006/relationships/hyperlink" Target="https://podminky.urs.cz/item/CS_URS_2023_02/381181001" TargetMode="External"/><Relationship Id="rId20" Type="http://schemas.openxmlformats.org/officeDocument/2006/relationships/hyperlink" Target="https://podminky.urs.cz/item/CS_URS_2023_02/894411311" TargetMode="External"/><Relationship Id="rId1" Type="http://schemas.openxmlformats.org/officeDocument/2006/relationships/hyperlink" Target="https://podminky.urs.cz/item/CS_URS_2023_02/121151103" TargetMode="External"/><Relationship Id="rId6" Type="http://schemas.openxmlformats.org/officeDocument/2006/relationships/hyperlink" Target="https://podminky.urs.cz/item/CS_URS_2023_02/162751134" TargetMode="External"/><Relationship Id="rId11" Type="http://schemas.openxmlformats.org/officeDocument/2006/relationships/hyperlink" Target="https://podminky.urs.cz/item/CS_URS_2023_02/174111109" TargetMode="External"/><Relationship Id="rId24" Type="http://schemas.openxmlformats.org/officeDocument/2006/relationships/hyperlink" Target="https://podminky.urs.cz/item/CS_URS_2023_02/998713294" TargetMode="External"/><Relationship Id="rId5" Type="http://schemas.openxmlformats.org/officeDocument/2006/relationships/hyperlink" Target="https://podminky.urs.cz/item/CS_URS_2023_02/162211329" TargetMode="External"/><Relationship Id="rId15" Type="http://schemas.openxmlformats.org/officeDocument/2006/relationships/hyperlink" Target="https://podminky.urs.cz/item/CS_URS_2023_02/274351122" TargetMode="External"/><Relationship Id="rId23" Type="http://schemas.openxmlformats.org/officeDocument/2006/relationships/hyperlink" Target="https://podminky.urs.cz/item/CS_URS_2023_02/998713201" TargetMode="External"/><Relationship Id="rId10" Type="http://schemas.openxmlformats.org/officeDocument/2006/relationships/hyperlink" Target="https://podminky.urs.cz/item/CS_URS_2023_02/174111101" TargetMode="External"/><Relationship Id="rId19" Type="http://schemas.openxmlformats.org/officeDocument/2006/relationships/hyperlink" Target="https://podminky.urs.cz/item/CS_URS_2023_02/894201113" TargetMode="External"/><Relationship Id="rId4" Type="http://schemas.openxmlformats.org/officeDocument/2006/relationships/hyperlink" Target="https://podminky.urs.cz/item/CS_URS_2023_02/162211321" TargetMode="External"/><Relationship Id="rId9" Type="http://schemas.openxmlformats.org/officeDocument/2006/relationships/hyperlink" Target="https://podminky.urs.cz/item/CS_URS_2023_02/171251201" TargetMode="External"/><Relationship Id="rId14" Type="http://schemas.openxmlformats.org/officeDocument/2006/relationships/hyperlink" Target="https://podminky.urs.cz/item/CS_URS_2023_02/274351121" TargetMode="External"/><Relationship Id="rId22" Type="http://schemas.openxmlformats.org/officeDocument/2006/relationships/hyperlink" Target="https://podminky.urs.cz/item/CS_URS_2023_02/713123211"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podminky.urs.cz/item/CS_URS_2023_02/21026000R" TargetMode="External"/><Relationship Id="rId18" Type="http://schemas.openxmlformats.org/officeDocument/2006/relationships/hyperlink" Target="https://podminky.urs.cz/item/CS_URS_2023_02/218100096" TargetMode="External"/><Relationship Id="rId26" Type="http://schemas.openxmlformats.org/officeDocument/2006/relationships/hyperlink" Target="https://podminky.urs.cz/item/CS_URS_2023_02/220280221" TargetMode="External"/><Relationship Id="rId39" Type="http://schemas.openxmlformats.org/officeDocument/2006/relationships/hyperlink" Target="https://podminky.urs.cz/item/CS_URS_2023_02/K009" TargetMode="External"/><Relationship Id="rId21" Type="http://schemas.openxmlformats.org/officeDocument/2006/relationships/hyperlink" Target="https://podminky.urs.cz/item/CS_URS_2023_02/218204011" TargetMode="External"/><Relationship Id="rId34" Type="http://schemas.openxmlformats.org/officeDocument/2006/relationships/hyperlink" Target="https://podminky.urs.cz/item/CS_URS_2023_02/K004" TargetMode="External"/><Relationship Id="rId42" Type="http://schemas.openxmlformats.org/officeDocument/2006/relationships/hyperlink" Target="https://podminky.urs.cz/item/CS_URS_2023_02/460131114" TargetMode="External"/><Relationship Id="rId47" Type="http://schemas.openxmlformats.org/officeDocument/2006/relationships/hyperlink" Target="https://podminky.urs.cz/item/CS_URS_2023_02/460431283" TargetMode="External"/><Relationship Id="rId50" Type="http://schemas.openxmlformats.org/officeDocument/2006/relationships/hyperlink" Target="https://podminky.urs.cz/item/CS_URS_2023_02/460661112" TargetMode="External"/><Relationship Id="rId55" Type="http://schemas.openxmlformats.org/officeDocument/2006/relationships/hyperlink" Target="https://podminky.urs.cz/item/CS_URS_2023_02/871361101" TargetMode="External"/><Relationship Id="rId63" Type="http://schemas.openxmlformats.org/officeDocument/2006/relationships/hyperlink" Target="https://podminky.urs.cz/item/CS_URS_2023_02/202R00" TargetMode="External"/><Relationship Id="rId7" Type="http://schemas.openxmlformats.org/officeDocument/2006/relationships/hyperlink" Target="https://podminky.urs.cz/item/CS_URS_2023_02/210204103" TargetMode="External"/><Relationship Id="rId2" Type="http://schemas.openxmlformats.org/officeDocument/2006/relationships/hyperlink" Target="https://podminky.urs.cz/item/CS_URS_2023_02/210100096" TargetMode="External"/><Relationship Id="rId16" Type="http://schemas.openxmlformats.org/officeDocument/2006/relationships/hyperlink" Target="https://podminky.urs.cz/item/CS_URS_2023_02/210812033" TargetMode="External"/><Relationship Id="rId29" Type="http://schemas.openxmlformats.org/officeDocument/2006/relationships/hyperlink" Target="https://podminky.urs.cz/item/CS_URS_2023_02/945421110" TargetMode="External"/><Relationship Id="rId11" Type="http://schemas.openxmlformats.org/officeDocument/2006/relationships/hyperlink" Target="https://podminky.urs.cz/item/CS_URS_2023_02/210220301" TargetMode="External"/><Relationship Id="rId24" Type="http://schemas.openxmlformats.org/officeDocument/2006/relationships/hyperlink" Target="https://podminky.urs.cz/item/CS_URS_2023_02/218220301" TargetMode="External"/><Relationship Id="rId32" Type="http://schemas.openxmlformats.org/officeDocument/2006/relationships/hyperlink" Target="https://podminky.urs.cz/item/CS_URS_2023_02/K002" TargetMode="External"/><Relationship Id="rId37" Type="http://schemas.openxmlformats.org/officeDocument/2006/relationships/hyperlink" Target="https://podminky.urs.cz/item/CS_URS_2023_02/K007" TargetMode="External"/><Relationship Id="rId40" Type="http://schemas.openxmlformats.org/officeDocument/2006/relationships/hyperlink" Target="https://podminky.urs.cz/item/CS_URS_2023_02/460010023" TargetMode="External"/><Relationship Id="rId45" Type="http://schemas.openxmlformats.org/officeDocument/2006/relationships/hyperlink" Target="https://podminky.urs.cz/item/CS_URS_2023_02/460391123" TargetMode="External"/><Relationship Id="rId53" Type="http://schemas.openxmlformats.org/officeDocument/2006/relationships/hyperlink" Target="https://podminky.urs.cz/item/CS_URS_2023_02/460791213" TargetMode="External"/><Relationship Id="rId58" Type="http://schemas.openxmlformats.org/officeDocument/2006/relationships/hyperlink" Target="https://podminky.urs.cz/item/CS_URS_2023_02/013254000" TargetMode="External"/><Relationship Id="rId5" Type="http://schemas.openxmlformats.org/officeDocument/2006/relationships/hyperlink" Target="https://podminky.urs.cz/item/CS_URS_2023_02/210202013" TargetMode="External"/><Relationship Id="rId61" Type="http://schemas.openxmlformats.org/officeDocument/2006/relationships/hyperlink" Target="https://podminky.urs.cz/item/CS_URS_2023_02/071103000" TargetMode="External"/><Relationship Id="rId19" Type="http://schemas.openxmlformats.org/officeDocument/2006/relationships/hyperlink" Target="https://podminky.urs.cz/item/CS_URS_2023_02/218100101" TargetMode="External"/><Relationship Id="rId14" Type="http://schemas.openxmlformats.org/officeDocument/2006/relationships/hyperlink" Target="https://podminky.urs.cz/item/CS_URS_2023_02/210280003" TargetMode="External"/><Relationship Id="rId22" Type="http://schemas.openxmlformats.org/officeDocument/2006/relationships/hyperlink" Target="https://podminky.urs.cz/item/CS_URS_2023_02/218204103" TargetMode="External"/><Relationship Id="rId27" Type="http://schemas.openxmlformats.org/officeDocument/2006/relationships/hyperlink" Target="https://podminky.urs.cz/item/CS_URS_2023_02/741210102" TargetMode="External"/><Relationship Id="rId30" Type="http://schemas.openxmlformats.org/officeDocument/2006/relationships/hyperlink" Target="https://podminky.urs.cz/item/CS_URS_2023_02/K023" TargetMode="External"/><Relationship Id="rId35" Type="http://schemas.openxmlformats.org/officeDocument/2006/relationships/hyperlink" Target="https://podminky.urs.cz/item/CS_URS_2023_02/K005" TargetMode="External"/><Relationship Id="rId43" Type="http://schemas.openxmlformats.org/officeDocument/2006/relationships/hyperlink" Target="https://podminky.urs.cz/item/CS_URS_2023_02/460161173" TargetMode="External"/><Relationship Id="rId48" Type="http://schemas.openxmlformats.org/officeDocument/2006/relationships/hyperlink" Target="https://podminky.urs.cz/item/CS_URS_2023_02/460520172" TargetMode="External"/><Relationship Id="rId56" Type="http://schemas.openxmlformats.org/officeDocument/2006/relationships/hyperlink" Target="https://podminky.urs.cz/item/CS_URS_2023_02/00R00" TargetMode="External"/><Relationship Id="rId64" Type="http://schemas.openxmlformats.org/officeDocument/2006/relationships/drawing" Target="../drawings/drawing5.xml"/><Relationship Id="rId8" Type="http://schemas.openxmlformats.org/officeDocument/2006/relationships/hyperlink" Target="https://podminky.urs.cz/item/CS_URS_2023_02/210204201" TargetMode="External"/><Relationship Id="rId51" Type="http://schemas.openxmlformats.org/officeDocument/2006/relationships/hyperlink" Target="https://podminky.urs.cz/item/CS_URS_2023_02/460671113" TargetMode="External"/><Relationship Id="rId3" Type="http://schemas.openxmlformats.org/officeDocument/2006/relationships/hyperlink" Target="https://podminky.urs.cz/item/CS_URS_2023_02/210100101" TargetMode="External"/><Relationship Id="rId12" Type="http://schemas.openxmlformats.org/officeDocument/2006/relationships/hyperlink" Target="https://podminky.urs.cz/item/CS_URS_2023_02/210220302" TargetMode="External"/><Relationship Id="rId17" Type="http://schemas.openxmlformats.org/officeDocument/2006/relationships/hyperlink" Target="https://podminky.urs.cz/item/CS_URS_2023_02/210812035" TargetMode="External"/><Relationship Id="rId25" Type="http://schemas.openxmlformats.org/officeDocument/2006/relationships/hyperlink" Target="https://podminky.urs.cz/item/CS_URS_2023_02/220260102" TargetMode="External"/><Relationship Id="rId33" Type="http://schemas.openxmlformats.org/officeDocument/2006/relationships/hyperlink" Target="https://podminky.urs.cz/item/CS_URS_2023_02/K003" TargetMode="External"/><Relationship Id="rId38" Type="http://schemas.openxmlformats.org/officeDocument/2006/relationships/hyperlink" Target="https://podminky.urs.cz/item/CS_URS_2023_02/K008" TargetMode="External"/><Relationship Id="rId46" Type="http://schemas.openxmlformats.org/officeDocument/2006/relationships/hyperlink" Target="https://podminky.urs.cz/item/CS_URS_2023_02/460431183" TargetMode="External"/><Relationship Id="rId59" Type="http://schemas.openxmlformats.org/officeDocument/2006/relationships/hyperlink" Target="https://podminky.urs.cz/item/CS_URS_2023_02/034002000" TargetMode="External"/><Relationship Id="rId20" Type="http://schemas.openxmlformats.org/officeDocument/2006/relationships/hyperlink" Target="https://podminky.urs.cz/item/CS_URS_2023_02/218202016" TargetMode="External"/><Relationship Id="rId41" Type="http://schemas.openxmlformats.org/officeDocument/2006/relationships/hyperlink" Target="https://podminky.urs.cz/item/CS_URS_2023_02/460080013" TargetMode="External"/><Relationship Id="rId54" Type="http://schemas.openxmlformats.org/officeDocument/2006/relationships/hyperlink" Target="https://podminky.urs.cz/item/CS_URS_2023_02/468051121" TargetMode="External"/><Relationship Id="rId62" Type="http://schemas.openxmlformats.org/officeDocument/2006/relationships/hyperlink" Target="https://podminky.urs.cz/item/CS_URS_2023_02/201R00" TargetMode="External"/><Relationship Id="rId1" Type="http://schemas.openxmlformats.org/officeDocument/2006/relationships/hyperlink" Target="https://podminky.urs.cz/item/CS_URS_2023_02/011464000" TargetMode="External"/><Relationship Id="rId6" Type="http://schemas.openxmlformats.org/officeDocument/2006/relationships/hyperlink" Target="https://podminky.urs.cz/item/CS_URS_2023_02/210204011" TargetMode="External"/><Relationship Id="rId15" Type="http://schemas.openxmlformats.org/officeDocument/2006/relationships/hyperlink" Target="https://podminky.urs.cz/item/CS_URS_2023_02/210812011" TargetMode="External"/><Relationship Id="rId23" Type="http://schemas.openxmlformats.org/officeDocument/2006/relationships/hyperlink" Target="https://podminky.urs.cz/item/CS_URS_2023_02/218204201" TargetMode="External"/><Relationship Id="rId28" Type="http://schemas.openxmlformats.org/officeDocument/2006/relationships/hyperlink" Target="https://podminky.urs.cz/item/CS_URS_2023_02/741374061" TargetMode="External"/><Relationship Id="rId36" Type="http://schemas.openxmlformats.org/officeDocument/2006/relationships/hyperlink" Target="https://podminky.urs.cz/item/CS_URS_2023_02/K006" TargetMode="External"/><Relationship Id="rId49" Type="http://schemas.openxmlformats.org/officeDocument/2006/relationships/hyperlink" Target="https://podminky.urs.cz/item/CS_URS_2023_02/460661111" TargetMode="External"/><Relationship Id="rId57" Type="http://schemas.openxmlformats.org/officeDocument/2006/relationships/hyperlink" Target="https://podminky.urs.cz/item/CS_URS_2023_02/012002000" TargetMode="External"/><Relationship Id="rId10" Type="http://schemas.openxmlformats.org/officeDocument/2006/relationships/hyperlink" Target="https://podminky.urs.cz/item/CS_URS_2023_02/210220022" TargetMode="External"/><Relationship Id="rId31" Type="http://schemas.openxmlformats.org/officeDocument/2006/relationships/hyperlink" Target="https://podminky.urs.cz/item/CS_URS_2023_02/K024" TargetMode="External"/><Relationship Id="rId44" Type="http://schemas.openxmlformats.org/officeDocument/2006/relationships/hyperlink" Target="https://podminky.urs.cz/item/CS_URS_2023_02/460161273" TargetMode="External"/><Relationship Id="rId52" Type="http://schemas.openxmlformats.org/officeDocument/2006/relationships/hyperlink" Target="https://podminky.urs.cz/item/CS_URS_2023_02/460791112" TargetMode="External"/><Relationship Id="rId60" Type="http://schemas.openxmlformats.org/officeDocument/2006/relationships/hyperlink" Target="https://podminky.urs.cz/item/CS_URS_2023_02/065002000" TargetMode="External"/><Relationship Id="rId4" Type="http://schemas.openxmlformats.org/officeDocument/2006/relationships/hyperlink" Target="https://podminky.urs.cz/item/CS_URS_2023_02/210100252" TargetMode="External"/><Relationship Id="rId9" Type="http://schemas.openxmlformats.org/officeDocument/2006/relationships/hyperlink" Target="https://podminky.urs.cz/item/CS_URS_2023_02/210220021"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s://podminky.urs.cz/item/CS_URS_2023_02/998766294" TargetMode="External"/><Relationship Id="rId1" Type="http://schemas.openxmlformats.org/officeDocument/2006/relationships/hyperlink" Target="https://podminky.urs.cz/item/CS_URS_2023_02/998766201"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https://podminky.urs.cz/item/CS_URS_2023_02/998767294" TargetMode="External"/><Relationship Id="rId1" Type="http://schemas.openxmlformats.org/officeDocument/2006/relationships/hyperlink" Target="https://podminky.urs.cz/item/CS_URS_2023_02/99876720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podminky.urs.cz/item/CS_URS_2023_02/637311131" TargetMode="External"/><Relationship Id="rId13" Type="http://schemas.openxmlformats.org/officeDocument/2006/relationships/drawing" Target="../drawings/drawing8.xml"/><Relationship Id="rId3" Type="http://schemas.openxmlformats.org/officeDocument/2006/relationships/hyperlink" Target="https://podminky.urs.cz/item/CS_URS_2023_02/162751115" TargetMode="External"/><Relationship Id="rId7" Type="http://schemas.openxmlformats.org/officeDocument/2006/relationships/hyperlink" Target="https://podminky.urs.cz/item/CS_URS_2023_02/564851112" TargetMode="External"/><Relationship Id="rId12" Type="http://schemas.openxmlformats.org/officeDocument/2006/relationships/hyperlink" Target="https://podminky.urs.cz/item/CS_URS_2023_02/943111111" TargetMode="External"/><Relationship Id="rId2" Type="http://schemas.openxmlformats.org/officeDocument/2006/relationships/hyperlink" Target="https://podminky.urs.cz/item/CS_URS_2023_02/121103111" TargetMode="External"/><Relationship Id="rId1" Type="http://schemas.openxmlformats.org/officeDocument/2006/relationships/hyperlink" Target="https://podminky.urs.cz/item/CS_URS_2023_02/181111111" TargetMode="External"/><Relationship Id="rId6" Type="http://schemas.openxmlformats.org/officeDocument/2006/relationships/hyperlink" Target="https://podminky.urs.cz/item/CS_URS_2023_02/564801111" TargetMode="External"/><Relationship Id="rId11" Type="http://schemas.openxmlformats.org/officeDocument/2006/relationships/hyperlink" Target="https://podminky.urs.cz/item/CS_URS_2023_02/949211811" TargetMode="External"/><Relationship Id="rId5" Type="http://schemas.openxmlformats.org/officeDocument/2006/relationships/hyperlink" Target="https://podminky.urs.cz/item/CS_URS_2023_02/275123901" TargetMode="External"/><Relationship Id="rId10" Type="http://schemas.openxmlformats.org/officeDocument/2006/relationships/hyperlink" Target="https://podminky.urs.cz/item/CS_URS_2023_02/949211211" TargetMode="External"/><Relationship Id="rId4" Type="http://schemas.openxmlformats.org/officeDocument/2006/relationships/hyperlink" Target="https://podminky.urs.cz/item/CS_URS_2023_02/167151102" TargetMode="External"/><Relationship Id="rId9" Type="http://schemas.openxmlformats.org/officeDocument/2006/relationships/hyperlink" Target="https://podminky.urs.cz/item/CS_URS_2023_02/9492111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podminky.urs.cz/item/CS_URS_2023_02/348171130" TargetMode="External"/><Relationship Id="rId13" Type="http://schemas.openxmlformats.org/officeDocument/2006/relationships/drawing" Target="../drawings/drawing9.xml"/><Relationship Id="rId3" Type="http://schemas.openxmlformats.org/officeDocument/2006/relationships/hyperlink" Target="https://podminky.urs.cz/item/CS_URS_2023_02/564841113" TargetMode="External"/><Relationship Id="rId7" Type="http://schemas.openxmlformats.org/officeDocument/2006/relationships/hyperlink" Target="https://podminky.urs.cz/item/CS_URS_2023_02/348171120" TargetMode="External"/><Relationship Id="rId12" Type="http://schemas.openxmlformats.org/officeDocument/2006/relationships/hyperlink" Target="https://podminky.urs.cz/item/CS_URS_2023_02/998232125" TargetMode="External"/><Relationship Id="rId2" Type="http://schemas.openxmlformats.org/officeDocument/2006/relationships/hyperlink" Target="https://podminky.urs.cz/item/CS_URS_2023_02/181951114" TargetMode="External"/><Relationship Id="rId1" Type="http://schemas.openxmlformats.org/officeDocument/2006/relationships/hyperlink" Target="https://podminky.urs.cz/item/CS_URS_2023_02/122311101" TargetMode="External"/><Relationship Id="rId6" Type="http://schemas.openxmlformats.org/officeDocument/2006/relationships/hyperlink" Target="https://podminky.urs.cz/item/CS_URS_2023_02/348121211" TargetMode="External"/><Relationship Id="rId11" Type="http://schemas.openxmlformats.org/officeDocument/2006/relationships/hyperlink" Target="https://podminky.urs.cz/item/CS_URS_2023_02/998232124" TargetMode="External"/><Relationship Id="rId5" Type="http://schemas.openxmlformats.org/officeDocument/2006/relationships/hyperlink" Target="https://podminky.urs.cz/item/CS_URS_2023_02/348101220" TargetMode="External"/><Relationship Id="rId10" Type="http://schemas.openxmlformats.org/officeDocument/2006/relationships/hyperlink" Target="https://podminky.urs.cz/item/CS_URS_2023_02/998232110" TargetMode="External"/><Relationship Id="rId4" Type="http://schemas.openxmlformats.org/officeDocument/2006/relationships/hyperlink" Target="https://podminky.urs.cz/item/CS_URS_2023_02/348101210" TargetMode="External"/><Relationship Id="rId9" Type="http://schemas.openxmlformats.org/officeDocument/2006/relationships/hyperlink" Target="https://podminky.urs.cz/item/CS_URS_2023_02/5935311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106"/>
  <sheetViews>
    <sheetView showGridLines="0" topLeftCell="A9" workbookViewId="0">
      <selection activeCell="AI114" sqref="AI114"/>
    </sheetView>
  </sheetViews>
  <sheetFormatPr defaultRowHeight="11.2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hidden="1" customWidth="1"/>
    <col min="44" max="44" width="13.6640625" customWidth="1"/>
    <col min="45" max="47" width="25.83203125" hidden="1" customWidth="1"/>
    <col min="48" max="49" width="21.6640625" hidden="1" customWidth="1"/>
    <col min="50" max="51" width="25" hidden="1" customWidth="1"/>
    <col min="52" max="52" width="21.6640625" hidden="1" customWidth="1"/>
    <col min="53" max="53" width="19.1640625" hidden="1" customWidth="1"/>
    <col min="54" max="54" width="25" hidden="1" customWidth="1"/>
    <col min="55" max="55" width="21.6640625" hidden="1" customWidth="1"/>
    <col min="56" max="56" width="19.1640625" hidden="1" customWidth="1"/>
    <col min="57" max="57" width="66.5" customWidth="1"/>
    <col min="71" max="91" width="9.33203125" hidden="1"/>
  </cols>
  <sheetData>
    <row r="1" spans="1:74">
      <c r="A1" s="15" t="s">
        <v>0</v>
      </c>
      <c r="AZ1" s="15" t="s">
        <v>1</v>
      </c>
      <c r="BA1" s="15" t="s">
        <v>2</v>
      </c>
      <c r="BB1" s="15" t="s">
        <v>1</v>
      </c>
      <c r="BT1" s="15" t="s">
        <v>3</v>
      </c>
      <c r="BU1" s="15" t="s">
        <v>3</v>
      </c>
      <c r="BV1" s="15" t="s">
        <v>4</v>
      </c>
    </row>
    <row r="2" spans="1:74" ht="36.950000000000003" customHeight="1">
      <c r="AR2" s="210" t="s">
        <v>5</v>
      </c>
      <c r="AS2" s="199"/>
      <c r="AT2" s="199"/>
      <c r="AU2" s="199"/>
      <c r="AV2" s="199"/>
      <c r="AW2" s="199"/>
      <c r="AX2" s="199"/>
      <c r="AY2" s="199"/>
      <c r="AZ2" s="199"/>
      <c r="BA2" s="199"/>
      <c r="BB2" s="199"/>
      <c r="BC2" s="199"/>
      <c r="BD2" s="199"/>
      <c r="BE2" s="199"/>
      <c r="BS2" s="16" t="s">
        <v>6</v>
      </c>
      <c r="BT2" s="16" t="s">
        <v>7</v>
      </c>
    </row>
    <row r="3" spans="1:74" ht="6.95" customHeight="1">
      <c r="B3" s="1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9"/>
      <c r="BS3" s="16" t="s">
        <v>6</v>
      </c>
      <c r="BT3" s="16" t="s">
        <v>8</v>
      </c>
    </row>
    <row r="4" spans="1:74" ht="24.95" customHeight="1">
      <c r="B4" s="19"/>
      <c r="D4" s="20" t="s">
        <v>9</v>
      </c>
      <c r="AR4" s="19"/>
      <c r="AS4" s="21" t="s">
        <v>10</v>
      </c>
      <c r="BE4" s="22" t="s">
        <v>11</v>
      </c>
      <c r="BS4" s="16" t="s">
        <v>12</v>
      </c>
    </row>
    <row r="5" spans="1:74" ht="12" customHeight="1">
      <c r="B5" s="19"/>
      <c r="D5" s="23" t="s">
        <v>13</v>
      </c>
      <c r="K5" s="198" t="s">
        <v>14</v>
      </c>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R5" s="19"/>
      <c r="BE5" s="222" t="s">
        <v>15</v>
      </c>
      <c r="BS5" s="16" t="s">
        <v>6</v>
      </c>
    </row>
    <row r="6" spans="1:74" ht="36.950000000000003" customHeight="1">
      <c r="B6" s="19"/>
      <c r="D6" s="25" t="s">
        <v>16</v>
      </c>
      <c r="K6" s="200" t="s">
        <v>17</v>
      </c>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R6" s="19"/>
      <c r="BE6" s="223"/>
      <c r="BS6" s="16" t="s">
        <v>6</v>
      </c>
    </row>
    <row r="7" spans="1:74" ht="12" customHeight="1">
      <c r="B7" s="19"/>
      <c r="D7" s="26" t="s">
        <v>18</v>
      </c>
      <c r="K7" s="24" t="s">
        <v>1</v>
      </c>
      <c r="AK7" s="26" t="s">
        <v>19</v>
      </c>
      <c r="AN7" s="24" t="s">
        <v>1</v>
      </c>
      <c r="AR7" s="19"/>
      <c r="BE7" s="223"/>
      <c r="BS7" s="16" t="s">
        <v>6</v>
      </c>
    </row>
    <row r="8" spans="1:74" ht="12" customHeight="1">
      <c r="B8" s="19"/>
      <c r="D8" s="26" t="s">
        <v>20</v>
      </c>
      <c r="K8" s="24" t="s">
        <v>21</v>
      </c>
      <c r="AK8" s="26" t="s">
        <v>22</v>
      </c>
      <c r="AN8" s="27" t="s">
        <v>23</v>
      </c>
      <c r="AR8" s="19"/>
      <c r="BE8" s="223"/>
      <c r="BS8" s="16" t="s">
        <v>6</v>
      </c>
    </row>
    <row r="9" spans="1:74" ht="14.45" customHeight="1">
      <c r="B9" s="19"/>
      <c r="AR9" s="19"/>
      <c r="BE9" s="223"/>
      <c r="BS9" s="16" t="s">
        <v>6</v>
      </c>
    </row>
    <row r="10" spans="1:74" ht="12" customHeight="1">
      <c r="B10" s="19"/>
      <c r="D10" s="26" t="s">
        <v>24</v>
      </c>
      <c r="AK10" s="26" t="s">
        <v>25</v>
      </c>
      <c r="AN10" s="24" t="s">
        <v>1</v>
      </c>
      <c r="AR10" s="19"/>
      <c r="BE10" s="223"/>
      <c r="BS10" s="16" t="s">
        <v>6</v>
      </c>
    </row>
    <row r="11" spans="1:74" ht="18.399999999999999" customHeight="1">
      <c r="B11" s="19"/>
      <c r="E11" s="24" t="s">
        <v>26</v>
      </c>
      <c r="AK11" s="26" t="s">
        <v>27</v>
      </c>
      <c r="AN11" s="24" t="s">
        <v>1</v>
      </c>
      <c r="AR11" s="19"/>
      <c r="BE11" s="223"/>
      <c r="BS11" s="16" t="s">
        <v>6</v>
      </c>
    </row>
    <row r="12" spans="1:74" ht="6.95" customHeight="1">
      <c r="B12" s="19"/>
      <c r="AR12" s="19"/>
      <c r="BE12" s="223"/>
      <c r="BS12" s="16" t="s">
        <v>6</v>
      </c>
    </row>
    <row r="13" spans="1:74" ht="12" customHeight="1">
      <c r="B13" s="19"/>
      <c r="D13" s="26" t="s">
        <v>28</v>
      </c>
      <c r="AK13" s="26" t="s">
        <v>25</v>
      </c>
      <c r="AN13" s="28" t="s">
        <v>29</v>
      </c>
      <c r="AR13" s="19"/>
      <c r="BE13" s="223"/>
      <c r="BS13" s="16" t="s">
        <v>6</v>
      </c>
    </row>
    <row r="14" spans="1:74" ht="12.75">
      <c r="B14" s="19"/>
      <c r="E14" s="201" t="s">
        <v>29</v>
      </c>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6" t="s">
        <v>27</v>
      </c>
      <c r="AN14" s="28" t="s">
        <v>29</v>
      </c>
      <c r="AR14" s="19"/>
      <c r="BE14" s="223"/>
      <c r="BS14" s="16" t="s">
        <v>6</v>
      </c>
    </row>
    <row r="15" spans="1:74" ht="6.95" customHeight="1">
      <c r="B15" s="19"/>
      <c r="AR15" s="19"/>
      <c r="BE15" s="223"/>
      <c r="BS15" s="16" t="s">
        <v>3</v>
      </c>
    </row>
    <row r="16" spans="1:74" ht="12" customHeight="1">
      <c r="B16" s="19"/>
      <c r="D16" s="26" t="s">
        <v>30</v>
      </c>
      <c r="AK16" s="26" t="s">
        <v>25</v>
      </c>
      <c r="AN16" s="24" t="s">
        <v>1</v>
      </c>
      <c r="AR16" s="19"/>
      <c r="BE16" s="223"/>
      <c r="BS16" s="16" t="s">
        <v>3</v>
      </c>
    </row>
    <row r="17" spans="2:71" ht="18.399999999999999" customHeight="1">
      <c r="B17" s="19"/>
      <c r="E17" s="24" t="s">
        <v>26</v>
      </c>
      <c r="AK17" s="26" t="s">
        <v>27</v>
      </c>
      <c r="AN17" s="24" t="s">
        <v>1</v>
      </c>
      <c r="AR17" s="19"/>
      <c r="BE17" s="223"/>
      <c r="BS17" s="16" t="s">
        <v>31</v>
      </c>
    </row>
    <row r="18" spans="2:71" ht="6.95" customHeight="1">
      <c r="B18" s="19"/>
      <c r="AR18" s="19"/>
      <c r="BE18" s="223"/>
      <c r="BS18" s="16" t="s">
        <v>6</v>
      </c>
    </row>
    <row r="19" spans="2:71" ht="12" customHeight="1">
      <c r="B19" s="19"/>
      <c r="D19" s="26" t="s">
        <v>32</v>
      </c>
      <c r="AK19" s="26" t="s">
        <v>25</v>
      </c>
      <c r="AN19" s="24" t="s">
        <v>1</v>
      </c>
      <c r="AR19" s="19"/>
      <c r="BE19" s="223"/>
      <c r="BS19" s="16" t="s">
        <v>6</v>
      </c>
    </row>
    <row r="20" spans="2:71" ht="18.399999999999999" customHeight="1">
      <c r="B20" s="19"/>
      <c r="E20" s="24" t="s">
        <v>26</v>
      </c>
      <c r="AK20" s="26" t="s">
        <v>27</v>
      </c>
      <c r="AN20" s="24" t="s">
        <v>1</v>
      </c>
      <c r="AR20" s="19"/>
      <c r="BE20" s="223"/>
      <c r="BS20" s="16" t="s">
        <v>31</v>
      </c>
    </row>
    <row r="21" spans="2:71" ht="6.95" customHeight="1">
      <c r="B21" s="19"/>
      <c r="AR21" s="19"/>
      <c r="BE21" s="223"/>
    </row>
    <row r="22" spans="2:71" ht="12" customHeight="1">
      <c r="B22" s="19"/>
      <c r="D22" s="26" t="s">
        <v>33</v>
      </c>
      <c r="AR22" s="19"/>
      <c r="BE22" s="223"/>
    </row>
    <row r="23" spans="2:71" ht="16.5" customHeight="1">
      <c r="B23" s="19"/>
      <c r="E23" s="203" t="s">
        <v>1</v>
      </c>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R23" s="19"/>
      <c r="BE23" s="223"/>
    </row>
    <row r="24" spans="2:71" ht="6.95" customHeight="1">
      <c r="B24" s="19"/>
      <c r="AR24" s="19"/>
      <c r="BE24" s="223"/>
    </row>
    <row r="25" spans="2:71" ht="6.95" customHeight="1">
      <c r="B25" s="19"/>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R25" s="19"/>
      <c r="BE25" s="223"/>
    </row>
    <row r="26" spans="2:71" s="1" customFormat="1" ht="25.9" customHeight="1">
      <c r="B26" s="31"/>
      <c r="D26" s="32" t="s">
        <v>34</v>
      </c>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204">
        <f>ROUND(AG94,2)</f>
        <v>0</v>
      </c>
      <c r="AL26" s="205"/>
      <c r="AM26" s="205"/>
      <c r="AN26" s="205"/>
      <c r="AO26" s="205"/>
      <c r="AR26" s="31"/>
      <c r="BE26" s="223"/>
    </row>
    <row r="27" spans="2:71" s="1" customFormat="1" ht="6.95" customHeight="1">
      <c r="B27" s="31"/>
      <c r="AR27" s="31"/>
      <c r="BE27" s="223"/>
    </row>
    <row r="28" spans="2:71" s="1" customFormat="1" ht="12.75">
      <c r="B28" s="31"/>
      <c r="L28" s="194" t="s">
        <v>35</v>
      </c>
      <c r="M28" s="194"/>
      <c r="N28" s="194"/>
      <c r="O28" s="194"/>
      <c r="P28" s="194"/>
      <c r="W28" s="194" t="s">
        <v>36</v>
      </c>
      <c r="X28" s="194"/>
      <c r="Y28" s="194"/>
      <c r="Z28" s="194"/>
      <c r="AA28" s="194"/>
      <c r="AB28" s="194"/>
      <c r="AC28" s="194"/>
      <c r="AD28" s="194"/>
      <c r="AE28" s="194"/>
      <c r="AK28" s="194" t="s">
        <v>37</v>
      </c>
      <c r="AL28" s="194"/>
      <c r="AM28" s="194"/>
      <c r="AN28" s="194"/>
      <c r="AO28" s="194"/>
      <c r="AR28" s="31"/>
      <c r="BE28" s="223"/>
    </row>
    <row r="29" spans="2:71" s="2" customFormat="1" ht="14.45" customHeight="1">
      <c r="B29" s="35"/>
      <c r="D29" s="26" t="s">
        <v>38</v>
      </c>
      <c r="F29" s="26" t="s">
        <v>39</v>
      </c>
      <c r="L29" s="197">
        <v>0.21</v>
      </c>
      <c r="M29" s="196"/>
      <c r="N29" s="196"/>
      <c r="O29" s="196"/>
      <c r="P29" s="196"/>
      <c r="W29" s="195">
        <f>ROUND(AZ94, 2)</f>
        <v>0</v>
      </c>
      <c r="X29" s="196"/>
      <c r="Y29" s="196"/>
      <c r="Z29" s="196"/>
      <c r="AA29" s="196"/>
      <c r="AB29" s="196"/>
      <c r="AC29" s="196"/>
      <c r="AD29" s="196"/>
      <c r="AE29" s="196"/>
      <c r="AK29" s="195">
        <f>ROUND(AV94, 2)</f>
        <v>0</v>
      </c>
      <c r="AL29" s="196"/>
      <c r="AM29" s="196"/>
      <c r="AN29" s="196"/>
      <c r="AO29" s="196"/>
      <c r="AR29" s="35"/>
      <c r="BE29" s="224"/>
    </row>
    <row r="30" spans="2:71" s="2" customFormat="1" ht="14.45" customHeight="1">
      <c r="B30" s="35"/>
      <c r="F30" s="26" t="s">
        <v>40</v>
      </c>
      <c r="L30" s="197">
        <v>0.12</v>
      </c>
      <c r="M30" s="196"/>
      <c r="N30" s="196"/>
      <c r="O30" s="196"/>
      <c r="P30" s="196"/>
      <c r="W30" s="195">
        <f>ROUND(BA94, 2)</f>
        <v>0</v>
      </c>
      <c r="X30" s="196"/>
      <c r="Y30" s="196"/>
      <c r="Z30" s="196"/>
      <c r="AA30" s="196"/>
      <c r="AB30" s="196"/>
      <c r="AC30" s="196"/>
      <c r="AD30" s="196"/>
      <c r="AE30" s="196"/>
      <c r="AK30" s="195">
        <f>ROUND(AW94, 2)</f>
        <v>0</v>
      </c>
      <c r="AL30" s="196"/>
      <c r="AM30" s="196"/>
      <c r="AN30" s="196"/>
      <c r="AO30" s="196"/>
      <c r="AR30" s="35"/>
      <c r="BE30" s="224"/>
    </row>
    <row r="31" spans="2:71" s="2" customFormat="1" ht="14.45" hidden="1" customHeight="1">
      <c r="B31" s="35"/>
      <c r="F31" s="26" t="s">
        <v>41</v>
      </c>
      <c r="L31" s="197">
        <v>0.21</v>
      </c>
      <c r="M31" s="196"/>
      <c r="N31" s="196"/>
      <c r="O31" s="196"/>
      <c r="P31" s="196"/>
      <c r="W31" s="195">
        <f>ROUND(BB94, 2)</f>
        <v>0</v>
      </c>
      <c r="X31" s="196"/>
      <c r="Y31" s="196"/>
      <c r="Z31" s="196"/>
      <c r="AA31" s="196"/>
      <c r="AB31" s="196"/>
      <c r="AC31" s="196"/>
      <c r="AD31" s="196"/>
      <c r="AE31" s="196"/>
      <c r="AK31" s="195">
        <v>0</v>
      </c>
      <c r="AL31" s="196"/>
      <c r="AM31" s="196"/>
      <c r="AN31" s="196"/>
      <c r="AO31" s="196"/>
      <c r="AR31" s="35"/>
      <c r="BE31" s="224"/>
    </row>
    <row r="32" spans="2:71" s="2" customFormat="1" ht="14.45" hidden="1" customHeight="1">
      <c r="B32" s="35"/>
      <c r="F32" s="26" t="s">
        <v>42</v>
      </c>
      <c r="L32" s="197">
        <v>0.15</v>
      </c>
      <c r="M32" s="196"/>
      <c r="N32" s="196"/>
      <c r="O32" s="196"/>
      <c r="P32" s="196"/>
      <c r="W32" s="195">
        <f>ROUND(BC94, 2)</f>
        <v>0</v>
      </c>
      <c r="X32" s="196"/>
      <c r="Y32" s="196"/>
      <c r="Z32" s="196"/>
      <c r="AA32" s="196"/>
      <c r="AB32" s="196"/>
      <c r="AC32" s="196"/>
      <c r="AD32" s="196"/>
      <c r="AE32" s="196"/>
      <c r="AK32" s="195">
        <v>0</v>
      </c>
      <c r="AL32" s="196"/>
      <c r="AM32" s="196"/>
      <c r="AN32" s="196"/>
      <c r="AO32" s="196"/>
      <c r="AR32" s="35"/>
      <c r="BE32" s="224"/>
    </row>
    <row r="33" spans="2:57" s="2" customFormat="1" ht="14.45" hidden="1" customHeight="1">
      <c r="B33" s="35"/>
      <c r="F33" s="26" t="s">
        <v>43</v>
      </c>
      <c r="L33" s="197">
        <v>0</v>
      </c>
      <c r="M33" s="196"/>
      <c r="N33" s="196"/>
      <c r="O33" s="196"/>
      <c r="P33" s="196"/>
      <c r="W33" s="195">
        <f>ROUND(BD94, 2)</f>
        <v>0</v>
      </c>
      <c r="X33" s="196"/>
      <c r="Y33" s="196"/>
      <c r="Z33" s="196"/>
      <c r="AA33" s="196"/>
      <c r="AB33" s="196"/>
      <c r="AC33" s="196"/>
      <c r="AD33" s="196"/>
      <c r="AE33" s="196"/>
      <c r="AK33" s="195">
        <v>0</v>
      </c>
      <c r="AL33" s="196"/>
      <c r="AM33" s="196"/>
      <c r="AN33" s="196"/>
      <c r="AO33" s="196"/>
      <c r="AR33" s="35"/>
      <c r="BE33" s="224"/>
    </row>
    <row r="34" spans="2:57" s="1" customFormat="1" ht="6.95" customHeight="1">
      <c r="B34" s="31"/>
      <c r="AR34" s="31"/>
      <c r="BE34" s="223"/>
    </row>
    <row r="35" spans="2:57" s="1" customFormat="1" ht="25.9" customHeight="1">
      <c r="B35" s="31"/>
      <c r="C35" s="36"/>
      <c r="D35" s="37" t="s">
        <v>44</v>
      </c>
      <c r="E35" s="38"/>
      <c r="F35" s="38"/>
      <c r="G35" s="38"/>
      <c r="H35" s="38"/>
      <c r="I35" s="38"/>
      <c r="J35" s="38"/>
      <c r="K35" s="38"/>
      <c r="L35" s="38"/>
      <c r="M35" s="38"/>
      <c r="N35" s="38"/>
      <c r="O35" s="38"/>
      <c r="P35" s="38"/>
      <c r="Q35" s="38"/>
      <c r="R35" s="38"/>
      <c r="S35" s="38"/>
      <c r="T35" s="39" t="s">
        <v>45</v>
      </c>
      <c r="U35" s="38"/>
      <c r="V35" s="38"/>
      <c r="W35" s="38"/>
      <c r="X35" s="209" t="s">
        <v>46</v>
      </c>
      <c r="Y35" s="207"/>
      <c r="Z35" s="207"/>
      <c r="AA35" s="207"/>
      <c r="AB35" s="207"/>
      <c r="AC35" s="38"/>
      <c r="AD35" s="38"/>
      <c r="AE35" s="38"/>
      <c r="AF35" s="38"/>
      <c r="AG35" s="38"/>
      <c r="AH35" s="38"/>
      <c r="AI35" s="38"/>
      <c r="AJ35" s="38"/>
      <c r="AK35" s="206">
        <f>SUM(AK26:AK33)</f>
        <v>0</v>
      </c>
      <c r="AL35" s="207"/>
      <c r="AM35" s="207"/>
      <c r="AN35" s="207"/>
      <c r="AO35" s="208"/>
      <c r="AP35" s="36"/>
      <c r="AQ35" s="36"/>
      <c r="AR35" s="31"/>
    </row>
    <row r="36" spans="2:57" s="1" customFormat="1" ht="6.95" customHeight="1">
      <c r="B36" s="31"/>
      <c r="AR36" s="31"/>
    </row>
    <row r="37" spans="2:57" s="1" customFormat="1" ht="14.45" customHeight="1">
      <c r="B37" s="31"/>
      <c r="AR37" s="31"/>
    </row>
    <row r="38" spans="2:57" ht="14.45" customHeight="1">
      <c r="B38" s="19"/>
      <c r="AR38" s="19"/>
    </row>
    <row r="39" spans="2:57" ht="14.45" customHeight="1">
      <c r="B39" s="19"/>
      <c r="AR39" s="19"/>
    </row>
    <row r="40" spans="2:57" ht="14.45" customHeight="1">
      <c r="B40" s="19"/>
      <c r="AR40" s="19"/>
    </row>
    <row r="41" spans="2:57" ht="14.45" customHeight="1">
      <c r="B41" s="19"/>
      <c r="AR41" s="19"/>
    </row>
    <row r="42" spans="2:57" ht="14.45" customHeight="1">
      <c r="B42" s="19"/>
      <c r="AR42" s="19"/>
    </row>
    <row r="43" spans="2:57" ht="14.45" customHeight="1">
      <c r="B43" s="19"/>
      <c r="AR43" s="19"/>
    </row>
    <row r="44" spans="2:57" ht="14.45" customHeight="1">
      <c r="B44" s="19"/>
      <c r="AR44" s="19"/>
    </row>
    <row r="45" spans="2:57" ht="14.45" customHeight="1">
      <c r="B45" s="19"/>
      <c r="AR45" s="19"/>
    </row>
    <row r="46" spans="2:57" ht="14.45" customHeight="1">
      <c r="B46" s="19"/>
      <c r="AR46" s="19"/>
    </row>
    <row r="47" spans="2:57" ht="14.45" customHeight="1">
      <c r="B47" s="19"/>
      <c r="AR47" s="19"/>
    </row>
    <row r="48" spans="2:57" ht="14.45" customHeight="1">
      <c r="B48" s="19"/>
      <c r="AR48" s="19"/>
    </row>
    <row r="49" spans="2:44" s="1" customFormat="1" ht="14.45" customHeight="1">
      <c r="B49" s="31"/>
      <c r="D49" s="40" t="s">
        <v>47</v>
      </c>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0" t="s">
        <v>48</v>
      </c>
      <c r="AI49" s="41"/>
      <c r="AJ49" s="41"/>
      <c r="AK49" s="41"/>
      <c r="AL49" s="41"/>
      <c r="AM49" s="41"/>
      <c r="AN49" s="41"/>
      <c r="AO49" s="41"/>
      <c r="AR49" s="31"/>
    </row>
    <row r="50" spans="2:44">
      <c r="B50" s="19"/>
      <c r="AR50" s="19"/>
    </row>
    <row r="51" spans="2:44">
      <c r="B51" s="19"/>
      <c r="AR51" s="19"/>
    </row>
    <row r="52" spans="2:44">
      <c r="B52" s="19"/>
      <c r="AR52" s="19"/>
    </row>
    <row r="53" spans="2:44">
      <c r="B53" s="19"/>
      <c r="AR53" s="19"/>
    </row>
    <row r="54" spans="2:44">
      <c r="B54" s="19"/>
      <c r="AR54" s="19"/>
    </row>
    <row r="55" spans="2:44">
      <c r="B55" s="19"/>
      <c r="AR55" s="19"/>
    </row>
    <row r="56" spans="2:44">
      <c r="B56" s="19"/>
      <c r="AR56" s="19"/>
    </row>
    <row r="57" spans="2:44">
      <c r="B57" s="19"/>
      <c r="AR57" s="19"/>
    </row>
    <row r="58" spans="2:44">
      <c r="B58" s="19"/>
      <c r="AR58" s="19"/>
    </row>
    <row r="59" spans="2:44">
      <c r="B59" s="19"/>
      <c r="AR59" s="19"/>
    </row>
    <row r="60" spans="2:44" s="1" customFormat="1" ht="12.75">
      <c r="B60" s="31"/>
      <c r="D60" s="42" t="s">
        <v>49</v>
      </c>
      <c r="E60" s="33"/>
      <c r="F60" s="33"/>
      <c r="G60" s="33"/>
      <c r="H60" s="33"/>
      <c r="I60" s="33"/>
      <c r="J60" s="33"/>
      <c r="K60" s="33"/>
      <c r="L60" s="33"/>
      <c r="M60" s="33"/>
      <c r="N60" s="33"/>
      <c r="O60" s="33"/>
      <c r="P60" s="33"/>
      <c r="Q60" s="33"/>
      <c r="R60" s="33"/>
      <c r="S60" s="33"/>
      <c r="T60" s="33"/>
      <c r="U60" s="33"/>
      <c r="V60" s="42" t="s">
        <v>50</v>
      </c>
      <c r="W60" s="33"/>
      <c r="X60" s="33"/>
      <c r="Y60" s="33"/>
      <c r="Z60" s="33"/>
      <c r="AA60" s="33"/>
      <c r="AB60" s="33"/>
      <c r="AC60" s="33"/>
      <c r="AD60" s="33"/>
      <c r="AE60" s="33"/>
      <c r="AF60" s="33"/>
      <c r="AG60" s="33"/>
      <c r="AH60" s="42" t="s">
        <v>49</v>
      </c>
      <c r="AI60" s="33"/>
      <c r="AJ60" s="33"/>
      <c r="AK60" s="33"/>
      <c r="AL60" s="33"/>
      <c r="AM60" s="42" t="s">
        <v>50</v>
      </c>
      <c r="AN60" s="33"/>
      <c r="AO60" s="33"/>
      <c r="AR60" s="31"/>
    </row>
    <row r="61" spans="2:44">
      <c r="B61" s="19"/>
      <c r="AR61" s="19"/>
    </row>
    <row r="62" spans="2:44">
      <c r="B62" s="19"/>
      <c r="AR62" s="19"/>
    </row>
    <row r="63" spans="2:44">
      <c r="B63" s="19"/>
      <c r="AR63" s="19"/>
    </row>
    <row r="64" spans="2:44" s="1" customFormat="1" ht="12.75">
      <c r="B64" s="31"/>
      <c r="D64" s="40" t="s">
        <v>51</v>
      </c>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0" t="s">
        <v>52</v>
      </c>
      <c r="AI64" s="41"/>
      <c r="AJ64" s="41"/>
      <c r="AK64" s="41"/>
      <c r="AL64" s="41"/>
      <c r="AM64" s="41"/>
      <c r="AN64" s="41"/>
      <c r="AO64" s="41"/>
      <c r="AR64" s="31"/>
    </row>
    <row r="65" spans="2:44">
      <c r="B65" s="19"/>
      <c r="AR65" s="19"/>
    </row>
    <row r="66" spans="2:44">
      <c r="B66" s="19"/>
      <c r="AR66" s="19"/>
    </row>
    <row r="67" spans="2:44">
      <c r="B67" s="19"/>
      <c r="AR67" s="19"/>
    </row>
    <row r="68" spans="2:44">
      <c r="B68" s="19"/>
      <c r="AR68" s="19"/>
    </row>
    <row r="69" spans="2:44">
      <c r="B69" s="19"/>
      <c r="AR69" s="19"/>
    </row>
    <row r="70" spans="2:44">
      <c r="B70" s="19"/>
      <c r="AR70" s="19"/>
    </row>
    <row r="71" spans="2:44">
      <c r="B71" s="19"/>
      <c r="AR71" s="19"/>
    </row>
    <row r="72" spans="2:44">
      <c r="B72" s="19"/>
      <c r="AR72" s="19"/>
    </row>
    <row r="73" spans="2:44">
      <c r="B73" s="19"/>
      <c r="AR73" s="19"/>
    </row>
    <row r="74" spans="2:44">
      <c r="B74" s="19"/>
      <c r="AR74" s="19"/>
    </row>
    <row r="75" spans="2:44" s="1" customFormat="1" ht="12.75">
      <c r="B75" s="31"/>
      <c r="D75" s="42" t="s">
        <v>49</v>
      </c>
      <c r="E75" s="33"/>
      <c r="F75" s="33"/>
      <c r="G75" s="33"/>
      <c r="H75" s="33"/>
      <c r="I75" s="33"/>
      <c r="J75" s="33"/>
      <c r="K75" s="33"/>
      <c r="L75" s="33"/>
      <c r="M75" s="33"/>
      <c r="N75" s="33"/>
      <c r="O75" s="33"/>
      <c r="P75" s="33"/>
      <c r="Q75" s="33"/>
      <c r="R75" s="33"/>
      <c r="S75" s="33"/>
      <c r="T75" s="33"/>
      <c r="U75" s="33"/>
      <c r="V75" s="42" t="s">
        <v>50</v>
      </c>
      <c r="W75" s="33"/>
      <c r="X75" s="33"/>
      <c r="Y75" s="33"/>
      <c r="Z75" s="33"/>
      <c r="AA75" s="33"/>
      <c r="AB75" s="33"/>
      <c r="AC75" s="33"/>
      <c r="AD75" s="33"/>
      <c r="AE75" s="33"/>
      <c r="AF75" s="33"/>
      <c r="AG75" s="33"/>
      <c r="AH75" s="42" t="s">
        <v>49</v>
      </c>
      <c r="AI75" s="33"/>
      <c r="AJ75" s="33"/>
      <c r="AK75" s="33"/>
      <c r="AL75" s="33"/>
      <c r="AM75" s="42" t="s">
        <v>50</v>
      </c>
      <c r="AN75" s="33"/>
      <c r="AO75" s="33"/>
      <c r="AR75" s="31"/>
    </row>
    <row r="76" spans="2:44" s="1" customFormat="1">
      <c r="B76" s="31"/>
      <c r="AR76" s="31"/>
    </row>
    <row r="77" spans="2:44" s="1" customFormat="1" ht="6.95" customHeight="1">
      <c r="B77" s="43"/>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31"/>
    </row>
    <row r="81" spans="1:91" s="1" customFormat="1" ht="6.95" customHeight="1">
      <c r="B81" s="45"/>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31"/>
    </row>
    <row r="82" spans="1:91" s="1" customFormat="1" ht="24.95" customHeight="1">
      <c r="B82" s="31"/>
      <c r="C82" s="20" t="s">
        <v>53</v>
      </c>
      <c r="AR82" s="31"/>
    </row>
    <row r="83" spans="1:91" s="1" customFormat="1" ht="6.95" customHeight="1">
      <c r="B83" s="31"/>
      <c r="AR83" s="31"/>
    </row>
    <row r="84" spans="1:91" s="3" customFormat="1" ht="12" customHeight="1">
      <c r="B84" s="47"/>
      <c r="C84" s="26" t="s">
        <v>13</v>
      </c>
      <c r="L84" s="3" t="str">
        <f>K5</f>
        <v>Sa2023_09</v>
      </c>
      <c r="AR84" s="47"/>
    </row>
    <row r="85" spans="1:91" s="4" customFormat="1" ht="36.950000000000003" customHeight="1">
      <c r="B85" s="48"/>
      <c r="C85" s="49" t="s">
        <v>16</v>
      </c>
      <c r="L85" s="219" t="str">
        <f>K6</f>
        <v>Mánesovy sady</v>
      </c>
      <c r="M85" s="220"/>
      <c r="N85" s="220"/>
      <c r="O85" s="220"/>
      <c r="P85" s="220"/>
      <c r="Q85" s="220"/>
      <c r="R85" s="220"/>
      <c r="S85" s="220"/>
      <c r="T85" s="220"/>
      <c r="U85" s="220"/>
      <c r="V85" s="220"/>
      <c r="W85" s="220"/>
      <c r="X85" s="220"/>
      <c r="Y85" s="220"/>
      <c r="Z85" s="220"/>
      <c r="AA85" s="220"/>
      <c r="AB85" s="220"/>
      <c r="AC85" s="220"/>
      <c r="AD85" s="220"/>
      <c r="AE85" s="220"/>
      <c r="AF85" s="220"/>
      <c r="AG85" s="220"/>
      <c r="AH85" s="220"/>
      <c r="AI85" s="220"/>
      <c r="AJ85" s="220"/>
      <c r="AK85" s="220"/>
      <c r="AL85" s="220"/>
      <c r="AM85" s="220"/>
      <c r="AN85" s="220"/>
      <c r="AO85" s="220"/>
      <c r="AR85" s="48"/>
    </row>
    <row r="86" spans="1:91" s="1" customFormat="1" ht="6.95" customHeight="1">
      <c r="B86" s="31"/>
      <c r="AR86" s="31"/>
    </row>
    <row r="87" spans="1:91" s="1" customFormat="1" ht="12" customHeight="1">
      <c r="B87" s="31"/>
      <c r="C87" s="26" t="s">
        <v>20</v>
      </c>
      <c r="L87" s="50" t="str">
        <f>IF(K8="","",K8)</f>
        <v>Ústí nad Labem</v>
      </c>
      <c r="AI87" s="26" t="s">
        <v>22</v>
      </c>
      <c r="AM87" s="225" t="str">
        <f>IF(AN8= "","",AN8)</f>
        <v>19. 9. 2023</v>
      </c>
      <c r="AN87" s="225"/>
      <c r="AR87" s="31"/>
    </row>
    <row r="88" spans="1:91" s="1" customFormat="1" ht="6.95" customHeight="1">
      <c r="B88" s="31"/>
      <c r="AR88" s="31"/>
    </row>
    <row r="89" spans="1:91" s="1" customFormat="1" ht="15.2" customHeight="1">
      <c r="B89" s="31"/>
      <c r="C89" s="26" t="s">
        <v>24</v>
      </c>
      <c r="L89" s="3" t="str">
        <f>IF(E11= "","",E11)</f>
        <v xml:space="preserve"> </v>
      </c>
      <c r="AI89" s="26" t="s">
        <v>30</v>
      </c>
      <c r="AM89" s="226" t="str">
        <f>IF(E17="","",E17)</f>
        <v xml:space="preserve"> </v>
      </c>
      <c r="AN89" s="227"/>
      <c r="AO89" s="227"/>
      <c r="AP89" s="227"/>
      <c r="AR89" s="31"/>
      <c r="AS89" s="214" t="s">
        <v>54</v>
      </c>
      <c r="AT89" s="215"/>
      <c r="AU89" s="52"/>
      <c r="AV89" s="52"/>
      <c r="AW89" s="52"/>
      <c r="AX89" s="52"/>
      <c r="AY89" s="52"/>
      <c r="AZ89" s="52"/>
      <c r="BA89" s="52"/>
      <c r="BB89" s="52"/>
      <c r="BC89" s="52"/>
      <c r="BD89" s="53"/>
    </row>
    <row r="90" spans="1:91" s="1" customFormat="1" ht="15.2" customHeight="1">
      <c r="B90" s="31"/>
      <c r="C90" s="26" t="s">
        <v>28</v>
      </c>
      <c r="L90" s="3" t="str">
        <f>IF(E14= "Vyplň údaj","",E14)</f>
        <v/>
      </c>
      <c r="AI90" s="26" t="s">
        <v>32</v>
      </c>
      <c r="AM90" s="226" t="str">
        <f>IF(E20="","",E20)</f>
        <v xml:space="preserve"> </v>
      </c>
      <c r="AN90" s="227"/>
      <c r="AO90" s="227"/>
      <c r="AP90" s="227"/>
      <c r="AR90" s="31"/>
      <c r="AS90" s="216"/>
      <c r="AT90" s="217"/>
      <c r="BD90" s="54"/>
    </row>
    <row r="91" spans="1:91" s="1" customFormat="1" ht="10.9" customHeight="1">
      <c r="B91" s="31"/>
      <c r="AR91" s="31"/>
      <c r="AS91" s="216"/>
      <c r="AT91" s="217"/>
      <c r="BD91" s="54"/>
    </row>
    <row r="92" spans="1:91" s="1" customFormat="1" ht="29.25" customHeight="1">
      <c r="B92" s="31"/>
      <c r="C92" s="193" t="s">
        <v>55</v>
      </c>
      <c r="D92" s="192"/>
      <c r="E92" s="192"/>
      <c r="F92" s="192"/>
      <c r="G92" s="192"/>
      <c r="H92" s="55"/>
      <c r="I92" s="191" t="s">
        <v>56</v>
      </c>
      <c r="J92" s="192"/>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213" t="s">
        <v>57</v>
      </c>
      <c r="AH92" s="192"/>
      <c r="AI92" s="192"/>
      <c r="AJ92" s="192"/>
      <c r="AK92" s="192"/>
      <c r="AL92" s="192"/>
      <c r="AM92" s="192"/>
      <c r="AN92" s="191" t="s">
        <v>58</v>
      </c>
      <c r="AO92" s="192"/>
      <c r="AP92" s="228"/>
      <c r="AQ92" s="56" t="s">
        <v>59</v>
      </c>
      <c r="AR92" s="31"/>
      <c r="AS92" s="57" t="s">
        <v>60</v>
      </c>
      <c r="AT92" s="58" t="s">
        <v>61</v>
      </c>
      <c r="AU92" s="58" t="s">
        <v>62</v>
      </c>
      <c r="AV92" s="58" t="s">
        <v>63</v>
      </c>
      <c r="AW92" s="58" t="s">
        <v>64</v>
      </c>
      <c r="AX92" s="58" t="s">
        <v>65</v>
      </c>
      <c r="AY92" s="58" t="s">
        <v>66</v>
      </c>
      <c r="AZ92" s="58" t="s">
        <v>67</v>
      </c>
      <c r="BA92" s="58" t="s">
        <v>68</v>
      </c>
      <c r="BB92" s="58" t="s">
        <v>69</v>
      </c>
      <c r="BC92" s="58" t="s">
        <v>70</v>
      </c>
      <c r="BD92" s="59" t="s">
        <v>71</v>
      </c>
    </row>
    <row r="93" spans="1:91" s="1" customFormat="1" ht="10.9" customHeight="1">
      <c r="B93" s="31"/>
      <c r="AR93" s="31"/>
      <c r="AS93" s="60"/>
      <c r="AT93" s="52"/>
      <c r="AU93" s="52"/>
      <c r="AV93" s="52"/>
      <c r="AW93" s="52"/>
      <c r="AX93" s="52"/>
      <c r="AY93" s="52"/>
      <c r="AZ93" s="52"/>
      <c r="BA93" s="52"/>
      <c r="BB93" s="52"/>
      <c r="BC93" s="52"/>
      <c r="BD93" s="53"/>
    </row>
    <row r="94" spans="1:91" s="5" customFormat="1" ht="32.450000000000003" customHeight="1">
      <c r="B94" s="61"/>
      <c r="C94" s="62" t="s">
        <v>72</v>
      </c>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221">
        <f>ROUND(SUM(AG95:AG104),2)</f>
        <v>0</v>
      </c>
      <c r="AH94" s="221"/>
      <c r="AI94" s="221"/>
      <c r="AJ94" s="221"/>
      <c r="AK94" s="221"/>
      <c r="AL94" s="221"/>
      <c r="AM94" s="221"/>
      <c r="AN94" s="218">
        <f t="shared" ref="AN94:AN104" si="0">SUM(AG94,AT94)</f>
        <v>0</v>
      </c>
      <c r="AO94" s="218"/>
      <c r="AP94" s="218"/>
      <c r="AQ94" s="65" t="s">
        <v>1</v>
      </c>
      <c r="AR94" s="61"/>
      <c r="AS94" s="66">
        <f>ROUND(SUM(AS95:AS104),2)</f>
        <v>0</v>
      </c>
      <c r="AT94" s="67">
        <f t="shared" ref="AT94:AT104" si="1">ROUND(SUM(AV94:AW94),2)</f>
        <v>0</v>
      </c>
      <c r="AU94" s="68">
        <f>ROUND(SUM(AU95:AU104),5)</f>
        <v>0</v>
      </c>
      <c r="AV94" s="67">
        <f>ROUND(AZ94*L29,2)</f>
        <v>0</v>
      </c>
      <c r="AW94" s="67">
        <f>ROUND(BA94*L30,2)</f>
        <v>0</v>
      </c>
      <c r="AX94" s="67">
        <f>ROUND(BB94*L29,2)</f>
        <v>0</v>
      </c>
      <c r="AY94" s="67">
        <f>ROUND(BC94*L30,2)</f>
        <v>0</v>
      </c>
      <c r="AZ94" s="67">
        <f>ROUND(SUM(AZ95:AZ104),2)</f>
        <v>0</v>
      </c>
      <c r="BA94" s="67">
        <f>ROUND(SUM(BA95:BA104),2)</f>
        <v>0</v>
      </c>
      <c r="BB94" s="67">
        <f>ROUND(SUM(BB95:BB104),2)</f>
        <v>0</v>
      </c>
      <c r="BC94" s="67">
        <f>ROUND(SUM(BC95:BC104),2)</f>
        <v>0</v>
      </c>
      <c r="BD94" s="69">
        <f>ROUND(SUM(BD95:BD104),2)</f>
        <v>0</v>
      </c>
      <c r="BS94" s="70" t="s">
        <v>73</v>
      </c>
      <c r="BT94" s="70" t="s">
        <v>74</v>
      </c>
      <c r="BU94" s="71" t="s">
        <v>75</v>
      </c>
      <c r="BV94" s="70" t="s">
        <v>76</v>
      </c>
      <c r="BW94" s="70" t="s">
        <v>4</v>
      </c>
      <c r="BX94" s="70" t="s">
        <v>77</v>
      </c>
      <c r="CL94" s="70" t="s">
        <v>1</v>
      </c>
    </row>
    <row r="95" spans="1:91" s="6" customFormat="1" ht="16.5" customHeight="1">
      <c r="A95" s="72" t="s">
        <v>78</v>
      </c>
      <c r="B95" s="73"/>
      <c r="C95" s="74"/>
      <c r="D95" s="190" t="s">
        <v>79</v>
      </c>
      <c r="E95" s="190"/>
      <c r="F95" s="190"/>
      <c r="G95" s="190"/>
      <c r="H95" s="190"/>
      <c r="I95" s="75"/>
      <c r="J95" s="190" t="s">
        <v>80</v>
      </c>
      <c r="K95" s="190"/>
      <c r="L95" s="190"/>
      <c r="M95" s="190"/>
      <c r="N95" s="190"/>
      <c r="O95" s="190"/>
      <c r="P95" s="190"/>
      <c r="Q95" s="190"/>
      <c r="R95" s="190"/>
      <c r="S95" s="190"/>
      <c r="T95" s="190"/>
      <c r="U95" s="190"/>
      <c r="V95" s="190"/>
      <c r="W95" s="190"/>
      <c r="X95" s="190"/>
      <c r="Y95" s="190"/>
      <c r="Z95" s="190"/>
      <c r="AA95" s="190"/>
      <c r="AB95" s="190"/>
      <c r="AC95" s="190"/>
      <c r="AD95" s="190"/>
      <c r="AE95" s="190"/>
      <c r="AF95" s="190"/>
      <c r="AG95" s="211">
        <f>'SO.01 - Hlavní stavební o...'!J30</f>
        <v>0</v>
      </c>
      <c r="AH95" s="212"/>
      <c r="AI95" s="212"/>
      <c r="AJ95" s="212"/>
      <c r="AK95" s="212"/>
      <c r="AL95" s="212"/>
      <c r="AM95" s="212"/>
      <c r="AN95" s="211">
        <f t="shared" si="0"/>
        <v>0</v>
      </c>
      <c r="AO95" s="212"/>
      <c r="AP95" s="212"/>
      <c r="AQ95" s="76" t="s">
        <v>81</v>
      </c>
      <c r="AR95" s="73"/>
      <c r="AS95" s="77">
        <v>0</v>
      </c>
      <c r="AT95" s="78">
        <f t="shared" si="1"/>
        <v>0</v>
      </c>
      <c r="AU95" s="79">
        <f>'SO.01 - Hlavní stavební o...'!P140</f>
        <v>0</v>
      </c>
      <c r="AV95" s="78">
        <f>'SO.01 - Hlavní stavební o...'!J33</f>
        <v>0</v>
      </c>
      <c r="AW95" s="78">
        <f>'SO.01 - Hlavní stavební o...'!J34</f>
        <v>0</v>
      </c>
      <c r="AX95" s="78">
        <f>'SO.01 - Hlavní stavební o...'!J35</f>
        <v>0</v>
      </c>
      <c r="AY95" s="78">
        <f>'SO.01 - Hlavní stavební o...'!J36</f>
        <v>0</v>
      </c>
      <c r="AZ95" s="78">
        <f>'SO.01 - Hlavní stavební o...'!F33</f>
        <v>0</v>
      </c>
      <c r="BA95" s="78">
        <f>'SO.01 - Hlavní stavební o...'!F34</f>
        <v>0</v>
      </c>
      <c r="BB95" s="78">
        <f>'SO.01 - Hlavní stavební o...'!F35</f>
        <v>0</v>
      </c>
      <c r="BC95" s="78">
        <f>'SO.01 - Hlavní stavební o...'!F36</f>
        <v>0</v>
      </c>
      <c r="BD95" s="80">
        <f>'SO.01 - Hlavní stavební o...'!F37</f>
        <v>0</v>
      </c>
      <c r="BT95" s="81" t="s">
        <v>82</v>
      </c>
      <c r="BV95" s="81" t="s">
        <v>76</v>
      </c>
      <c r="BW95" s="81" t="s">
        <v>83</v>
      </c>
      <c r="BX95" s="81" t="s">
        <v>4</v>
      </c>
      <c r="CL95" s="81" t="s">
        <v>1</v>
      </c>
      <c r="CM95" s="81" t="s">
        <v>84</v>
      </c>
    </row>
    <row r="96" spans="1:91" s="6" customFormat="1" ht="16.5" customHeight="1">
      <c r="A96" s="72" t="s">
        <v>78</v>
      </c>
      <c r="B96" s="73"/>
      <c r="C96" s="74"/>
      <c r="D96" s="190" t="s">
        <v>85</v>
      </c>
      <c r="E96" s="190"/>
      <c r="F96" s="190"/>
      <c r="G96" s="190"/>
      <c r="H96" s="190"/>
      <c r="I96" s="75"/>
      <c r="J96" s="190" t="s">
        <v>86</v>
      </c>
      <c r="K96" s="190"/>
      <c r="L96" s="190"/>
      <c r="M96" s="190"/>
      <c r="N96" s="190"/>
      <c r="O96" s="190"/>
      <c r="P96" s="190"/>
      <c r="Q96" s="190"/>
      <c r="R96" s="190"/>
      <c r="S96" s="190"/>
      <c r="T96" s="190"/>
      <c r="U96" s="190"/>
      <c r="V96" s="190"/>
      <c r="W96" s="190"/>
      <c r="X96" s="190"/>
      <c r="Y96" s="190"/>
      <c r="Z96" s="190"/>
      <c r="AA96" s="190"/>
      <c r="AB96" s="190"/>
      <c r="AC96" s="190"/>
      <c r="AD96" s="190"/>
      <c r="AE96" s="190"/>
      <c r="AF96" s="190"/>
      <c r="AG96" s="211">
        <f>'SO.I.01 - Přípojka vody a...'!J30</f>
        <v>0</v>
      </c>
      <c r="AH96" s="212"/>
      <c r="AI96" s="212"/>
      <c r="AJ96" s="212"/>
      <c r="AK96" s="212"/>
      <c r="AL96" s="212"/>
      <c r="AM96" s="212"/>
      <c r="AN96" s="211">
        <f t="shared" si="0"/>
        <v>0</v>
      </c>
      <c r="AO96" s="212"/>
      <c r="AP96" s="212"/>
      <c r="AQ96" s="76" t="s">
        <v>81</v>
      </c>
      <c r="AR96" s="73"/>
      <c r="AS96" s="77">
        <v>0</v>
      </c>
      <c r="AT96" s="78">
        <f t="shared" si="1"/>
        <v>0</v>
      </c>
      <c r="AU96" s="79">
        <f>'SO.I.01 - Přípojka vody a...'!P135</f>
        <v>0</v>
      </c>
      <c r="AV96" s="78">
        <f>'SO.I.01 - Přípojka vody a...'!J33</f>
        <v>0</v>
      </c>
      <c r="AW96" s="78">
        <f>'SO.I.01 - Přípojka vody a...'!J34</f>
        <v>0</v>
      </c>
      <c r="AX96" s="78">
        <f>'SO.I.01 - Přípojka vody a...'!J35</f>
        <v>0</v>
      </c>
      <c r="AY96" s="78">
        <f>'SO.I.01 - Přípojka vody a...'!J36</f>
        <v>0</v>
      </c>
      <c r="AZ96" s="78">
        <f>'SO.I.01 - Přípojka vody a...'!F33</f>
        <v>0</v>
      </c>
      <c r="BA96" s="78">
        <f>'SO.I.01 - Přípojka vody a...'!F34</f>
        <v>0</v>
      </c>
      <c r="BB96" s="78">
        <f>'SO.I.01 - Přípojka vody a...'!F35</f>
        <v>0</v>
      </c>
      <c r="BC96" s="78">
        <f>'SO.I.01 - Přípojka vody a...'!F36</f>
        <v>0</v>
      </c>
      <c r="BD96" s="80">
        <f>'SO.I.01 - Přípojka vody a...'!F37</f>
        <v>0</v>
      </c>
      <c r="BT96" s="81" t="s">
        <v>82</v>
      </c>
      <c r="BV96" s="81" t="s">
        <v>76</v>
      </c>
      <c r="BW96" s="81" t="s">
        <v>87</v>
      </c>
      <c r="BX96" s="81" t="s">
        <v>4</v>
      </c>
      <c r="CL96" s="81" t="s">
        <v>1</v>
      </c>
      <c r="CM96" s="81" t="s">
        <v>84</v>
      </c>
    </row>
    <row r="97" spans="1:91" s="6" customFormat="1" ht="16.5" customHeight="1">
      <c r="A97" s="72" t="s">
        <v>78</v>
      </c>
      <c r="B97" s="73"/>
      <c r="C97" s="74"/>
      <c r="D97" s="190" t="s">
        <v>88</v>
      </c>
      <c r="E97" s="190"/>
      <c r="F97" s="190"/>
      <c r="G97" s="190"/>
      <c r="H97" s="190"/>
      <c r="I97" s="75"/>
      <c r="J97" s="190" t="s">
        <v>89</v>
      </c>
      <c r="K97" s="190"/>
      <c r="L97" s="190"/>
      <c r="M97" s="190"/>
      <c r="N97" s="190"/>
      <c r="O97" s="190"/>
      <c r="P97" s="190"/>
      <c r="Q97" s="190"/>
      <c r="R97" s="190"/>
      <c r="S97" s="190"/>
      <c r="T97" s="190"/>
      <c r="U97" s="190"/>
      <c r="V97" s="190"/>
      <c r="W97" s="190"/>
      <c r="X97" s="190"/>
      <c r="Y97" s="190"/>
      <c r="Z97" s="190"/>
      <c r="AA97" s="190"/>
      <c r="AB97" s="190"/>
      <c r="AC97" s="190"/>
      <c r="AD97" s="190"/>
      <c r="AE97" s="190"/>
      <c r="AF97" s="190"/>
      <c r="AG97" s="211">
        <f>'SO.I.02 - Veřejné WC a př...'!J30</f>
        <v>0</v>
      </c>
      <c r="AH97" s="212"/>
      <c r="AI97" s="212"/>
      <c r="AJ97" s="212"/>
      <c r="AK97" s="212"/>
      <c r="AL97" s="212"/>
      <c r="AM97" s="212"/>
      <c r="AN97" s="211">
        <f t="shared" si="0"/>
        <v>0</v>
      </c>
      <c r="AO97" s="212"/>
      <c r="AP97" s="212"/>
      <c r="AQ97" s="76" t="s">
        <v>81</v>
      </c>
      <c r="AR97" s="73"/>
      <c r="AS97" s="77">
        <v>0</v>
      </c>
      <c r="AT97" s="78">
        <f t="shared" si="1"/>
        <v>0</v>
      </c>
      <c r="AU97" s="79">
        <f>'SO.I.02 - Veřejné WC a př...'!P125</f>
        <v>0</v>
      </c>
      <c r="AV97" s="78">
        <f>'SO.I.02 - Veřejné WC a př...'!J33</f>
        <v>0</v>
      </c>
      <c r="AW97" s="78">
        <f>'SO.I.02 - Veřejné WC a př...'!J34</f>
        <v>0</v>
      </c>
      <c r="AX97" s="78">
        <f>'SO.I.02 - Veřejné WC a př...'!J35</f>
        <v>0</v>
      </c>
      <c r="AY97" s="78">
        <f>'SO.I.02 - Veřejné WC a př...'!J36</f>
        <v>0</v>
      </c>
      <c r="AZ97" s="78">
        <f>'SO.I.02 - Veřejné WC a př...'!F33</f>
        <v>0</v>
      </c>
      <c r="BA97" s="78">
        <f>'SO.I.02 - Veřejné WC a př...'!F34</f>
        <v>0</v>
      </c>
      <c r="BB97" s="78">
        <f>'SO.I.02 - Veřejné WC a př...'!F35</f>
        <v>0</v>
      </c>
      <c r="BC97" s="78">
        <f>'SO.I.02 - Veřejné WC a př...'!F36</f>
        <v>0</v>
      </c>
      <c r="BD97" s="80">
        <f>'SO.I.02 - Veřejné WC a př...'!F37</f>
        <v>0</v>
      </c>
      <c r="BT97" s="81" t="s">
        <v>82</v>
      </c>
      <c r="BV97" s="81" t="s">
        <v>76</v>
      </c>
      <c r="BW97" s="81" t="s">
        <v>90</v>
      </c>
      <c r="BX97" s="81" t="s">
        <v>4</v>
      </c>
      <c r="CL97" s="81" t="s">
        <v>1</v>
      </c>
      <c r="CM97" s="81" t="s">
        <v>84</v>
      </c>
    </row>
    <row r="98" spans="1:91" s="6" customFormat="1" ht="16.5" customHeight="1">
      <c r="A98" s="72" t="s">
        <v>78</v>
      </c>
      <c r="B98" s="73"/>
      <c r="C98" s="74"/>
      <c r="D98" s="190" t="s">
        <v>91</v>
      </c>
      <c r="E98" s="190"/>
      <c r="F98" s="190"/>
      <c r="G98" s="190"/>
      <c r="H98" s="190"/>
      <c r="I98" s="75"/>
      <c r="J98" s="190" t="s">
        <v>92</v>
      </c>
      <c r="K98" s="190"/>
      <c r="L98" s="190"/>
      <c r="M98" s="190"/>
      <c r="N98" s="190"/>
      <c r="O98" s="190"/>
      <c r="P98" s="190"/>
      <c r="Q98" s="190"/>
      <c r="R98" s="190"/>
      <c r="S98" s="190"/>
      <c r="T98" s="190"/>
      <c r="U98" s="190"/>
      <c r="V98" s="190"/>
      <c r="W98" s="190"/>
      <c r="X98" s="190"/>
      <c r="Y98" s="190"/>
      <c r="Z98" s="190"/>
      <c r="AA98" s="190"/>
      <c r="AB98" s="190"/>
      <c r="AC98" s="190"/>
      <c r="AD98" s="190"/>
      <c r="AE98" s="190"/>
      <c r="AF98" s="190"/>
      <c r="AG98" s="211">
        <f>'SO.I.03 - Veřejné osvětlení'!J30</f>
        <v>0</v>
      </c>
      <c r="AH98" s="212"/>
      <c r="AI98" s="212"/>
      <c r="AJ98" s="212"/>
      <c r="AK98" s="212"/>
      <c r="AL98" s="212"/>
      <c r="AM98" s="212"/>
      <c r="AN98" s="211">
        <f t="shared" si="0"/>
        <v>0</v>
      </c>
      <c r="AO98" s="212"/>
      <c r="AP98" s="212"/>
      <c r="AQ98" s="76" t="s">
        <v>81</v>
      </c>
      <c r="AR98" s="73"/>
      <c r="AS98" s="77">
        <v>0</v>
      </c>
      <c r="AT98" s="78">
        <f t="shared" si="1"/>
        <v>0</v>
      </c>
      <c r="AU98" s="79">
        <f>'SO.I.03 - Veřejné osvětlení'!P121</f>
        <v>0</v>
      </c>
      <c r="AV98" s="78">
        <f>'SO.I.03 - Veřejné osvětlení'!J33</f>
        <v>0</v>
      </c>
      <c r="AW98" s="78">
        <f>'SO.I.03 - Veřejné osvětlení'!J34</f>
        <v>0</v>
      </c>
      <c r="AX98" s="78">
        <f>'SO.I.03 - Veřejné osvětlení'!J35</f>
        <v>0</v>
      </c>
      <c r="AY98" s="78">
        <f>'SO.I.03 - Veřejné osvětlení'!J36</f>
        <v>0</v>
      </c>
      <c r="AZ98" s="78">
        <f>'SO.I.03 - Veřejné osvětlení'!F33</f>
        <v>0</v>
      </c>
      <c r="BA98" s="78">
        <f>'SO.I.03 - Veřejné osvětlení'!F34</f>
        <v>0</v>
      </c>
      <c r="BB98" s="78">
        <f>'SO.I.03 - Veřejné osvětlení'!F35</f>
        <v>0</v>
      </c>
      <c r="BC98" s="78">
        <f>'SO.I.03 - Veřejné osvětlení'!F36</f>
        <v>0</v>
      </c>
      <c r="BD98" s="80">
        <f>'SO.I.03 - Veřejné osvětlení'!F37</f>
        <v>0</v>
      </c>
      <c r="BT98" s="81" t="s">
        <v>82</v>
      </c>
      <c r="BV98" s="81" t="s">
        <v>76</v>
      </c>
      <c r="BW98" s="81" t="s">
        <v>93</v>
      </c>
      <c r="BX98" s="81" t="s">
        <v>4</v>
      </c>
      <c r="CL98" s="81" t="s">
        <v>1</v>
      </c>
      <c r="CM98" s="81" t="s">
        <v>84</v>
      </c>
    </row>
    <row r="99" spans="1:91" s="6" customFormat="1" ht="16.5" customHeight="1">
      <c r="A99" s="72" t="s">
        <v>78</v>
      </c>
      <c r="B99" s="73"/>
      <c r="C99" s="74"/>
      <c r="D99" s="190" t="s">
        <v>94</v>
      </c>
      <c r="E99" s="190"/>
      <c r="F99" s="190"/>
      <c r="G99" s="190"/>
      <c r="H99" s="190"/>
      <c r="I99" s="75"/>
      <c r="J99" s="190" t="s">
        <v>95</v>
      </c>
      <c r="K99" s="190"/>
      <c r="L99" s="190"/>
      <c r="M99" s="190"/>
      <c r="N99" s="190"/>
      <c r="O99" s="190"/>
      <c r="P99" s="190"/>
      <c r="Q99" s="190"/>
      <c r="R99" s="190"/>
      <c r="S99" s="190"/>
      <c r="T99" s="190"/>
      <c r="U99" s="190"/>
      <c r="V99" s="190"/>
      <c r="W99" s="190"/>
      <c r="X99" s="190"/>
      <c r="Y99" s="190"/>
      <c r="Z99" s="190"/>
      <c r="AA99" s="190"/>
      <c r="AB99" s="190"/>
      <c r="AC99" s="190"/>
      <c r="AD99" s="190"/>
      <c r="AE99" s="190"/>
      <c r="AF99" s="190"/>
      <c r="AG99" s="211">
        <f>'SO.M.01 - Mobiliář'!J30</f>
        <v>0</v>
      </c>
      <c r="AH99" s="212"/>
      <c r="AI99" s="212"/>
      <c r="AJ99" s="212"/>
      <c r="AK99" s="212"/>
      <c r="AL99" s="212"/>
      <c r="AM99" s="212"/>
      <c r="AN99" s="211">
        <f t="shared" si="0"/>
        <v>0</v>
      </c>
      <c r="AO99" s="212"/>
      <c r="AP99" s="212"/>
      <c r="AQ99" s="76" t="s">
        <v>81</v>
      </c>
      <c r="AR99" s="73"/>
      <c r="AS99" s="77">
        <v>0</v>
      </c>
      <c r="AT99" s="78">
        <f t="shared" si="1"/>
        <v>0</v>
      </c>
      <c r="AU99" s="79">
        <f>'SO.M.01 - Mobiliář'!P119</f>
        <v>0</v>
      </c>
      <c r="AV99" s="78">
        <f>'SO.M.01 - Mobiliář'!J33</f>
        <v>0</v>
      </c>
      <c r="AW99" s="78">
        <f>'SO.M.01 - Mobiliář'!J34</f>
        <v>0</v>
      </c>
      <c r="AX99" s="78">
        <f>'SO.M.01 - Mobiliář'!J35</f>
        <v>0</v>
      </c>
      <c r="AY99" s="78">
        <f>'SO.M.01 - Mobiliář'!J36</f>
        <v>0</v>
      </c>
      <c r="AZ99" s="78">
        <f>'SO.M.01 - Mobiliář'!F33</f>
        <v>0</v>
      </c>
      <c r="BA99" s="78">
        <f>'SO.M.01 - Mobiliář'!F34</f>
        <v>0</v>
      </c>
      <c r="BB99" s="78">
        <f>'SO.M.01 - Mobiliář'!F35</f>
        <v>0</v>
      </c>
      <c r="BC99" s="78">
        <f>'SO.M.01 - Mobiliář'!F36</f>
        <v>0</v>
      </c>
      <c r="BD99" s="80">
        <f>'SO.M.01 - Mobiliář'!F37</f>
        <v>0</v>
      </c>
      <c r="BT99" s="81" t="s">
        <v>82</v>
      </c>
      <c r="BV99" s="81" t="s">
        <v>76</v>
      </c>
      <c r="BW99" s="81" t="s">
        <v>96</v>
      </c>
      <c r="BX99" s="81" t="s">
        <v>4</v>
      </c>
      <c r="CL99" s="81" t="s">
        <v>1</v>
      </c>
      <c r="CM99" s="81" t="s">
        <v>84</v>
      </c>
    </row>
    <row r="100" spans="1:91" s="6" customFormat="1" ht="16.5" customHeight="1">
      <c r="A100" s="72" t="s">
        <v>78</v>
      </c>
      <c r="B100" s="73"/>
      <c r="C100" s="74"/>
      <c r="D100" s="190" t="s">
        <v>97</v>
      </c>
      <c r="E100" s="190"/>
      <c r="F100" s="190"/>
      <c r="G100" s="190"/>
      <c r="H100" s="190"/>
      <c r="I100" s="75"/>
      <c r="J100" s="190" t="s">
        <v>98</v>
      </c>
      <c r="K100" s="190"/>
      <c r="L100" s="190"/>
      <c r="M100" s="190"/>
      <c r="N100" s="190"/>
      <c r="O100" s="190"/>
      <c r="P100" s="190"/>
      <c r="Q100" s="190"/>
      <c r="R100" s="190"/>
      <c r="S100" s="190"/>
      <c r="T100" s="190"/>
      <c r="U100" s="190"/>
      <c r="V100" s="190"/>
      <c r="W100" s="190"/>
      <c r="X100" s="190"/>
      <c r="Y100" s="190"/>
      <c r="Z100" s="190"/>
      <c r="AA100" s="190"/>
      <c r="AB100" s="190"/>
      <c r="AC100" s="190"/>
      <c r="AD100" s="190"/>
      <c r="AE100" s="190"/>
      <c r="AF100" s="190"/>
      <c r="AG100" s="211">
        <f>'SO.M.02 - Dětské hřiště'!J30</f>
        <v>0</v>
      </c>
      <c r="AH100" s="212"/>
      <c r="AI100" s="212"/>
      <c r="AJ100" s="212"/>
      <c r="AK100" s="212"/>
      <c r="AL100" s="212"/>
      <c r="AM100" s="212"/>
      <c r="AN100" s="211">
        <f t="shared" si="0"/>
        <v>0</v>
      </c>
      <c r="AO100" s="212"/>
      <c r="AP100" s="212"/>
      <c r="AQ100" s="76" t="s">
        <v>81</v>
      </c>
      <c r="AR100" s="73"/>
      <c r="AS100" s="77">
        <v>0</v>
      </c>
      <c r="AT100" s="78">
        <f t="shared" si="1"/>
        <v>0</v>
      </c>
      <c r="AU100" s="79">
        <f>'SO.M.02 - Dětské hřiště'!P119</f>
        <v>0</v>
      </c>
      <c r="AV100" s="78">
        <f>'SO.M.02 - Dětské hřiště'!J33</f>
        <v>0</v>
      </c>
      <c r="AW100" s="78">
        <f>'SO.M.02 - Dětské hřiště'!J34</f>
        <v>0</v>
      </c>
      <c r="AX100" s="78">
        <f>'SO.M.02 - Dětské hřiště'!J35</f>
        <v>0</v>
      </c>
      <c r="AY100" s="78">
        <f>'SO.M.02 - Dětské hřiště'!J36</f>
        <v>0</v>
      </c>
      <c r="AZ100" s="78">
        <f>'SO.M.02 - Dětské hřiště'!F33</f>
        <v>0</v>
      </c>
      <c r="BA100" s="78">
        <f>'SO.M.02 - Dětské hřiště'!F34</f>
        <v>0</v>
      </c>
      <c r="BB100" s="78">
        <f>'SO.M.02 - Dětské hřiště'!F35</f>
        <v>0</v>
      </c>
      <c r="BC100" s="78">
        <f>'SO.M.02 - Dětské hřiště'!F36</f>
        <v>0</v>
      </c>
      <c r="BD100" s="80">
        <f>'SO.M.02 - Dětské hřiště'!F37</f>
        <v>0</v>
      </c>
      <c r="BT100" s="81" t="s">
        <v>82</v>
      </c>
      <c r="BV100" s="81" t="s">
        <v>76</v>
      </c>
      <c r="BW100" s="81" t="s">
        <v>99</v>
      </c>
      <c r="BX100" s="81" t="s">
        <v>4</v>
      </c>
      <c r="CL100" s="81" t="s">
        <v>1</v>
      </c>
      <c r="CM100" s="81" t="s">
        <v>84</v>
      </c>
    </row>
    <row r="101" spans="1:91" s="6" customFormat="1" ht="16.5" customHeight="1">
      <c r="A101" s="72" t="s">
        <v>78</v>
      </c>
      <c r="B101" s="73"/>
      <c r="C101" s="74"/>
      <c r="D101" s="190" t="s">
        <v>100</v>
      </c>
      <c r="E101" s="190"/>
      <c r="F101" s="190"/>
      <c r="G101" s="190"/>
      <c r="H101" s="190"/>
      <c r="I101" s="75"/>
      <c r="J101" s="190" t="s">
        <v>101</v>
      </c>
      <c r="K101" s="190"/>
      <c r="L101" s="190"/>
      <c r="M101" s="190"/>
      <c r="N101" s="190"/>
      <c r="O101" s="190"/>
      <c r="P101" s="190"/>
      <c r="Q101" s="190"/>
      <c r="R101" s="190"/>
      <c r="S101" s="190"/>
      <c r="T101" s="190"/>
      <c r="U101" s="190"/>
      <c r="V101" s="190"/>
      <c r="W101" s="190"/>
      <c r="X101" s="190"/>
      <c r="Y101" s="190"/>
      <c r="Z101" s="190"/>
      <c r="AA101" s="190"/>
      <c r="AB101" s="190"/>
      <c r="AC101" s="190"/>
      <c r="AD101" s="190"/>
      <c r="AE101" s="190"/>
      <c r="AF101" s="190"/>
      <c r="AG101" s="211">
        <f>'SO.M.03 - Sportoviště'!J30</f>
        <v>0</v>
      </c>
      <c r="AH101" s="212"/>
      <c r="AI101" s="212"/>
      <c r="AJ101" s="212"/>
      <c r="AK101" s="212"/>
      <c r="AL101" s="212"/>
      <c r="AM101" s="212"/>
      <c r="AN101" s="211">
        <f t="shared" si="0"/>
        <v>0</v>
      </c>
      <c r="AO101" s="212"/>
      <c r="AP101" s="212"/>
      <c r="AQ101" s="76" t="s">
        <v>81</v>
      </c>
      <c r="AR101" s="73"/>
      <c r="AS101" s="77">
        <v>0</v>
      </c>
      <c r="AT101" s="78">
        <f t="shared" si="1"/>
        <v>0</v>
      </c>
      <c r="AU101" s="79">
        <f>'SO.M.03 - Sportoviště'!P127</f>
        <v>0</v>
      </c>
      <c r="AV101" s="78">
        <f>'SO.M.03 - Sportoviště'!J33</f>
        <v>0</v>
      </c>
      <c r="AW101" s="78">
        <f>'SO.M.03 - Sportoviště'!J34</f>
        <v>0</v>
      </c>
      <c r="AX101" s="78">
        <f>'SO.M.03 - Sportoviště'!J35</f>
        <v>0</v>
      </c>
      <c r="AY101" s="78">
        <f>'SO.M.03 - Sportoviště'!J36</f>
        <v>0</v>
      </c>
      <c r="AZ101" s="78">
        <f>'SO.M.03 - Sportoviště'!F33</f>
        <v>0</v>
      </c>
      <c r="BA101" s="78">
        <f>'SO.M.03 - Sportoviště'!F34</f>
        <v>0</v>
      </c>
      <c r="BB101" s="78">
        <f>'SO.M.03 - Sportoviště'!F35</f>
        <v>0</v>
      </c>
      <c r="BC101" s="78">
        <f>'SO.M.03 - Sportoviště'!F36</f>
        <v>0</v>
      </c>
      <c r="BD101" s="80">
        <f>'SO.M.03 - Sportoviště'!F37</f>
        <v>0</v>
      </c>
      <c r="BT101" s="81" t="s">
        <v>82</v>
      </c>
      <c r="BV101" s="81" t="s">
        <v>76</v>
      </c>
      <c r="BW101" s="81" t="s">
        <v>102</v>
      </c>
      <c r="BX101" s="81" t="s">
        <v>4</v>
      </c>
      <c r="CL101" s="81" t="s">
        <v>1</v>
      </c>
      <c r="CM101" s="81" t="s">
        <v>84</v>
      </c>
    </row>
    <row r="102" spans="1:91" s="6" customFormat="1" ht="16.5" customHeight="1">
      <c r="A102" s="72" t="s">
        <v>78</v>
      </c>
      <c r="B102" s="73"/>
      <c r="C102" s="74"/>
      <c r="D102" s="190" t="s">
        <v>103</v>
      </c>
      <c r="E102" s="190"/>
      <c r="F102" s="190"/>
      <c r="G102" s="190"/>
      <c r="H102" s="190"/>
      <c r="I102" s="75"/>
      <c r="J102" s="190" t="s">
        <v>104</v>
      </c>
      <c r="K102" s="190"/>
      <c r="L102" s="190"/>
      <c r="M102" s="190"/>
      <c r="N102" s="190"/>
      <c r="O102" s="190"/>
      <c r="P102" s="190"/>
      <c r="Q102" s="190"/>
      <c r="R102" s="190"/>
      <c r="S102" s="190"/>
      <c r="T102" s="190"/>
      <c r="U102" s="190"/>
      <c r="V102" s="190"/>
      <c r="W102" s="190"/>
      <c r="X102" s="190"/>
      <c r="Y102" s="190"/>
      <c r="Z102" s="190"/>
      <c r="AA102" s="190"/>
      <c r="AB102" s="190"/>
      <c r="AC102" s="190"/>
      <c r="AD102" s="190"/>
      <c r="AE102" s="190"/>
      <c r="AF102" s="190"/>
      <c r="AG102" s="211">
        <f>'SO.M.04 - Psí louka'!J30</f>
        <v>0</v>
      </c>
      <c r="AH102" s="212"/>
      <c r="AI102" s="212"/>
      <c r="AJ102" s="212"/>
      <c r="AK102" s="212"/>
      <c r="AL102" s="212"/>
      <c r="AM102" s="212"/>
      <c r="AN102" s="211">
        <f>SUM(AG102,AT102)</f>
        <v>0</v>
      </c>
      <c r="AO102" s="212"/>
      <c r="AP102" s="212"/>
      <c r="AQ102" s="76" t="s">
        <v>81</v>
      </c>
      <c r="AR102" s="73"/>
      <c r="AS102" s="77">
        <v>0</v>
      </c>
      <c r="AT102" s="78">
        <f t="shared" si="1"/>
        <v>0</v>
      </c>
      <c r="AU102" s="79">
        <f>'SO.M.04 - Psí louka'!P125</f>
        <v>0</v>
      </c>
      <c r="AV102" s="78">
        <f>'SO.M.04 - Psí louka'!J33</f>
        <v>0</v>
      </c>
      <c r="AW102" s="78">
        <f>'SO.M.04 - Psí louka'!J34</f>
        <v>0</v>
      </c>
      <c r="AX102" s="78">
        <f>'SO.M.04 - Psí louka'!J35</f>
        <v>0</v>
      </c>
      <c r="AY102" s="78">
        <f>'SO.M.04 - Psí louka'!J36</f>
        <v>0</v>
      </c>
      <c r="AZ102" s="78">
        <f>'SO.M.04 - Psí louka'!F33</f>
        <v>0</v>
      </c>
      <c r="BA102" s="78">
        <f>'SO.M.04 - Psí louka'!F34</f>
        <v>0</v>
      </c>
      <c r="BB102" s="78">
        <f>'SO.M.04 - Psí louka'!F35</f>
        <v>0</v>
      </c>
      <c r="BC102" s="78">
        <f>'SO.M.04 - Psí louka'!F36</f>
        <v>0</v>
      </c>
      <c r="BD102" s="80">
        <f>'SO.M.04 - Psí louka'!F37</f>
        <v>0</v>
      </c>
      <c r="BT102" s="81" t="s">
        <v>82</v>
      </c>
      <c r="BV102" s="81" t="s">
        <v>76</v>
      </c>
      <c r="BW102" s="81" t="s">
        <v>105</v>
      </c>
      <c r="BX102" s="81" t="s">
        <v>4</v>
      </c>
      <c r="CL102" s="81" t="s">
        <v>1</v>
      </c>
      <c r="CM102" s="81" t="s">
        <v>84</v>
      </c>
    </row>
    <row r="103" spans="1:91" s="6" customFormat="1" ht="16.5" customHeight="1">
      <c r="A103" s="72" t="s">
        <v>78</v>
      </c>
      <c r="B103" s="73"/>
      <c r="C103" s="74"/>
      <c r="D103" s="190" t="s">
        <v>106</v>
      </c>
      <c r="E103" s="190"/>
      <c r="F103" s="190"/>
      <c r="G103" s="190"/>
      <c r="H103" s="190"/>
      <c r="I103" s="75"/>
      <c r="J103" s="190" t="s">
        <v>107</v>
      </c>
      <c r="K103" s="190"/>
      <c r="L103" s="190"/>
      <c r="M103" s="190"/>
      <c r="N103" s="190"/>
      <c r="O103" s="190"/>
      <c r="P103" s="190"/>
      <c r="Q103" s="190"/>
      <c r="R103" s="190"/>
      <c r="S103" s="190"/>
      <c r="T103" s="190"/>
      <c r="U103" s="190"/>
      <c r="V103" s="190"/>
      <c r="W103" s="190"/>
      <c r="X103" s="190"/>
      <c r="Y103" s="190"/>
      <c r="Z103" s="190"/>
      <c r="AA103" s="190"/>
      <c r="AB103" s="190"/>
      <c r="AC103" s="190"/>
      <c r="AD103" s="190"/>
      <c r="AE103" s="190"/>
      <c r="AF103" s="190"/>
      <c r="AG103" s="211">
        <f>'SO.02 - Sadové úpravy'!J30</f>
        <v>0</v>
      </c>
      <c r="AH103" s="212"/>
      <c r="AI103" s="212"/>
      <c r="AJ103" s="212"/>
      <c r="AK103" s="212"/>
      <c r="AL103" s="212"/>
      <c r="AM103" s="212"/>
      <c r="AN103" s="211">
        <f t="shared" si="0"/>
        <v>0</v>
      </c>
      <c r="AO103" s="212"/>
      <c r="AP103" s="212"/>
      <c r="AQ103" s="76" t="s">
        <v>81</v>
      </c>
      <c r="AR103" s="73"/>
      <c r="AS103" s="77">
        <v>0</v>
      </c>
      <c r="AT103" s="78">
        <f t="shared" si="1"/>
        <v>0</v>
      </c>
      <c r="AU103" s="79">
        <f>'SO.02 - Sadové úpravy'!P125</f>
        <v>0</v>
      </c>
      <c r="AV103" s="78">
        <f>'SO.02 - Sadové úpravy'!J33</f>
        <v>0</v>
      </c>
      <c r="AW103" s="78">
        <f>'SO.02 - Sadové úpravy'!J34</f>
        <v>0</v>
      </c>
      <c r="AX103" s="78">
        <f>'SO.02 - Sadové úpravy'!J35</f>
        <v>0</v>
      </c>
      <c r="AY103" s="78">
        <f>'SO.02 - Sadové úpravy'!J36</f>
        <v>0</v>
      </c>
      <c r="AZ103" s="78">
        <f>'SO.02 - Sadové úpravy'!F33</f>
        <v>0</v>
      </c>
      <c r="BA103" s="78">
        <f>'SO.02 - Sadové úpravy'!F34</f>
        <v>0</v>
      </c>
      <c r="BB103" s="78">
        <f>'SO.02 - Sadové úpravy'!F35</f>
        <v>0</v>
      </c>
      <c r="BC103" s="78">
        <f>'SO.02 - Sadové úpravy'!F36</f>
        <v>0</v>
      </c>
      <c r="BD103" s="80">
        <f>'SO.02 - Sadové úpravy'!F37</f>
        <v>0</v>
      </c>
      <c r="BT103" s="81" t="s">
        <v>82</v>
      </c>
      <c r="BV103" s="81" t="s">
        <v>76</v>
      </c>
      <c r="BW103" s="81" t="s">
        <v>108</v>
      </c>
      <c r="BX103" s="81" t="s">
        <v>4</v>
      </c>
      <c r="CL103" s="81" t="s">
        <v>1</v>
      </c>
      <c r="CM103" s="81" t="s">
        <v>84</v>
      </c>
    </row>
    <row r="104" spans="1:91" s="6" customFormat="1" ht="16.5" customHeight="1">
      <c r="A104" s="72" t="s">
        <v>78</v>
      </c>
      <c r="B104" s="73"/>
      <c r="C104" s="74"/>
      <c r="D104" s="190" t="s">
        <v>109</v>
      </c>
      <c r="E104" s="190"/>
      <c r="F104" s="190"/>
      <c r="G104" s="190"/>
      <c r="H104" s="190"/>
      <c r="I104" s="75"/>
      <c r="J104" s="190" t="s">
        <v>110</v>
      </c>
      <c r="K104" s="190"/>
      <c r="L104" s="190"/>
      <c r="M104" s="190"/>
      <c r="N104" s="190"/>
      <c r="O104" s="190"/>
      <c r="P104" s="190"/>
      <c r="Q104" s="190"/>
      <c r="R104" s="190"/>
      <c r="S104" s="190"/>
      <c r="T104" s="190"/>
      <c r="U104" s="190"/>
      <c r="V104" s="190"/>
      <c r="W104" s="190"/>
      <c r="X104" s="190"/>
      <c r="Y104" s="190"/>
      <c r="Z104" s="190"/>
      <c r="AA104" s="190"/>
      <c r="AB104" s="190"/>
      <c r="AC104" s="190"/>
      <c r="AD104" s="190"/>
      <c r="AE104" s="190"/>
      <c r="AF104" s="190"/>
      <c r="AG104" s="211">
        <f>'VON - Vedlejší a ostatní ...'!J30</f>
        <v>0</v>
      </c>
      <c r="AH104" s="212"/>
      <c r="AI104" s="212"/>
      <c r="AJ104" s="212"/>
      <c r="AK104" s="212"/>
      <c r="AL104" s="212"/>
      <c r="AM104" s="212"/>
      <c r="AN104" s="211">
        <f t="shared" si="0"/>
        <v>0</v>
      </c>
      <c r="AO104" s="212"/>
      <c r="AP104" s="212"/>
      <c r="AQ104" s="76" t="s">
        <v>109</v>
      </c>
      <c r="AR104" s="73"/>
      <c r="AS104" s="82">
        <v>0</v>
      </c>
      <c r="AT104" s="83">
        <f t="shared" si="1"/>
        <v>0</v>
      </c>
      <c r="AU104" s="84">
        <f>'VON - Vedlejší a ostatní ...'!P123</f>
        <v>0</v>
      </c>
      <c r="AV104" s="83">
        <f>'VON - Vedlejší a ostatní ...'!J33</f>
        <v>0</v>
      </c>
      <c r="AW104" s="83">
        <f>'VON - Vedlejší a ostatní ...'!J34</f>
        <v>0</v>
      </c>
      <c r="AX104" s="83">
        <f>'VON - Vedlejší a ostatní ...'!J35</f>
        <v>0</v>
      </c>
      <c r="AY104" s="83">
        <f>'VON - Vedlejší a ostatní ...'!J36</f>
        <v>0</v>
      </c>
      <c r="AZ104" s="83">
        <f>'VON - Vedlejší a ostatní ...'!F33</f>
        <v>0</v>
      </c>
      <c r="BA104" s="83">
        <f>'VON - Vedlejší a ostatní ...'!F34</f>
        <v>0</v>
      </c>
      <c r="BB104" s="83">
        <f>'VON - Vedlejší a ostatní ...'!F35</f>
        <v>0</v>
      </c>
      <c r="BC104" s="83">
        <f>'VON - Vedlejší a ostatní ...'!F36</f>
        <v>0</v>
      </c>
      <c r="BD104" s="85">
        <f>'VON - Vedlejší a ostatní ...'!F37</f>
        <v>0</v>
      </c>
      <c r="BT104" s="81" t="s">
        <v>82</v>
      </c>
      <c r="BV104" s="81" t="s">
        <v>76</v>
      </c>
      <c r="BW104" s="81" t="s">
        <v>111</v>
      </c>
      <c r="BX104" s="81" t="s">
        <v>4</v>
      </c>
      <c r="CL104" s="81" t="s">
        <v>1</v>
      </c>
      <c r="CM104" s="81" t="s">
        <v>84</v>
      </c>
    </row>
    <row r="105" spans="1:91" s="1" customFormat="1" ht="30" customHeight="1">
      <c r="B105" s="31"/>
      <c r="AR105" s="31"/>
    </row>
    <row r="106" spans="1:91" s="1" customFormat="1" ht="6.95" customHeight="1">
      <c r="B106" s="43"/>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31"/>
    </row>
  </sheetData>
  <sheetProtection algorithmName="SHA-512" hashValue="cgK8XDSMZEJkmo8bEtzt9SvubaLRTBxftUDtVOTGQJyqySlxT+03wr096pXJAF3jQTVrms9TMSvi7DiGHUawOA==" saltValue="ubIlB97CeV8BLagPVHjOJQ==" spinCount="100000" sheet="1" objects="1" scenarios="1"/>
  <protectedRanges>
    <protectedRange sqref="B3:AO24 C39:AP77" name="Oblast2"/>
    <protectedRange sqref="C79:AP106" name="Oblast1"/>
  </protectedRanges>
  <mergeCells count="78">
    <mergeCell ref="AG104:AM104"/>
    <mergeCell ref="AG96:AM96"/>
    <mergeCell ref="AG98:AM98"/>
    <mergeCell ref="AM87:AN87"/>
    <mergeCell ref="AM89:AP89"/>
    <mergeCell ref="AM90:AP90"/>
    <mergeCell ref="AN104:AP104"/>
    <mergeCell ref="AN103:AP103"/>
    <mergeCell ref="AN97:AP97"/>
    <mergeCell ref="AN92:AP92"/>
    <mergeCell ref="AN102:AP102"/>
    <mergeCell ref="AN101:AP101"/>
    <mergeCell ref="AN96:AP96"/>
    <mergeCell ref="AN100:AP100"/>
    <mergeCell ref="AN98:AP98"/>
    <mergeCell ref="AN99:AP99"/>
    <mergeCell ref="AR2:BE2"/>
    <mergeCell ref="AG103:AM103"/>
    <mergeCell ref="AG102:AM102"/>
    <mergeCell ref="AG92:AM92"/>
    <mergeCell ref="AG100:AM100"/>
    <mergeCell ref="AG95:AM95"/>
    <mergeCell ref="AG99:AM99"/>
    <mergeCell ref="AG101:AM101"/>
    <mergeCell ref="AG97:AM97"/>
    <mergeCell ref="AN95:AP95"/>
    <mergeCell ref="AS89:AT91"/>
    <mergeCell ref="AN94:AP94"/>
    <mergeCell ref="AK33:AO33"/>
    <mergeCell ref="L85:AO85"/>
    <mergeCell ref="AG94:AM94"/>
    <mergeCell ref="BE5:BE34"/>
    <mergeCell ref="L33:P33"/>
    <mergeCell ref="W33:AE33"/>
    <mergeCell ref="AK35:AO35"/>
    <mergeCell ref="X35:AB35"/>
    <mergeCell ref="W30:AE30"/>
    <mergeCell ref="L31:P31"/>
    <mergeCell ref="W31:AE31"/>
    <mergeCell ref="AK31:AO31"/>
    <mergeCell ref="AK32:AO32"/>
    <mergeCell ref="L32:P32"/>
    <mergeCell ref="W32:AE32"/>
    <mergeCell ref="AK30:AO30"/>
    <mergeCell ref="L30:P30"/>
    <mergeCell ref="K5:AO5"/>
    <mergeCell ref="K6:AO6"/>
    <mergeCell ref="E14:AJ14"/>
    <mergeCell ref="E23:AN23"/>
    <mergeCell ref="AK26:AO26"/>
    <mergeCell ref="L28:P28"/>
    <mergeCell ref="W28:AE28"/>
    <mergeCell ref="AK28:AO28"/>
    <mergeCell ref="W29:AE29"/>
    <mergeCell ref="L29:P29"/>
    <mergeCell ref="AK29:AO29"/>
    <mergeCell ref="D102:H102"/>
    <mergeCell ref="D103:H103"/>
    <mergeCell ref="D104:H104"/>
    <mergeCell ref="I92:AF92"/>
    <mergeCell ref="J101:AF101"/>
    <mergeCell ref="J100:AF100"/>
    <mergeCell ref="J102:AF102"/>
    <mergeCell ref="J103:AF103"/>
    <mergeCell ref="J99:AF99"/>
    <mergeCell ref="J97:AF97"/>
    <mergeCell ref="J98:AF98"/>
    <mergeCell ref="J104:AF104"/>
    <mergeCell ref="J96:AF96"/>
    <mergeCell ref="J95:AF95"/>
    <mergeCell ref="C92:G92"/>
    <mergeCell ref="D101:H101"/>
    <mergeCell ref="D98:H98"/>
    <mergeCell ref="D95:H95"/>
    <mergeCell ref="D99:H99"/>
    <mergeCell ref="D100:H100"/>
    <mergeCell ref="D96:H96"/>
    <mergeCell ref="D97:H97"/>
  </mergeCells>
  <hyperlinks>
    <hyperlink ref="A95" location="'SO.01 - Hlavní stavební o...'!C2" display="/" xr:uid="{00000000-0004-0000-0000-000000000000}"/>
    <hyperlink ref="A96" location="'SO.I.01 - Přípojka vody a...'!C2" display="/" xr:uid="{00000000-0004-0000-0000-000001000000}"/>
    <hyperlink ref="A97" location="'SO.I.02 - Veřejné WC a př...'!C2" display="/" xr:uid="{00000000-0004-0000-0000-000002000000}"/>
    <hyperlink ref="A98" location="'SO.I.03 - Veřejné osvětlení'!C2" display="/" xr:uid="{00000000-0004-0000-0000-000003000000}"/>
    <hyperlink ref="A99" location="'SO.M.01 - Mobiliář'!C2" display="/" xr:uid="{00000000-0004-0000-0000-000004000000}"/>
    <hyperlink ref="A100" location="'SO.M.02 - Dětské hřiště'!C2" display="/" xr:uid="{00000000-0004-0000-0000-000005000000}"/>
    <hyperlink ref="A101" location="'SO.M.03 - Sportoviště'!C2" display="/" xr:uid="{00000000-0004-0000-0000-000006000000}"/>
    <hyperlink ref="A102" location="'SO.M.04 - Psí louka'!C2" display="/" xr:uid="{00000000-0004-0000-0000-000007000000}"/>
    <hyperlink ref="A103" location="'SO.02 - Sadové úpravy'!C2" display="/" xr:uid="{00000000-0004-0000-0000-000008000000}"/>
    <hyperlink ref="A104" location="'VON - Vedlejší a ostatní ...'!C2" display="/" xr:uid="{00000000-0004-0000-0000-000009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BM689"/>
  <sheetViews>
    <sheetView showGridLines="0" topLeftCell="A114" workbookViewId="0">
      <selection activeCell="E27" sqref="E27:H27"/>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10" t="s">
        <v>5</v>
      </c>
      <c r="M2" s="199"/>
      <c r="N2" s="199"/>
      <c r="O2" s="199"/>
      <c r="P2" s="199"/>
      <c r="Q2" s="199"/>
      <c r="R2" s="199"/>
      <c r="S2" s="199"/>
      <c r="T2" s="199"/>
      <c r="U2" s="199"/>
      <c r="V2" s="199"/>
      <c r="AT2" s="16" t="s">
        <v>108</v>
      </c>
    </row>
    <row r="3" spans="2:46" ht="6.95" customHeight="1">
      <c r="B3" s="17"/>
      <c r="C3" s="18"/>
      <c r="D3" s="18"/>
      <c r="E3" s="18"/>
      <c r="F3" s="18"/>
      <c r="G3" s="18"/>
      <c r="H3" s="18"/>
      <c r="I3" s="18"/>
      <c r="J3" s="18"/>
      <c r="K3" s="18"/>
      <c r="L3" s="19"/>
      <c r="AT3" s="16" t="s">
        <v>84</v>
      </c>
    </row>
    <row r="4" spans="2:46" ht="24.95" customHeight="1">
      <c r="B4" s="19"/>
      <c r="D4" s="20" t="s">
        <v>112</v>
      </c>
      <c r="L4" s="19"/>
      <c r="M4" s="86" t="s">
        <v>10</v>
      </c>
      <c r="AT4" s="16" t="s">
        <v>3</v>
      </c>
    </row>
    <row r="5" spans="2:46" ht="6.95" customHeight="1">
      <c r="B5" s="19"/>
      <c r="L5" s="19"/>
    </row>
    <row r="6" spans="2:46" ht="12" customHeight="1">
      <c r="B6" s="19"/>
      <c r="D6" s="26" t="s">
        <v>16</v>
      </c>
      <c r="L6" s="19"/>
    </row>
    <row r="7" spans="2:46" ht="16.5" customHeight="1">
      <c r="B7" s="19"/>
      <c r="E7" s="230" t="str">
        <f>'Rekapitulace stavby'!K6</f>
        <v>Mánesovy sady</v>
      </c>
      <c r="F7" s="231"/>
      <c r="G7" s="231"/>
      <c r="H7" s="231"/>
      <c r="L7" s="19"/>
    </row>
    <row r="8" spans="2:46" s="1" customFormat="1" ht="12" customHeight="1">
      <c r="B8" s="31"/>
      <c r="D8" s="26" t="s">
        <v>113</v>
      </c>
      <c r="L8" s="31"/>
    </row>
    <row r="9" spans="2:46" s="1" customFormat="1" ht="16.5" customHeight="1">
      <c r="B9" s="31"/>
      <c r="E9" s="219" t="s">
        <v>2156</v>
      </c>
      <c r="F9" s="229"/>
      <c r="G9" s="229"/>
      <c r="H9" s="229"/>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19. 9. 2023</v>
      </c>
      <c r="L12" s="31"/>
    </row>
    <row r="13" spans="2:46" s="1" customFormat="1" ht="10.9" customHeight="1">
      <c r="B13" s="31"/>
      <c r="L13" s="31"/>
    </row>
    <row r="14" spans="2:46" s="1" customFormat="1" ht="12" customHeight="1">
      <c r="B14" s="31"/>
      <c r="D14" s="26" t="s">
        <v>24</v>
      </c>
      <c r="I14" s="26" t="s">
        <v>25</v>
      </c>
      <c r="J14" s="24" t="str">
        <f>IF('Rekapitulace stavby'!AN10="","",'Rekapitulace stavby'!AN10)</f>
        <v/>
      </c>
      <c r="L14" s="31"/>
    </row>
    <row r="15" spans="2:46" s="1" customFormat="1" ht="18" customHeight="1">
      <c r="B15" s="31"/>
      <c r="E15" s="24" t="str">
        <f>IF('Rekapitulace stavby'!E11="","",'Rekapitulace stavby'!E11)</f>
        <v xml:space="preserve"> </v>
      </c>
      <c r="I15" s="26" t="s">
        <v>27</v>
      </c>
      <c r="J15" s="24" t="str">
        <f>IF('Rekapitulace stavby'!AN11="","",'Rekapitulace stavby'!AN11)</f>
        <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2" t="str">
        <f>'Rekapitulace stavby'!E14</f>
        <v>Vyplň údaj</v>
      </c>
      <c r="F18" s="198"/>
      <c r="G18" s="198"/>
      <c r="H18" s="198"/>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tr">
        <f>IF('Rekapitulace stavby'!AN16="","",'Rekapitulace stavby'!AN16)</f>
        <v/>
      </c>
      <c r="L20" s="31"/>
    </row>
    <row r="21" spans="2:12" s="1" customFormat="1" ht="18" customHeight="1">
      <c r="B21" s="31"/>
      <c r="E21" s="24" t="str">
        <f>IF('Rekapitulace stavby'!E17="","",'Rekapitulace stavby'!E17)</f>
        <v xml:space="preserve"> </v>
      </c>
      <c r="I21" s="26" t="s">
        <v>27</v>
      </c>
      <c r="J21" s="24" t="str">
        <f>IF('Rekapitulace stavby'!AN17="","",'Rekapitulace stavby'!AN17)</f>
        <v/>
      </c>
      <c r="L21" s="31"/>
    </row>
    <row r="22" spans="2:12" s="1" customFormat="1" ht="6.95" customHeight="1">
      <c r="B22" s="31"/>
      <c r="L22" s="31"/>
    </row>
    <row r="23" spans="2:12" s="1" customFormat="1" ht="12" customHeight="1">
      <c r="B23" s="31"/>
      <c r="D23" s="26" t="s">
        <v>32</v>
      </c>
      <c r="I23" s="26" t="s">
        <v>25</v>
      </c>
      <c r="J23" s="24" t="str">
        <f>IF('Rekapitulace stavby'!AN19="","",'Rekapitulace stavby'!AN19)</f>
        <v/>
      </c>
      <c r="L23" s="31"/>
    </row>
    <row r="24" spans="2:12" s="1" customFormat="1" ht="18" customHeight="1">
      <c r="B24" s="31"/>
      <c r="E24" s="24" t="str">
        <f>IF('Rekapitulace stavby'!E20="","",'Rekapitulace stavby'!E20)</f>
        <v xml:space="preserve"> </v>
      </c>
      <c r="I24" s="26" t="s">
        <v>27</v>
      </c>
      <c r="J24" s="24" t="str">
        <f>IF('Rekapitulace stavby'!AN20="","",'Rekapitulace stavby'!AN20)</f>
        <v/>
      </c>
      <c r="L24" s="31"/>
    </row>
    <row r="25" spans="2:12" s="1" customFormat="1" ht="6.95" customHeight="1">
      <c r="B25" s="31"/>
      <c r="L25" s="31"/>
    </row>
    <row r="26" spans="2:12" s="1" customFormat="1" ht="12" customHeight="1">
      <c r="B26" s="31"/>
      <c r="D26" s="26" t="s">
        <v>33</v>
      </c>
      <c r="L26" s="31"/>
    </row>
    <row r="27" spans="2:12" s="7" customFormat="1" ht="16.5" customHeight="1">
      <c r="B27" s="87"/>
      <c r="E27" s="203" t="s">
        <v>1</v>
      </c>
      <c r="F27" s="203"/>
      <c r="G27" s="203"/>
      <c r="H27" s="203"/>
      <c r="L27" s="87"/>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8" t="s">
        <v>34</v>
      </c>
      <c r="J30" s="64">
        <f>ROUND(J125, 2)</f>
        <v>0</v>
      </c>
      <c r="L30" s="31"/>
    </row>
    <row r="31" spans="2:12" s="1" customFormat="1" ht="6.95" customHeight="1">
      <c r="B31" s="31"/>
      <c r="D31" s="52"/>
      <c r="E31" s="52"/>
      <c r="F31" s="52"/>
      <c r="G31" s="52"/>
      <c r="H31" s="52"/>
      <c r="I31" s="52"/>
      <c r="J31" s="52"/>
      <c r="K31" s="52"/>
      <c r="L31" s="31"/>
    </row>
    <row r="32" spans="2:12" s="1" customFormat="1" ht="14.45" customHeight="1">
      <c r="B32" s="31"/>
      <c r="F32" s="34" t="s">
        <v>36</v>
      </c>
      <c r="I32" s="34" t="s">
        <v>35</v>
      </c>
      <c r="J32" s="34" t="s">
        <v>37</v>
      </c>
      <c r="L32" s="31"/>
    </row>
    <row r="33" spans="2:12" s="1" customFormat="1" ht="14.45" customHeight="1">
      <c r="B33" s="31"/>
      <c r="D33" s="89" t="s">
        <v>38</v>
      </c>
      <c r="E33" s="26" t="s">
        <v>39</v>
      </c>
      <c r="F33" s="90">
        <f>ROUND((SUM(BE125:BE688)),  2)</f>
        <v>0</v>
      </c>
      <c r="I33" s="91">
        <v>0.21</v>
      </c>
      <c r="J33" s="90">
        <f>ROUND(((SUM(BE125:BE688))*I33),  2)</f>
        <v>0</v>
      </c>
      <c r="L33" s="31"/>
    </row>
    <row r="34" spans="2:12" s="1" customFormat="1" ht="14.45" customHeight="1">
      <c r="B34" s="31"/>
      <c r="E34" s="26" t="s">
        <v>40</v>
      </c>
      <c r="F34" s="90">
        <f>ROUND((SUM(BF125:BF688)),  2)</f>
        <v>0</v>
      </c>
      <c r="I34" s="91">
        <v>0.12</v>
      </c>
      <c r="J34" s="90">
        <f>ROUND(((SUM(BF125:BF688))*I34),  2)</f>
        <v>0</v>
      </c>
      <c r="L34" s="31"/>
    </row>
    <row r="35" spans="2:12" s="1" customFormat="1" ht="14.45" hidden="1" customHeight="1">
      <c r="B35" s="31"/>
      <c r="E35" s="26" t="s">
        <v>41</v>
      </c>
      <c r="F35" s="90">
        <f>ROUND((SUM(BG125:BG688)),  2)</f>
        <v>0</v>
      </c>
      <c r="I35" s="91">
        <v>0.21</v>
      </c>
      <c r="J35" s="90">
        <f>0</f>
        <v>0</v>
      </c>
      <c r="L35" s="31"/>
    </row>
    <row r="36" spans="2:12" s="1" customFormat="1" ht="14.45" hidden="1" customHeight="1">
      <c r="B36" s="31"/>
      <c r="E36" s="26" t="s">
        <v>42</v>
      </c>
      <c r="F36" s="90">
        <f>ROUND((SUM(BH125:BH688)),  2)</f>
        <v>0</v>
      </c>
      <c r="I36" s="91">
        <v>0.15</v>
      </c>
      <c r="J36" s="90">
        <f>0</f>
        <v>0</v>
      </c>
      <c r="L36" s="31"/>
    </row>
    <row r="37" spans="2:12" s="1" customFormat="1" ht="14.45" hidden="1" customHeight="1">
      <c r="B37" s="31"/>
      <c r="E37" s="26" t="s">
        <v>43</v>
      </c>
      <c r="F37" s="90">
        <f>ROUND((SUM(BI125:BI688)),  2)</f>
        <v>0</v>
      </c>
      <c r="I37" s="91">
        <v>0</v>
      </c>
      <c r="J37" s="90">
        <f>0</f>
        <v>0</v>
      </c>
      <c r="L37" s="31"/>
    </row>
    <row r="38" spans="2:12" s="1" customFormat="1" ht="6.95" customHeight="1">
      <c r="B38" s="31"/>
      <c r="L38" s="31"/>
    </row>
    <row r="39" spans="2:12" s="1" customFormat="1" ht="25.35" customHeight="1">
      <c r="B39" s="31"/>
      <c r="C39" s="92"/>
      <c r="D39" s="93" t="s">
        <v>44</v>
      </c>
      <c r="E39" s="55"/>
      <c r="F39" s="55"/>
      <c r="G39" s="94" t="s">
        <v>45</v>
      </c>
      <c r="H39" s="95" t="s">
        <v>46</v>
      </c>
      <c r="I39" s="55"/>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47</v>
      </c>
      <c r="E50" s="41"/>
      <c r="F50" s="41"/>
      <c r="G50" s="40" t="s">
        <v>48</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49</v>
      </c>
      <c r="E61" s="33"/>
      <c r="F61" s="98" t="s">
        <v>50</v>
      </c>
      <c r="G61" s="42" t="s">
        <v>49</v>
      </c>
      <c r="H61" s="33"/>
      <c r="I61" s="33"/>
      <c r="J61" s="99" t="s">
        <v>50</v>
      </c>
      <c r="K61" s="33"/>
      <c r="L61" s="31"/>
    </row>
    <row r="62" spans="2:12">
      <c r="B62" s="19"/>
      <c r="L62" s="19"/>
    </row>
    <row r="63" spans="2:12">
      <c r="B63" s="19"/>
      <c r="L63" s="19"/>
    </row>
    <row r="64" spans="2:12">
      <c r="B64" s="19"/>
      <c r="L64" s="19"/>
    </row>
    <row r="65" spans="2:12" s="1" customFormat="1" ht="12.75">
      <c r="B65" s="31"/>
      <c r="D65" s="40" t="s">
        <v>51</v>
      </c>
      <c r="E65" s="41"/>
      <c r="F65" s="41"/>
      <c r="G65" s="40" t="s">
        <v>52</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49</v>
      </c>
      <c r="E76" s="33"/>
      <c r="F76" s="98" t="s">
        <v>50</v>
      </c>
      <c r="G76" s="42" t="s">
        <v>49</v>
      </c>
      <c r="H76" s="33"/>
      <c r="I76" s="33"/>
      <c r="J76" s="99" t="s">
        <v>50</v>
      </c>
      <c r="K76" s="33"/>
      <c r="L76" s="31"/>
    </row>
    <row r="77" spans="2:12" s="1" customFormat="1" ht="14.45" customHeight="1">
      <c r="B77" s="43"/>
      <c r="C77" s="44"/>
      <c r="D77" s="44"/>
      <c r="E77" s="44"/>
      <c r="F77" s="44"/>
      <c r="G77" s="44"/>
      <c r="H77" s="44"/>
      <c r="I77" s="44"/>
      <c r="J77" s="44"/>
      <c r="K77" s="44"/>
      <c r="L77" s="31"/>
    </row>
    <row r="81" spans="2:47" s="1" customFormat="1" ht="6.95" customHeight="1">
      <c r="B81" s="45"/>
      <c r="C81" s="46"/>
      <c r="D81" s="46"/>
      <c r="E81" s="46"/>
      <c r="F81" s="46"/>
      <c r="G81" s="46"/>
      <c r="H81" s="46"/>
      <c r="I81" s="46"/>
      <c r="J81" s="46"/>
      <c r="K81" s="46"/>
      <c r="L81" s="31"/>
    </row>
    <row r="82" spans="2:47" s="1" customFormat="1" ht="24.95" customHeight="1">
      <c r="B82" s="31"/>
      <c r="C82" s="20" t="s">
        <v>115</v>
      </c>
      <c r="L82" s="31"/>
    </row>
    <row r="83" spans="2:47" s="1" customFormat="1" ht="6.95" customHeight="1">
      <c r="B83" s="31"/>
      <c r="L83" s="31"/>
    </row>
    <row r="84" spans="2:47" s="1" customFormat="1" ht="12" customHeight="1">
      <c r="B84" s="31"/>
      <c r="C84" s="26" t="s">
        <v>16</v>
      </c>
      <c r="L84" s="31"/>
    </row>
    <row r="85" spans="2:47" s="1" customFormat="1" ht="16.5" customHeight="1">
      <c r="B85" s="31"/>
      <c r="E85" s="230" t="str">
        <f>E7</f>
        <v>Mánesovy sady</v>
      </c>
      <c r="F85" s="231"/>
      <c r="G85" s="231"/>
      <c r="H85" s="231"/>
      <c r="L85" s="31"/>
    </row>
    <row r="86" spans="2:47" s="1" customFormat="1" ht="12" customHeight="1">
      <c r="B86" s="31"/>
      <c r="C86" s="26" t="s">
        <v>113</v>
      </c>
      <c r="L86" s="31"/>
    </row>
    <row r="87" spans="2:47" s="1" customFormat="1" ht="16.5" customHeight="1">
      <c r="B87" s="31"/>
      <c r="E87" s="219" t="str">
        <f>E9</f>
        <v>SO.02 - Sadové úpravy</v>
      </c>
      <c r="F87" s="229"/>
      <c r="G87" s="229"/>
      <c r="H87" s="229"/>
      <c r="L87" s="31"/>
    </row>
    <row r="88" spans="2:47" s="1" customFormat="1" ht="6.95" customHeight="1">
      <c r="B88" s="31"/>
      <c r="L88" s="31"/>
    </row>
    <row r="89" spans="2:47" s="1" customFormat="1" ht="12" customHeight="1">
      <c r="B89" s="31"/>
      <c r="C89" s="26" t="s">
        <v>20</v>
      </c>
      <c r="F89" s="24" t="str">
        <f>F12</f>
        <v>Ústí nad Labem</v>
      </c>
      <c r="I89" s="26" t="s">
        <v>22</v>
      </c>
      <c r="J89" s="51" t="str">
        <f>IF(J12="","",J12)</f>
        <v>19. 9. 2023</v>
      </c>
      <c r="L89" s="31"/>
    </row>
    <row r="90" spans="2:47" s="1" customFormat="1" ht="6.95" customHeight="1">
      <c r="B90" s="31"/>
      <c r="L90" s="31"/>
    </row>
    <row r="91" spans="2:47" s="1" customFormat="1" ht="15.2" customHeight="1">
      <c r="B91" s="31"/>
      <c r="C91" s="26" t="s">
        <v>24</v>
      </c>
      <c r="F91" s="24" t="str">
        <f>E15</f>
        <v xml:space="preserve"> </v>
      </c>
      <c r="I91" s="26" t="s">
        <v>30</v>
      </c>
      <c r="J91" s="29" t="str">
        <f>E21</f>
        <v xml:space="preserve"> </v>
      </c>
      <c r="L91" s="31"/>
    </row>
    <row r="92" spans="2:47" s="1" customFormat="1" ht="15.2" customHeight="1">
      <c r="B92" s="31"/>
      <c r="C92" s="26" t="s">
        <v>28</v>
      </c>
      <c r="F92" s="24" t="str">
        <f>IF(E18="","",E18)</f>
        <v>Vyplň údaj</v>
      </c>
      <c r="I92" s="26" t="s">
        <v>32</v>
      </c>
      <c r="J92" s="29" t="str">
        <f>E24</f>
        <v xml:space="preserve"> </v>
      </c>
      <c r="L92" s="31"/>
    </row>
    <row r="93" spans="2:47" s="1" customFormat="1" ht="10.35" customHeight="1">
      <c r="B93" s="31"/>
      <c r="L93" s="31"/>
    </row>
    <row r="94" spans="2:47" s="1" customFormat="1" ht="29.25" customHeight="1">
      <c r="B94" s="31"/>
      <c r="C94" s="100" t="s">
        <v>116</v>
      </c>
      <c r="D94" s="92"/>
      <c r="E94" s="92"/>
      <c r="F94" s="92"/>
      <c r="G94" s="92"/>
      <c r="H94" s="92"/>
      <c r="I94" s="92"/>
      <c r="J94" s="101" t="s">
        <v>117</v>
      </c>
      <c r="K94" s="92"/>
      <c r="L94" s="31"/>
    </row>
    <row r="95" spans="2:47" s="1" customFormat="1" ht="10.35" customHeight="1">
      <c r="B95" s="31"/>
      <c r="L95" s="31"/>
    </row>
    <row r="96" spans="2:47" s="1" customFormat="1" ht="22.9" customHeight="1">
      <c r="B96" s="31"/>
      <c r="C96" s="102" t="s">
        <v>118</v>
      </c>
      <c r="J96" s="64">
        <f>J125</f>
        <v>0</v>
      </c>
      <c r="L96" s="31"/>
      <c r="AU96" s="16" t="s">
        <v>119</v>
      </c>
    </row>
    <row r="97" spans="2:12" s="8" customFormat="1" ht="24.95" customHeight="1">
      <c r="B97" s="103"/>
      <c r="D97" s="104" t="s">
        <v>120</v>
      </c>
      <c r="E97" s="105"/>
      <c r="F97" s="105"/>
      <c r="G97" s="105"/>
      <c r="H97" s="105"/>
      <c r="I97" s="105"/>
      <c r="J97" s="106">
        <f>J126</f>
        <v>0</v>
      </c>
      <c r="L97" s="103"/>
    </row>
    <row r="98" spans="2:12" s="8" customFormat="1" ht="24.95" customHeight="1">
      <c r="B98" s="103"/>
      <c r="D98" s="104" t="s">
        <v>121</v>
      </c>
      <c r="E98" s="105"/>
      <c r="F98" s="105"/>
      <c r="G98" s="105"/>
      <c r="H98" s="105"/>
      <c r="I98" s="105"/>
      <c r="J98" s="106">
        <f>J197</f>
        <v>0</v>
      </c>
      <c r="L98" s="103"/>
    </row>
    <row r="99" spans="2:12" s="8" customFormat="1" ht="24.95" customHeight="1">
      <c r="B99" s="103"/>
      <c r="D99" s="104" t="s">
        <v>123</v>
      </c>
      <c r="E99" s="105"/>
      <c r="F99" s="105"/>
      <c r="G99" s="105"/>
      <c r="H99" s="105"/>
      <c r="I99" s="105"/>
      <c r="J99" s="106">
        <f>J203</f>
        <v>0</v>
      </c>
      <c r="L99" s="103"/>
    </row>
    <row r="100" spans="2:12" s="8" customFormat="1" ht="24.95" customHeight="1">
      <c r="B100" s="103"/>
      <c r="D100" s="104" t="s">
        <v>2039</v>
      </c>
      <c r="E100" s="105"/>
      <c r="F100" s="105"/>
      <c r="G100" s="105"/>
      <c r="H100" s="105"/>
      <c r="I100" s="105"/>
      <c r="J100" s="106">
        <f>J224</f>
        <v>0</v>
      </c>
      <c r="L100" s="103"/>
    </row>
    <row r="101" spans="2:12" s="8" customFormat="1" ht="24.95" customHeight="1">
      <c r="B101" s="103"/>
      <c r="D101" s="104" t="s">
        <v>2157</v>
      </c>
      <c r="E101" s="105"/>
      <c r="F101" s="105"/>
      <c r="G101" s="105"/>
      <c r="H101" s="105"/>
      <c r="I101" s="105"/>
      <c r="J101" s="106">
        <f>J459</f>
        <v>0</v>
      </c>
      <c r="L101" s="103"/>
    </row>
    <row r="102" spans="2:12" s="8" customFormat="1" ht="24.95" customHeight="1">
      <c r="B102" s="103"/>
      <c r="D102" s="104" t="s">
        <v>2158</v>
      </c>
      <c r="E102" s="105"/>
      <c r="F102" s="105"/>
      <c r="G102" s="105"/>
      <c r="H102" s="105"/>
      <c r="I102" s="105"/>
      <c r="J102" s="106">
        <f>J470</f>
        <v>0</v>
      </c>
      <c r="L102" s="103"/>
    </row>
    <row r="103" spans="2:12" s="8" customFormat="1" ht="24.95" customHeight="1">
      <c r="B103" s="103"/>
      <c r="D103" s="104" t="s">
        <v>133</v>
      </c>
      <c r="E103" s="105"/>
      <c r="F103" s="105"/>
      <c r="G103" s="105"/>
      <c r="H103" s="105"/>
      <c r="I103" s="105"/>
      <c r="J103" s="106">
        <f>J652</f>
        <v>0</v>
      </c>
      <c r="L103" s="103"/>
    </row>
    <row r="104" spans="2:12" s="9" customFormat="1" ht="19.899999999999999" customHeight="1">
      <c r="B104" s="107"/>
      <c r="D104" s="108" t="s">
        <v>134</v>
      </c>
      <c r="E104" s="109"/>
      <c r="F104" s="109"/>
      <c r="G104" s="109"/>
      <c r="H104" s="109"/>
      <c r="I104" s="109"/>
      <c r="J104" s="110">
        <f>J653</f>
        <v>0</v>
      </c>
      <c r="L104" s="107"/>
    </row>
    <row r="105" spans="2:12" s="9" customFormat="1" ht="19.899999999999999" customHeight="1">
      <c r="B105" s="107"/>
      <c r="D105" s="108" t="s">
        <v>1158</v>
      </c>
      <c r="E105" s="109"/>
      <c r="F105" s="109"/>
      <c r="G105" s="109"/>
      <c r="H105" s="109"/>
      <c r="I105" s="109"/>
      <c r="J105" s="110">
        <f>J682</f>
        <v>0</v>
      </c>
      <c r="L105" s="107"/>
    </row>
    <row r="106" spans="2:12" s="1" customFormat="1" ht="21.75" customHeight="1">
      <c r="B106" s="31"/>
      <c r="L106" s="31"/>
    </row>
    <row r="107" spans="2:12" s="1" customFormat="1" ht="6.95" customHeight="1">
      <c r="B107" s="43"/>
      <c r="C107" s="44"/>
      <c r="D107" s="44"/>
      <c r="E107" s="44"/>
      <c r="F107" s="44"/>
      <c r="G107" s="44"/>
      <c r="H107" s="44"/>
      <c r="I107" s="44"/>
      <c r="J107" s="44"/>
      <c r="K107" s="44"/>
      <c r="L107" s="31"/>
    </row>
    <row r="111" spans="2:12" s="1" customFormat="1" ht="6.95" customHeight="1">
      <c r="B111" s="45"/>
      <c r="C111" s="46"/>
      <c r="D111" s="46"/>
      <c r="E111" s="46"/>
      <c r="F111" s="46"/>
      <c r="G111" s="46"/>
      <c r="H111" s="46"/>
      <c r="I111" s="46"/>
      <c r="J111" s="46"/>
      <c r="K111" s="46"/>
      <c r="L111" s="31"/>
    </row>
    <row r="112" spans="2:12" s="1" customFormat="1" ht="24.95" customHeight="1">
      <c r="B112" s="31"/>
      <c r="C112" s="20" t="s">
        <v>144</v>
      </c>
      <c r="L112" s="31"/>
    </row>
    <row r="113" spans="2:65" s="1" customFormat="1" ht="6.95" customHeight="1">
      <c r="B113" s="31"/>
      <c r="L113" s="31"/>
    </row>
    <row r="114" spans="2:65" s="1" customFormat="1" ht="12" customHeight="1">
      <c r="B114" s="31"/>
      <c r="C114" s="26" t="s">
        <v>16</v>
      </c>
      <c r="L114" s="31"/>
    </row>
    <row r="115" spans="2:65" s="1" customFormat="1" ht="16.5" customHeight="1">
      <c r="B115" s="31"/>
      <c r="E115" s="230" t="str">
        <f>E7</f>
        <v>Mánesovy sady</v>
      </c>
      <c r="F115" s="231"/>
      <c r="G115" s="231"/>
      <c r="H115" s="231"/>
      <c r="L115" s="31"/>
    </row>
    <row r="116" spans="2:65" s="1" customFormat="1" ht="12" customHeight="1">
      <c r="B116" s="31"/>
      <c r="C116" s="26" t="s">
        <v>113</v>
      </c>
      <c r="L116" s="31"/>
    </row>
    <row r="117" spans="2:65" s="1" customFormat="1" ht="16.5" customHeight="1">
      <c r="B117" s="31"/>
      <c r="E117" s="219" t="str">
        <f>E9</f>
        <v>SO.02 - Sadové úpravy</v>
      </c>
      <c r="F117" s="229"/>
      <c r="G117" s="229"/>
      <c r="H117" s="229"/>
      <c r="L117" s="31"/>
    </row>
    <row r="118" spans="2:65" s="1" customFormat="1" ht="6.95" customHeight="1">
      <c r="B118" s="31"/>
      <c r="L118" s="31"/>
    </row>
    <row r="119" spans="2:65" s="1" customFormat="1" ht="12" customHeight="1">
      <c r="B119" s="31"/>
      <c r="C119" s="26" t="s">
        <v>20</v>
      </c>
      <c r="F119" s="24" t="str">
        <f>F12</f>
        <v>Ústí nad Labem</v>
      </c>
      <c r="I119" s="26" t="s">
        <v>22</v>
      </c>
      <c r="J119" s="51" t="str">
        <f>IF(J12="","",J12)</f>
        <v>19. 9. 2023</v>
      </c>
      <c r="L119" s="31"/>
    </row>
    <row r="120" spans="2:65" s="1" customFormat="1" ht="6.95" customHeight="1">
      <c r="B120" s="31"/>
      <c r="L120" s="31"/>
    </row>
    <row r="121" spans="2:65" s="1" customFormat="1" ht="15.2" customHeight="1">
      <c r="B121" s="31"/>
      <c r="C121" s="26" t="s">
        <v>24</v>
      </c>
      <c r="F121" s="24" t="str">
        <f>E15</f>
        <v xml:space="preserve"> </v>
      </c>
      <c r="I121" s="26" t="s">
        <v>30</v>
      </c>
      <c r="J121" s="29" t="str">
        <f>E21</f>
        <v xml:space="preserve"> </v>
      </c>
      <c r="L121" s="31"/>
    </row>
    <row r="122" spans="2:65" s="1" customFormat="1" ht="15.2" customHeight="1">
      <c r="B122" s="31"/>
      <c r="C122" s="26" t="s">
        <v>28</v>
      </c>
      <c r="F122" s="24" t="str">
        <f>IF(E18="","",E18)</f>
        <v>Vyplň údaj</v>
      </c>
      <c r="I122" s="26" t="s">
        <v>32</v>
      </c>
      <c r="J122" s="29" t="str">
        <f>E24</f>
        <v xml:space="preserve"> </v>
      </c>
      <c r="L122" s="31"/>
    </row>
    <row r="123" spans="2:65" s="1" customFormat="1" ht="10.35" customHeight="1">
      <c r="B123" s="31"/>
      <c r="L123" s="31"/>
    </row>
    <row r="124" spans="2:65" s="10" customFormat="1" ht="29.25" customHeight="1">
      <c r="B124" s="111"/>
      <c r="C124" s="112" t="s">
        <v>145</v>
      </c>
      <c r="D124" s="113" t="s">
        <v>59</v>
      </c>
      <c r="E124" s="113" t="s">
        <v>55</v>
      </c>
      <c r="F124" s="113" t="s">
        <v>56</v>
      </c>
      <c r="G124" s="113" t="s">
        <v>146</v>
      </c>
      <c r="H124" s="113" t="s">
        <v>147</v>
      </c>
      <c r="I124" s="113" t="s">
        <v>148</v>
      </c>
      <c r="J124" s="113" t="s">
        <v>117</v>
      </c>
      <c r="K124" s="114" t="s">
        <v>149</v>
      </c>
      <c r="L124" s="111"/>
      <c r="M124" s="57" t="s">
        <v>1</v>
      </c>
      <c r="N124" s="58" t="s">
        <v>38</v>
      </c>
      <c r="O124" s="58" t="s">
        <v>150</v>
      </c>
      <c r="P124" s="58" t="s">
        <v>151</v>
      </c>
      <c r="Q124" s="58" t="s">
        <v>152</v>
      </c>
      <c r="R124" s="58" t="s">
        <v>153</v>
      </c>
      <c r="S124" s="58" t="s">
        <v>154</v>
      </c>
      <c r="T124" s="59" t="s">
        <v>155</v>
      </c>
    </row>
    <row r="125" spans="2:65" s="1" customFormat="1" ht="22.9" customHeight="1">
      <c r="B125" s="31"/>
      <c r="C125" s="62" t="s">
        <v>156</v>
      </c>
      <c r="J125" s="115">
        <f>BK125</f>
        <v>0</v>
      </c>
      <c r="L125" s="31"/>
      <c r="M125" s="60"/>
      <c r="N125" s="52"/>
      <c r="O125" s="52"/>
      <c r="P125" s="116">
        <f>P126+P197+P203+P224+P459+P470+P652</f>
        <v>0</v>
      </c>
      <c r="Q125" s="52"/>
      <c r="R125" s="116">
        <f>R126+R197+R203+R224+R459+R470+R652</f>
        <v>123.23644000000002</v>
      </c>
      <c r="S125" s="52"/>
      <c r="T125" s="117">
        <f>T126+T197+T203+T224+T459+T470+T652</f>
        <v>0</v>
      </c>
      <c r="AT125" s="16" t="s">
        <v>73</v>
      </c>
      <c r="AU125" s="16" t="s">
        <v>119</v>
      </c>
      <c r="BK125" s="118">
        <f>BK126+BK197+BK203+BK224+BK459+BK470+BK652</f>
        <v>0</v>
      </c>
    </row>
    <row r="126" spans="2:65" s="11" customFormat="1" ht="25.9" customHeight="1">
      <c r="B126" s="119"/>
      <c r="D126" s="120" t="s">
        <v>73</v>
      </c>
      <c r="E126" s="121" t="s">
        <v>157</v>
      </c>
      <c r="F126" s="121" t="s">
        <v>158</v>
      </c>
      <c r="I126" s="122"/>
      <c r="J126" s="123">
        <f>BK126</f>
        <v>0</v>
      </c>
      <c r="L126" s="119"/>
      <c r="M126" s="124"/>
      <c r="P126" s="125">
        <f>SUM(P127:P196)</f>
        <v>0</v>
      </c>
      <c r="R126" s="125">
        <f>SUM(R127:R196)</f>
        <v>0</v>
      </c>
      <c r="T126" s="126">
        <f>SUM(T127:T196)</f>
        <v>0</v>
      </c>
      <c r="AR126" s="120" t="s">
        <v>82</v>
      </c>
      <c r="AT126" s="127" t="s">
        <v>73</v>
      </c>
      <c r="AU126" s="127" t="s">
        <v>74</v>
      </c>
      <c r="AY126" s="120" t="s">
        <v>159</v>
      </c>
      <c r="BK126" s="128">
        <f>SUM(BK127:BK196)</f>
        <v>0</v>
      </c>
    </row>
    <row r="127" spans="2:65" s="1" customFormat="1" ht="16.5" customHeight="1">
      <c r="B127" s="129"/>
      <c r="C127" s="130" t="s">
        <v>82</v>
      </c>
      <c r="D127" s="130" t="s">
        <v>160</v>
      </c>
      <c r="E127" s="131" t="s">
        <v>2159</v>
      </c>
      <c r="F127" s="132" t="s">
        <v>2160</v>
      </c>
      <c r="G127" s="133" t="s">
        <v>2161</v>
      </c>
      <c r="H127" s="134">
        <v>1.496</v>
      </c>
      <c r="I127" s="135"/>
      <c r="J127" s="136">
        <f>ROUND(I127*H127,2)</f>
        <v>0</v>
      </c>
      <c r="K127" s="132" t="s">
        <v>164</v>
      </c>
      <c r="L127" s="31"/>
      <c r="M127" s="137" t="s">
        <v>1</v>
      </c>
      <c r="N127" s="138" t="s">
        <v>39</v>
      </c>
      <c r="P127" s="139">
        <f>O127*H127</f>
        <v>0</v>
      </c>
      <c r="Q127" s="139">
        <v>0</v>
      </c>
      <c r="R127" s="139">
        <f>Q127*H127</f>
        <v>0</v>
      </c>
      <c r="S127" s="139">
        <v>0</v>
      </c>
      <c r="T127" s="140">
        <f>S127*H127</f>
        <v>0</v>
      </c>
      <c r="AR127" s="141" t="s">
        <v>165</v>
      </c>
      <c r="AT127" s="141" t="s">
        <v>160</v>
      </c>
      <c r="AU127" s="141" t="s">
        <v>82</v>
      </c>
      <c r="AY127" s="16" t="s">
        <v>159</v>
      </c>
      <c r="BE127" s="142">
        <f>IF(N127="základní",J127,0)</f>
        <v>0</v>
      </c>
      <c r="BF127" s="142">
        <f>IF(N127="snížená",J127,0)</f>
        <v>0</v>
      </c>
      <c r="BG127" s="142">
        <f>IF(N127="zákl. přenesená",J127,0)</f>
        <v>0</v>
      </c>
      <c r="BH127" s="142">
        <f>IF(N127="sníž. přenesená",J127,0)</f>
        <v>0</v>
      </c>
      <c r="BI127" s="142">
        <f>IF(N127="nulová",J127,0)</f>
        <v>0</v>
      </c>
      <c r="BJ127" s="16" t="s">
        <v>82</v>
      </c>
      <c r="BK127" s="142">
        <f>ROUND(I127*H127,2)</f>
        <v>0</v>
      </c>
      <c r="BL127" s="16" t="s">
        <v>165</v>
      </c>
      <c r="BM127" s="141" t="s">
        <v>2162</v>
      </c>
    </row>
    <row r="128" spans="2:65" s="1" customFormat="1">
      <c r="B128" s="31"/>
      <c r="D128" s="143" t="s">
        <v>167</v>
      </c>
      <c r="F128" s="144" t="s">
        <v>2163</v>
      </c>
      <c r="I128" s="145"/>
      <c r="L128" s="31"/>
      <c r="M128" s="146"/>
      <c r="T128" s="54"/>
      <c r="AT128" s="16" t="s">
        <v>167</v>
      </c>
      <c r="AU128" s="16" t="s">
        <v>82</v>
      </c>
    </row>
    <row r="129" spans="2:65" s="1" customFormat="1">
      <c r="B129" s="31"/>
      <c r="D129" s="147" t="s">
        <v>169</v>
      </c>
      <c r="F129" s="148" t="s">
        <v>2164</v>
      </c>
      <c r="I129" s="145"/>
      <c r="L129" s="31"/>
      <c r="M129" s="146"/>
      <c r="T129" s="54"/>
      <c r="AT129" s="16" t="s">
        <v>169</v>
      </c>
      <c r="AU129" s="16" t="s">
        <v>82</v>
      </c>
    </row>
    <row r="130" spans="2:65" s="12" customFormat="1">
      <c r="B130" s="149"/>
      <c r="D130" s="143" t="s">
        <v>171</v>
      </c>
      <c r="E130" s="150" t="s">
        <v>1</v>
      </c>
      <c r="F130" s="151" t="s">
        <v>2165</v>
      </c>
      <c r="H130" s="152">
        <v>1.496</v>
      </c>
      <c r="I130" s="153"/>
      <c r="L130" s="149"/>
      <c r="M130" s="154"/>
      <c r="T130" s="155"/>
      <c r="AT130" s="150" t="s">
        <v>171</v>
      </c>
      <c r="AU130" s="150" t="s">
        <v>82</v>
      </c>
      <c r="AV130" s="12" t="s">
        <v>84</v>
      </c>
      <c r="AW130" s="12" t="s">
        <v>31</v>
      </c>
      <c r="AX130" s="12" t="s">
        <v>74</v>
      </c>
      <c r="AY130" s="150" t="s">
        <v>159</v>
      </c>
    </row>
    <row r="131" spans="2:65" s="13" customFormat="1">
      <c r="B131" s="156"/>
      <c r="D131" s="143" t="s">
        <v>171</v>
      </c>
      <c r="E131" s="157" t="s">
        <v>1</v>
      </c>
      <c r="F131" s="158" t="s">
        <v>173</v>
      </c>
      <c r="H131" s="159">
        <v>1.496</v>
      </c>
      <c r="I131" s="160"/>
      <c r="L131" s="156"/>
      <c r="M131" s="161"/>
      <c r="T131" s="162"/>
      <c r="AT131" s="157" t="s">
        <v>171</v>
      </c>
      <c r="AU131" s="157" t="s">
        <v>82</v>
      </c>
      <c r="AV131" s="13" t="s">
        <v>165</v>
      </c>
      <c r="AW131" s="13" t="s">
        <v>31</v>
      </c>
      <c r="AX131" s="13" t="s">
        <v>82</v>
      </c>
      <c r="AY131" s="157" t="s">
        <v>159</v>
      </c>
    </row>
    <row r="132" spans="2:65" s="1" customFormat="1" ht="16.5" customHeight="1">
      <c r="B132" s="129"/>
      <c r="C132" s="130" t="s">
        <v>84</v>
      </c>
      <c r="D132" s="130" t="s">
        <v>160</v>
      </c>
      <c r="E132" s="131" t="s">
        <v>2166</v>
      </c>
      <c r="F132" s="132" t="s">
        <v>2167</v>
      </c>
      <c r="G132" s="133" t="s">
        <v>2161</v>
      </c>
      <c r="H132" s="134">
        <v>0.44900000000000001</v>
      </c>
      <c r="I132" s="135"/>
      <c r="J132" s="136">
        <f>ROUND(I132*H132,2)</f>
        <v>0</v>
      </c>
      <c r="K132" s="132" t="s">
        <v>164</v>
      </c>
      <c r="L132" s="31"/>
      <c r="M132" s="137" t="s">
        <v>1</v>
      </c>
      <c r="N132" s="138" t="s">
        <v>39</v>
      </c>
      <c r="P132" s="139">
        <f>O132*H132</f>
        <v>0</v>
      </c>
      <c r="Q132" s="139">
        <v>0</v>
      </c>
      <c r="R132" s="139">
        <f>Q132*H132</f>
        <v>0</v>
      </c>
      <c r="S132" s="139">
        <v>0</v>
      </c>
      <c r="T132" s="140">
        <f>S132*H132</f>
        <v>0</v>
      </c>
      <c r="AR132" s="141" t="s">
        <v>165</v>
      </c>
      <c r="AT132" s="141" t="s">
        <v>160</v>
      </c>
      <c r="AU132" s="141" t="s">
        <v>82</v>
      </c>
      <c r="AY132" s="16" t="s">
        <v>159</v>
      </c>
      <c r="BE132" s="142">
        <f>IF(N132="základní",J132,0)</f>
        <v>0</v>
      </c>
      <c r="BF132" s="142">
        <f>IF(N132="snížená",J132,0)</f>
        <v>0</v>
      </c>
      <c r="BG132" s="142">
        <f>IF(N132="zákl. přenesená",J132,0)</f>
        <v>0</v>
      </c>
      <c r="BH132" s="142">
        <f>IF(N132="sníž. přenesená",J132,0)</f>
        <v>0</v>
      </c>
      <c r="BI132" s="142">
        <f>IF(N132="nulová",J132,0)</f>
        <v>0</v>
      </c>
      <c r="BJ132" s="16" t="s">
        <v>82</v>
      </c>
      <c r="BK132" s="142">
        <f>ROUND(I132*H132,2)</f>
        <v>0</v>
      </c>
      <c r="BL132" s="16" t="s">
        <v>165</v>
      </c>
      <c r="BM132" s="141" t="s">
        <v>2168</v>
      </c>
    </row>
    <row r="133" spans="2:65" s="1" customFormat="1">
      <c r="B133" s="31"/>
      <c r="D133" s="143" t="s">
        <v>167</v>
      </c>
      <c r="F133" s="144" t="s">
        <v>2169</v>
      </c>
      <c r="I133" s="145"/>
      <c r="L133" s="31"/>
      <c r="M133" s="146"/>
      <c r="T133" s="54"/>
      <c r="AT133" s="16" t="s">
        <v>167</v>
      </c>
      <c r="AU133" s="16" t="s">
        <v>82</v>
      </c>
    </row>
    <row r="134" spans="2:65" s="1" customFormat="1">
      <c r="B134" s="31"/>
      <c r="D134" s="147" t="s">
        <v>169</v>
      </c>
      <c r="F134" s="148" t="s">
        <v>2170</v>
      </c>
      <c r="I134" s="145"/>
      <c r="L134" s="31"/>
      <c r="M134" s="146"/>
      <c r="T134" s="54"/>
      <c r="AT134" s="16" t="s">
        <v>169</v>
      </c>
      <c r="AU134" s="16" t="s">
        <v>82</v>
      </c>
    </row>
    <row r="135" spans="2:65" s="12" customFormat="1">
      <c r="B135" s="149"/>
      <c r="D135" s="143" t="s">
        <v>171</v>
      </c>
      <c r="E135" s="150" t="s">
        <v>1</v>
      </c>
      <c r="F135" s="151" t="s">
        <v>2171</v>
      </c>
      <c r="H135" s="152">
        <v>0.44900000000000001</v>
      </c>
      <c r="I135" s="153"/>
      <c r="L135" s="149"/>
      <c r="M135" s="154"/>
      <c r="T135" s="155"/>
      <c r="AT135" s="150" t="s">
        <v>171</v>
      </c>
      <c r="AU135" s="150" t="s">
        <v>82</v>
      </c>
      <c r="AV135" s="12" t="s">
        <v>84</v>
      </c>
      <c r="AW135" s="12" t="s">
        <v>31</v>
      </c>
      <c r="AX135" s="12" t="s">
        <v>74</v>
      </c>
      <c r="AY135" s="150" t="s">
        <v>159</v>
      </c>
    </row>
    <row r="136" spans="2:65" s="13" customFormat="1">
      <c r="B136" s="156"/>
      <c r="D136" s="143" t="s">
        <v>171</v>
      </c>
      <c r="E136" s="157" t="s">
        <v>1</v>
      </c>
      <c r="F136" s="158" t="s">
        <v>173</v>
      </c>
      <c r="H136" s="159">
        <v>0.44900000000000001</v>
      </c>
      <c r="I136" s="160"/>
      <c r="L136" s="156"/>
      <c r="M136" s="161"/>
      <c r="T136" s="162"/>
      <c r="AT136" s="157" t="s">
        <v>171</v>
      </c>
      <c r="AU136" s="157" t="s">
        <v>82</v>
      </c>
      <c r="AV136" s="13" t="s">
        <v>165</v>
      </c>
      <c r="AW136" s="13" t="s">
        <v>31</v>
      </c>
      <c r="AX136" s="13" t="s">
        <v>82</v>
      </c>
      <c r="AY136" s="157" t="s">
        <v>159</v>
      </c>
    </row>
    <row r="137" spans="2:65" s="1" customFormat="1" ht="16.5" customHeight="1">
      <c r="B137" s="129"/>
      <c r="C137" s="130" t="s">
        <v>179</v>
      </c>
      <c r="D137" s="130" t="s">
        <v>160</v>
      </c>
      <c r="E137" s="131" t="s">
        <v>2172</v>
      </c>
      <c r="F137" s="132" t="s">
        <v>2173</v>
      </c>
      <c r="G137" s="133" t="s">
        <v>218</v>
      </c>
      <c r="H137" s="134">
        <v>15</v>
      </c>
      <c r="I137" s="135"/>
      <c r="J137" s="136">
        <f>ROUND(I137*H137,2)</f>
        <v>0</v>
      </c>
      <c r="K137" s="132" t="s">
        <v>164</v>
      </c>
      <c r="L137" s="31"/>
      <c r="M137" s="137" t="s">
        <v>1</v>
      </c>
      <c r="N137" s="138" t="s">
        <v>39</v>
      </c>
      <c r="P137" s="139">
        <f>O137*H137</f>
        <v>0</v>
      </c>
      <c r="Q137" s="139">
        <v>0</v>
      </c>
      <c r="R137" s="139">
        <f>Q137*H137</f>
        <v>0</v>
      </c>
      <c r="S137" s="139">
        <v>0</v>
      </c>
      <c r="T137" s="140">
        <f>S137*H137</f>
        <v>0</v>
      </c>
      <c r="AR137" s="141" t="s">
        <v>165</v>
      </c>
      <c r="AT137" s="141" t="s">
        <v>160</v>
      </c>
      <c r="AU137" s="141" t="s">
        <v>82</v>
      </c>
      <c r="AY137" s="16" t="s">
        <v>159</v>
      </c>
      <c r="BE137" s="142">
        <f>IF(N137="základní",J137,0)</f>
        <v>0</v>
      </c>
      <c r="BF137" s="142">
        <f>IF(N137="snížená",J137,0)</f>
        <v>0</v>
      </c>
      <c r="BG137" s="142">
        <f>IF(N137="zákl. přenesená",J137,0)</f>
        <v>0</v>
      </c>
      <c r="BH137" s="142">
        <f>IF(N137="sníž. přenesená",J137,0)</f>
        <v>0</v>
      </c>
      <c r="BI137" s="142">
        <f>IF(N137="nulová",J137,0)</f>
        <v>0</v>
      </c>
      <c r="BJ137" s="16" t="s">
        <v>82</v>
      </c>
      <c r="BK137" s="142">
        <f>ROUND(I137*H137,2)</f>
        <v>0</v>
      </c>
      <c r="BL137" s="16" t="s">
        <v>165</v>
      </c>
      <c r="BM137" s="141" t="s">
        <v>2174</v>
      </c>
    </row>
    <row r="138" spans="2:65" s="1" customFormat="1">
      <c r="B138" s="31"/>
      <c r="D138" s="143" t="s">
        <v>167</v>
      </c>
      <c r="F138" s="144" t="s">
        <v>2175</v>
      </c>
      <c r="I138" s="145"/>
      <c r="L138" s="31"/>
      <c r="M138" s="146"/>
      <c r="T138" s="54"/>
      <c r="AT138" s="16" t="s">
        <v>167</v>
      </c>
      <c r="AU138" s="16" t="s">
        <v>82</v>
      </c>
    </row>
    <row r="139" spans="2:65" s="1" customFormat="1">
      <c r="B139" s="31"/>
      <c r="D139" s="147" t="s">
        <v>169</v>
      </c>
      <c r="F139" s="148" t="s">
        <v>2176</v>
      </c>
      <c r="I139" s="145"/>
      <c r="L139" s="31"/>
      <c r="M139" s="146"/>
      <c r="T139" s="54"/>
      <c r="AT139" s="16" t="s">
        <v>169</v>
      </c>
      <c r="AU139" s="16" t="s">
        <v>82</v>
      </c>
    </row>
    <row r="140" spans="2:65" s="12" customFormat="1">
      <c r="B140" s="149"/>
      <c r="D140" s="143" t="s">
        <v>171</v>
      </c>
      <c r="E140" s="150" t="s">
        <v>1</v>
      </c>
      <c r="F140" s="151" t="s">
        <v>8</v>
      </c>
      <c r="H140" s="152">
        <v>15</v>
      </c>
      <c r="I140" s="153"/>
      <c r="L140" s="149"/>
      <c r="M140" s="154"/>
      <c r="T140" s="155"/>
      <c r="AT140" s="150" t="s">
        <v>171</v>
      </c>
      <c r="AU140" s="150" t="s">
        <v>82</v>
      </c>
      <c r="AV140" s="12" t="s">
        <v>84</v>
      </c>
      <c r="AW140" s="12" t="s">
        <v>31</v>
      </c>
      <c r="AX140" s="12" t="s">
        <v>74</v>
      </c>
      <c r="AY140" s="150" t="s">
        <v>159</v>
      </c>
    </row>
    <row r="141" spans="2:65" s="13" customFormat="1">
      <c r="B141" s="156"/>
      <c r="D141" s="143" t="s">
        <v>171</v>
      </c>
      <c r="E141" s="157" t="s">
        <v>1</v>
      </c>
      <c r="F141" s="158" t="s">
        <v>173</v>
      </c>
      <c r="H141" s="159">
        <v>15</v>
      </c>
      <c r="I141" s="160"/>
      <c r="L141" s="156"/>
      <c r="M141" s="161"/>
      <c r="T141" s="162"/>
      <c r="AT141" s="157" t="s">
        <v>171</v>
      </c>
      <c r="AU141" s="157" t="s">
        <v>82</v>
      </c>
      <c r="AV141" s="13" t="s">
        <v>165</v>
      </c>
      <c r="AW141" s="13" t="s">
        <v>31</v>
      </c>
      <c r="AX141" s="13" t="s">
        <v>82</v>
      </c>
      <c r="AY141" s="157" t="s">
        <v>159</v>
      </c>
    </row>
    <row r="142" spans="2:65" s="1" customFormat="1" ht="16.5" customHeight="1">
      <c r="B142" s="129"/>
      <c r="C142" s="130" t="s">
        <v>165</v>
      </c>
      <c r="D142" s="130" t="s">
        <v>160</v>
      </c>
      <c r="E142" s="131" t="s">
        <v>2177</v>
      </c>
      <c r="F142" s="132" t="s">
        <v>2178</v>
      </c>
      <c r="G142" s="133" t="s">
        <v>163</v>
      </c>
      <c r="H142" s="134">
        <v>1800</v>
      </c>
      <c r="I142" s="135"/>
      <c r="J142" s="136">
        <f>ROUND(I142*H142,2)</f>
        <v>0</v>
      </c>
      <c r="K142" s="132" t="s">
        <v>164</v>
      </c>
      <c r="L142" s="31"/>
      <c r="M142" s="137" t="s">
        <v>1</v>
      </c>
      <c r="N142" s="138" t="s">
        <v>39</v>
      </c>
      <c r="P142" s="139">
        <f>O142*H142</f>
        <v>0</v>
      </c>
      <c r="Q142" s="139">
        <v>0</v>
      </c>
      <c r="R142" s="139">
        <f>Q142*H142</f>
        <v>0</v>
      </c>
      <c r="S142" s="139">
        <v>0</v>
      </c>
      <c r="T142" s="140">
        <f>S142*H142</f>
        <v>0</v>
      </c>
      <c r="AR142" s="141" t="s">
        <v>165</v>
      </c>
      <c r="AT142" s="141" t="s">
        <v>160</v>
      </c>
      <c r="AU142" s="141" t="s">
        <v>82</v>
      </c>
      <c r="AY142" s="16" t="s">
        <v>159</v>
      </c>
      <c r="BE142" s="142">
        <f>IF(N142="základní",J142,0)</f>
        <v>0</v>
      </c>
      <c r="BF142" s="142">
        <f>IF(N142="snížená",J142,0)</f>
        <v>0</v>
      </c>
      <c r="BG142" s="142">
        <f>IF(N142="zákl. přenesená",J142,0)</f>
        <v>0</v>
      </c>
      <c r="BH142" s="142">
        <f>IF(N142="sníž. přenesená",J142,0)</f>
        <v>0</v>
      </c>
      <c r="BI142" s="142">
        <f>IF(N142="nulová",J142,0)</f>
        <v>0</v>
      </c>
      <c r="BJ142" s="16" t="s">
        <v>82</v>
      </c>
      <c r="BK142" s="142">
        <f>ROUND(I142*H142,2)</f>
        <v>0</v>
      </c>
      <c r="BL142" s="16" t="s">
        <v>165</v>
      </c>
      <c r="BM142" s="141" t="s">
        <v>2179</v>
      </c>
    </row>
    <row r="143" spans="2:65" s="1" customFormat="1">
      <c r="B143" s="31"/>
      <c r="D143" s="143" t="s">
        <v>167</v>
      </c>
      <c r="F143" s="144" t="s">
        <v>2180</v>
      </c>
      <c r="I143" s="145"/>
      <c r="L143" s="31"/>
      <c r="M143" s="146"/>
      <c r="T143" s="54"/>
      <c r="AT143" s="16" t="s">
        <v>167</v>
      </c>
      <c r="AU143" s="16" t="s">
        <v>82</v>
      </c>
    </row>
    <row r="144" spans="2:65" s="1" customFormat="1">
      <c r="B144" s="31"/>
      <c r="D144" s="147" t="s">
        <v>169</v>
      </c>
      <c r="F144" s="148" t="s">
        <v>2181</v>
      </c>
      <c r="I144" s="145"/>
      <c r="L144" s="31"/>
      <c r="M144" s="146"/>
      <c r="T144" s="54"/>
      <c r="AT144" s="16" t="s">
        <v>169</v>
      </c>
      <c r="AU144" s="16" t="s">
        <v>82</v>
      </c>
    </row>
    <row r="145" spans="2:65" s="12" customFormat="1">
      <c r="B145" s="149"/>
      <c r="D145" s="143" t="s">
        <v>171</v>
      </c>
      <c r="E145" s="150" t="s">
        <v>1</v>
      </c>
      <c r="F145" s="151" t="s">
        <v>2182</v>
      </c>
      <c r="H145" s="152">
        <v>1800</v>
      </c>
      <c r="I145" s="153"/>
      <c r="L145" s="149"/>
      <c r="M145" s="154"/>
      <c r="T145" s="155"/>
      <c r="AT145" s="150" t="s">
        <v>171</v>
      </c>
      <c r="AU145" s="150" t="s">
        <v>82</v>
      </c>
      <c r="AV145" s="12" t="s">
        <v>84</v>
      </c>
      <c r="AW145" s="12" t="s">
        <v>31</v>
      </c>
      <c r="AX145" s="12" t="s">
        <v>74</v>
      </c>
      <c r="AY145" s="150" t="s">
        <v>159</v>
      </c>
    </row>
    <row r="146" spans="2:65" s="13" customFormat="1">
      <c r="B146" s="156"/>
      <c r="D146" s="143" t="s">
        <v>171</v>
      </c>
      <c r="E146" s="157" t="s">
        <v>1</v>
      </c>
      <c r="F146" s="158" t="s">
        <v>173</v>
      </c>
      <c r="H146" s="159">
        <v>1800</v>
      </c>
      <c r="I146" s="160"/>
      <c r="L146" s="156"/>
      <c r="M146" s="161"/>
      <c r="T146" s="162"/>
      <c r="AT146" s="157" t="s">
        <v>171</v>
      </c>
      <c r="AU146" s="157" t="s">
        <v>82</v>
      </c>
      <c r="AV146" s="13" t="s">
        <v>165</v>
      </c>
      <c r="AW146" s="13" t="s">
        <v>31</v>
      </c>
      <c r="AX146" s="13" t="s">
        <v>82</v>
      </c>
      <c r="AY146" s="157" t="s">
        <v>159</v>
      </c>
    </row>
    <row r="147" spans="2:65" s="1" customFormat="1" ht="21.75" customHeight="1">
      <c r="B147" s="129"/>
      <c r="C147" s="130" t="s">
        <v>192</v>
      </c>
      <c r="D147" s="130" t="s">
        <v>160</v>
      </c>
      <c r="E147" s="131" t="s">
        <v>2183</v>
      </c>
      <c r="F147" s="132" t="s">
        <v>2184</v>
      </c>
      <c r="G147" s="133" t="s">
        <v>218</v>
      </c>
      <c r="H147" s="134">
        <v>15</v>
      </c>
      <c r="I147" s="135"/>
      <c r="J147" s="136">
        <f>ROUND(I147*H147,2)</f>
        <v>0</v>
      </c>
      <c r="K147" s="132" t="s">
        <v>164</v>
      </c>
      <c r="L147" s="31"/>
      <c r="M147" s="137" t="s">
        <v>1</v>
      </c>
      <c r="N147" s="138" t="s">
        <v>39</v>
      </c>
      <c r="P147" s="139">
        <f>O147*H147</f>
        <v>0</v>
      </c>
      <c r="Q147" s="139">
        <v>0</v>
      </c>
      <c r="R147" s="139">
        <f>Q147*H147</f>
        <v>0</v>
      </c>
      <c r="S147" s="139">
        <v>0</v>
      </c>
      <c r="T147" s="140">
        <f>S147*H147</f>
        <v>0</v>
      </c>
      <c r="AR147" s="141" t="s">
        <v>165</v>
      </c>
      <c r="AT147" s="141" t="s">
        <v>160</v>
      </c>
      <c r="AU147" s="141" t="s">
        <v>82</v>
      </c>
      <c r="AY147" s="16" t="s">
        <v>159</v>
      </c>
      <c r="BE147" s="142">
        <f>IF(N147="základní",J147,0)</f>
        <v>0</v>
      </c>
      <c r="BF147" s="142">
        <f>IF(N147="snížená",J147,0)</f>
        <v>0</v>
      </c>
      <c r="BG147" s="142">
        <f>IF(N147="zákl. přenesená",J147,0)</f>
        <v>0</v>
      </c>
      <c r="BH147" s="142">
        <f>IF(N147="sníž. přenesená",J147,0)</f>
        <v>0</v>
      </c>
      <c r="BI147" s="142">
        <f>IF(N147="nulová",J147,0)</f>
        <v>0</v>
      </c>
      <c r="BJ147" s="16" t="s">
        <v>82</v>
      </c>
      <c r="BK147" s="142">
        <f>ROUND(I147*H147,2)</f>
        <v>0</v>
      </c>
      <c r="BL147" s="16" t="s">
        <v>165</v>
      </c>
      <c r="BM147" s="141" t="s">
        <v>2185</v>
      </c>
    </row>
    <row r="148" spans="2:65" s="1" customFormat="1">
      <c r="B148" s="31"/>
      <c r="D148" s="143" t="s">
        <v>167</v>
      </c>
      <c r="F148" s="144" t="s">
        <v>2186</v>
      </c>
      <c r="I148" s="145"/>
      <c r="L148" s="31"/>
      <c r="M148" s="146"/>
      <c r="T148" s="54"/>
      <c r="AT148" s="16" t="s">
        <v>167</v>
      </c>
      <c r="AU148" s="16" t="s">
        <v>82</v>
      </c>
    </row>
    <row r="149" spans="2:65" s="1" customFormat="1">
      <c r="B149" s="31"/>
      <c r="D149" s="147" t="s">
        <v>169</v>
      </c>
      <c r="F149" s="148" t="s">
        <v>2187</v>
      </c>
      <c r="I149" s="145"/>
      <c r="L149" s="31"/>
      <c r="M149" s="146"/>
      <c r="T149" s="54"/>
      <c r="AT149" s="16" t="s">
        <v>169</v>
      </c>
      <c r="AU149" s="16" t="s">
        <v>82</v>
      </c>
    </row>
    <row r="150" spans="2:65" s="12" customFormat="1">
      <c r="B150" s="149"/>
      <c r="D150" s="143" t="s">
        <v>171</v>
      </c>
      <c r="E150" s="150" t="s">
        <v>1</v>
      </c>
      <c r="F150" s="151" t="s">
        <v>8</v>
      </c>
      <c r="H150" s="152">
        <v>15</v>
      </c>
      <c r="I150" s="153"/>
      <c r="L150" s="149"/>
      <c r="M150" s="154"/>
      <c r="T150" s="155"/>
      <c r="AT150" s="150" t="s">
        <v>171</v>
      </c>
      <c r="AU150" s="150" t="s">
        <v>82</v>
      </c>
      <c r="AV150" s="12" t="s">
        <v>84</v>
      </c>
      <c r="AW150" s="12" t="s">
        <v>31</v>
      </c>
      <c r="AX150" s="12" t="s">
        <v>74</v>
      </c>
      <c r="AY150" s="150" t="s">
        <v>159</v>
      </c>
    </row>
    <row r="151" spans="2:65" s="13" customFormat="1">
      <c r="B151" s="156"/>
      <c r="D151" s="143" t="s">
        <v>171</v>
      </c>
      <c r="E151" s="157" t="s">
        <v>1</v>
      </c>
      <c r="F151" s="158" t="s">
        <v>173</v>
      </c>
      <c r="H151" s="159">
        <v>15</v>
      </c>
      <c r="I151" s="160"/>
      <c r="L151" s="156"/>
      <c r="M151" s="161"/>
      <c r="T151" s="162"/>
      <c r="AT151" s="157" t="s">
        <v>171</v>
      </c>
      <c r="AU151" s="157" t="s">
        <v>82</v>
      </c>
      <c r="AV151" s="13" t="s">
        <v>165</v>
      </c>
      <c r="AW151" s="13" t="s">
        <v>31</v>
      </c>
      <c r="AX151" s="13" t="s">
        <v>82</v>
      </c>
      <c r="AY151" s="157" t="s">
        <v>159</v>
      </c>
    </row>
    <row r="152" spans="2:65" s="1" customFormat="1" ht="21.75" customHeight="1">
      <c r="B152" s="129"/>
      <c r="C152" s="130" t="s">
        <v>199</v>
      </c>
      <c r="D152" s="130" t="s">
        <v>160</v>
      </c>
      <c r="E152" s="131" t="s">
        <v>2188</v>
      </c>
      <c r="F152" s="132" t="s">
        <v>2189</v>
      </c>
      <c r="G152" s="133" t="s">
        <v>218</v>
      </c>
      <c r="H152" s="134">
        <v>3</v>
      </c>
      <c r="I152" s="135"/>
      <c r="J152" s="136">
        <f>ROUND(I152*H152,2)</f>
        <v>0</v>
      </c>
      <c r="K152" s="132" t="s">
        <v>164</v>
      </c>
      <c r="L152" s="31"/>
      <c r="M152" s="137" t="s">
        <v>1</v>
      </c>
      <c r="N152" s="138" t="s">
        <v>39</v>
      </c>
      <c r="P152" s="139">
        <f>O152*H152</f>
        <v>0</v>
      </c>
      <c r="Q152" s="139">
        <v>0</v>
      </c>
      <c r="R152" s="139">
        <f>Q152*H152</f>
        <v>0</v>
      </c>
      <c r="S152" s="139">
        <v>0</v>
      </c>
      <c r="T152" s="140">
        <f>S152*H152</f>
        <v>0</v>
      </c>
      <c r="AR152" s="141" t="s">
        <v>165</v>
      </c>
      <c r="AT152" s="141" t="s">
        <v>160</v>
      </c>
      <c r="AU152" s="141" t="s">
        <v>82</v>
      </c>
      <c r="AY152" s="16" t="s">
        <v>159</v>
      </c>
      <c r="BE152" s="142">
        <f>IF(N152="základní",J152,0)</f>
        <v>0</v>
      </c>
      <c r="BF152" s="142">
        <f>IF(N152="snížená",J152,0)</f>
        <v>0</v>
      </c>
      <c r="BG152" s="142">
        <f>IF(N152="zákl. přenesená",J152,0)</f>
        <v>0</v>
      </c>
      <c r="BH152" s="142">
        <f>IF(N152="sníž. přenesená",J152,0)</f>
        <v>0</v>
      </c>
      <c r="BI152" s="142">
        <f>IF(N152="nulová",J152,0)</f>
        <v>0</v>
      </c>
      <c r="BJ152" s="16" t="s">
        <v>82</v>
      </c>
      <c r="BK152" s="142">
        <f>ROUND(I152*H152,2)</f>
        <v>0</v>
      </c>
      <c r="BL152" s="16" t="s">
        <v>165</v>
      </c>
      <c r="BM152" s="141" t="s">
        <v>2190</v>
      </c>
    </row>
    <row r="153" spans="2:65" s="1" customFormat="1">
      <c r="B153" s="31"/>
      <c r="D153" s="143" t="s">
        <v>167</v>
      </c>
      <c r="F153" s="144" t="s">
        <v>2191</v>
      </c>
      <c r="I153" s="145"/>
      <c r="L153" s="31"/>
      <c r="M153" s="146"/>
      <c r="T153" s="54"/>
      <c r="AT153" s="16" t="s">
        <v>167</v>
      </c>
      <c r="AU153" s="16" t="s">
        <v>82</v>
      </c>
    </row>
    <row r="154" spans="2:65" s="1" customFormat="1">
      <c r="B154" s="31"/>
      <c r="D154" s="147" t="s">
        <v>169</v>
      </c>
      <c r="F154" s="148" t="s">
        <v>2192</v>
      </c>
      <c r="I154" s="145"/>
      <c r="L154" s="31"/>
      <c r="M154" s="146"/>
      <c r="T154" s="54"/>
      <c r="AT154" s="16" t="s">
        <v>169</v>
      </c>
      <c r="AU154" s="16" t="s">
        <v>82</v>
      </c>
    </row>
    <row r="155" spans="2:65" s="12" customFormat="1">
      <c r="B155" s="149"/>
      <c r="D155" s="143" t="s">
        <v>171</v>
      </c>
      <c r="E155" s="150" t="s">
        <v>1</v>
      </c>
      <c r="F155" s="151" t="s">
        <v>179</v>
      </c>
      <c r="H155" s="152">
        <v>3</v>
      </c>
      <c r="I155" s="153"/>
      <c r="L155" s="149"/>
      <c r="M155" s="154"/>
      <c r="T155" s="155"/>
      <c r="AT155" s="150" t="s">
        <v>171</v>
      </c>
      <c r="AU155" s="150" t="s">
        <v>82</v>
      </c>
      <c r="AV155" s="12" t="s">
        <v>84</v>
      </c>
      <c r="AW155" s="12" t="s">
        <v>31</v>
      </c>
      <c r="AX155" s="12" t="s">
        <v>74</v>
      </c>
      <c r="AY155" s="150" t="s">
        <v>159</v>
      </c>
    </row>
    <row r="156" spans="2:65" s="13" customFormat="1">
      <c r="B156" s="156"/>
      <c r="D156" s="143" t="s">
        <v>171</v>
      </c>
      <c r="E156" s="157" t="s">
        <v>1</v>
      </c>
      <c r="F156" s="158" t="s">
        <v>173</v>
      </c>
      <c r="H156" s="159">
        <v>3</v>
      </c>
      <c r="I156" s="160"/>
      <c r="L156" s="156"/>
      <c r="M156" s="161"/>
      <c r="T156" s="162"/>
      <c r="AT156" s="157" t="s">
        <v>171</v>
      </c>
      <c r="AU156" s="157" t="s">
        <v>82</v>
      </c>
      <c r="AV156" s="13" t="s">
        <v>165</v>
      </c>
      <c r="AW156" s="13" t="s">
        <v>31</v>
      </c>
      <c r="AX156" s="13" t="s">
        <v>82</v>
      </c>
      <c r="AY156" s="157" t="s">
        <v>159</v>
      </c>
    </row>
    <row r="157" spans="2:65" s="1" customFormat="1" ht="21.75" customHeight="1">
      <c r="B157" s="129"/>
      <c r="C157" s="130" t="s">
        <v>207</v>
      </c>
      <c r="D157" s="130" t="s">
        <v>160</v>
      </c>
      <c r="E157" s="131" t="s">
        <v>2193</v>
      </c>
      <c r="F157" s="132" t="s">
        <v>2194</v>
      </c>
      <c r="G157" s="133" t="s">
        <v>218</v>
      </c>
      <c r="H157" s="134">
        <v>2</v>
      </c>
      <c r="I157" s="135"/>
      <c r="J157" s="136">
        <f>ROUND(I157*H157,2)</f>
        <v>0</v>
      </c>
      <c r="K157" s="132" t="s">
        <v>164</v>
      </c>
      <c r="L157" s="31"/>
      <c r="M157" s="137" t="s">
        <v>1</v>
      </c>
      <c r="N157" s="138" t="s">
        <v>39</v>
      </c>
      <c r="P157" s="139">
        <f>O157*H157</f>
        <v>0</v>
      </c>
      <c r="Q157" s="139">
        <v>0</v>
      </c>
      <c r="R157" s="139">
        <f>Q157*H157</f>
        <v>0</v>
      </c>
      <c r="S157" s="139">
        <v>0</v>
      </c>
      <c r="T157" s="140">
        <f>S157*H157</f>
        <v>0</v>
      </c>
      <c r="AR157" s="141" t="s">
        <v>165</v>
      </c>
      <c r="AT157" s="141" t="s">
        <v>160</v>
      </c>
      <c r="AU157" s="141" t="s">
        <v>82</v>
      </c>
      <c r="AY157" s="16" t="s">
        <v>159</v>
      </c>
      <c r="BE157" s="142">
        <f>IF(N157="základní",J157,0)</f>
        <v>0</v>
      </c>
      <c r="BF157" s="142">
        <f>IF(N157="snížená",J157,0)</f>
        <v>0</v>
      </c>
      <c r="BG157" s="142">
        <f>IF(N157="zákl. přenesená",J157,0)</f>
        <v>0</v>
      </c>
      <c r="BH157" s="142">
        <f>IF(N157="sníž. přenesená",J157,0)</f>
        <v>0</v>
      </c>
      <c r="BI157" s="142">
        <f>IF(N157="nulová",J157,0)</f>
        <v>0</v>
      </c>
      <c r="BJ157" s="16" t="s">
        <v>82</v>
      </c>
      <c r="BK157" s="142">
        <f>ROUND(I157*H157,2)</f>
        <v>0</v>
      </c>
      <c r="BL157" s="16" t="s">
        <v>165</v>
      </c>
      <c r="BM157" s="141" t="s">
        <v>2195</v>
      </c>
    </row>
    <row r="158" spans="2:65" s="1" customFormat="1">
      <c r="B158" s="31"/>
      <c r="D158" s="143" t="s">
        <v>167</v>
      </c>
      <c r="F158" s="144" t="s">
        <v>2196</v>
      </c>
      <c r="I158" s="145"/>
      <c r="L158" s="31"/>
      <c r="M158" s="146"/>
      <c r="T158" s="54"/>
      <c r="AT158" s="16" t="s">
        <v>167</v>
      </c>
      <c r="AU158" s="16" t="s">
        <v>82</v>
      </c>
    </row>
    <row r="159" spans="2:65" s="1" customFormat="1">
      <c r="B159" s="31"/>
      <c r="D159" s="147" t="s">
        <v>169</v>
      </c>
      <c r="F159" s="148" t="s">
        <v>2197</v>
      </c>
      <c r="I159" s="145"/>
      <c r="L159" s="31"/>
      <c r="M159" s="146"/>
      <c r="T159" s="54"/>
      <c r="AT159" s="16" t="s">
        <v>169</v>
      </c>
      <c r="AU159" s="16" t="s">
        <v>82</v>
      </c>
    </row>
    <row r="160" spans="2:65" s="12" customFormat="1">
      <c r="B160" s="149"/>
      <c r="D160" s="143" t="s">
        <v>171</v>
      </c>
      <c r="E160" s="150" t="s">
        <v>1</v>
      </c>
      <c r="F160" s="151" t="s">
        <v>84</v>
      </c>
      <c r="H160" s="152">
        <v>2</v>
      </c>
      <c r="I160" s="153"/>
      <c r="L160" s="149"/>
      <c r="M160" s="154"/>
      <c r="T160" s="155"/>
      <c r="AT160" s="150" t="s">
        <v>171</v>
      </c>
      <c r="AU160" s="150" t="s">
        <v>82</v>
      </c>
      <c r="AV160" s="12" t="s">
        <v>84</v>
      </c>
      <c r="AW160" s="12" t="s">
        <v>31</v>
      </c>
      <c r="AX160" s="12" t="s">
        <v>74</v>
      </c>
      <c r="AY160" s="150" t="s">
        <v>159</v>
      </c>
    </row>
    <row r="161" spans="2:65" s="13" customFormat="1">
      <c r="B161" s="156"/>
      <c r="D161" s="143" t="s">
        <v>171</v>
      </c>
      <c r="E161" s="157" t="s">
        <v>1</v>
      </c>
      <c r="F161" s="158" t="s">
        <v>173</v>
      </c>
      <c r="H161" s="159">
        <v>2</v>
      </c>
      <c r="I161" s="160"/>
      <c r="L161" s="156"/>
      <c r="M161" s="161"/>
      <c r="T161" s="162"/>
      <c r="AT161" s="157" t="s">
        <v>171</v>
      </c>
      <c r="AU161" s="157" t="s">
        <v>82</v>
      </c>
      <c r="AV161" s="13" t="s">
        <v>165</v>
      </c>
      <c r="AW161" s="13" t="s">
        <v>31</v>
      </c>
      <c r="AX161" s="13" t="s">
        <v>82</v>
      </c>
      <c r="AY161" s="157" t="s">
        <v>159</v>
      </c>
    </row>
    <row r="162" spans="2:65" s="1" customFormat="1" ht="21.75" customHeight="1">
      <c r="B162" s="129"/>
      <c r="C162" s="130" t="s">
        <v>215</v>
      </c>
      <c r="D162" s="130" t="s">
        <v>160</v>
      </c>
      <c r="E162" s="131" t="s">
        <v>2198</v>
      </c>
      <c r="F162" s="132" t="s">
        <v>2199</v>
      </c>
      <c r="G162" s="133" t="s">
        <v>218</v>
      </c>
      <c r="H162" s="134">
        <v>1</v>
      </c>
      <c r="I162" s="135"/>
      <c r="J162" s="136">
        <f>ROUND(I162*H162,2)</f>
        <v>0</v>
      </c>
      <c r="K162" s="132" t="s">
        <v>164</v>
      </c>
      <c r="L162" s="31"/>
      <c r="M162" s="137" t="s">
        <v>1</v>
      </c>
      <c r="N162" s="138" t="s">
        <v>39</v>
      </c>
      <c r="P162" s="139">
        <f>O162*H162</f>
        <v>0</v>
      </c>
      <c r="Q162" s="139">
        <v>0</v>
      </c>
      <c r="R162" s="139">
        <f>Q162*H162</f>
        <v>0</v>
      </c>
      <c r="S162" s="139">
        <v>0</v>
      </c>
      <c r="T162" s="140">
        <f>S162*H162</f>
        <v>0</v>
      </c>
      <c r="AR162" s="141" t="s">
        <v>165</v>
      </c>
      <c r="AT162" s="141" t="s">
        <v>160</v>
      </c>
      <c r="AU162" s="141" t="s">
        <v>82</v>
      </c>
      <c r="AY162" s="16" t="s">
        <v>159</v>
      </c>
      <c r="BE162" s="142">
        <f>IF(N162="základní",J162,0)</f>
        <v>0</v>
      </c>
      <c r="BF162" s="142">
        <f>IF(N162="snížená",J162,0)</f>
        <v>0</v>
      </c>
      <c r="BG162" s="142">
        <f>IF(N162="zákl. přenesená",J162,0)</f>
        <v>0</v>
      </c>
      <c r="BH162" s="142">
        <f>IF(N162="sníž. přenesená",J162,0)</f>
        <v>0</v>
      </c>
      <c r="BI162" s="142">
        <f>IF(N162="nulová",J162,0)</f>
        <v>0</v>
      </c>
      <c r="BJ162" s="16" t="s">
        <v>82</v>
      </c>
      <c r="BK162" s="142">
        <f>ROUND(I162*H162,2)</f>
        <v>0</v>
      </c>
      <c r="BL162" s="16" t="s">
        <v>165</v>
      </c>
      <c r="BM162" s="141" t="s">
        <v>2200</v>
      </c>
    </row>
    <row r="163" spans="2:65" s="1" customFormat="1">
      <c r="B163" s="31"/>
      <c r="D163" s="143" t="s">
        <v>167</v>
      </c>
      <c r="F163" s="144" t="s">
        <v>2201</v>
      </c>
      <c r="I163" s="145"/>
      <c r="L163" s="31"/>
      <c r="M163" s="146"/>
      <c r="T163" s="54"/>
      <c r="AT163" s="16" t="s">
        <v>167</v>
      </c>
      <c r="AU163" s="16" t="s">
        <v>82</v>
      </c>
    </row>
    <row r="164" spans="2:65" s="1" customFormat="1">
      <c r="B164" s="31"/>
      <c r="D164" s="147" t="s">
        <v>169</v>
      </c>
      <c r="F164" s="148" t="s">
        <v>2202</v>
      </c>
      <c r="I164" s="145"/>
      <c r="L164" s="31"/>
      <c r="M164" s="146"/>
      <c r="T164" s="54"/>
      <c r="AT164" s="16" t="s">
        <v>169</v>
      </c>
      <c r="AU164" s="16" t="s">
        <v>82</v>
      </c>
    </row>
    <row r="165" spans="2:65" s="12" customFormat="1">
      <c r="B165" s="149"/>
      <c r="D165" s="143" t="s">
        <v>171</v>
      </c>
      <c r="E165" s="150" t="s">
        <v>1</v>
      </c>
      <c r="F165" s="151" t="s">
        <v>82</v>
      </c>
      <c r="H165" s="152">
        <v>1</v>
      </c>
      <c r="I165" s="153"/>
      <c r="L165" s="149"/>
      <c r="M165" s="154"/>
      <c r="T165" s="155"/>
      <c r="AT165" s="150" t="s">
        <v>171</v>
      </c>
      <c r="AU165" s="150" t="s">
        <v>82</v>
      </c>
      <c r="AV165" s="12" t="s">
        <v>84</v>
      </c>
      <c r="AW165" s="12" t="s">
        <v>31</v>
      </c>
      <c r="AX165" s="12" t="s">
        <v>74</v>
      </c>
      <c r="AY165" s="150" t="s">
        <v>159</v>
      </c>
    </row>
    <row r="166" spans="2:65" s="13" customFormat="1">
      <c r="B166" s="156"/>
      <c r="D166" s="143" t="s">
        <v>171</v>
      </c>
      <c r="E166" s="157" t="s">
        <v>1</v>
      </c>
      <c r="F166" s="158" t="s">
        <v>173</v>
      </c>
      <c r="H166" s="159">
        <v>1</v>
      </c>
      <c r="I166" s="160"/>
      <c r="L166" s="156"/>
      <c r="M166" s="161"/>
      <c r="T166" s="162"/>
      <c r="AT166" s="157" t="s">
        <v>171</v>
      </c>
      <c r="AU166" s="157" t="s">
        <v>82</v>
      </c>
      <c r="AV166" s="13" t="s">
        <v>165</v>
      </c>
      <c r="AW166" s="13" t="s">
        <v>31</v>
      </c>
      <c r="AX166" s="13" t="s">
        <v>82</v>
      </c>
      <c r="AY166" s="157" t="s">
        <v>159</v>
      </c>
    </row>
    <row r="167" spans="2:65" s="1" customFormat="1" ht="21.75" customHeight="1">
      <c r="B167" s="129"/>
      <c r="C167" s="130" t="s">
        <v>224</v>
      </c>
      <c r="D167" s="130" t="s">
        <v>160</v>
      </c>
      <c r="E167" s="131" t="s">
        <v>2203</v>
      </c>
      <c r="F167" s="132" t="s">
        <v>2204</v>
      </c>
      <c r="G167" s="133" t="s">
        <v>218</v>
      </c>
      <c r="H167" s="134">
        <v>3</v>
      </c>
      <c r="I167" s="135"/>
      <c r="J167" s="136">
        <f>ROUND(I167*H167,2)</f>
        <v>0</v>
      </c>
      <c r="K167" s="132" t="s">
        <v>164</v>
      </c>
      <c r="L167" s="31"/>
      <c r="M167" s="137" t="s">
        <v>1</v>
      </c>
      <c r="N167" s="138" t="s">
        <v>39</v>
      </c>
      <c r="P167" s="139">
        <f>O167*H167</f>
        <v>0</v>
      </c>
      <c r="Q167" s="139">
        <v>0</v>
      </c>
      <c r="R167" s="139">
        <f>Q167*H167</f>
        <v>0</v>
      </c>
      <c r="S167" s="139">
        <v>0</v>
      </c>
      <c r="T167" s="140">
        <f>S167*H167</f>
        <v>0</v>
      </c>
      <c r="AR167" s="141" t="s">
        <v>165</v>
      </c>
      <c r="AT167" s="141" t="s">
        <v>160</v>
      </c>
      <c r="AU167" s="141" t="s">
        <v>82</v>
      </c>
      <c r="AY167" s="16" t="s">
        <v>159</v>
      </c>
      <c r="BE167" s="142">
        <f>IF(N167="základní",J167,0)</f>
        <v>0</v>
      </c>
      <c r="BF167" s="142">
        <f>IF(N167="snížená",J167,0)</f>
        <v>0</v>
      </c>
      <c r="BG167" s="142">
        <f>IF(N167="zákl. přenesená",J167,0)</f>
        <v>0</v>
      </c>
      <c r="BH167" s="142">
        <f>IF(N167="sníž. přenesená",J167,0)</f>
        <v>0</v>
      </c>
      <c r="BI167" s="142">
        <f>IF(N167="nulová",J167,0)</f>
        <v>0</v>
      </c>
      <c r="BJ167" s="16" t="s">
        <v>82</v>
      </c>
      <c r="BK167" s="142">
        <f>ROUND(I167*H167,2)</f>
        <v>0</v>
      </c>
      <c r="BL167" s="16" t="s">
        <v>165</v>
      </c>
      <c r="BM167" s="141" t="s">
        <v>2205</v>
      </c>
    </row>
    <row r="168" spans="2:65" s="1" customFormat="1">
      <c r="B168" s="31"/>
      <c r="D168" s="143" t="s">
        <v>167</v>
      </c>
      <c r="F168" s="144" t="s">
        <v>2206</v>
      </c>
      <c r="I168" s="145"/>
      <c r="L168" s="31"/>
      <c r="M168" s="146"/>
      <c r="T168" s="54"/>
      <c r="AT168" s="16" t="s">
        <v>167</v>
      </c>
      <c r="AU168" s="16" t="s">
        <v>82</v>
      </c>
    </row>
    <row r="169" spans="2:65" s="1" customFormat="1">
      <c r="B169" s="31"/>
      <c r="D169" s="147" t="s">
        <v>169</v>
      </c>
      <c r="F169" s="148" t="s">
        <v>2207</v>
      </c>
      <c r="I169" s="145"/>
      <c r="L169" s="31"/>
      <c r="M169" s="146"/>
      <c r="T169" s="54"/>
      <c r="AT169" s="16" t="s">
        <v>169</v>
      </c>
      <c r="AU169" s="16" t="s">
        <v>82</v>
      </c>
    </row>
    <row r="170" spans="2:65" s="12" customFormat="1">
      <c r="B170" s="149"/>
      <c r="D170" s="143" t="s">
        <v>171</v>
      </c>
      <c r="E170" s="150" t="s">
        <v>1</v>
      </c>
      <c r="F170" s="151" t="s">
        <v>179</v>
      </c>
      <c r="H170" s="152">
        <v>3</v>
      </c>
      <c r="I170" s="153"/>
      <c r="L170" s="149"/>
      <c r="M170" s="154"/>
      <c r="T170" s="155"/>
      <c r="AT170" s="150" t="s">
        <v>171</v>
      </c>
      <c r="AU170" s="150" t="s">
        <v>82</v>
      </c>
      <c r="AV170" s="12" t="s">
        <v>84</v>
      </c>
      <c r="AW170" s="12" t="s">
        <v>31</v>
      </c>
      <c r="AX170" s="12" t="s">
        <v>74</v>
      </c>
      <c r="AY170" s="150" t="s">
        <v>159</v>
      </c>
    </row>
    <row r="171" spans="2:65" s="13" customFormat="1">
      <c r="B171" s="156"/>
      <c r="D171" s="143" t="s">
        <v>171</v>
      </c>
      <c r="E171" s="157" t="s">
        <v>1</v>
      </c>
      <c r="F171" s="158" t="s">
        <v>173</v>
      </c>
      <c r="H171" s="159">
        <v>3</v>
      </c>
      <c r="I171" s="160"/>
      <c r="L171" s="156"/>
      <c r="M171" s="161"/>
      <c r="T171" s="162"/>
      <c r="AT171" s="157" t="s">
        <v>171</v>
      </c>
      <c r="AU171" s="157" t="s">
        <v>82</v>
      </c>
      <c r="AV171" s="13" t="s">
        <v>165</v>
      </c>
      <c r="AW171" s="13" t="s">
        <v>31</v>
      </c>
      <c r="AX171" s="13" t="s">
        <v>82</v>
      </c>
      <c r="AY171" s="157" t="s">
        <v>159</v>
      </c>
    </row>
    <row r="172" spans="2:65" s="1" customFormat="1" ht="21.75" customHeight="1">
      <c r="B172" s="129"/>
      <c r="C172" s="130" t="s">
        <v>231</v>
      </c>
      <c r="D172" s="130" t="s">
        <v>160</v>
      </c>
      <c r="E172" s="131" t="s">
        <v>2208</v>
      </c>
      <c r="F172" s="132" t="s">
        <v>2209</v>
      </c>
      <c r="G172" s="133" t="s">
        <v>218</v>
      </c>
      <c r="H172" s="134">
        <v>2</v>
      </c>
      <c r="I172" s="135"/>
      <c r="J172" s="136">
        <f>ROUND(I172*H172,2)</f>
        <v>0</v>
      </c>
      <c r="K172" s="132" t="s">
        <v>164</v>
      </c>
      <c r="L172" s="31"/>
      <c r="M172" s="137" t="s">
        <v>1</v>
      </c>
      <c r="N172" s="138" t="s">
        <v>39</v>
      </c>
      <c r="P172" s="139">
        <f>O172*H172</f>
        <v>0</v>
      </c>
      <c r="Q172" s="139">
        <v>0</v>
      </c>
      <c r="R172" s="139">
        <f>Q172*H172</f>
        <v>0</v>
      </c>
      <c r="S172" s="139">
        <v>0</v>
      </c>
      <c r="T172" s="140">
        <f>S172*H172</f>
        <v>0</v>
      </c>
      <c r="AR172" s="141" t="s">
        <v>165</v>
      </c>
      <c r="AT172" s="141" t="s">
        <v>160</v>
      </c>
      <c r="AU172" s="141" t="s">
        <v>82</v>
      </c>
      <c r="AY172" s="16" t="s">
        <v>159</v>
      </c>
      <c r="BE172" s="142">
        <f>IF(N172="základní",J172,0)</f>
        <v>0</v>
      </c>
      <c r="BF172" s="142">
        <f>IF(N172="snížená",J172,0)</f>
        <v>0</v>
      </c>
      <c r="BG172" s="142">
        <f>IF(N172="zákl. přenesená",J172,0)</f>
        <v>0</v>
      </c>
      <c r="BH172" s="142">
        <f>IF(N172="sníž. přenesená",J172,0)</f>
        <v>0</v>
      </c>
      <c r="BI172" s="142">
        <f>IF(N172="nulová",J172,0)</f>
        <v>0</v>
      </c>
      <c r="BJ172" s="16" t="s">
        <v>82</v>
      </c>
      <c r="BK172" s="142">
        <f>ROUND(I172*H172,2)</f>
        <v>0</v>
      </c>
      <c r="BL172" s="16" t="s">
        <v>165</v>
      </c>
      <c r="BM172" s="141" t="s">
        <v>2210</v>
      </c>
    </row>
    <row r="173" spans="2:65" s="1" customFormat="1">
      <c r="B173" s="31"/>
      <c r="D173" s="143" t="s">
        <v>167</v>
      </c>
      <c r="F173" s="144" t="s">
        <v>2211</v>
      </c>
      <c r="I173" s="145"/>
      <c r="L173" s="31"/>
      <c r="M173" s="146"/>
      <c r="T173" s="54"/>
      <c r="AT173" s="16" t="s">
        <v>167</v>
      </c>
      <c r="AU173" s="16" t="s">
        <v>82</v>
      </c>
    </row>
    <row r="174" spans="2:65" s="1" customFormat="1">
      <c r="B174" s="31"/>
      <c r="D174" s="147" t="s">
        <v>169</v>
      </c>
      <c r="F174" s="148" t="s">
        <v>2212</v>
      </c>
      <c r="I174" s="145"/>
      <c r="L174" s="31"/>
      <c r="M174" s="146"/>
      <c r="T174" s="54"/>
      <c r="AT174" s="16" t="s">
        <v>169</v>
      </c>
      <c r="AU174" s="16" t="s">
        <v>82</v>
      </c>
    </row>
    <row r="175" spans="2:65" s="12" customFormat="1">
      <c r="B175" s="149"/>
      <c r="D175" s="143" t="s">
        <v>171</v>
      </c>
      <c r="E175" s="150" t="s">
        <v>1</v>
      </c>
      <c r="F175" s="151" t="s">
        <v>84</v>
      </c>
      <c r="H175" s="152">
        <v>2</v>
      </c>
      <c r="I175" s="153"/>
      <c r="L175" s="149"/>
      <c r="M175" s="154"/>
      <c r="T175" s="155"/>
      <c r="AT175" s="150" t="s">
        <v>171</v>
      </c>
      <c r="AU175" s="150" t="s">
        <v>82</v>
      </c>
      <c r="AV175" s="12" t="s">
        <v>84</v>
      </c>
      <c r="AW175" s="12" t="s">
        <v>31</v>
      </c>
      <c r="AX175" s="12" t="s">
        <v>74</v>
      </c>
      <c r="AY175" s="150" t="s">
        <v>159</v>
      </c>
    </row>
    <row r="176" spans="2:65" s="13" customFormat="1">
      <c r="B176" s="156"/>
      <c r="D176" s="143" t="s">
        <v>171</v>
      </c>
      <c r="E176" s="157" t="s">
        <v>1</v>
      </c>
      <c r="F176" s="158" t="s">
        <v>173</v>
      </c>
      <c r="H176" s="159">
        <v>2</v>
      </c>
      <c r="I176" s="160"/>
      <c r="L176" s="156"/>
      <c r="M176" s="161"/>
      <c r="T176" s="162"/>
      <c r="AT176" s="157" t="s">
        <v>171</v>
      </c>
      <c r="AU176" s="157" t="s">
        <v>82</v>
      </c>
      <c r="AV176" s="13" t="s">
        <v>165</v>
      </c>
      <c r="AW176" s="13" t="s">
        <v>31</v>
      </c>
      <c r="AX176" s="13" t="s">
        <v>82</v>
      </c>
      <c r="AY176" s="157" t="s">
        <v>159</v>
      </c>
    </row>
    <row r="177" spans="2:65" s="1" customFormat="1" ht="21.75" customHeight="1">
      <c r="B177" s="129"/>
      <c r="C177" s="130" t="s">
        <v>157</v>
      </c>
      <c r="D177" s="130" t="s">
        <v>160</v>
      </c>
      <c r="E177" s="131" t="s">
        <v>2213</v>
      </c>
      <c r="F177" s="132" t="s">
        <v>2214</v>
      </c>
      <c r="G177" s="133" t="s">
        <v>218</v>
      </c>
      <c r="H177" s="134">
        <v>2</v>
      </c>
      <c r="I177" s="135"/>
      <c r="J177" s="136">
        <f>ROUND(I177*H177,2)</f>
        <v>0</v>
      </c>
      <c r="K177" s="132" t="s">
        <v>164</v>
      </c>
      <c r="L177" s="31"/>
      <c r="M177" s="137" t="s">
        <v>1</v>
      </c>
      <c r="N177" s="138" t="s">
        <v>39</v>
      </c>
      <c r="P177" s="139">
        <f>O177*H177</f>
        <v>0</v>
      </c>
      <c r="Q177" s="139">
        <v>0</v>
      </c>
      <c r="R177" s="139">
        <f>Q177*H177</f>
        <v>0</v>
      </c>
      <c r="S177" s="139">
        <v>0</v>
      </c>
      <c r="T177" s="140">
        <f>S177*H177</f>
        <v>0</v>
      </c>
      <c r="AR177" s="141" t="s">
        <v>165</v>
      </c>
      <c r="AT177" s="141" t="s">
        <v>160</v>
      </c>
      <c r="AU177" s="141" t="s">
        <v>82</v>
      </c>
      <c r="AY177" s="16" t="s">
        <v>159</v>
      </c>
      <c r="BE177" s="142">
        <f>IF(N177="základní",J177,0)</f>
        <v>0</v>
      </c>
      <c r="BF177" s="142">
        <f>IF(N177="snížená",J177,0)</f>
        <v>0</v>
      </c>
      <c r="BG177" s="142">
        <f>IF(N177="zákl. přenesená",J177,0)</f>
        <v>0</v>
      </c>
      <c r="BH177" s="142">
        <f>IF(N177="sníž. přenesená",J177,0)</f>
        <v>0</v>
      </c>
      <c r="BI177" s="142">
        <f>IF(N177="nulová",J177,0)</f>
        <v>0</v>
      </c>
      <c r="BJ177" s="16" t="s">
        <v>82</v>
      </c>
      <c r="BK177" s="142">
        <f>ROUND(I177*H177,2)</f>
        <v>0</v>
      </c>
      <c r="BL177" s="16" t="s">
        <v>165</v>
      </c>
      <c r="BM177" s="141" t="s">
        <v>2215</v>
      </c>
    </row>
    <row r="178" spans="2:65" s="1" customFormat="1">
      <c r="B178" s="31"/>
      <c r="D178" s="143" t="s">
        <v>167</v>
      </c>
      <c r="F178" s="144" t="s">
        <v>2216</v>
      </c>
      <c r="I178" s="145"/>
      <c r="L178" s="31"/>
      <c r="M178" s="146"/>
      <c r="T178" s="54"/>
      <c r="AT178" s="16" t="s">
        <v>167</v>
      </c>
      <c r="AU178" s="16" t="s">
        <v>82</v>
      </c>
    </row>
    <row r="179" spans="2:65" s="1" customFormat="1">
      <c r="B179" s="31"/>
      <c r="D179" s="147" t="s">
        <v>169</v>
      </c>
      <c r="F179" s="148" t="s">
        <v>2217</v>
      </c>
      <c r="I179" s="145"/>
      <c r="L179" s="31"/>
      <c r="M179" s="146"/>
      <c r="T179" s="54"/>
      <c r="AT179" s="16" t="s">
        <v>169</v>
      </c>
      <c r="AU179" s="16" t="s">
        <v>82</v>
      </c>
    </row>
    <row r="180" spans="2:65" s="12" customFormat="1">
      <c r="B180" s="149"/>
      <c r="D180" s="143" t="s">
        <v>171</v>
      </c>
      <c r="E180" s="150" t="s">
        <v>1</v>
      </c>
      <c r="F180" s="151" t="s">
        <v>84</v>
      </c>
      <c r="H180" s="152">
        <v>2</v>
      </c>
      <c r="I180" s="153"/>
      <c r="L180" s="149"/>
      <c r="M180" s="154"/>
      <c r="T180" s="155"/>
      <c r="AT180" s="150" t="s">
        <v>171</v>
      </c>
      <c r="AU180" s="150" t="s">
        <v>82</v>
      </c>
      <c r="AV180" s="12" t="s">
        <v>84</v>
      </c>
      <c r="AW180" s="12" t="s">
        <v>31</v>
      </c>
      <c r="AX180" s="12" t="s">
        <v>74</v>
      </c>
      <c r="AY180" s="150" t="s">
        <v>159</v>
      </c>
    </row>
    <row r="181" spans="2:65" s="13" customFormat="1">
      <c r="B181" s="156"/>
      <c r="D181" s="143" t="s">
        <v>171</v>
      </c>
      <c r="E181" s="157" t="s">
        <v>1</v>
      </c>
      <c r="F181" s="158" t="s">
        <v>173</v>
      </c>
      <c r="H181" s="159">
        <v>2</v>
      </c>
      <c r="I181" s="160"/>
      <c r="L181" s="156"/>
      <c r="M181" s="161"/>
      <c r="T181" s="162"/>
      <c r="AT181" s="157" t="s">
        <v>171</v>
      </c>
      <c r="AU181" s="157" t="s">
        <v>82</v>
      </c>
      <c r="AV181" s="13" t="s">
        <v>165</v>
      </c>
      <c r="AW181" s="13" t="s">
        <v>31</v>
      </c>
      <c r="AX181" s="13" t="s">
        <v>82</v>
      </c>
      <c r="AY181" s="157" t="s">
        <v>159</v>
      </c>
    </row>
    <row r="182" spans="2:65" s="1" customFormat="1" ht="21.75" customHeight="1">
      <c r="B182" s="129"/>
      <c r="C182" s="130" t="s">
        <v>222</v>
      </c>
      <c r="D182" s="130" t="s">
        <v>160</v>
      </c>
      <c r="E182" s="131" t="s">
        <v>2218</v>
      </c>
      <c r="F182" s="132" t="s">
        <v>2219</v>
      </c>
      <c r="G182" s="133" t="s">
        <v>218</v>
      </c>
      <c r="H182" s="134">
        <v>1</v>
      </c>
      <c r="I182" s="135"/>
      <c r="J182" s="136">
        <f>ROUND(I182*H182,2)</f>
        <v>0</v>
      </c>
      <c r="K182" s="132" t="s">
        <v>164</v>
      </c>
      <c r="L182" s="31"/>
      <c r="M182" s="137" t="s">
        <v>1</v>
      </c>
      <c r="N182" s="138" t="s">
        <v>39</v>
      </c>
      <c r="P182" s="139">
        <f>O182*H182</f>
        <v>0</v>
      </c>
      <c r="Q182" s="139">
        <v>0</v>
      </c>
      <c r="R182" s="139">
        <f>Q182*H182</f>
        <v>0</v>
      </c>
      <c r="S182" s="139">
        <v>0</v>
      </c>
      <c r="T182" s="140">
        <f>S182*H182</f>
        <v>0</v>
      </c>
      <c r="AR182" s="141" t="s">
        <v>165</v>
      </c>
      <c r="AT182" s="141" t="s">
        <v>160</v>
      </c>
      <c r="AU182" s="141" t="s">
        <v>82</v>
      </c>
      <c r="AY182" s="16" t="s">
        <v>159</v>
      </c>
      <c r="BE182" s="142">
        <f>IF(N182="základní",J182,0)</f>
        <v>0</v>
      </c>
      <c r="BF182" s="142">
        <f>IF(N182="snížená",J182,0)</f>
        <v>0</v>
      </c>
      <c r="BG182" s="142">
        <f>IF(N182="zákl. přenesená",J182,0)</f>
        <v>0</v>
      </c>
      <c r="BH182" s="142">
        <f>IF(N182="sníž. přenesená",J182,0)</f>
        <v>0</v>
      </c>
      <c r="BI182" s="142">
        <f>IF(N182="nulová",J182,0)</f>
        <v>0</v>
      </c>
      <c r="BJ182" s="16" t="s">
        <v>82</v>
      </c>
      <c r="BK182" s="142">
        <f>ROUND(I182*H182,2)</f>
        <v>0</v>
      </c>
      <c r="BL182" s="16" t="s">
        <v>165</v>
      </c>
      <c r="BM182" s="141" t="s">
        <v>2220</v>
      </c>
    </row>
    <row r="183" spans="2:65" s="1" customFormat="1">
      <c r="B183" s="31"/>
      <c r="D183" s="143" t="s">
        <v>167</v>
      </c>
      <c r="F183" s="144" t="s">
        <v>2221</v>
      </c>
      <c r="I183" s="145"/>
      <c r="L183" s="31"/>
      <c r="M183" s="146"/>
      <c r="T183" s="54"/>
      <c r="AT183" s="16" t="s">
        <v>167</v>
      </c>
      <c r="AU183" s="16" t="s">
        <v>82</v>
      </c>
    </row>
    <row r="184" spans="2:65" s="1" customFormat="1">
      <c r="B184" s="31"/>
      <c r="D184" s="147" t="s">
        <v>169</v>
      </c>
      <c r="F184" s="148" t="s">
        <v>2222</v>
      </c>
      <c r="I184" s="145"/>
      <c r="L184" s="31"/>
      <c r="M184" s="146"/>
      <c r="T184" s="54"/>
      <c r="AT184" s="16" t="s">
        <v>169</v>
      </c>
      <c r="AU184" s="16" t="s">
        <v>82</v>
      </c>
    </row>
    <row r="185" spans="2:65" s="12" customFormat="1">
      <c r="B185" s="149"/>
      <c r="D185" s="143" t="s">
        <v>171</v>
      </c>
      <c r="E185" s="150" t="s">
        <v>1</v>
      </c>
      <c r="F185" s="151" t="s">
        <v>82</v>
      </c>
      <c r="H185" s="152">
        <v>1</v>
      </c>
      <c r="I185" s="153"/>
      <c r="L185" s="149"/>
      <c r="M185" s="154"/>
      <c r="T185" s="155"/>
      <c r="AT185" s="150" t="s">
        <v>171</v>
      </c>
      <c r="AU185" s="150" t="s">
        <v>82</v>
      </c>
      <c r="AV185" s="12" t="s">
        <v>84</v>
      </c>
      <c r="AW185" s="12" t="s">
        <v>31</v>
      </c>
      <c r="AX185" s="12" t="s">
        <v>74</v>
      </c>
      <c r="AY185" s="150" t="s">
        <v>159</v>
      </c>
    </row>
    <row r="186" spans="2:65" s="13" customFormat="1">
      <c r="B186" s="156"/>
      <c r="D186" s="143" t="s">
        <v>171</v>
      </c>
      <c r="E186" s="157" t="s">
        <v>1</v>
      </c>
      <c r="F186" s="158" t="s">
        <v>173</v>
      </c>
      <c r="H186" s="159">
        <v>1</v>
      </c>
      <c r="I186" s="160"/>
      <c r="L186" s="156"/>
      <c r="M186" s="161"/>
      <c r="T186" s="162"/>
      <c r="AT186" s="157" t="s">
        <v>171</v>
      </c>
      <c r="AU186" s="157" t="s">
        <v>82</v>
      </c>
      <c r="AV186" s="13" t="s">
        <v>165</v>
      </c>
      <c r="AW186" s="13" t="s">
        <v>31</v>
      </c>
      <c r="AX186" s="13" t="s">
        <v>82</v>
      </c>
      <c r="AY186" s="157" t="s">
        <v>159</v>
      </c>
    </row>
    <row r="187" spans="2:65" s="1" customFormat="1" ht="21.75" customHeight="1">
      <c r="B187" s="129"/>
      <c r="C187" s="130" t="s">
        <v>239</v>
      </c>
      <c r="D187" s="130" t="s">
        <v>160</v>
      </c>
      <c r="E187" s="131" t="s">
        <v>2223</v>
      </c>
      <c r="F187" s="132" t="s">
        <v>2224</v>
      </c>
      <c r="G187" s="133" t="s">
        <v>218</v>
      </c>
      <c r="H187" s="134">
        <v>1</v>
      </c>
      <c r="I187" s="135"/>
      <c r="J187" s="136">
        <f>ROUND(I187*H187,2)</f>
        <v>0</v>
      </c>
      <c r="K187" s="132" t="s">
        <v>164</v>
      </c>
      <c r="L187" s="31"/>
      <c r="M187" s="137" t="s">
        <v>1</v>
      </c>
      <c r="N187" s="138" t="s">
        <v>39</v>
      </c>
      <c r="P187" s="139">
        <f>O187*H187</f>
        <v>0</v>
      </c>
      <c r="Q187" s="139">
        <v>0</v>
      </c>
      <c r="R187" s="139">
        <f>Q187*H187</f>
        <v>0</v>
      </c>
      <c r="S187" s="139">
        <v>0</v>
      </c>
      <c r="T187" s="140">
        <f>S187*H187</f>
        <v>0</v>
      </c>
      <c r="AR187" s="141" t="s">
        <v>165</v>
      </c>
      <c r="AT187" s="141" t="s">
        <v>160</v>
      </c>
      <c r="AU187" s="141" t="s">
        <v>82</v>
      </c>
      <c r="AY187" s="16" t="s">
        <v>159</v>
      </c>
      <c r="BE187" s="142">
        <f>IF(N187="základní",J187,0)</f>
        <v>0</v>
      </c>
      <c r="BF187" s="142">
        <f>IF(N187="snížená",J187,0)</f>
        <v>0</v>
      </c>
      <c r="BG187" s="142">
        <f>IF(N187="zákl. přenesená",J187,0)</f>
        <v>0</v>
      </c>
      <c r="BH187" s="142">
        <f>IF(N187="sníž. přenesená",J187,0)</f>
        <v>0</v>
      </c>
      <c r="BI187" s="142">
        <f>IF(N187="nulová",J187,0)</f>
        <v>0</v>
      </c>
      <c r="BJ187" s="16" t="s">
        <v>82</v>
      </c>
      <c r="BK187" s="142">
        <f>ROUND(I187*H187,2)</f>
        <v>0</v>
      </c>
      <c r="BL187" s="16" t="s">
        <v>165</v>
      </c>
      <c r="BM187" s="141" t="s">
        <v>2225</v>
      </c>
    </row>
    <row r="188" spans="2:65" s="1" customFormat="1">
      <c r="B188" s="31"/>
      <c r="D188" s="143" t="s">
        <v>167</v>
      </c>
      <c r="F188" s="144" t="s">
        <v>2226</v>
      </c>
      <c r="I188" s="145"/>
      <c r="L188" s="31"/>
      <c r="M188" s="146"/>
      <c r="T188" s="54"/>
      <c r="AT188" s="16" t="s">
        <v>167</v>
      </c>
      <c r="AU188" s="16" t="s">
        <v>82</v>
      </c>
    </row>
    <row r="189" spans="2:65" s="1" customFormat="1">
      <c r="B189" s="31"/>
      <c r="D189" s="147" t="s">
        <v>169</v>
      </c>
      <c r="F189" s="148" t="s">
        <v>2227</v>
      </c>
      <c r="I189" s="145"/>
      <c r="L189" s="31"/>
      <c r="M189" s="146"/>
      <c r="T189" s="54"/>
      <c r="AT189" s="16" t="s">
        <v>169</v>
      </c>
      <c r="AU189" s="16" t="s">
        <v>82</v>
      </c>
    </row>
    <row r="190" spans="2:65" s="12" customFormat="1">
      <c r="B190" s="149"/>
      <c r="D190" s="143" t="s">
        <v>171</v>
      </c>
      <c r="E190" s="150" t="s">
        <v>1</v>
      </c>
      <c r="F190" s="151" t="s">
        <v>82</v>
      </c>
      <c r="H190" s="152">
        <v>1</v>
      </c>
      <c r="I190" s="153"/>
      <c r="L190" s="149"/>
      <c r="M190" s="154"/>
      <c r="T190" s="155"/>
      <c r="AT190" s="150" t="s">
        <v>171</v>
      </c>
      <c r="AU190" s="150" t="s">
        <v>82</v>
      </c>
      <c r="AV190" s="12" t="s">
        <v>84</v>
      </c>
      <c r="AW190" s="12" t="s">
        <v>31</v>
      </c>
      <c r="AX190" s="12" t="s">
        <v>74</v>
      </c>
      <c r="AY190" s="150" t="s">
        <v>159</v>
      </c>
    </row>
    <row r="191" spans="2:65" s="13" customFormat="1">
      <c r="B191" s="156"/>
      <c r="D191" s="143" t="s">
        <v>171</v>
      </c>
      <c r="E191" s="157" t="s">
        <v>1</v>
      </c>
      <c r="F191" s="158" t="s">
        <v>173</v>
      </c>
      <c r="H191" s="159">
        <v>1</v>
      </c>
      <c r="I191" s="160"/>
      <c r="L191" s="156"/>
      <c r="M191" s="161"/>
      <c r="T191" s="162"/>
      <c r="AT191" s="157" t="s">
        <v>171</v>
      </c>
      <c r="AU191" s="157" t="s">
        <v>82</v>
      </c>
      <c r="AV191" s="13" t="s">
        <v>165</v>
      </c>
      <c r="AW191" s="13" t="s">
        <v>31</v>
      </c>
      <c r="AX191" s="13" t="s">
        <v>82</v>
      </c>
      <c r="AY191" s="157" t="s">
        <v>159</v>
      </c>
    </row>
    <row r="192" spans="2:65" s="1" customFormat="1" ht="21.75" customHeight="1">
      <c r="B192" s="129"/>
      <c r="C192" s="130" t="s">
        <v>270</v>
      </c>
      <c r="D192" s="130" t="s">
        <v>160</v>
      </c>
      <c r="E192" s="131" t="s">
        <v>2228</v>
      </c>
      <c r="F192" s="132" t="s">
        <v>2229</v>
      </c>
      <c r="G192" s="133" t="s">
        <v>218</v>
      </c>
      <c r="H192" s="134">
        <v>1</v>
      </c>
      <c r="I192" s="135"/>
      <c r="J192" s="136">
        <f>ROUND(I192*H192,2)</f>
        <v>0</v>
      </c>
      <c r="K192" s="132" t="s">
        <v>164</v>
      </c>
      <c r="L192" s="31"/>
      <c r="M192" s="137" t="s">
        <v>1</v>
      </c>
      <c r="N192" s="138" t="s">
        <v>39</v>
      </c>
      <c r="P192" s="139">
        <f>O192*H192</f>
        <v>0</v>
      </c>
      <c r="Q192" s="139">
        <v>0</v>
      </c>
      <c r="R192" s="139">
        <f>Q192*H192</f>
        <v>0</v>
      </c>
      <c r="S192" s="139">
        <v>0</v>
      </c>
      <c r="T192" s="140">
        <f>S192*H192</f>
        <v>0</v>
      </c>
      <c r="AR192" s="141" t="s">
        <v>165</v>
      </c>
      <c r="AT192" s="141" t="s">
        <v>160</v>
      </c>
      <c r="AU192" s="141" t="s">
        <v>82</v>
      </c>
      <c r="AY192" s="16" t="s">
        <v>159</v>
      </c>
      <c r="BE192" s="142">
        <f>IF(N192="základní",J192,0)</f>
        <v>0</v>
      </c>
      <c r="BF192" s="142">
        <f>IF(N192="snížená",J192,0)</f>
        <v>0</v>
      </c>
      <c r="BG192" s="142">
        <f>IF(N192="zákl. přenesená",J192,0)</f>
        <v>0</v>
      </c>
      <c r="BH192" s="142">
        <f>IF(N192="sníž. přenesená",J192,0)</f>
        <v>0</v>
      </c>
      <c r="BI192" s="142">
        <f>IF(N192="nulová",J192,0)</f>
        <v>0</v>
      </c>
      <c r="BJ192" s="16" t="s">
        <v>82</v>
      </c>
      <c r="BK192" s="142">
        <f>ROUND(I192*H192,2)</f>
        <v>0</v>
      </c>
      <c r="BL192" s="16" t="s">
        <v>165</v>
      </c>
      <c r="BM192" s="141" t="s">
        <v>2230</v>
      </c>
    </row>
    <row r="193" spans="2:65" s="1" customFormat="1">
      <c r="B193" s="31"/>
      <c r="D193" s="143" t="s">
        <v>167</v>
      </c>
      <c r="F193" s="144" t="s">
        <v>2231</v>
      </c>
      <c r="I193" s="145"/>
      <c r="L193" s="31"/>
      <c r="M193" s="146"/>
      <c r="T193" s="54"/>
      <c r="AT193" s="16" t="s">
        <v>167</v>
      </c>
      <c r="AU193" s="16" t="s">
        <v>82</v>
      </c>
    </row>
    <row r="194" spans="2:65" s="1" customFormat="1">
      <c r="B194" s="31"/>
      <c r="D194" s="147" t="s">
        <v>169</v>
      </c>
      <c r="F194" s="148" t="s">
        <v>2232</v>
      </c>
      <c r="I194" s="145"/>
      <c r="L194" s="31"/>
      <c r="M194" s="146"/>
      <c r="T194" s="54"/>
      <c r="AT194" s="16" t="s">
        <v>169</v>
      </c>
      <c r="AU194" s="16" t="s">
        <v>82</v>
      </c>
    </row>
    <row r="195" spans="2:65" s="12" customFormat="1">
      <c r="B195" s="149"/>
      <c r="D195" s="143" t="s">
        <v>171</v>
      </c>
      <c r="E195" s="150" t="s">
        <v>1</v>
      </c>
      <c r="F195" s="151" t="s">
        <v>82</v>
      </c>
      <c r="H195" s="152">
        <v>1</v>
      </c>
      <c r="I195" s="153"/>
      <c r="L195" s="149"/>
      <c r="M195" s="154"/>
      <c r="T195" s="155"/>
      <c r="AT195" s="150" t="s">
        <v>171</v>
      </c>
      <c r="AU195" s="150" t="s">
        <v>82</v>
      </c>
      <c r="AV195" s="12" t="s">
        <v>84</v>
      </c>
      <c r="AW195" s="12" t="s">
        <v>31</v>
      </c>
      <c r="AX195" s="12" t="s">
        <v>74</v>
      </c>
      <c r="AY195" s="150" t="s">
        <v>159</v>
      </c>
    </row>
    <row r="196" spans="2:65" s="13" customFormat="1">
      <c r="B196" s="156"/>
      <c r="D196" s="143" t="s">
        <v>171</v>
      </c>
      <c r="E196" s="157" t="s">
        <v>1</v>
      </c>
      <c r="F196" s="158" t="s">
        <v>173</v>
      </c>
      <c r="H196" s="159">
        <v>1</v>
      </c>
      <c r="I196" s="160"/>
      <c r="L196" s="156"/>
      <c r="M196" s="161"/>
      <c r="T196" s="162"/>
      <c r="AT196" s="157" t="s">
        <v>171</v>
      </c>
      <c r="AU196" s="157" t="s">
        <v>82</v>
      </c>
      <c r="AV196" s="13" t="s">
        <v>165</v>
      </c>
      <c r="AW196" s="13" t="s">
        <v>31</v>
      </c>
      <c r="AX196" s="13" t="s">
        <v>82</v>
      </c>
      <c r="AY196" s="157" t="s">
        <v>159</v>
      </c>
    </row>
    <row r="197" spans="2:65" s="11" customFormat="1" ht="25.9" customHeight="1">
      <c r="B197" s="119"/>
      <c r="D197" s="120" t="s">
        <v>73</v>
      </c>
      <c r="E197" s="121" t="s">
        <v>222</v>
      </c>
      <c r="F197" s="121" t="s">
        <v>223</v>
      </c>
      <c r="I197" s="122"/>
      <c r="J197" s="123">
        <f>BK197</f>
        <v>0</v>
      </c>
      <c r="L197" s="119"/>
      <c r="M197" s="124"/>
      <c r="P197" s="125">
        <f>SUM(P198:P202)</f>
        <v>0</v>
      </c>
      <c r="R197" s="125">
        <f>SUM(R198:R202)</f>
        <v>0</v>
      </c>
      <c r="T197" s="126">
        <f>SUM(T198:T202)</f>
        <v>0</v>
      </c>
      <c r="AR197" s="120" t="s">
        <v>82</v>
      </c>
      <c r="AT197" s="127" t="s">
        <v>73</v>
      </c>
      <c r="AU197" s="127" t="s">
        <v>74</v>
      </c>
      <c r="AY197" s="120" t="s">
        <v>159</v>
      </c>
      <c r="BK197" s="128">
        <f>SUM(BK198:BK202)</f>
        <v>0</v>
      </c>
    </row>
    <row r="198" spans="2:65" s="1" customFormat="1" ht="16.5" customHeight="1">
      <c r="B198" s="129"/>
      <c r="C198" s="130" t="s">
        <v>8</v>
      </c>
      <c r="D198" s="130" t="s">
        <v>160</v>
      </c>
      <c r="E198" s="131" t="s">
        <v>2233</v>
      </c>
      <c r="F198" s="132" t="s">
        <v>2234</v>
      </c>
      <c r="G198" s="133" t="s">
        <v>202</v>
      </c>
      <c r="H198" s="134">
        <v>21.1</v>
      </c>
      <c r="I198" s="135"/>
      <c r="J198" s="136">
        <f>ROUND(I198*H198,2)</f>
        <v>0</v>
      </c>
      <c r="K198" s="132" t="s">
        <v>164</v>
      </c>
      <c r="L198" s="31"/>
      <c r="M198" s="137" t="s">
        <v>1</v>
      </c>
      <c r="N198" s="138" t="s">
        <v>39</v>
      </c>
      <c r="P198" s="139">
        <f>O198*H198</f>
        <v>0</v>
      </c>
      <c r="Q198" s="139">
        <v>0</v>
      </c>
      <c r="R198" s="139">
        <f>Q198*H198</f>
        <v>0</v>
      </c>
      <c r="S198" s="139">
        <v>0</v>
      </c>
      <c r="T198" s="140">
        <f>S198*H198</f>
        <v>0</v>
      </c>
      <c r="AR198" s="141" t="s">
        <v>165</v>
      </c>
      <c r="AT198" s="141" t="s">
        <v>160</v>
      </c>
      <c r="AU198" s="141" t="s">
        <v>82</v>
      </c>
      <c r="AY198" s="16" t="s">
        <v>159</v>
      </c>
      <c r="BE198" s="142">
        <f>IF(N198="základní",J198,0)</f>
        <v>0</v>
      </c>
      <c r="BF198" s="142">
        <f>IF(N198="snížená",J198,0)</f>
        <v>0</v>
      </c>
      <c r="BG198" s="142">
        <f>IF(N198="zákl. přenesená",J198,0)</f>
        <v>0</v>
      </c>
      <c r="BH198" s="142">
        <f>IF(N198="sníž. přenesená",J198,0)</f>
        <v>0</v>
      </c>
      <c r="BI198" s="142">
        <f>IF(N198="nulová",J198,0)</f>
        <v>0</v>
      </c>
      <c r="BJ198" s="16" t="s">
        <v>82</v>
      </c>
      <c r="BK198" s="142">
        <f>ROUND(I198*H198,2)</f>
        <v>0</v>
      </c>
      <c r="BL198" s="16" t="s">
        <v>165</v>
      </c>
      <c r="BM198" s="141" t="s">
        <v>2235</v>
      </c>
    </row>
    <row r="199" spans="2:65" s="1" customFormat="1">
      <c r="B199" s="31"/>
      <c r="D199" s="143" t="s">
        <v>167</v>
      </c>
      <c r="F199" s="144" t="s">
        <v>2236</v>
      </c>
      <c r="I199" s="145"/>
      <c r="L199" s="31"/>
      <c r="M199" s="146"/>
      <c r="T199" s="54"/>
      <c r="AT199" s="16" t="s">
        <v>167</v>
      </c>
      <c r="AU199" s="16" t="s">
        <v>82</v>
      </c>
    </row>
    <row r="200" spans="2:65" s="1" customFormat="1">
      <c r="B200" s="31"/>
      <c r="D200" s="147" t="s">
        <v>169</v>
      </c>
      <c r="F200" s="148" t="s">
        <v>2237</v>
      </c>
      <c r="I200" s="145"/>
      <c r="L200" s="31"/>
      <c r="M200" s="146"/>
      <c r="T200" s="54"/>
      <c r="AT200" s="16" t="s">
        <v>169</v>
      </c>
      <c r="AU200" s="16" t="s">
        <v>82</v>
      </c>
    </row>
    <row r="201" spans="2:65" s="12" customFormat="1">
      <c r="B201" s="149"/>
      <c r="D201" s="143" t="s">
        <v>171</v>
      </c>
      <c r="E201" s="150" t="s">
        <v>1</v>
      </c>
      <c r="F201" s="151" t="s">
        <v>2238</v>
      </c>
      <c r="H201" s="152">
        <v>21.1</v>
      </c>
      <c r="I201" s="153"/>
      <c r="L201" s="149"/>
      <c r="M201" s="154"/>
      <c r="T201" s="155"/>
      <c r="AT201" s="150" t="s">
        <v>171</v>
      </c>
      <c r="AU201" s="150" t="s">
        <v>82</v>
      </c>
      <c r="AV201" s="12" t="s">
        <v>84</v>
      </c>
      <c r="AW201" s="12" t="s">
        <v>31</v>
      </c>
      <c r="AX201" s="12" t="s">
        <v>74</v>
      </c>
      <c r="AY201" s="150" t="s">
        <v>159</v>
      </c>
    </row>
    <row r="202" spans="2:65" s="13" customFormat="1">
      <c r="B202" s="156"/>
      <c r="D202" s="143" t="s">
        <v>171</v>
      </c>
      <c r="E202" s="157" t="s">
        <v>1</v>
      </c>
      <c r="F202" s="158" t="s">
        <v>173</v>
      </c>
      <c r="H202" s="159">
        <v>21.1</v>
      </c>
      <c r="I202" s="160"/>
      <c r="L202" s="156"/>
      <c r="M202" s="161"/>
      <c r="T202" s="162"/>
      <c r="AT202" s="157" t="s">
        <v>171</v>
      </c>
      <c r="AU202" s="157" t="s">
        <v>82</v>
      </c>
      <c r="AV202" s="13" t="s">
        <v>165</v>
      </c>
      <c r="AW202" s="13" t="s">
        <v>31</v>
      </c>
      <c r="AX202" s="13" t="s">
        <v>82</v>
      </c>
      <c r="AY202" s="157" t="s">
        <v>159</v>
      </c>
    </row>
    <row r="203" spans="2:65" s="11" customFormat="1" ht="25.9" customHeight="1">
      <c r="B203" s="119"/>
      <c r="D203" s="120" t="s">
        <v>73</v>
      </c>
      <c r="E203" s="121" t="s">
        <v>268</v>
      </c>
      <c r="F203" s="121" t="s">
        <v>269</v>
      </c>
      <c r="I203" s="122"/>
      <c r="J203" s="123">
        <f>BK203</f>
        <v>0</v>
      </c>
      <c r="L203" s="119"/>
      <c r="M203" s="124"/>
      <c r="P203" s="125">
        <f>SUM(P204:P223)</f>
        <v>0</v>
      </c>
      <c r="R203" s="125">
        <f>SUM(R204:R223)</f>
        <v>0</v>
      </c>
      <c r="T203" s="126">
        <f>SUM(T204:T223)</f>
        <v>0</v>
      </c>
      <c r="AR203" s="120" t="s">
        <v>82</v>
      </c>
      <c r="AT203" s="127" t="s">
        <v>73</v>
      </c>
      <c r="AU203" s="127" t="s">
        <v>74</v>
      </c>
      <c r="AY203" s="120" t="s">
        <v>159</v>
      </c>
      <c r="BK203" s="128">
        <f>SUM(BK204:BK223)</f>
        <v>0</v>
      </c>
    </row>
    <row r="204" spans="2:65" s="1" customFormat="1" ht="16.5" customHeight="1">
      <c r="B204" s="129"/>
      <c r="C204" s="130" t="s">
        <v>268</v>
      </c>
      <c r="D204" s="130" t="s">
        <v>160</v>
      </c>
      <c r="E204" s="131" t="s">
        <v>2239</v>
      </c>
      <c r="F204" s="132" t="s">
        <v>2240</v>
      </c>
      <c r="G204" s="133" t="s">
        <v>218</v>
      </c>
      <c r="H204" s="134">
        <v>18</v>
      </c>
      <c r="I204" s="135"/>
      <c r="J204" s="136">
        <f>ROUND(I204*H204,2)</f>
        <v>0</v>
      </c>
      <c r="K204" s="132" t="s">
        <v>164</v>
      </c>
      <c r="L204" s="31"/>
      <c r="M204" s="137" t="s">
        <v>1</v>
      </c>
      <c r="N204" s="138" t="s">
        <v>39</v>
      </c>
      <c r="P204" s="139">
        <f>O204*H204</f>
        <v>0</v>
      </c>
      <c r="Q204" s="139">
        <v>0</v>
      </c>
      <c r="R204" s="139">
        <f>Q204*H204</f>
        <v>0</v>
      </c>
      <c r="S204" s="139">
        <v>0</v>
      </c>
      <c r="T204" s="140">
        <f>S204*H204</f>
        <v>0</v>
      </c>
      <c r="AR204" s="141" t="s">
        <v>165</v>
      </c>
      <c r="AT204" s="141" t="s">
        <v>160</v>
      </c>
      <c r="AU204" s="141" t="s">
        <v>82</v>
      </c>
      <c r="AY204" s="16" t="s">
        <v>159</v>
      </c>
      <c r="BE204" s="142">
        <f>IF(N204="základní",J204,0)</f>
        <v>0</v>
      </c>
      <c r="BF204" s="142">
        <f>IF(N204="snížená",J204,0)</f>
        <v>0</v>
      </c>
      <c r="BG204" s="142">
        <f>IF(N204="zákl. přenesená",J204,0)</f>
        <v>0</v>
      </c>
      <c r="BH204" s="142">
        <f>IF(N204="sníž. přenesená",J204,0)</f>
        <v>0</v>
      </c>
      <c r="BI204" s="142">
        <f>IF(N204="nulová",J204,0)</f>
        <v>0</v>
      </c>
      <c r="BJ204" s="16" t="s">
        <v>82</v>
      </c>
      <c r="BK204" s="142">
        <f>ROUND(I204*H204,2)</f>
        <v>0</v>
      </c>
      <c r="BL204" s="16" t="s">
        <v>165</v>
      </c>
      <c r="BM204" s="141" t="s">
        <v>2241</v>
      </c>
    </row>
    <row r="205" spans="2:65" s="1" customFormat="1" ht="19.5">
      <c r="B205" s="31"/>
      <c r="D205" s="143" t="s">
        <v>167</v>
      </c>
      <c r="F205" s="144" t="s">
        <v>2242</v>
      </c>
      <c r="I205" s="145"/>
      <c r="L205" s="31"/>
      <c r="M205" s="146"/>
      <c r="T205" s="54"/>
      <c r="AT205" s="16" t="s">
        <v>167</v>
      </c>
      <c r="AU205" s="16" t="s">
        <v>82</v>
      </c>
    </row>
    <row r="206" spans="2:65" s="1" customFormat="1">
      <c r="B206" s="31"/>
      <c r="D206" s="147" t="s">
        <v>169</v>
      </c>
      <c r="F206" s="148" t="s">
        <v>2243</v>
      </c>
      <c r="I206" s="145"/>
      <c r="L206" s="31"/>
      <c r="M206" s="146"/>
      <c r="T206" s="54"/>
      <c r="AT206" s="16" t="s">
        <v>169</v>
      </c>
      <c r="AU206" s="16" t="s">
        <v>82</v>
      </c>
    </row>
    <row r="207" spans="2:65" s="12" customFormat="1">
      <c r="B207" s="149"/>
      <c r="D207" s="143" t="s">
        <v>171</v>
      </c>
      <c r="E207" s="150" t="s">
        <v>1</v>
      </c>
      <c r="F207" s="151" t="s">
        <v>300</v>
      </c>
      <c r="H207" s="152">
        <v>18</v>
      </c>
      <c r="I207" s="153"/>
      <c r="L207" s="149"/>
      <c r="M207" s="154"/>
      <c r="T207" s="155"/>
      <c r="AT207" s="150" t="s">
        <v>171</v>
      </c>
      <c r="AU207" s="150" t="s">
        <v>82</v>
      </c>
      <c r="AV207" s="12" t="s">
        <v>84</v>
      </c>
      <c r="AW207" s="12" t="s">
        <v>31</v>
      </c>
      <c r="AX207" s="12" t="s">
        <v>74</v>
      </c>
      <c r="AY207" s="150" t="s">
        <v>159</v>
      </c>
    </row>
    <row r="208" spans="2:65" s="13" customFormat="1">
      <c r="B208" s="156"/>
      <c r="D208" s="143" t="s">
        <v>171</v>
      </c>
      <c r="E208" s="157" t="s">
        <v>1</v>
      </c>
      <c r="F208" s="158" t="s">
        <v>173</v>
      </c>
      <c r="H208" s="159">
        <v>18</v>
      </c>
      <c r="I208" s="160"/>
      <c r="L208" s="156"/>
      <c r="M208" s="161"/>
      <c r="T208" s="162"/>
      <c r="AT208" s="157" t="s">
        <v>171</v>
      </c>
      <c r="AU208" s="157" t="s">
        <v>82</v>
      </c>
      <c r="AV208" s="13" t="s">
        <v>165</v>
      </c>
      <c r="AW208" s="13" t="s">
        <v>31</v>
      </c>
      <c r="AX208" s="13" t="s">
        <v>82</v>
      </c>
      <c r="AY208" s="157" t="s">
        <v>159</v>
      </c>
    </row>
    <row r="209" spans="2:65" s="1" customFormat="1" ht="16.5" customHeight="1">
      <c r="B209" s="129"/>
      <c r="C209" s="130" t="s">
        <v>285</v>
      </c>
      <c r="D209" s="130" t="s">
        <v>160</v>
      </c>
      <c r="E209" s="131" t="s">
        <v>2244</v>
      </c>
      <c r="F209" s="132" t="s">
        <v>2245</v>
      </c>
      <c r="G209" s="133" t="s">
        <v>218</v>
      </c>
      <c r="H209" s="134">
        <v>6</v>
      </c>
      <c r="I209" s="135"/>
      <c r="J209" s="136">
        <f>ROUND(I209*H209,2)</f>
        <v>0</v>
      </c>
      <c r="K209" s="132" t="s">
        <v>164</v>
      </c>
      <c r="L209" s="31"/>
      <c r="M209" s="137" t="s">
        <v>1</v>
      </c>
      <c r="N209" s="138" t="s">
        <v>39</v>
      </c>
      <c r="P209" s="139">
        <f>O209*H209</f>
        <v>0</v>
      </c>
      <c r="Q209" s="139">
        <v>0</v>
      </c>
      <c r="R209" s="139">
        <f>Q209*H209</f>
        <v>0</v>
      </c>
      <c r="S209" s="139">
        <v>0</v>
      </c>
      <c r="T209" s="140">
        <f>S209*H209</f>
        <v>0</v>
      </c>
      <c r="AR209" s="141" t="s">
        <v>165</v>
      </c>
      <c r="AT209" s="141" t="s">
        <v>160</v>
      </c>
      <c r="AU209" s="141" t="s">
        <v>82</v>
      </c>
      <c r="AY209" s="16" t="s">
        <v>159</v>
      </c>
      <c r="BE209" s="142">
        <f>IF(N209="základní",J209,0)</f>
        <v>0</v>
      </c>
      <c r="BF209" s="142">
        <f>IF(N209="snížená",J209,0)</f>
        <v>0</v>
      </c>
      <c r="BG209" s="142">
        <f>IF(N209="zákl. přenesená",J209,0)</f>
        <v>0</v>
      </c>
      <c r="BH209" s="142">
        <f>IF(N209="sníž. přenesená",J209,0)</f>
        <v>0</v>
      </c>
      <c r="BI209" s="142">
        <f>IF(N209="nulová",J209,0)</f>
        <v>0</v>
      </c>
      <c r="BJ209" s="16" t="s">
        <v>82</v>
      </c>
      <c r="BK209" s="142">
        <f>ROUND(I209*H209,2)</f>
        <v>0</v>
      </c>
      <c r="BL209" s="16" t="s">
        <v>165</v>
      </c>
      <c r="BM209" s="141" t="s">
        <v>2246</v>
      </c>
    </row>
    <row r="210" spans="2:65" s="1" customFormat="1" ht="19.5">
      <c r="B210" s="31"/>
      <c r="D210" s="143" t="s">
        <v>167</v>
      </c>
      <c r="F210" s="144" t="s">
        <v>2247</v>
      </c>
      <c r="I210" s="145"/>
      <c r="L210" s="31"/>
      <c r="M210" s="146"/>
      <c r="T210" s="54"/>
      <c r="AT210" s="16" t="s">
        <v>167</v>
      </c>
      <c r="AU210" s="16" t="s">
        <v>82</v>
      </c>
    </row>
    <row r="211" spans="2:65" s="1" customFormat="1">
      <c r="B211" s="31"/>
      <c r="D211" s="147" t="s">
        <v>169</v>
      </c>
      <c r="F211" s="148" t="s">
        <v>2248</v>
      </c>
      <c r="I211" s="145"/>
      <c r="L211" s="31"/>
      <c r="M211" s="146"/>
      <c r="T211" s="54"/>
      <c r="AT211" s="16" t="s">
        <v>169</v>
      </c>
      <c r="AU211" s="16" t="s">
        <v>82</v>
      </c>
    </row>
    <row r="212" spans="2:65" s="12" customFormat="1">
      <c r="B212" s="149"/>
      <c r="D212" s="143" t="s">
        <v>171</v>
      </c>
      <c r="E212" s="150" t="s">
        <v>1</v>
      </c>
      <c r="F212" s="151" t="s">
        <v>199</v>
      </c>
      <c r="H212" s="152">
        <v>6</v>
      </c>
      <c r="I212" s="153"/>
      <c r="L212" s="149"/>
      <c r="M212" s="154"/>
      <c r="T212" s="155"/>
      <c r="AT212" s="150" t="s">
        <v>171</v>
      </c>
      <c r="AU212" s="150" t="s">
        <v>82</v>
      </c>
      <c r="AV212" s="12" t="s">
        <v>84</v>
      </c>
      <c r="AW212" s="12" t="s">
        <v>31</v>
      </c>
      <c r="AX212" s="12" t="s">
        <v>74</v>
      </c>
      <c r="AY212" s="150" t="s">
        <v>159</v>
      </c>
    </row>
    <row r="213" spans="2:65" s="13" customFormat="1">
      <c r="B213" s="156"/>
      <c r="D213" s="143" t="s">
        <v>171</v>
      </c>
      <c r="E213" s="157" t="s">
        <v>1</v>
      </c>
      <c r="F213" s="158" t="s">
        <v>173</v>
      </c>
      <c r="H213" s="159">
        <v>6</v>
      </c>
      <c r="I213" s="160"/>
      <c r="L213" s="156"/>
      <c r="M213" s="161"/>
      <c r="T213" s="162"/>
      <c r="AT213" s="157" t="s">
        <v>171</v>
      </c>
      <c r="AU213" s="157" t="s">
        <v>82</v>
      </c>
      <c r="AV213" s="13" t="s">
        <v>165</v>
      </c>
      <c r="AW213" s="13" t="s">
        <v>31</v>
      </c>
      <c r="AX213" s="13" t="s">
        <v>82</v>
      </c>
      <c r="AY213" s="157" t="s">
        <v>159</v>
      </c>
    </row>
    <row r="214" spans="2:65" s="1" customFormat="1" ht="16.5" customHeight="1">
      <c r="B214" s="129"/>
      <c r="C214" s="130" t="s">
        <v>300</v>
      </c>
      <c r="D214" s="130" t="s">
        <v>160</v>
      </c>
      <c r="E214" s="131" t="s">
        <v>2249</v>
      </c>
      <c r="F214" s="132" t="s">
        <v>2250</v>
      </c>
      <c r="G214" s="133" t="s">
        <v>218</v>
      </c>
      <c r="H214" s="134">
        <v>4</v>
      </c>
      <c r="I214" s="135"/>
      <c r="J214" s="136">
        <f>ROUND(I214*H214,2)</f>
        <v>0</v>
      </c>
      <c r="K214" s="132" t="s">
        <v>164</v>
      </c>
      <c r="L214" s="31"/>
      <c r="M214" s="137" t="s">
        <v>1</v>
      </c>
      <c r="N214" s="138" t="s">
        <v>39</v>
      </c>
      <c r="P214" s="139">
        <f>O214*H214</f>
        <v>0</v>
      </c>
      <c r="Q214" s="139">
        <v>0</v>
      </c>
      <c r="R214" s="139">
        <f>Q214*H214</f>
        <v>0</v>
      </c>
      <c r="S214" s="139">
        <v>0</v>
      </c>
      <c r="T214" s="140">
        <f>S214*H214</f>
        <v>0</v>
      </c>
      <c r="AR214" s="141" t="s">
        <v>165</v>
      </c>
      <c r="AT214" s="141" t="s">
        <v>160</v>
      </c>
      <c r="AU214" s="141" t="s">
        <v>82</v>
      </c>
      <c r="AY214" s="16" t="s">
        <v>159</v>
      </c>
      <c r="BE214" s="142">
        <f>IF(N214="základní",J214,0)</f>
        <v>0</v>
      </c>
      <c r="BF214" s="142">
        <f>IF(N214="snížená",J214,0)</f>
        <v>0</v>
      </c>
      <c r="BG214" s="142">
        <f>IF(N214="zákl. přenesená",J214,0)</f>
        <v>0</v>
      </c>
      <c r="BH214" s="142">
        <f>IF(N214="sníž. přenesená",J214,0)</f>
        <v>0</v>
      </c>
      <c r="BI214" s="142">
        <f>IF(N214="nulová",J214,0)</f>
        <v>0</v>
      </c>
      <c r="BJ214" s="16" t="s">
        <v>82</v>
      </c>
      <c r="BK214" s="142">
        <f>ROUND(I214*H214,2)</f>
        <v>0</v>
      </c>
      <c r="BL214" s="16" t="s">
        <v>165</v>
      </c>
      <c r="BM214" s="141" t="s">
        <v>2251</v>
      </c>
    </row>
    <row r="215" spans="2:65" s="1" customFormat="1" ht="19.5">
      <c r="B215" s="31"/>
      <c r="D215" s="143" t="s">
        <v>167</v>
      </c>
      <c r="F215" s="144" t="s">
        <v>2252</v>
      </c>
      <c r="I215" s="145"/>
      <c r="L215" s="31"/>
      <c r="M215" s="146"/>
      <c r="T215" s="54"/>
      <c r="AT215" s="16" t="s">
        <v>167</v>
      </c>
      <c r="AU215" s="16" t="s">
        <v>82</v>
      </c>
    </row>
    <row r="216" spans="2:65" s="1" customFormat="1">
      <c r="B216" s="31"/>
      <c r="D216" s="147" t="s">
        <v>169</v>
      </c>
      <c r="F216" s="148" t="s">
        <v>2253</v>
      </c>
      <c r="I216" s="145"/>
      <c r="L216" s="31"/>
      <c r="M216" s="146"/>
      <c r="T216" s="54"/>
      <c r="AT216" s="16" t="s">
        <v>169</v>
      </c>
      <c r="AU216" s="16" t="s">
        <v>82</v>
      </c>
    </row>
    <row r="217" spans="2:65" s="12" customFormat="1">
      <c r="B217" s="149"/>
      <c r="D217" s="143" t="s">
        <v>171</v>
      </c>
      <c r="E217" s="150" t="s">
        <v>1</v>
      </c>
      <c r="F217" s="151" t="s">
        <v>2254</v>
      </c>
      <c r="H217" s="152">
        <v>4</v>
      </c>
      <c r="I217" s="153"/>
      <c r="L217" s="149"/>
      <c r="M217" s="154"/>
      <c r="T217" s="155"/>
      <c r="AT217" s="150" t="s">
        <v>171</v>
      </c>
      <c r="AU217" s="150" t="s">
        <v>82</v>
      </c>
      <c r="AV217" s="12" t="s">
        <v>84</v>
      </c>
      <c r="AW217" s="12" t="s">
        <v>31</v>
      </c>
      <c r="AX217" s="12" t="s">
        <v>74</v>
      </c>
      <c r="AY217" s="150" t="s">
        <v>159</v>
      </c>
    </row>
    <row r="218" spans="2:65" s="13" customFormat="1">
      <c r="B218" s="156"/>
      <c r="D218" s="143" t="s">
        <v>171</v>
      </c>
      <c r="E218" s="157" t="s">
        <v>1</v>
      </c>
      <c r="F218" s="158" t="s">
        <v>173</v>
      </c>
      <c r="H218" s="159">
        <v>4</v>
      </c>
      <c r="I218" s="160"/>
      <c r="L218" s="156"/>
      <c r="M218" s="161"/>
      <c r="T218" s="162"/>
      <c r="AT218" s="157" t="s">
        <v>171</v>
      </c>
      <c r="AU218" s="157" t="s">
        <v>82</v>
      </c>
      <c r="AV218" s="13" t="s">
        <v>165</v>
      </c>
      <c r="AW218" s="13" t="s">
        <v>31</v>
      </c>
      <c r="AX218" s="13" t="s">
        <v>82</v>
      </c>
      <c r="AY218" s="157" t="s">
        <v>159</v>
      </c>
    </row>
    <row r="219" spans="2:65" s="1" customFormat="1" ht="16.5" customHeight="1">
      <c r="B219" s="129"/>
      <c r="C219" s="130" t="s">
        <v>298</v>
      </c>
      <c r="D219" s="130" t="s">
        <v>160</v>
      </c>
      <c r="E219" s="131" t="s">
        <v>2255</v>
      </c>
      <c r="F219" s="132" t="s">
        <v>2256</v>
      </c>
      <c r="G219" s="133" t="s">
        <v>218</v>
      </c>
      <c r="H219" s="134">
        <v>1</v>
      </c>
      <c r="I219" s="135"/>
      <c r="J219" s="136">
        <f>ROUND(I219*H219,2)</f>
        <v>0</v>
      </c>
      <c r="K219" s="132" t="s">
        <v>164</v>
      </c>
      <c r="L219" s="31"/>
      <c r="M219" s="137" t="s">
        <v>1</v>
      </c>
      <c r="N219" s="138" t="s">
        <v>39</v>
      </c>
      <c r="P219" s="139">
        <f>O219*H219</f>
        <v>0</v>
      </c>
      <c r="Q219" s="139">
        <v>0</v>
      </c>
      <c r="R219" s="139">
        <f>Q219*H219</f>
        <v>0</v>
      </c>
      <c r="S219" s="139">
        <v>0</v>
      </c>
      <c r="T219" s="140">
        <f>S219*H219</f>
        <v>0</v>
      </c>
      <c r="AR219" s="141" t="s">
        <v>165</v>
      </c>
      <c r="AT219" s="141" t="s">
        <v>160</v>
      </c>
      <c r="AU219" s="141" t="s">
        <v>82</v>
      </c>
      <c r="AY219" s="16" t="s">
        <v>159</v>
      </c>
      <c r="BE219" s="142">
        <f>IF(N219="základní",J219,0)</f>
        <v>0</v>
      </c>
      <c r="BF219" s="142">
        <f>IF(N219="snížená",J219,0)</f>
        <v>0</v>
      </c>
      <c r="BG219" s="142">
        <f>IF(N219="zákl. přenesená",J219,0)</f>
        <v>0</v>
      </c>
      <c r="BH219" s="142">
        <f>IF(N219="sníž. přenesená",J219,0)</f>
        <v>0</v>
      </c>
      <c r="BI219" s="142">
        <f>IF(N219="nulová",J219,0)</f>
        <v>0</v>
      </c>
      <c r="BJ219" s="16" t="s">
        <v>82</v>
      </c>
      <c r="BK219" s="142">
        <f>ROUND(I219*H219,2)</f>
        <v>0</v>
      </c>
      <c r="BL219" s="16" t="s">
        <v>165</v>
      </c>
      <c r="BM219" s="141" t="s">
        <v>2257</v>
      </c>
    </row>
    <row r="220" spans="2:65" s="1" customFormat="1" ht="19.5">
      <c r="B220" s="31"/>
      <c r="D220" s="143" t="s">
        <v>167</v>
      </c>
      <c r="F220" s="144" t="s">
        <v>2258</v>
      </c>
      <c r="I220" s="145"/>
      <c r="L220" s="31"/>
      <c r="M220" s="146"/>
      <c r="T220" s="54"/>
      <c r="AT220" s="16" t="s">
        <v>167</v>
      </c>
      <c r="AU220" s="16" t="s">
        <v>82</v>
      </c>
    </row>
    <row r="221" spans="2:65" s="1" customFormat="1">
      <c r="B221" s="31"/>
      <c r="D221" s="147" t="s">
        <v>169</v>
      </c>
      <c r="F221" s="148" t="s">
        <v>2259</v>
      </c>
      <c r="I221" s="145"/>
      <c r="L221" s="31"/>
      <c r="M221" s="146"/>
      <c r="T221" s="54"/>
      <c r="AT221" s="16" t="s">
        <v>169</v>
      </c>
      <c r="AU221" s="16" t="s">
        <v>82</v>
      </c>
    </row>
    <row r="222" spans="2:65" s="12" customFormat="1">
      <c r="B222" s="149"/>
      <c r="D222" s="143" t="s">
        <v>171</v>
      </c>
      <c r="E222" s="150" t="s">
        <v>1</v>
      </c>
      <c r="F222" s="151" t="s">
        <v>82</v>
      </c>
      <c r="H222" s="152">
        <v>1</v>
      </c>
      <c r="I222" s="153"/>
      <c r="L222" s="149"/>
      <c r="M222" s="154"/>
      <c r="T222" s="155"/>
      <c r="AT222" s="150" t="s">
        <v>171</v>
      </c>
      <c r="AU222" s="150" t="s">
        <v>82</v>
      </c>
      <c r="AV222" s="12" t="s">
        <v>84</v>
      </c>
      <c r="AW222" s="12" t="s">
        <v>31</v>
      </c>
      <c r="AX222" s="12" t="s">
        <v>74</v>
      </c>
      <c r="AY222" s="150" t="s">
        <v>159</v>
      </c>
    </row>
    <row r="223" spans="2:65" s="13" customFormat="1">
      <c r="B223" s="156"/>
      <c r="D223" s="143" t="s">
        <v>171</v>
      </c>
      <c r="E223" s="157" t="s">
        <v>1</v>
      </c>
      <c r="F223" s="158" t="s">
        <v>173</v>
      </c>
      <c r="H223" s="159">
        <v>1</v>
      </c>
      <c r="I223" s="160"/>
      <c r="L223" s="156"/>
      <c r="M223" s="161"/>
      <c r="T223" s="162"/>
      <c r="AT223" s="157" t="s">
        <v>171</v>
      </c>
      <c r="AU223" s="157" t="s">
        <v>82</v>
      </c>
      <c r="AV223" s="13" t="s">
        <v>165</v>
      </c>
      <c r="AW223" s="13" t="s">
        <v>31</v>
      </c>
      <c r="AX223" s="13" t="s">
        <v>82</v>
      </c>
      <c r="AY223" s="157" t="s">
        <v>159</v>
      </c>
    </row>
    <row r="224" spans="2:65" s="11" customFormat="1" ht="25.9" customHeight="1">
      <c r="B224" s="119"/>
      <c r="D224" s="120" t="s">
        <v>73</v>
      </c>
      <c r="E224" s="121" t="s">
        <v>300</v>
      </c>
      <c r="F224" s="121" t="s">
        <v>2045</v>
      </c>
      <c r="I224" s="122"/>
      <c r="J224" s="123">
        <f>BK224</f>
        <v>0</v>
      </c>
      <c r="L224" s="119"/>
      <c r="M224" s="124"/>
      <c r="P224" s="125">
        <f>SUM(P225:P458)</f>
        <v>0</v>
      </c>
      <c r="R224" s="125">
        <f>SUM(R225:R458)</f>
        <v>119.47366000000001</v>
      </c>
      <c r="T224" s="126">
        <f>SUM(T225:T458)</f>
        <v>0</v>
      </c>
      <c r="AR224" s="120" t="s">
        <v>82</v>
      </c>
      <c r="AT224" s="127" t="s">
        <v>73</v>
      </c>
      <c r="AU224" s="127" t="s">
        <v>74</v>
      </c>
      <c r="AY224" s="120" t="s">
        <v>159</v>
      </c>
      <c r="BK224" s="128">
        <f>SUM(BK225:BK458)</f>
        <v>0</v>
      </c>
    </row>
    <row r="225" spans="2:65" s="1" customFormat="1" ht="16.5" customHeight="1">
      <c r="B225" s="129"/>
      <c r="C225" s="169" t="s">
        <v>316</v>
      </c>
      <c r="D225" s="169" t="s">
        <v>418</v>
      </c>
      <c r="E225" s="170" t="s">
        <v>2260</v>
      </c>
      <c r="F225" s="171" t="s">
        <v>2261</v>
      </c>
      <c r="G225" s="172" t="s">
        <v>751</v>
      </c>
      <c r="H225" s="173">
        <v>400</v>
      </c>
      <c r="I225" s="174"/>
      <c r="J225" s="175">
        <f>ROUND(I225*H225,2)</f>
        <v>0</v>
      </c>
      <c r="K225" s="171" t="s">
        <v>164</v>
      </c>
      <c r="L225" s="176"/>
      <c r="M225" s="177" t="s">
        <v>1</v>
      </c>
      <c r="N225" s="178" t="s">
        <v>39</v>
      </c>
      <c r="P225" s="139">
        <f>O225*H225</f>
        <v>0</v>
      </c>
      <c r="Q225" s="139">
        <v>1E-3</v>
      </c>
      <c r="R225" s="139">
        <f>Q225*H225</f>
        <v>0.4</v>
      </c>
      <c r="S225" s="139">
        <v>0</v>
      </c>
      <c r="T225" s="140">
        <f>S225*H225</f>
        <v>0</v>
      </c>
      <c r="AR225" s="141" t="s">
        <v>215</v>
      </c>
      <c r="AT225" s="141" t="s">
        <v>418</v>
      </c>
      <c r="AU225" s="141" t="s">
        <v>82</v>
      </c>
      <c r="AY225" s="16" t="s">
        <v>159</v>
      </c>
      <c r="BE225" s="142">
        <f>IF(N225="základní",J225,0)</f>
        <v>0</v>
      </c>
      <c r="BF225" s="142">
        <f>IF(N225="snížená",J225,0)</f>
        <v>0</v>
      </c>
      <c r="BG225" s="142">
        <f>IF(N225="zákl. přenesená",J225,0)</f>
        <v>0</v>
      </c>
      <c r="BH225" s="142">
        <f>IF(N225="sníž. přenesená",J225,0)</f>
        <v>0</v>
      </c>
      <c r="BI225" s="142">
        <f>IF(N225="nulová",J225,0)</f>
        <v>0</v>
      </c>
      <c r="BJ225" s="16" t="s">
        <v>82</v>
      </c>
      <c r="BK225" s="142">
        <f>ROUND(I225*H225,2)</f>
        <v>0</v>
      </c>
      <c r="BL225" s="16" t="s">
        <v>165</v>
      </c>
      <c r="BM225" s="141" t="s">
        <v>2262</v>
      </c>
    </row>
    <row r="226" spans="2:65" s="1" customFormat="1">
      <c r="B226" s="31"/>
      <c r="D226" s="143" t="s">
        <v>167</v>
      </c>
      <c r="F226" s="144" t="s">
        <v>2261</v>
      </c>
      <c r="I226" s="145"/>
      <c r="L226" s="31"/>
      <c r="M226" s="146"/>
      <c r="T226" s="54"/>
      <c r="AT226" s="16" t="s">
        <v>167</v>
      </c>
      <c r="AU226" s="16" t="s">
        <v>82</v>
      </c>
    </row>
    <row r="227" spans="2:65" s="12" customFormat="1">
      <c r="B227" s="149"/>
      <c r="D227" s="143" t="s">
        <v>171</v>
      </c>
      <c r="E227" s="150" t="s">
        <v>1</v>
      </c>
      <c r="F227" s="151" t="s">
        <v>2263</v>
      </c>
      <c r="H227" s="152">
        <v>400</v>
      </c>
      <c r="I227" s="153"/>
      <c r="L227" s="149"/>
      <c r="M227" s="154"/>
      <c r="T227" s="155"/>
      <c r="AT227" s="150" t="s">
        <v>171</v>
      </c>
      <c r="AU227" s="150" t="s">
        <v>82</v>
      </c>
      <c r="AV227" s="12" t="s">
        <v>84</v>
      </c>
      <c r="AW227" s="12" t="s">
        <v>31</v>
      </c>
      <c r="AX227" s="12" t="s">
        <v>74</v>
      </c>
      <c r="AY227" s="150" t="s">
        <v>159</v>
      </c>
    </row>
    <row r="228" spans="2:65" s="13" customFormat="1">
      <c r="B228" s="156"/>
      <c r="D228" s="143" t="s">
        <v>171</v>
      </c>
      <c r="E228" s="157" t="s">
        <v>1</v>
      </c>
      <c r="F228" s="158" t="s">
        <v>173</v>
      </c>
      <c r="H228" s="159">
        <v>400</v>
      </c>
      <c r="I228" s="160"/>
      <c r="L228" s="156"/>
      <c r="M228" s="161"/>
      <c r="T228" s="162"/>
      <c r="AT228" s="157" t="s">
        <v>171</v>
      </c>
      <c r="AU228" s="157" t="s">
        <v>82</v>
      </c>
      <c r="AV228" s="13" t="s">
        <v>165</v>
      </c>
      <c r="AW228" s="13" t="s">
        <v>31</v>
      </c>
      <c r="AX228" s="13" t="s">
        <v>82</v>
      </c>
      <c r="AY228" s="157" t="s">
        <v>159</v>
      </c>
    </row>
    <row r="229" spans="2:65" s="1" customFormat="1" ht="16.5" customHeight="1">
      <c r="B229" s="129"/>
      <c r="C229" s="169" t="s">
        <v>7</v>
      </c>
      <c r="D229" s="169" t="s">
        <v>418</v>
      </c>
      <c r="E229" s="170" t="s">
        <v>2264</v>
      </c>
      <c r="F229" s="171" t="s">
        <v>2265</v>
      </c>
      <c r="G229" s="172" t="s">
        <v>202</v>
      </c>
      <c r="H229" s="173">
        <v>28.1</v>
      </c>
      <c r="I229" s="174"/>
      <c r="J229" s="175">
        <f>ROUND(I229*H229,2)</f>
        <v>0</v>
      </c>
      <c r="K229" s="171" t="s">
        <v>164</v>
      </c>
      <c r="L229" s="176"/>
      <c r="M229" s="177" t="s">
        <v>1</v>
      </c>
      <c r="N229" s="178" t="s">
        <v>39</v>
      </c>
      <c r="P229" s="139">
        <f>O229*H229</f>
        <v>0</v>
      </c>
      <c r="Q229" s="139">
        <v>0.22</v>
      </c>
      <c r="R229" s="139">
        <f>Q229*H229</f>
        <v>6.1820000000000004</v>
      </c>
      <c r="S229" s="139">
        <v>0</v>
      </c>
      <c r="T229" s="140">
        <f>S229*H229</f>
        <v>0</v>
      </c>
      <c r="AR229" s="141" t="s">
        <v>215</v>
      </c>
      <c r="AT229" s="141" t="s">
        <v>418</v>
      </c>
      <c r="AU229" s="141" t="s">
        <v>82</v>
      </c>
      <c r="AY229" s="16" t="s">
        <v>159</v>
      </c>
      <c r="BE229" s="142">
        <f>IF(N229="základní",J229,0)</f>
        <v>0</v>
      </c>
      <c r="BF229" s="142">
        <f>IF(N229="snížená",J229,0)</f>
        <v>0</v>
      </c>
      <c r="BG229" s="142">
        <f>IF(N229="zákl. přenesená",J229,0)</f>
        <v>0</v>
      </c>
      <c r="BH229" s="142">
        <f>IF(N229="sníž. přenesená",J229,0)</f>
        <v>0</v>
      </c>
      <c r="BI229" s="142">
        <f>IF(N229="nulová",J229,0)</f>
        <v>0</v>
      </c>
      <c r="BJ229" s="16" t="s">
        <v>82</v>
      </c>
      <c r="BK229" s="142">
        <f>ROUND(I229*H229,2)</f>
        <v>0</v>
      </c>
      <c r="BL229" s="16" t="s">
        <v>165</v>
      </c>
      <c r="BM229" s="141" t="s">
        <v>2266</v>
      </c>
    </row>
    <row r="230" spans="2:65" s="1" customFormat="1">
      <c r="B230" s="31"/>
      <c r="D230" s="143" t="s">
        <v>167</v>
      </c>
      <c r="F230" s="144" t="s">
        <v>2265</v>
      </c>
      <c r="I230" s="145"/>
      <c r="L230" s="31"/>
      <c r="M230" s="146"/>
      <c r="T230" s="54"/>
      <c r="AT230" s="16" t="s">
        <v>167</v>
      </c>
      <c r="AU230" s="16" t="s">
        <v>82</v>
      </c>
    </row>
    <row r="231" spans="2:65" s="12" customFormat="1">
      <c r="B231" s="149"/>
      <c r="D231" s="143" t="s">
        <v>171</v>
      </c>
      <c r="E231" s="150" t="s">
        <v>1</v>
      </c>
      <c r="F231" s="151" t="s">
        <v>2267</v>
      </c>
      <c r="H231" s="152">
        <v>28.1</v>
      </c>
      <c r="I231" s="153"/>
      <c r="L231" s="149"/>
      <c r="M231" s="154"/>
      <c r="T231" s="155"/>
      <c r="AT231" s="150" t="s">
        <v>171</v>
      </c>
      <c r="AU231" s="150" t="s">
        <v>82</v>
      </c>
      <c r="AV231" s="12" t="s">
        <v>84</v>
      </c>
      <c r="AW231" s="12" t="s">
        <v>31</v>
      </c>
      <c r="AX231" s="12" t="s">
        <v>74</v>
      </c>
      <c r="AY231" s="150" t="s">
        <v>159</v>
      </c>
    </row>
    <row r="232" spans="2:65" s="13" customFormat="1">
      <c r="B232" s="156"/>
      <c r="D232" s="143" t="s">
        <v>171</v>
      </c>
      <c r="E232" s="157" t="s">
        <v>1</v>
      </c>
      <c r="F232" s="158" t="s">
        <v>173</v>
      </c>
      <c r="H232" s="159">
        <v>28.1</v>
      </c>
      <c r="I232" s="160"/>
      <c r="L232" s="156"/>
      <c r="M232" s="161"/>
      <c r="T232" s="162"/>
      <c r="AT232" s="157" t="s">
        <v>171</v>
      </c>
      <c r="AU232" s="157" t="s">
        <v>82</v>
      </c>
      <c r="AV232" s="13" t="s">
        <v>165</v>
      </c>
      <c r="AW232" s="13" t="s">
        <v>31</v>
      </c>
      <c r="AX232" s="13" t="s">
        <v>82</v>
      </c>
      <c r="AY232" s="157" t="s">
        <v>159</v>
      </c>
    </row>
    <row r="233" spans="2:65" s="1" customFormat="1" ht="16.5" customHeight="1">
      <c r="B233" s="129"/>
      <c r="C233" s="130" t="s">
        <v>329</v>
      </c>
      <c r="D233" s="130" t="s">
        <v>160</v>
      </c>
      <c r="E233" s="131" t="s">
        <v>2268</v>
      </c>
      <c r="F233" s="132" t="s">
        <v>2269</v>
      </c>
      <c r="G233" s="133" t="s">
        <v>163</v>
      </c>
      <c r="H233" s="134">
        <v>14956</v>
      </c>
      <c r="I233" s="135"/>
      <c r="J233" s="136">
        <f>ROUND(I233*H233,2)</f>
        <v>0</v>
      </c>
      <c r="K233" s="132" t="s">
        <v>164</v>
      </c>
      <c r="L233" s="31"/>
      <c r="M233" s="137" t="s">
        <v>1</v>
      </c>
      <c r="N233" s="138" t="s">
        <v>39</v>
      </c>
      <c r="P233" s="139">
        <f>O233*H233</f>
        <v>0</v>
      </c>
      <c r="Q233" s="139">
        <v>0</v>
      </c>
      <c r="R233" s="139">
        <f>Q233*H233</f>
        <v>0</v>
      </c>
      <c r="S233" s="139">
        <v>0</v>
      </c>
      <c r="T233" s="140">
        <f>S233*H233</f>
        <v>0</v>
      </c>
      <c r="AR233" s="141" t="s">
        <v>165</v>
      </c>
      <c r="AT233" s="141" t="s">
        <v>160</v>
      </c>
      <c r="AU233" s="141" t="s">
        <v>82</v>
      </c>
      <c r="AY233" s="16" t="s">
        <v>159</v>
      </c>
      <c r="BE233" s="142">
        <f>IF(N233="základní",J233,0)</f>
        <v>0</v>
      </c>
      <c r="BF233" s="142">
        <f>IF(N233="snížená",J233,0)</f>
        <v>0</v>
      </c>
      <c r="BG233" s="142">
        <f>IF(N233="zákl. přenesená",J233,0)</f>
        <v>0</v>
      </c>
      <c r="BH233" s="142">
        <f>IF(N233="sníž. přenesená",J233,0)</f>
        <v>0</v>
      </c>
      <c r="BI233" s="142">
        <f>IF(N233="nulová",J233,0)</f>
        <v>0</v>
      </c>
      <c r="BJ233" s="16" t="s">
        <v>82</v>
      </c>
      <c r="BK233" s="142">
        <f>ROUND(I233*H233,2)</f>
        <v>0</v>
      </c>
      <c r="BL233" s="16" t="s">
        <v>165</v>
      </c>
      <c r="BM233" s="141" t="s">
        <v>2270</v>
      </c>
    </row>
    <row r="234" spans="2:65" s="1" customFormat="1">
      <c r="B234" s="31"/>
      <c r="D234" s="143" t="s">
        <v>167</v>
      </c>
      <c r="F234" s="144" t="s">
        <v>2271</v>
      </c>
      <c r="I234" s="145"/>
      <c r="L234" s="31"/>
      <c r="M234" s="146"/>
      <c r="T234" s="54"/>
      <c r="AT234" s="16" t="s">
        <v>167</v>
      </c>
      <c r="AU234" s="16" t="s">
        <v>82</v>
      </c>
    </row>
    <row r="235" spans="2:65" s="1" customFormat="1">
      <c r="B235" s="31"/>
      <c r="D235" s="147" t="s">
        <v>169</v>
      </c>
      <c r="F235" s="148" t="s">
        <v>2272</v>
      </c>
      <c r="I235" s="145"/>
      <c r="L235" s="31"/>
      <c r="M235" s="146"/>
      <c r="T235" s="54"/>
      <c r="AT235" s="16" t="s">
        <v>169</v>
      </c>
      <c r="AU235" s="16" t="s">
        <v>82</v>
      </c>
    </row>
    <row r="236" spans="2:65" s="12" customFormat="1">
      <c r="B236" s="149"/>
      <c r="D236" s="143" t="s">
        <v>171</v>
      </c>
      <c r="E236" s="150" t="s">
        <v>1</v>
      </c>
      <c r="F236" s="151" t="s">
        <v>2273</v>
      </c>
      <c r="H236" s="152">
        <v>14956</v>
      </c>
      <c r="I236" s="153"/>
      <c r="L236" s="149"/>
      <c r="M236" s="154"/>
      <c r="T236" s="155"/>
      <c r="AT236" s="150" t="s">
        <v>171</v>
      </c>
      <c r="AU236" s="150" t="s">
        <v>82</v>
      </c>
      <c r="AV236" s="12" t="s">
        <v>84</v>
      </c>
      <c r="AW236" s="12" t="s">
        <v>31</v>
      </c>
      <c r="AX236" s="12" t="s">
        <v>74</v>
      </c>
      <c r="AY236" s="150" t="s">
        <v>159</v>
      </c>
    </row>
    <row r="237" spans="2:65" s="13" customFormat="1">
      <c r="B237" s="156"/>
      <c r="D237" s="143" t="s">
        <v>171</v>
      </c>
      <c r="E237" s="157" t="s">
        <v>1</v>
      </c>
      <c r="F237" s="158" t="s">
        <v>173</v>
      </c>
      <c r="H237" s="159">
        <v>14956</v>
      </c>
      <c r="I237" s="160"/>
      <c r="L237" s="156"/>
      <c r="M237" s="161"/>
      <c r="T237" s="162"/>
      <c r="AT237" s="157" t="s">
        <v>171</v>
      </c>
      <c r="AU237" s="157" t="s">
        <v>82</v>
      </c>
      <c r="AV237" s="13" t="s">
        <v>165</v>
      </c>
      <c r="AW237" s="13" t="s">
        <v>31</v>
      </c>
      <c r="AX237" s="13" t="s">
        <v>82</v>
      </c>
      <c r="AY237" s="157" t="s">
        <v>159</v>
      </c>
    </row>
    <row r="238" spans="2:65" s="1" customFormat="1" ht="24.2" customHeight="1">
      <c r="B238" s="129"/>
      <c r="C238" s="130" t="s">
        <v>336</v>
      </c>
      <c r="D238" s="130" t="s">
        <v>160</v>
      </c>
      <c r="E238" s="131" t="s">
        <v>2274</v>
      </c>
      <c r="F238" s="132" t="s">
        <v>2275</v>
      </c>
      <c r="G238" s="133" t="s">
        <v>163</v>
      </c>
      <c r="H238" s="134">
        <v>2236</v>
      </c>
      <c r="I238" s="135"/>
      <c r="J238" s="136">
        <f>ROUND(I238*H238,2)</f>
        <v>0</v>
      </c>
      <c r="K238" s="132" t="s">
        <v>164</v>
      </c>
      <c r="L238" s="31"/>
      <c r="M238" s="137" t="s">
        <v>1</v>
      </c>
      <c r="N238" s="138" t="s">
        <v>39</v>
      </c>
      <c r="P238" s="139">
        <f>O238*H238</f>
        <v>0</v>
      </c>
      <c r="Q238" s="139">
        <v>0</v>
      </c>
      <c r="R238" s="139">
        <f>Q238*H238</f>
        <v>0</v>
      </c>
      <c r="S238" s="139">
        <v>0</v>
      </c>
      <c r="T238" s="140">
        <f>S238*H238</f>
        <v>0</v>
      </c>
      <c r="AR238" s="141" t="s">
        <v>165</v>
      </c>
      <c r="AT238" s="141" t="s">
        <v>160</v>
      </c>
      <c r="AU238" s="141" t="s">
        <v>82</v>
      </c>
      <c r="AY238" s="16" t="s">
        <v>159</v>
      </c>
      <c r="BE238" s="142">
        <f>IF(N238="základní",J238,0)</f>
        <v>0</v>
      </c>
      <c r="BF238" s="142">
        <f>IF(N238="snížená",J238,0)</f>
        <v>0</v>
      </c>
      <c r="BG238" s="142">
        <f>IF(N238="zákl. přenesená",J238,0)</f>
        <v>0</v>
      </c>
      <c r="BH238" s="142">
        <f>IF(N238="sníž. přenesená",J238,0)</f>
        <v>0</v>
      </c>
      <c r="BI238" s="142">
        <f>IF(N238="nulová",J238,0)</f>
        <v>0</v>
      </c>
      <c r="BJ238" s="16" t="s">
        <v>82</v>
      </c>
      <c r="BK238" s="142">
        <f>ROUND(I238*H238,2)</f>
        <v>0</v>
      </c>
      <c r="BL238" s="16" t="s">
        <v>165</v>
      </c>
      <c r="BM238" s="141" t="s">
        <v>2276</v>
      </c>
    </row>
    <row r="239" spans="2:65" s="1" customFormat="1">
      <c r="B239" s="31"/>
      <c r="D239" s="143" t="s">
        <v>167</v>
      </c>
      <c r="F239" s="144" t="s">
        <v>2277</v>
      </c>
      <c r="I239" s="145"/>
      <c r="L239" s="31"/>
      <c r="M239" s="146"/>
      <c r="T239" s="54"/>
      <c r="AT239" s="16" t="s">
        <v>167</v>
      </c>
      <c r="AU239" s="16" t="s">
        <v>82</v>
      </c>
    </row>
    <row r="240" spans="2:65" s="1" customFormat="1">
      <c r="B240" s="31"/>
      <c r="D240" s="147" t="s">
        <v>169</v>
      </c>
      <c r="F240" s="148" t="s">
        <v>2278</v>
      </c>
      <c r="I240" s="145"/>
      <c r="L240" s="31"/>
      <c r="M240" s="146"/>
      <c r="T240" s="54"/>
      <c r="AT240" s="16" t="s">
        <v>169</v>
      </c>
      <c r="AU240" s="16" t="s">
        <v>82</v>
      </c>
    </row>
    <row r="241" spans="2:65" s="12" customFormat="1">
      <c r="B241" s="149"/>
      <c r="D241" s="143" t="s">
        <v>171</v>
      </c>
      <c r="E241" s="150" t="s">
        <v>1</v>
      </c>
      <c r="F241" s="151" t="s">
        <v>2279</v>
      </c>
      <c r="H241" s="152">
        <v>2236</v>
      </c>
      <c r="I241" s="153"/>
      <c r="L241" s="149"/>
      <c r="M241" s="154"/>
      <c r="T241" s="155"/>
      <c r="AT241" s="150" t="s">
        <v>171</v>
      </c>
      <c r="AU241" s="150" t="s">
        <v>82</v>
      </c>
      <c r="AV241" s="12" t="s">
        <v>84</v>
      </c>
      <c r="AW241" s="12" t="s">
        <v>31</v>
      </c>
      <c r="AX241" s="12" t="s">
        <v>74</v>
      </c>
      <c r="AY241" s="150" t="s">
        <v>159</v>
      </c>
    </row>
    <row r="242" spans="2:65" s="13" customFormat="1">
      <c r="B242" s="156"/>
      <c r="D242" s="143" t="s">
        <v>171</v>
      </c>
      <c r="E242" s="157" t="s">
        <v>1</v>
      </c>
      <c r="F242" s="158" t="s">
        <v>173</v>
      </c>
      <c r="H242" s="159">
        <v>2236</v>
      </c>
      <c r="I242" s="160"/>
      <c r="L242" s="156"/>
      <c r="M242" s="161"/>
      <c r="T242" s="162"/>
      <c r="AT242" s="157" t="s">
        <v>171</v>
      </c>
      <c r="AU242" s="157" t="s">
        <v>82</v>
      </c>
      <c r="AV242" s="13" t="s">
        <v>165</v>
      </c>
      <c r="AW242" s="13" t="s">
        <v>31</v>
      </c>
      <c r="AX242" s="13" t="s">
        <v>82</v>
      </c>
      <c r="AY242" s="157" t="s">
        <v>159</v>
      </c>
    </row>
    <row r="243" spans="2:65" s="1" customFormat="1" ht="16.5" customHeight="1">
      <c r="B243" s="129"/>
      <c r="C243" s="130" t="s">
        <v>342</v>
      </c>
      <c r="D243" s="130" t="s">
        <v>160</v>
      </c>
      <c r="E243" s="131" t="s">
        <v>2280</v>
      </c>
      <c r="F243" s="132" t="s">
        <v>2281</v>
      </c>
      <c r="G243" s="133" t="s">
        <v>1337</v>
      </c>
      <c r="H243" s="134">
        <v>8346</v>
      </c>
      <c r="I243" s="135"/>
      <c r="J243" s="136">
        <f>ROUND(I243*H243,2)</f>
        <v>0</v>
      </c>
      <c r="K243" s="132" t="s">
        <v>1149</v>
      </c>
      <c r="L243" s="31"/>
      <c r="M243" s="137" t="s">
        <v>1</v>
      </c>
      <c r="N243" s="138" t="s">
        <v>39</v>
      </c>
      <c r="P243" s="139">
        <f>O243*H243</f>
        <v>0</v>
      </c>
      <c r="Q243" s="139">
        <v>0</v>
      </c>
      <c r="R243" s="139">
        <f>Q243*H243</f>
        <v>0</v>
      </c>
      <c r="S243" s="139">
        <v>0</v>
      </c>
      <c r="T243" s="140">
        <f>S243*H243</f>
        <v>0</v>
      </c>
      <c r="AR243" s="141" t="s">
        <v>165</v>
      </c>
      <c r="AT243" s="141" t="s">
        <v>160</v>
      </c>
      <c r="AU243" s="141" t="s">
        <v>82</v>
      </c>
      <c r="AY243" s="16" t="s">
        <v>159</v>
      </c>
      <c r="BE243" s="142">
        <f>IF(N243="základní",J243,0)</f>
        <v>0</v>
      </c>
      <c r="BF243" s="142">
        <f>IF(N243="snížená",J243,0)</f>
        <v>0</v>
      </c>
      <c r="BG243" s="142">
        <f>IF(N243="zákl. přenesená",J243,0)</f>
        <v>0</v>
      </c>
      <c r="BH243" s="142">
        <f>IF(N243="sníž. přenesená",J243,0)</f>
        <v>0</v>
      </c>
      <c r="BI243" s="142">
        <f>IF(N243="nulová",J243,0)</f>
        <v>0</v>
      </c>
      <c r="BJ243" s="16" t="s">
        <v>82</v>
      </c>
      <c r="BK243" s="142">
        <f>ROUND(I243*H243,2)</f>
        <v>0</v>
      </c>
      <c r="BL243" s="16" t="s">
        <v>165</v>
      </c>
      <c r="BM243" s="141" t="s">
        <v>2282</v>
      </c>
    </row>
    <row r="244" spans="2:65" s="1" customFormat="1">
      <c r="B244" s="31"/>
      <c r="D244" s="143" t="s">
        <v>167</v>
      </c>
      <c r="F244" s="144" t="s">
        <v>2283</v>
      </c>
      <c r="I244" s="145"/>
      <c r="L244" s="31"/>
      <c r="M244" s="146"/>
      <c r="T244" s="54"/>
      <c r="AT244" s="16" t="s">
        <v>167</v>
      </c>
      <c r="AU244" s="16" t="s">
        <v>82</v>
      </c>
    </row>
    <row r="245" spans="2:65" s="1" customFormat="1" ht="409.5">
      <c r="B245" s="31"/>
      <c r="D245" s="143" t="s">
        <v>2284</v>
      </c>
      <c r="F245" s="189" t="s">
        <v>2285</v>
      </c>
      <c r="I245" s="145"/>
      <c r="L245" s="31"/>
      <c r="M245" s="146"/>
      <c r="T245" s="54"/>
      <c r="AT245" s="16" t="s">
        <v>2284</v>
      </c>
      <c r="AU245" s="16" t="s">
        <v>82</v>
      </c>
    </row>
    <row r="246" spans="2:65" s="12" customFormat="1">
      <c r="B246" s="149"/>
      <c r="D246" s="143" t="s">
        <v>171</v>
      </c>
      <c r="E246" s="150" t="s">
        <v>1</v>
      </c>
      <c r="F246" s="151" t="s">
        <v>2286</v>
      </c>
      <c r="H246" s="152">
        <v>8346</v>
      </c>
      <c r="I246" s="153"/>
      <c r="L246" s="149"/>
      <c r="M246" s="154"/>
      <c r="T246" s="155"/>
      <c r="AT246" s="150" t="s">
        <v>171</v>
      </c>
      <c r="AU246" s="150" t="s">
        <v>82</v>
      </c>
      <c r="AV246" s="12" t="s">
        <v>84</v>
      </c>
      <c r="AW246" s="12" t="s">
        <v>31</v>
      </c>
      <c r="AX246" s="12" t="s">
        <v>74</v>
      </c>
      <c r="AY246" s="150" t="s">
        <v>159</v>
      </c>
    </row>
    <row r="247" spans="2:65" s="14" customFormat="1">
      <c r="B247" s="163"/>
      <c r="D247" s="143" t="s">
        <v>171</v>
      </c>
      <c r="E247" s="164" t="s">
        <v>1</v>
      </c>
      <c r="F247" s="165" t="s">
        <v>2287</v>
      </c>
      <c r="H247" s="164" t="s">
        <v>1</v>
      </c>
      <c r="I247" s="166"/>
      <c r="L247" s="163"/>
      <c r="M247" s="167"/>
      <c r="T247" s="168"/>
      <c r="AT247" s="164" t="s">
        <v>171</v>
      </c>
      <c r="AU247" s="164" t="s">
        <v>82</v>
      </c>
      <c r="AV247" s="14" t="s">
        <v>82</v>
      </c>
      <c r="AW247" s="14" t="s">
        <v>31</v>
      </c>
      <c r="AX247" s="14" t="s">
        <v>74</v>
      </c>
      <c r="AY247" s="164" t="s">
        <v>159</v>
      </c>
    </row>
    <row r="248" spans="2:65" s="13" customFormat="1">
      <c r="B248" s="156"/>
      <c r="D248" s="143" t="s">
        <v>171</v>
      </c>
      <c r="E248" s="157" t="s">
        <v>1</v>
      </c>
      <c r="F248" s="158" t="s">
        <v>173</v>
      </c>
      <c r="H248" s="159">
        <v>8346</v>
      </c>
      <c r="I248" s="160"/>
      <c r="L248" s="156"/>
      <c r="M248" s="161"/>
      <c r="T248" s="162"/>
      <c r="AT248" s="157" t="s">
        <v>171</v>
      </c>
      <c r="AU248" s="157" t="s">
        <v>82</v>
      </c>
      <c r="AV248" s="13" t="s">
        <v>165</v>
      </c>
      <c r="AW248" s="13" t="s">
        <v>31</v>
      </c>
      <c r="AX248" s="13" t="s">
        <v>82</v>
      </c>
      <c r="AY248" s="157" t="s">
        <v>159</v>
      </c>
    </row>
    <row r="249" spans="2:65" s="1" customFormat="1" ht="24.2" customHeight="1">
      <c r="B249" s="129"/>
      <c r="C249" s="130" t="s">
        <v>349</v>
      </c>
      <c r="D249" s="130" t="s">
        <v>160</v>
      </c>
      <c r="E249" s="131" t="s">
        <v>2288</v>
      </c>
      <c r="F249" s="132" t="s">
        <v>2289</v>
      </c>
      <c r="G249" s="133" t="s">
        <v>163</v>
      </c>
      <c r="H249" s="134">
        <v>14956</v>
      </c>
      <c r="I249" s="135"/>
      <c r="J249" s="136">
        <f>ROUND(I249*H249,2)</f>
        <v>0</v>
      </c>
      <c r="K249" s="132" t="s">
        <v>164</v>
      </c>
      <c r="L249" s="31"/>
      <c r="M249" s="137" t="s">
        <v>1</v>
      </c>
      <c r="N249" s="138" t="s">
        <v>39</v>
      </c>
      <c r="P249" s="139">
        <f>O249*H249</f>
        <v>0</v>
      </c>
      <c r="Q249" s="139">
        <v>0</v>
      </c>
      <c r="R249" s="139">
        <f>Q249*H249</f>
        <v>0</v>
      </c>
      <c r="S249" s="139">
        <v>0</v>
      </c>
      <c r="T249" s="140">
        <f>S249*H249</f>
        <v>0</v>
      </c>
      <c r="AR249" s="141" t="s">
        <v>165</v>
      </c>
      <c r="AT249" s="141" t="s">
        <v>160</v>
      </c>
      <c r="AU249" s="141" t="s">
        <v>82</v>
      </c>
      <c r="AY249" s="16" t="s">
        <v>159</v>
      </c>
      <c r="BE249" s="142">
        <f>IF(N249="základní",J249,0)</f>
        <v>0</v>
      </c>
      <c r="BF249" s="142">
        <f>IF(N249="snížená",J249,0)</f>
        <v>0</v>
      </c>
      <c r="BG249" s="142">
        <f>IF(N249="zákl. přenesená",J249,0)</f>
        <v>0</v>
      </c>
      <c r="BH249" s="142">
        <f>IF(N249="sníž. přenesená",J249,0)</f>
        <v>0</v>
      </c>
      <c r="BI249" s="142">
        <f>IF(N249="nulová",J249,0)</f>
        <v>0</v>
      </c>
      <c r="BJ249" s="16" t="s">
        <v>82</v>
      </c>
      <c r="BK249" s="142">
        <f>ROUND(I249*H249,2)</f>
        <v>0</v>
      </c>
      <c r="BL249" s="16" t="s">
        <v>165</v>
      </c>
      <c r="BM249" s="141" t="s">
        <v>2290</v>
      </c>
    </row>
    <row r="250" spans="2:65" s="1" customFormat="1" ht="19.5">
      <c r="B250" s="31"/>
      <c r="D250" s="143" t="s">
        <v>167</v>
      </c>
      <c r="F250" s="144" t="s">
        <v>2291</v>
      </c>
      <c r="I250" s="145"/>
      <c r="L250" s="31"/>
      <c r="M250" s="146"/>
      <c r="T250" s="54"/>
      <c r="AT250" s="16" t="s">
        <v>167</v>
      </c>
      <c r="AU250" s="16" t="s">
        <v>82</v>
      </c>
    </row>
    <row r="251" spans="2:65" s="1" customFormat="1">
      <c r="B251" s="31"/>
      <c r="D251" s="147" t="s">
        <v>169</v>
      </c>
      <c r="F251" s="148" t="s">
        <v>2292</v>
      </c>
      <c r="I251" s="145"/>
      <c r="L251" s="31"/>
      <c r="M251" s="146"/>
      <c r="T251" s="54"/>
      <c r="AT251" s="16" t="s">
        <v>169</v>
      </c>
      <c r="AU251" s="16" t="s">
        <v>82</v>
      </c>
    </row>
    <row r="252" spans="2:65" s="12" customFormat="1">
      <c r="B252" s="149"/>
      <c r="D252" s="143" t="s">
        <v>171</v>
      </c>
      <c r="E252" s="150" t="s">
        <v>1</v>
      </c>
      <c r="F252" s="151" t="s">
        <v>2273</v>
      </c>
      <c r="H252" s="152">
        <v>14956</v>
      </c>
      <c r="I252" s="153"/>
      <c r="L252" s="149"/>
      <c r="M252" s="154"/>
      <c r="T252" s="155"/>
      <c r="AT252" s="150" t="s">
        <v>171</v>
      </c>
      <c r="AU252" s="150" t="s">
        <v>82</v>
      </c>
      <c r="AV252" s="12" t="s">
        <v>84</v>
      </c>
      <c r="AW252" s="12" t="s">
        <v>31</v>
      </c>
      <c r="AX252" s="12" t="s">
        <v>74</v>
      </c>
      <c r="AY252" s="150" t="s">
        <v>159</v>
      </c>
    </row>
    <row r="253" spans="2:65" s="13" customFormat="1">
      <c r="B253" s="156"/>
      <c r="D253" s="143" t="s">
        <v>171</v>
      </c>
      <c r="E253" s="157" t="s">
        <v>1</v>
      </c>
      <c r="F253" s="158" t="s">
        <v>173</v>
      </c>
      <c r="H253" s="159">
        <v>14956</v>
      </c>
      <c r="I253" s="160"/>
      <c r="L253" s="156"/>
      <c r="M253" s="161"/>
      <c r="T253" s="162"/>
      <c r="AT253" s="157" t="s">
        <v>171</v>
      </c>
      <c r="AU253" s="157" t="s">
        <v>82</v>
      </c>
      <c r="AV253" s="13" t="s">
        <v>165</v>
      </c>
      <c r="AW253" s="13" t="s">
        <v>31</v>
      </c>
      <c r="AX253" s="13" t="s">
        <v>82</v>
      </c>
      <c r="AY253" s="157" t="s">
        <v>159</v>
      </c>
    </row>
    <row r="254" spans="2:65" s="1" customFormat="1" ht="21.75" customHeight="1">
      <c r="B254" s="129"/>
      <c r="C254" s="130" t="s">
        <v>356</v>
      </c>
      <c r="D254" s="130" t="s">
        <v>160</v>
      </c>
      <c r="E254" s="131" t="s">
        <v>2293</v>
      </c>
      <c r="F254" s="132" t="s">
        <v>2294</v>
      </c>
      <c r="G254" s="133" t="s">
        <v>218</v>
      </c>
      <c r="H254" s="134">
        <v>8346</v>
      </c>
      <c r="I254" s="135"/>
      <c r="J254" s="136">
        <f>ROUND(I254*H254,2)</f>
        <v>0</v>
      </c>
      <c r="K254" s="132" t="s">
        <v>164</v>
      </c>
      <c r="L254" s="31"/>
      <c r="M254" s="137" t="s">
        <v>1</v>
      </c>
      <c r="N254" s="138" t="s">
        <v>39</v>
      </c>
      <c r="P254" s="139">
        <f>O254*H254</f>
        <v>0</v>
      </c>
      <c r="Q254" s="139">
        <v>0</v>
      </c>
      <c r="R254" s="139">
        <f>Q254*H254</f>
        <v>0</v>
      </c>
      <c r="S254" s="139">
        <v>0</v>
      </c>
      <c r="T254" s="140">
        <f>S254*H254</f>
        <v>0</v>
      </c>
      <c r="AR254" s="141" t="s">
        <v>165</v>
      </c>
      <c r="AT254" s="141" t="s">
        <v>160</v>
      </c>
      <c r="AU254" s="141" t="s">
        <v>82</v>
      </c>
      <c r="AY254" s="16" t="s">
        <v>159</v>
      </c>
      <c r="BE254" s="142">
        <f>IF(N254="základní",J254,0)</f>
        <v>0</v>
      </c>
      <c r="BF254" s="142">
        <f>IF(N254="snížená",J254,0)</f>
        <v>0</v>
      </c>
      <c r="BG254" s="142">
        <f>IF(N254="zákl. přenesená",J254,0)</f>
        <v>0</v>
      </c>
      <c r="BH254" s="142">
        <f>IF(N254="sníž. přenesená",J254,0)</f>
        <v>0</v>
      </c>
      <c r="BI254" s="142">
        <f>IF(N254="nulová",J254,0)</f>
        <v>0</v>
      </c>
      <c r="BJ254" s="16" t="s">
        <v>82</v>
      </c>
      <c r="BK254" s="142">
        <f>ROUND(I254*H254,2)</f>
        <v>0</v>
      </c>
      <c r="BL254" s="16" t="s">
        <v>165</v>
      </c>
      <c r="BM254" s="141" t="s">
        <v>2295</v>
      </c>
    </row>
    <row r="255" spans="2:65" s="1" customFormat="1" ht="19.5">
      <c r="B255" s="31"/>
      <c r="D255" s="143" t="s">
        <v>167</v>
      </c>
      <c r="F255" s="144" t="s">
        <v>2296</v>
      </c>
      <c r="I255" s="145"/>
      <c r="L255" s="31"/>
      <c r="M255" s="146"/>
      <c r="T255" s="54"/>
      <c r="AT255" s="16" t="s">
        <v>167</v>
      </c>
      <c r="AU255" s="16" t="s">
        <v>82</v>
      </c>
    </row>
    <row r="256" spans="2:65" s="1" customFormat="1">
      <c r="B256" s="31"/>
      <c r="D256" s="147" t="s">
        <v>169</v>
      </c>
      <c r="F256" s="148" t="s">
        <v>2297</v>
      </c>
      <c r="I256" s="145"/>
      <c r="L256" s="31"/>
      <c r="M256" s="146"/>
      <c r="T256" s="54"/>
      <c r="AT256" s="16" t="s">
        <v>169</v>
      </c>
      <c r="AU256" s="16" t="s">
        <v>82</v>
      </c>
    </row>
    <row r="257" spans="2:65" s="12" customFormat="1">
      <c r="B257" s="149"/>
      <c r="D257" s="143" t="s">
        <v>171</v>
      </c>
      <c r="E257" s="150" t="s">
        <v>1</v>
      </c>
      <c r="F257" s="151" t="s">
        <v>2286</v>
      </c>
      <c r="H257" s="152">
        <v>8346</v>
      </c>
      <c r="I257" s="153"/>
      <c r="L257" s="149"/>
      <c r="M257" s="154"/>
      <c r="T257" s="155"/>
      <c r="AT257" s="150" t="s">
        <v>171</v>
      </c>
      <c r="AU257" s="150" t="s">
        <v>82</v>
      </c>
      <c r="AV257" s="12" t="s">
        <v>84</v>
      </c>
      <c r="AW257" s="12" t="s">
        <v>31</v>
      </c>
      <c r="AX257" s="12" t="s">
        <v>74</v>
      </c>
      <c r="AY257" s="150" t="s">
        <v>159</v>
      </c>
    </row>
    <row r="258" spans="2:65" s="13" customFormat="1">
      <c r="B258" s="156"/>
      <c r="D258" s="143" t="s">
        <v>171</v>
      </c>
      <c r="E258" s="157" t="s">
        <v>1</v>
      </c>
      <c r="F258" s="158" t="s">
        <v>173</v>
      </c>
      <c r="H258" s="159">
        <v>8346</v>
      </c>
      <c r="I258" s="160"/>
      <c r="L258" s="156"/>
      <c r="M258" s="161"/>
      <c r="T258" s="162"/>
      <c r="AT258" s="157" t="s">
        <v>171</v>
      </c>
      <c r="AU258" s="157" t="s">
        <v>82</v>
      </c>
      <c r="AV258" s="13" t="s">
        <v>165</v>
      </c>
      <c r="AW258" s="13" t="s">
        <v>31</v>
      </c>
      <c r="AX258" s="13" t="s">
        <v>82</v>
      </c>
      <c r="AY258" s="157" t="s">
        <v>159</v>
      </c>
    </row>
    <row r="259" spans="2:65" s="1" customFormat="1" ht="21.75" customHeight="1">
      <c r="B259" s="129"/>
      <c r="C259" s="130" t="s">
        <v>308</v>
      </c>
      <c r="D259" s="130" t="s">
        <v>160</v>
      </c>
      <c r="E259" s="131" t="s">
        <v>2298</v>
      </c>
      <c r="F259" s="132" t="s">
        <v>2299</v>
      </c>
      <c r="G259" s="133" t="s">
        <v>218</v>
      </c>
      <c r="H259" s="134">
        <v>1207</v>
      </c>
      <c r="I259" s="135"/>
      <c r="J259" s="136">
        <f>ROUND(I259*H259,2)</f>
        <v>0</v>
      </c>
      <c r="K259" s="132" t="s">
        <v>164</v>
      </c>
      <c r="L259" s="31"/>
      <c r="M259" s="137" t="s">
        <v>1</v>
      </c>
      <c r="N259" s="138" t="s">
        <v>39</v>
      </c>
      <c r="P259" s="139">
        <f>O259*H259</f>
        <v>0</v>
      </c>
      <c r="Q259" s="139">
        <v>0</v>
      </c>
      <c r="R259" s="139">
        <f>Q259*H259</f>
        <v>0</v>
      </c>
      <c r="S259" s="139">
        <v>0</v>
      </c>
      <c r="T259" s="140">
        <f>S259*H259</f>
        <v>0</v>
      </c>
      <c r="AR259" s="141" t="s">
        <v>165</v>
      </c>
      <c r="AT259" s="141" t="s">
        <v>160</v>
      </c>
      <c r="AU259" s="141" t="s">
        <v>82</v>
      </c>
      <c r="AY259" s="16" t="s">
        <v>159</v>
      </c>
      <c r="BE259" s="142">
        <f>IF(N259="základní",J259,0)</f>
        <v>0</v>
      </c>
      <c r="BF259" s="142">
        <f>IF(N259="snížená",J259,0)</f>
        <v>0</v>
      </c>
      <c r="BG259" s="142">
        <f>IF(N259="zákl. přenesená",J259,0)</f>
        <v>0</v>
      </c>
      <c r="BH259" s="142">
        <f>IF(N259="sníž. přenesená",J259,0)</f>
        <v>0</v>
      </c>
      <c r="BI259" s="142">
        <f>IF(N259="nulová",J259,0)</f>
        <v>0</v>
      </c>
      <c r="BJ259" s="16" t="s">
        <v>82</v>
      </c>
      <c r="BK259" s="142">
        <f>ROUND(I259*H259,2)</f>
        <v>0</v>
      </c>
      <c r="BL259" s="16" t="s">
        <v>165</v>
      </c>
      <c r="BM259" s="141" t="s">
        <v>2300</v>
      </c>
    </row>
    <row r="260" spans="2:65" s="1" customFormat="1" ht="19.5">
      <c r="B260" s="31"/>
      <c r="D260" s="143" t="s">
        <v>167</v>
      </c>
      <c r="F260" s="144" t="s">
        <v>2301</v>
      </c>
      <c r="I260" s="145"/>
      <c r="L260" s="31"/>
      <c r="M260" s="146"/>
      <c r="T260" s="54"/>
      <c r="AT260" s="16" t="s">
        <v>167</v>
      </c>
      <c r="AU260" s="16" t="s">
        <v>82</v>
      </c>
    </row>
    <row r="261" spans="2:65" s="1" customFormat="1">
      <c r="B261" s="31"/>
      <c r="D261" s="147" t="s">
        <v>169</v>
      </c>
      <c r="F261" s="148" t="s">
        <v>2302</v>
      </c>
      <c r="I261" s="145"/>
      <c r="L261" s="31"/>
      <c r="M261" s="146"/>
      <c r="T261" s="54"/>
      <c r="AT261" s="16" t="s">
        <v>169</v>
      </c>
      <c r="AU261" s="16" t="s">
        <v>82</v>
      </c>
    </row>
    <row r="262" spans="2:65" s="12" customFormat="1">
      <c r="B262" s="149"/>
      <c r="D262" s="143" t="s">
        <v>171</v>
      </c>
      <c r="E262" s="150" t="s">
        <v>1</v>
      </c>
      <c r="F262" s="151" t="s">
        <v>2303</v>
      </c>
      <c r="H262" s="152">
        <v>1207</v>
      </c>
      <c r="I262" s="153"/>
      <c r="L262" s="149"/>
      <c r="M262" s="154"/>
      <c r="T262" s="155"/>
      <c r="AT262" s="150" t="s">
        <v>171</v>
      </c>
      <c r="AU262" s="150" t="s">
        <v>82</v>
      </c>
      <c r="AV262" s="12" t="s">
        <v>84</v>
      </c>
      <c r="AW262" s="12" t="s">
        <v>31</v>
      </c>
      <c r="AX262" s="12" t="s">
        <v>74</v>
      </c>
      <c r="AY262" s="150" t="s">
        <v>159</v>
      </c>
    </row>
    <row r="263" spans="2:65" s="13" customFormat="1">
      <c r="B263" s="156"/>
      <c r="D263" s="143" t="s">
        <v>171</v>
      </c>
      <c r="E263" s="157" t="s">
        <v>1</v>
      </c>
      <c r="F263" s="158" t="s">
        <v>173</v>
      </c>
      <c r="H263" s="159">
        <v>1207</v>
      </c>
      <c r="I263" s="160"/>
      <c r="L263" s="156"/>
      <c r="M263" s="161"/>
      <c r="T263" s="162"/>
      <c r="AT263" s="157" t="s">
        <v>171</v>
      </c>
      <c r="AU263" s="157" t="s">
        <v>82</v>
      </c>
      <c r="AV263" s="13" t="s">
        <v>165</v>
      </c>
      <c r="AW263" s="13" t="s">
        <v>31</v>
      </c>
      <c r="AX263" s="13" t="s">
        <v>82</v>
      </c>
      <c r="AY263" s="157" t="s">
        <v>159</v>
      </c>
    </row>
    <row r="264" spans="2:65" s="1" customFormat="1" ht="21.75" customHeight="1">
      <c r="B264" s="129"/>
      <c r="C264" s="130" t="s">
        <v>366</v>
      </c>
      <c r="D264" s="130" t="s">
        <v>160</v>
      </c>
      <c r="E264" s="131" t="s">
        <v>2304</v>
      </c>
      <c r="F264" s="132" t="s">
        <v>2305</v>
      </c>
      <c r="G264" s="133" t="s">
        <v>218</v>
      </c>
      <c r="H264" s="134">
        <v>10</v>
      </c>
      <c r="I264" s="135"/>
      <c r="J264" s="136">
        <f>ROUND(I264*H264,2)</f>
        <v>0</v>
      </c>
      <c r="K264" s="132" t="s">
        <v>164</v>
      </c>
      <c r="L264" s="31"/>
      <c r="M264" s="137" t="s">
        <v>1</v>
      </c>
      <c r="N264" s="138" t="s">
        <v>39</v>
      </c>
      <c r="P264" s="139">
        <f>O264*H264</f>
        <v>0</v>
      </c>
      <c r="Q264" s="139">
        <v>0</v>
      </c>
      <c r="R264" s="139">
        <f>Q264*H264</f>
        <v>0</v>
      </c>
      <c r="S264" s="139">
        <v>0</v>
      </c>
      <c r="T264" s="140">
        <f>S264*H264</f>
        <v>0</v>
      </c>
      <c r="AR264" s="141" t="s">
        <v>165</v>
      </c>
      <c r="AT264" s="141" t="s">
        <v>160</v>
      </c>
      <c r="AU264" s="141" t="s">
        <v>82</v>
      </c>
      <c r="AY264" s="16" t="s">
        <v>159</v>
      </c>
      <c r="BE264" s="142">
        <f>IF(N264="základní",J264,0)</f>
        <v>0</v>
      </c>
      <c r="BF264" s="142">
        <f>IF(N264="snížená",J264,0)</f>
        <v>0</v>
      </c>
      <c r="BG264" s="142">
        <f>IF(N264="zákl. přenesená",J264,0)</f>
        <v>0</v>
      </c>
      <c r="BH264" s="142">
        <f>IF(N264="sníž. přenesená",J264,0)</f>
        <v>0</v>
      </c>
      <c r="BI264" s="142">
        <f>IF(N264="nulová",J264,0)</f>
        <v>0</v>
      </c>
      <c r="BJ264" s="16" t="s">
        <v>82</v>
      </c>
      <c r="BK264" s="142">
        <f>ROUND(I264*H264,2)</f>
        <v>0</v>
      </c>
      <c r="BL264" s="16" t="s">
        <v>165</v>
      </c>
      <c r="BM264" s="141" t="s">
        <v>2306</v>
      </c>
    </row>
    <row r="265" spans="2:65" s="1" customFormat="1" ht="19.5">
      <c r="B265" s="31"/>
      <c r="D265" s="143" t="s">
        <v>167</v>
      </c>
      <c r="F265" s="144" t="s">
        <v>2307</v>
      </c>
      <c r="I265" s="145"/>
      <c r="L265" s="31"/>
      <c r="M265" s="146"/>
      <c r="T265" s="54"/>
      <c r="AT265" s="16" t="s">
        <v>167</v>
      </c>
      <c r="AU265" s="16" t="s">
        <v>82</v>
      </c>
    </row>
    <row r="266" spans="2:65" s="1" customFormat="1">
      <c r="B266" s="31"/>
      <c r="D266" s="147" t="s">
        <v>169</v>
      </c>
      <c r="F266" s="148" t="s">
        <v>2308</v>
      </c>
      <c r="I266" s="145"/>
      <c r="L266" s="31"/>
      <c r="M266" s="146"/>
      <c r="T266" s="54"/>
      <c r="AT266" s="16" t="s">
        <v>169</v>
      </c>
      <c r="AU266" s="16" t="s">
        <v>82</v>
      </c>
    </row>
    <row r="267" spans="2:65" s="12" customFormat="1">
      <c r="B267" s="149"/>
      <c r="D267" s="143" t="s">
        <v>171</v>
      </c>
      <c r="E267" s="150" t="s">
        <v>1</v>
      </c>
      <c r="F267" s="151" t="s">
        <v>231</v>
      </c>
      <c r="H267" s="152">
        <v>10</v>
      </c>
      <c r="I267" s="153"/>
      <c r="L267" s="149"/>
      <c r="M267" s="154"/>
      <c r="T267" s="155"/>
      <c r="AT267" s="150" t="s">
        <v>171</v>
      </c>
      <c r="AU267" s="150" t="s">
        <v>82</v>
      </c>
      <c r="AV267" s="12" t="s">
        <v>84</v>
      </c>
      <c r="AW267" s="12" t="s">
        <v>31</v>
      </c>
      <c r="AX267" s="12" t="s">
        <v>74</v>
      </c>
      <c r="AY267" s="150" t="s">
        <v>159</v>
      </c>
    </row>
    <row r="268" spans="2:65" s="13" customFormat="1">
      <c r="B268" s="156"/>
      <c r="D268" s="143" t="s">
        <v>171</v>
      </c>
      <c r="E268" s="157" t="s">
        <v>1</v>
      </c>
      <c r="F268" s="158" t="s">
        <v>173</v>
      </c>
      <c r="H268" s="159">
        <v>10</v>
      </c>
      <c r="I268" s="160"/>
      <c r="L268" s="156"/>
      <c r="M268" s="161"/>
      <c r="T268" s="162"/>
      <c r="AT268" s="157" t="s">
        <v>171</v>
      </c>
      <c r="AU268" s="157" t="s">
        <v>82</v>
      </c>
      <c r="AV268" s="13" t="s">
        <v>165</v>
      </c>
      <c r="AW268" s="13" t="s">
        <v>31</v>
      </c>
      <c r="AX268" s="13" t="s">
        <v>82</v>
      </c>
      <c r="AY268" s="157" t="s">
        <v>159</v>
      </c>
    </row>
    <row r="269" spans="2:65" s="1" customFormat="1" ht="21.75" customHeight="1">
      <c r="B269" s="129"/>
      <c r="C269" s="130" t="s">
        <v>371</v>
      </c>
      <c r="D269" s="130" t="s">
        <v>160</v>
      </c>
      <c r="E269" s="131" t="s">
        <v>2309</v>
      </c>
      <c r="F269" s="132" t="s">
        <v>2310</v>
      </c>
      <c r="G269" s="133" t="s">
        <v>218</v>
      </c>
      <c r="H269" s="134">
        <v>23</v>
      </c>
      <c r="I269" s="135"/>
      <c r="J269" s="136">
        <f>ROUND(I269*H269,2)</f>
        <v>0</v>
      </c>
      <c r="K269" s="132" t="s">
        <v>164</v>
      </c>
      <c r="L269" s="31"/>
      <c r="M269" s="137" t="s">
        <v>1</v>
      </c>
      <c r="N269" s="138" t="s">
        <v>39</v>
      </c>
      <c r="P269" s="139">
        <f>O269*H269</f>
        <v>0</v>
      </c>
      <c r="Q269" s="139">
        <v>0</v>
      </c>
      <c r="R269" s="139">
        <f>Q269*H269</f>
        <v>0</v>
      </c>
      <c r="S269" s="139">
        <v>0</v>
      </c>
      <c r="T269" s="140">
        <f>S269*H269</f>
        <v>0</v>
      </c>
      <c r="AR269" s="141" t="s">
        <v>165</v>
      </c>
      <c r="AT269" s="141" t="s">
        <v>160</v>
      </c>
      <c r="AU269" s="141" t="s">
        <v>82</v>
      </c>
      <c r="AY269" s="16" t="s">
        <v>159</v>
      </c>
      <c r="BE269" s="142">
        <f>IF(N269="základní",J269,0)</f>
        <v>0</v>
      </c>
      <c r="BF269" s="142">
        <f>IF(N269="snížená",J269,0)</f>
        <v>0</v>
      </c>
      <c r="BG269" s="142">
        <f>IF(N269="zákl. přenesená",J269,0)</f>
        <v>0</v>
      </c>
      <c r="BH269" s="142">
        <f>IF(N269="sníž. přenesená",J269,0)</f>
        <v>0</v>
      </c>
      <c r="BI269" s="142">
        <f>IF(N269="nulová",J269,0)</f>
        <v>0</v>
      </c>
      <c r="BJ269" s="16" t="s">
        <v>82</v>
      </c>
      <c r="BK269" s="142">
        <f>ROUND(I269*H269,2)</f>
        <v>0</v>
      </c>
      <c r="BL269" s="16" t="s">
        <v>165</v>
      </c>
      <c r="BM269" s="141" t="s">
        <v>2311</v>
      </c>
    </row>
    <row r="270" spans="2:65" s="1" customFormat="1" ht="19.5">
      <c r="B270" s="31"/>
      <c r="D270" s="143" t="s">
        <v>167</v>
      </c>
      <c r="F270" s="144" t="s">
        <v>2312</v>
      </c>
      <c r="I270" s="145"/>
      <c r="L270" s="31"/>
      <c r="M270" s="146"/>
      <c r="T270" s="54"/>
      <c r="AT270" s="16" t="s">
        <v>167</v>
      </c>
      <c r="AU270" s="16" t="s">
        <v>82</v>
      </c>
    </row>
    <row r="271" spans="2:65" s="1" customFormat="1">
      <c r="B271" s="31"/>
      <c r="D271" s="147" t="s">
        <v>169</v>
      </c>
      <c r="F271" s="148" t="s">
        <v>2313</v>
      </c>
      <c r="I271" s="145"/>
      <c r="L271" s="31"/>
      <c r="M271" s="146"/>
      <c r="T271" s="54"/>
      <c r="AT271" s="16" t="s">
        <v>169</v>
      </c>
      <c r="AU271" s="16" t="s">
        <v>82</v>
      </c>
    </row>
    <row r="272" spans="2:65" s="12" customFormat="1">
      <c r="B272" s="149"/>
      <c r="D272" s="143" t="s">
        <v>171</v>
      </c>
      <c r="E272" s="150" t="s">
        <v>1</v>
      </c>
      <c r="F272" s="151" t="s">
        <v>2314</v>
      </c>
      <c r="H272" s="152">
        <v>23</v>
      </c>
      <c r="I272" s="153"/>
      <c r="L272" s="149"/>
      <c r="M272" s="154"/>
      <c r="T272" s="155"/>
      <c r="AT272" s="150" t="s">
        <v>171</v>
      </c>
      <c r="AU272" s="150" t="s">
        <v>82</v>
      </c>
      <c r="AV272" s="12" t="s">
        <v>84</v>
      </c>
      <c r="AW272" s="12" t="s">
        <v>31</v>
      </c>
      <c r="AX272" s="12" t="s">
        <v>74</v>
      </c>
      <c r="AY272" s="150" t="s">
        <v>159</v>
      </c>
    </row>
    <row r="273" spans="2:65" s="13" customFormat="1">
      <c r="B273" s="156"/>
      <c r="D273" s="143" t="s">
        <v>171</v>
      </c>
      <c r="E273" s="157" t="s">
        <v>1</v>
      </c>
      <c r="F273" s="158" t="s">
        <v>173</v>
      </c>
      <c r="H273" s="159">
        <v>23</v>
      </c>
      <c r="I273" s="160"/>
      <c r="L273" s="156"/>
      <c r="M273" s="161"/>
      <c r="T273" s="162"/>
      <c r="AT273" s="157" t="s">
        <v>171</v>
      </c>
      <c r="AU273" s="157" t="s">
        <v>82</v>
      </c>
      <c r="AV273" s="13" t="s">
        <v>165</v>
      </c>
      <c r="AW273" s="13" t="s">
        <v>31</v>
      </c>
      <c r="AX273" s="13" t="s">
        <v>82</v>
      </c>
      <c r="AY273" s="157" t="s">
        <v>159</v>
      </c>
    </row>
    <row r="274" spans="2:65" s="1" customFormat="1" ht="21.75" customHeight="1">
      <c r="B274" s="129"/>
      <c r="C274" s="130" t="s">
        <v>378</v>
      </c>
      <c r="D274" s="130" t="s">
        <v>160</v>
      </c>
      <c r="E274" s="131" t="s">
        <v>2315</v>
      </c>
      <c r="F274" s="132" t="s">
        <v>2316</v>
      </c>
      <c r="G274" s="133" t="s">
        <v>218</v>
      </c>
      <c r="H274" s="134">
        <v>1</v>
      </c>
      <c r="I274" s="135"/>
      <c r="J274" s="136">
        <f>ROUND(I274*H274,2)</f>
        <v>0</v>
      </c>
      <c r="K274" s="132" t="s">
        <v>164</v>
      </c>
      <c r="L274" s="31"/>
      <c r="M274" s="137" t="s">
        <v>1</v>
      </c>
      <c r="N274" s="138" t="s">
        <v>39</v>
      </c>
      <c r="P274" s="139">
        <f>O274*H274</f>
        <v>0</v>
      </c>
      <c r="Q274" s="139">
        <v>0</v>
      </c>
      <c r="R274" s="139">
        <f>Q274*H274</f>
        <v>0</v>
      </c>
      <c r="S274" s="139">
        <v>0</v>
      </c>
      <c r="T274" s="140">
        <f>S274*H274</f>
        <v>0</v>
      </c>
      <c r="AR274" s="141" t="s">
        <v>165</v>
      </c>
      <c r="AT274" s="141" t="s">
        <v>160</v>
      </c>
      <c r="AU274" s="141" t="s">
        <v>82</v>
      </c>
      <c r="AY274" s="16" t="s">
        <v>159</v>
      </c>
      <c r="BE274" s="142">
        <f>IF(N274="základní",J274,0)</f>
        <v>0</v>
      </c>
      <c r="BF274" s="142">
        <f>IF(N274="snížená",J274,0)</f>
        <v>0</v>
      </c>
      <c r="BG274" s="142">
        <f>IF(N274="zákl. přenesená",J274,0)</f>
        <v>0</v>
      </c>
      <c r="BH274" s="142">
        <f>IF(N274="sníž. přenesená",J274,0)</f>
        <v>0</v>
      </c>
      <c r="BI274" s="142">
        <f>IF(N274="nulová",J274,0)</f>
        <v>0</v>
      </c>
      <c r="BJ274" s="16" t="s">
        <v>82</v>
      </c>
      <c r="BK274" s="142">
        <f>ROUND(I274*H274,2)</f>
        <v>0</v>
      </c>
      <c r="BL274" s="16" t="s">
        <v>165</v>
      </c>
      <c r="BM274" s="141" t="s">
        <v>2317</v>
      </c>
    </row>
    <row r="275" spans="2:65" s="1" customFormat="1" ht="19.5">
      <c r="B275" s="31"/>
      <c r="D275" s="143" t="s">
        <v>167</v>
      </c>
      <c r="F275" s="144" t="s">
        <v>2318</v>
      </c>
      <c r="I275" s="145"/>
      <c r="L275" s="31"/>
      <c r="M275" s="146"/>
      <c r="T275" s="54"/>
      <c r="AT275" s="16" t="s">
        <v>167</v>
      </c>
      <c r="AU275" s="16" t="s">
        <v>82</v>
      </c>
    </row>
    <row r="276" spans="2:65" s="1" customFormat="1">
      <c r="B276" s="31"/>
      <c r="D276" s="147" t="s">
        <v>169</v>
      </c>
      <c r="F276" s="148" t="s">
        <v>2319</v>
      </c>
      <c r="I276" s="145"/>
      <c r="L276" s="31"/>
      <c r="M276" s="146"/>
      <c r="T276" s="54"/>
      <c r="AT276" s="16" t="s">
        <v>169</v>
      </c>
      <c r="AU276" s="16" t="s">
        <v>82</v>
      </c>
    </row>
    <row r="277" spans="2:65" s="12" customFormat="1">
      <c r="B277" s="149"/>
      <c r="D277" s="143" t="s">
        <v>171</v>
      </c>
      <c r="E277" s="150" t="s">
        <v>1</v>
      </c>
      <c r="F277" s="151" t="s">
        <v>2320</v>
      </c>
      <c r="H277" s="152">
        <v>1</v>
      </c>
      <c r="I277" s="153"/>
      <c r="L277" s="149"/>
      <c r="M277" s="154"/>
      <c r="T277" s="155"/>
      <c r="AT277" s="150" t="s">
        <v>171</v>
      </c>
      <c r="AU277" s="150" t="s">
        <v>82</v>
      </c>
      <c r="AV277" s="12" t="s">
        <v>84</v>
      </c>
      <c r="AW277" s="12" t="s">
        <v>31</v>
      </c>
      <c r="AX277" s="12" t="s">
        <v>74</v>
      </c>
      <c r="AY277" s="150" t="s">
        <v>159</v>
      </c>
    </row>
    <row r="278" spans="2:65" s="13" customFormat="1">
      <c r="B278" s="156"/>
      <c r="D278" s="143" t="s">
        <v>171</v>
      </c>
      <c r="E278" s="157" t="s">
        <v>1</v>
      </c>
      <c r="F278" s="158" t="s">
        <v>173</v>
      </c>
      <c r="H278" s="159">
        <v>1</v>
      </c>
      <c r="I278" s="160"/>
      <c r="L278" s="156"/>
      <c r="M278" s="161"/>
      <c r="T278" s="162"/>
      <c r="AT278" s="157" t="s">
        <v>171</v>
      </c>
      <c r="AU278" s="157" t="s">
        <v>82</v>
      </c>
      <c r="AV278" s="13" t="s">
        <v>165</v>
      </c>
      <c r="AW278" s="13" t="s">
        <v>31</v>
      </c>
      <c r="AX278" s="13" t="s">
        <v>82</v>
      </c>
      <c r="AY278" s="157" t="s">
        <v>159</v>
      </c>
    </row>
    <row r="279" spans="2:65" s="1" customFormat="1" ht="21.75" customHeight="1">
      <c r="B279" s="129"/>
      <c r="C279" s="130" t="s">
        <v>386</v>
      </c>
      <c r="D279" s="130" t="s">
        <v>160</v>
      </c>
      <c r="E279" s="131" t="s">
        <v>2321</v>
      </c>
      <c r="F279" s="132" t="s">
        <v>2322</v>
      </c>
      <c r="G279" s="133" t="s">
        <v>218</v>
      </c>
      <c r="H279" s="134">
        <v>2145</v>
      </c>
      <c r="I279" s="135"/>
      <c r="J279" s="136">
        <f>ROUND(I279*H279,2)</f>
        <v>0</v>
      </c>
      <c r="K279" s="132" t="s">
        <v>164</v>
      </c>
      <c r="L279" s="31"/>
      <c r="M279" s="137" t="s">
        <v>1</v>
      </c>
      <c r="N279" s="138" t="s">
        <v>39</v>
      </c>
      <c r="P279" s="139">
        <f>O279*H279</f>
        <v>0</v>
      </c>
      <c r="Q279" s="139">
        <v>0</v>
      </c>
      <c r="R279" s="139">
        <f>Q279*H279</f>
        <v>0</v>
      </c>
      <c r="S279" s="139">
        <v>0</v>
      </c>
      <c r="T279" s="140">
        <f>S279*H279</f>
        <v>0</v>
      </c>
      <c r="AR279" s="141" t="s">
        <v>165</v>
      </c>
      <c r="AT279" s="141" t="s">
        <v>160</v>
      </c>
      <c r="AU279" s="141" t="s">
        <v>82</v>
      </c>
      <c r="AY279" s="16" t="s">
        <v>159</v>
      </c>
      <c r="BE279" s="142">
        <f>IF(N279="základní",J279,0)</f>
        <v>0</v>
      </c>
      <c r="BF279" s="142">
        <f>IF(N279="snížená",J279,0)</f>
        <v>0</v>
      </c>
      <c r="BG279" s="142">
        <f>IF(N279="zákl. přenesená",J279,0)</f>
        <v>0</v>
      </c>
      <c r="BH279" s="142">
        <f>IF(N279="sníž. přenesená",J279,0)</f>
        <v>0</v>
      </c>
      <c r="BI279" s="142">
        <f>IF(N279="nulová",J279,0)</f>
        <v>0</v>
      </c>
      <c r="BJ279" s="16" t="s">
        <v>82</v>
      </c>
      <c r="BK279" s="142">
        <f>ROUND(I279*H279,2)</f>
        <v>0</v>
      </c>
      <c r="BL279" s="16" t="s">
        <v>165</v>
      </c>
      <c r="BM279" s="141" t="s">
        <v>2323</v>
      </c>
    </row>
    <row r="280" spans="2:65" s="1" customFormat="1" ht="19.5">
      <c r="B280" s="31"/>
      <c r="D280" s="143" t="s">
        <v>167</v>
      </c>
      <c r="F280" s="144" t="s">
        <v>2324</v>
      </c>
      <c r="I280" s="145"/>
      <c r="L280" s="31"/>
      <c r="M280" s="146"/>
      <c r="T280" s="54"/>
      <c r="AT280" s="16" t="s">
        <v>167</v>
      </c>
      <c r="AU280" s="16" t="s">
        <v>82</v>
      </c>
    </row>
    <row r="281" spans="2:65" s="1" customFormat="1">
      <c r="B281" s="31"/>
      <c r="D281" s="147" t="s">
        <v>169</v>
      </c>
      <c r="F281" s="148" t="s">
        <v>2325</v>
      </c>
      <c r="I281" s="145"/>
      <c r="L281" s="31"/>
      <c r="M281" s="146"/>
      <c r="T281" s="54"/>
      <c r="AT281" s="16" t="s">
        <v>169</v>
      </c>
      <c r="AU281" s="16" t="s">
        <v>82</v>
      </c>
    </row>
    <row r="282" spans="2:65" s="12" customFormat="1">
      <c r="B282" s="149"/>
      <c r="D282" s="143" t="s">
        <v>171</v>
      </c>
      <c r="E282" s="150" t="s">
        <v>1</v>
      </c>
      <c r="F282" s="151" t="s">
        <v>2326</v>
      </c>
      <c r="H282" s="152">
        <v>2145</v>
      </c>
      <c r="I282" s="153"/>
      <c r="L282" s="149"/>
      <c r="M282" s="154"/>
      <c r="T282" s="155"/>
      <c r="AT282" s="150" t="s">
        <v>171</v>
      </c>
      <c r="AU282" s="150" t="s">
        <v>82</v>
      </c>
      <c r="AV282" s="12" t="s">
        <v>84</v>
      </c>
      <c r="AW282" s="12" t="s">
        <v>31</v>
      </c>
      <c r="AX282" s="12" t="s">
        <v>74</v>
      </c>
      <c r="AY282" s="150" t="s">
        <v>159</v>
      </c>
    </row>
    <row r="283" spans="2:65" s="13" customFormat="1">
      <c r="B283" s="156"/>
      <c r="D283" s="143" t="s">
        <v>171</v>
      </c>
      <c r="E283" s="157" t="s">
        <v>1</v>
      </c>
      <c r="F283" s="158" t="s">
        <v>173</v>
      </c>
      <c r="H283" s="159">
        <v>2145</v>
      </c>
      <c r="I283" s="160"/>
      <c r="L283" s="156"/>
      <c r="M283" s="161"/>
      <c r="T283" s="162"/>
      <c r="AT283" s="157" t="s">
        <v>171</v>
      </c>
      <c r="AU283" s="157" t="s">
        <v>82</v>
      </c>
      <c r="AV283" s="13" t="s">
        <v>165</v>
      </c>
      <c r="AW283" s="13" t="s">
        <v>31</v>
      </c>
      <c r="AX283" s="13" t="s">
        <v>82</v>
      </c>
      <c r="AY283" s="157" t="s">
        <v>159</v>
      </c>
    </row>
    <row r="284" spans="2:65" s="1" customFormat="1" ht="21.75" customHeight="1">
      <c r="B284" s="129"/>
      <c r="C284" s="130" t="s">
        <v>394</v>
      </c>
      <c r="D284" s="130" t="s">
        <v>160</v>
      </c>
      <c r="E284" s="131" t="s">
        <v>2327</v>
      </c>
      <c r="F284" s="132" t="s">
        <v>2328</v>
      </c>
      <c r="G284" s="133" t="s">
        <v>218</v>
      </c>
      <c r="H284" s="134">
        <v>536</v>
      </c>
      <c r="I284" s="135"/>
      <c r="J284" s="136">
        <f>ROUND(I284*H284,2)</f>
        <v>0</v>
      </c>
      <c r="K284" s="132" t="s">
        <v>164</v>
      </c>
      <c r="L284" s="31"/>
      <c r="M284" s="137" t="s">
        <v>1</v>
      </c>
      <c r="N284" s="138" t="s">
        <v>39</v>
      </c>
      <c r="P284" s="139">
        <f>O284*H284</f>
        <v>0</v>
      </c>
      <c r="Q284" s="139">
        <v>0</v>
      </c>
      <c r="R284" s="139">
        <f>Q284*H284</f>
        <v>0</v>
      </c>
      <c r="S284" s="139">
        <v>0</v>
      </c>
      <c r="T284" s="140">
        <f>S284*H284</f>
        <v>0</v>
      </c>
      <c r="AR284" s="141" t="s">
        <v>165</v>
      </c>
      <c r="AT284" s="141" t="s">
        <v>160</v>
      </c>
      <c r="AU284" s="141" t="s">
        <v>82</v>
      </c>
      <c r="AY284" s="16" t="s">
        <v>159</v>
      </c>
      <c r="BE284" s="142">
        <f>IF(N284="základní",J284,0)</f>
        <v>0</v>
      </c>
      <c r="BF284" s="142">
        <f>IF(N284="snížená",J284,0)</f>
        <v>0</v>
      </c>
      <c r="BG284" s="142">
        <f>IF(N284="zákl. přenesená",J284,0)</f>
        <v>0</v>
      </c>
      <c r="BH284" s="142">
        <f>IF(N284="sníž. přenesená",J284,0)</f>
        <v>0</v>
      </c>
      <c r="BI284" s="142">
        <f>IF(N284="nulová",J284,0)</f>
        <v>0</v>
      </c>
      <c r="BJ284" s="16" t="s">
        <v>82</v>
      </c>
      <c r="BK284" s="142">
        <f>ROUND(I284*H284,2)</f>
        <v>0</v>
      </c>
      <c r="BL284" s="16" t="s">
        <v>165</v>
      </c>
      <c r="BM284" s="141" t="s">
        <v>2329</v>
      </c>
    </row>
    <row r="285" spans="2:65" s="1" customFormat="1" ht="19.5">
      <c r="B285" s="31"/>
      <c r="D285" s="143" t="s">
        <v>167</v>
      </c>
      <c r="F285" s="144" t="s">
        <v>2330</v>
      </c>
      <c r="I285" s="145"/>
      <c r="L285" s="31"/>
      <c r="M285" s="146"/>
      <c r="T285" s="54"/>
      <c r="AT285" s="16" t="s">
        <v>167</v>
      </c>
      <c r="AU285" s="16" t="s">
        <v>82</v>
      </c>
    </row>
    <row r="286" spans="2:65" s="1" customFormat="1">
      <c r="B286" s="31"/>
      <c r="D286" s="147" t="s">
        <v>169</v>
      </c>
      <c r="F286" s="148" t="s">
        <v>2331</v>
      </c>
      <c r="I286" s="145"/>
      <c r="L286" s="31"/>
      <c r="M286" s="146"/>
      <c r="T286" s="54"/>
      <c r="AT286" s="16" t="s">
        <v>169</v>
      </c>
      <c r="AU286" s="16" t="s">
        <v>82</v>
      </c>
    </row>
    <row r="287" spans="2:65" s="12" customFormat="1">
      <c r="B287" s="149"/>
      <c r="D287" s="143" t="s">
        <v>171</v>
      </c>
      <c r="E287" s="150" t="s">
        <v>1</v>
      </c>
      <c r="F287" s="151" t="s">
        <v>2332</v>
      </c>
      <c r="H287" s="152">
        <v>536</v>
      </c>
      <c r="I287" s="153"/>
      <c r="L287" s="149"/>
      <c r="M287" s="154"/>
      <c r="T287" s="155"/>
      <c r="AT287" s="150" t="s">
        <v>171</v>
      </c>
      <c r="AU287" s="150" t="s">
        <v>82</v>
      </c>
      <c r="AV287" s="12" t="s">
        <v>84</v>
      </c>
      <c r="AW287" s="12" t="s">
        <v>31</v>
      </c>
      <c r="AX287" s="12" t="s">
        <v>74</v>
      </c>
      <c r="AY287" s="150" t="s">
        <v>159</v>
      </c>
    </row>
    <row r="288" spans="2:65" s="13" customFormat="1">
      <c r="B288" s="156"/>
      <c r="D288" s="143" t="s">
        <v>171</v>
      </c>
      <c r="E288" s="157" t="s">
        <v>1</v>
      </c>
      <c r="F288" s="158" t="s">
        <v>173</v>
      </c>
      <c r="H288" s="159">
        <v>536</v>
      </c>
      <c r="I288" s="160"/>
      <c r="L288" s="156"/>
      <c r="M288" s="161"/>
      <c r="T288" s="162"/>
      <c r="AT288" s="157" t="s">
        <v>171</v>
      </c>
      <c r="AU288" s="157" t="s">
        <v>82</v>
      </c>
      <c r="AV288" s="13" t="s">
        <v>165</v>
      </c>
      <c r="AW288" s="13" t="s">
        <v>31</v>
      </c>
      <c r="AX288" s="13" t="s">
        <v>82</v>
      </c>
      <c r="AY288" s="157" t="s">
        <v>159</v>
      </c>
    </row>
    <row r="289" spans="2:65" s="1" customFormat="1" ht="16.5" customHeight="1">
      <c r="B289" s="129"/>
      <c r="C289" s="130" t="s">
        <v>401</v>
      </c>
      <c r="D289" s="130" t="s">
        <v>160</v>
      </c>
      <c r="E289" s="131" t="s">
        <v>2333</v>
      </c>
      <c r="F289" s="132" t="s">
        <v>2334</v>
      </c>
      <c r="G289" s="133" t="s">
        <v>218</v>
      </c>
      <c r="H289" s="134">
        <v>236</v>
      </c>
      <c r="I289" s="135"/>
      <c r="J289" s="136">
        <f>ROUND(I289*H289,2)</f>
        <v>0</v>
      </c>
      <c r="K289" s="132" t="s">
        <v>164</v>
      </c>
      <c r="L289" s="31"/>
      <c r="M289" s="137" t="s">
        <v>1</v>
      </c>
      <c r="N289" s="138" t="s">
        <v>39</v>
      </c>
      <c r="P289" s="139">
        <f>O289*H289</f>
        <v>0</v>
      </c>
      <c r="Q289" s="139">
        <v>0</v>
      </c>
      <c r="R289" s="139">
        <f>Q289*H289</f>
        <v>0</v>
      </c>
      <c r="S289" s="139">
        <v>0</v>
      </c>
      <c r="T289" s="140">
        <f>S289*H289</f>
        <v>0</v>
      </c>
      <c r="AR289" s="141" t="s">
        <v>165</v>
      </c>
      <c r="AT289" s="141" t="s">
        <v>160</v>
      </c>
      <c r="AU289" s="141" t="s">
        <v>82</v>
      </c>
      <c r="AY289" s="16" t="s">
        <v>159</v>
      </c>
      <c r="BE289" s="142">
        <f>IF(N289="základní",J289,0)</f>
        <v>0</v>
      </c>
      <c r="BF289" s="142">
        <f>IF(N289="snížená",J289,0)</f>
        <v>0</v>
      </c>
      <c r="BG289" s="142">
        <f>IF(N289="zákl. přenesená",J289,0)</f>
        <v>0</v>
      </c>
      <c r="BH289" s="142">
        <f>IF(N289="sníž. přenesená",J289,0)</f>
        <v>0</v>
      </c>
      <c r="BI289" s="142">
        <f>IF(N289="nulová",J289,0)</f>
        <v>0</v>
      </c>
      <c r="BJ289" s="16" t="s">
        <v>82</v>
      </c>
      <c r="BK289" s="142">
        <f>ROUND(I289*H289,2)</f>
        <v>0</v>
      </c>
      <c r="BL289" s="16" t="s">
        <v>165</v>
      </c>
      <c r="BM289" s="141" t="s">
        <v>2335</v>
      </c>
    </row>
    <row r="290" spans="2:65" s="1" customFormat="1">
      <c r="B290" s="31"/>
      <c r="D290" s="143" t="s">
        <v>167</v>
      </c>
      <c r="F290" s="144" t="s">
        <v>2336</v>
      </c>
      <c r="I290" s="145"/>
      <c r="L290" s="31"/>
      <c r="M290" s="146"/>
      <c r="T290" s="54"/>
      <c r="AT290" s="16" t="s">
        <v>167</v>
      </c>
      <c r="AU290" s="16" t="s">
        <v>82</v>
      </c>
    </row>
    <row r="291" spans="2:65" s="1" customFormat="1">
      <c r="B291" s="31"/>
      <c r="D291" s="147" t="s">
        <v>169</v>
      </c>
      <c r="F291" s="148" t="s">
        <v>2337</v>
      </c>
      <c r="I291" s="145"/>
      <c r="L291" s="31"/>
      <c r="M291" s="146"/>
      <c r="T291" s="54"/>
      <c r="AT291" s="16" t="s">
        <v>169</v>
      </c>
      <c r="AU291" s="16" t="s">
        <v>82</v>
      </c>
    </row>
    <row r="292" spans="2:65" s="12" customFormat="1">
      <c r="B292" s="149"/>
      <c r="D292" s="143" t="s">
        <v>171</v>
      </c>
      <c r="E292" s="150" t="s">
        <v>1</v>
      </c>
      <c r="F292" s="151" t="s">
        <v>2338</v>
      </c>
      <c r="H292" s="152">
        <v>236</v>
      </c>
      <c r="I292" s="153"/>
      <c r="L292" s="149"/>
      <c r="M292" s="154"/>
      <c r="T292" s="155"/>
      <c r="AT292" s="150" t="s">
        <v>171</v>
      </c>
      <c r="AU292" s="150" t="s">
        <v>82</v>
      </c>
      <c r="AV292" s="12" t="s">
        <v>84</v>
      </c>
      <c r="AW292" s="12" t="s">
        <v>31</v>
      </c>
      <c r="AX292" s="12" t="s">
        <v>74</v>
      </c>
      <c r="AY292" s="150" t="s">
        <v>159</v>
      </c>
    </row>
    <row r="293" spans="2:65" s="13" customFormat="1">
      <c r="B293" s="156"/>
      <c r="D293" s="143" t="s">
        <v>171</v>
      </c>
      <c r="E293" s="157" t="s">
        <v>1</v>
      </c>
      <c r="F293" s="158" t="s">
        <v>173</v>
      </c>
      <c r="H293" s="159">
        <v>236</v>
      </c>
      <c r="I293" s="160"/>
      <c r="L293" s="156"/>
      <c r="M293" s="161"/>
      <c r="T293" s="162"/>
      <c r="AT293" s="157" t="s">
        <v>171</v>
      </c>
      <c r="AU293" s="157" t="s">
        <v>82</v>
      </c>
      <c r="AV293" s="13" t="s">
        <v>165</v>
      </c>
      <c r="AW293" s="13" t="s">
        <v>31</v>
      </c>
      <c r="AX293" s="13" t="s">
        <v>82</v>
      </c>
      <c r="AY293" s="157" t="s">
        <v>159</v>
      </c>
    </row>
    <row r="294" spans="2:65" s="1" customFormat="1" ht="16.5" customHeight="1">
      <c r="B294" s="129"/>
      <c r="C294" s="130" t="s">
        <v>409</v>
      </c>
      <c r="D294" s="130" t="s">
        <v>160</v>
      </c>
      <c r="E294" s="131" t="s">
        <v>2339</v>
      </c>
      <c r="F294" s="132" t="s">
        <v>2340</v>
      </c>
      <c r="G294" s="133" t="s">
        <v>163</v>
      </c>
      <c r="H294" s="134">
        <v>2061</v>
      </c>
      <c r="I294" s="135"/>
      <c r="J294" s="136">
        <f>ROUND(I294*H294,2)</f>
        <v>0</v>
      </c>
      <c r="K294" s="132" t="s">
        <v>164</v>
      </c>
      <c r="L294" s="31"/>
      <c r="M294" s="137" t="s">
        <v>1</v>
      </c>
      <c r="N294" s="138" t="s">
        <v>39</v>
      </c>
      <c r="P294" s="139">
        <f>O294*H294</f>
        <v>0</v>
      </c>
      <c r="Q294" s="139">
        <v>0</v>
      </c>
      <c r="R294" s="139">
        <f>Q294*H294</f>
        <v>0</v>
      </c>
      <c r="S294" s="139">
        <v>0</v>
      </c>
      <c r="T294" s="140">
        <f>S294*H294</f>
        <v>0</v>
      </c>
      <c r="AR294" s="141" t="s">
        <v>165</v>
      </c>
      <c r="AT294" s="141" t="s">
        <v>160</v>
      </c>
      <c r="AU294" s="141" t="s">
        <v>82</v>
      </c>
      <c r="AY294" s="16" t="s">
        <v>159</v>
      </c>
      <c r="BE294" s="142">
        <f>IF(N294="základní",J294,0)</f>
        <v>0</v>
      </c>
      <c r="BF294" s="142">
        <f>IF(N294="snížená",J294,0)</f>
        <v>0</v>
      </c>
      <c r="BG294" s="142">
        <f>IF(N294="zákl. přenesená",J294,0)</f>
        <v>0</v>
      </c>
      <c r="BH294" s="142">
        <f>IF(N294="sníž. přenesená",J294,0)</f>
        <v>0</v>
      </c>
      <c r="BI294" s="142">
        <f>IF(N294="nulová",J294,0)</f>
        <v>0</v>
      </c>
      <c r="BJ294" s="16" t="s">
        <v>82</v>
      </c>
      <c r="BK294" s="142">
        <f>ROUND(I294*H294,2)</f>
        <v>0</v>
      </c>
      <c r="BL294" s="16" t="s">
        <v>165</v>
      </c>
      <c r="BM294" s="141" t="s">
        <v>2341</v>
      </c>
    </row>
    <row r="295" spans="2:65" s="1" customFormat="1">
      <c r="B295" s="31"/>
      <c r="D295" s="143" t="s">
        <v>167</v>
      </c>
      <c r="F295" s="144" t="s">
        <v>2342</v>
      </c>
      <c r="I295" s="145"/>
      <c r="L295" s="31"/>
      <c r="M295" s="146"/>
      <c r="T295" s="54"/>
      <c r="AT295" s="16" t="s">
        <v>167</v>
      </c>
      <c r="AU295" s="16" t="s">
        <v>82</v>
      </c>
    </row>
    <row r="296" spans="2:65" s="1" customFormat="1">
      <c r="B296" s="31"/>
      <c r="D296" s="147" t="s">
        <v>169</v>
      </c>
      <c r="F296" s="148" t="s">
        <v>2343</v>
      </c>
      <c r="I296" s="145"/>
      <c r="L296" s="31"/>
      <c r="M296" s="146"/>
      <c r="T296" s="54"/>
      <c r="AT296" s="16" t="s">
        <v>169</v>
      </c>
      <c r="AU296" s="16" t="s">
        <v>82</v>
      </c>
    </row>
    <row r="297" spans="2:65" s="12" customFormat="1">
      <c r="B297" s="149"/>
      <c r="D297" s="143" t="s">
        <v>171</v>
      </c>
      <c r="E297" s="150" t="s">
        <v>1</v>
      </c>
      <c r="F297" s="151" t="s">
        <v>2344</v>
      </c>
      <c r="H297" s="152">
        <v>2061</v>
      </c>
      <c r="I297" s="153"/>
      <c r="L297" s="149"/>
      <c r="M297" s="154"/>
      <c r="T297" s="155"/>
      <c r="AT297" s="150" t="s">
        <v>171</v>
      </c>
      <c r="AU297" s="150" t="s">
        <v>82</v>
      </c>
      <c r="AV297" s="12" t="s">
        <v>84</v>
      </c>
      <c r="AW297" s="12" t="s">
        <v>31</v>
      </c>
      <c r="AX297" s="12" t="s">
        <v>74</v>
      </c>
      <c r="AY297" s="150" t="s">
        <v>159</v>
      </c>
    </row>
    <row r="298" spans="2:65" s="13" customFormat="1">
      <c r="B298" s="156"/>
      <c r="D298" s="143" t="s">
        <v>171</v>
      </c>
      <c r="E298" s="157" t="s">
        <v>1</v>
      </c>
      <c r="F298" s="158" t="s">
        <v>173</v>
      </c>
      <c r="H298" s="159">
        <v>2061</v>
      </c>
      <c r="I298" s="160"/>
      <c r="L298" s="156"/>
      <c r="M298" s="161"/>
      <c r="T298" s="162"/>
      <c r="AT298" s="157" t="s">
        <v>171</v>
      </c>
      <c r="AU298" s="157" t="s">
        <v>82</v>
      </c>
      <c r="AV298" s="13" t="s">
        <v>165</v>
      </c>
      <c r="AW298" s="13" t="s">
        <v>31</v>
      </c>
      <c r="AX298" s="13" t="s">
        <v>82</v>
      </c>
      <c r="AY298" s="157" t="s">
        <v>159</v>
      </c>
    </row>
    <row r="299" spans="2:65" s="1" customFormat="1" ht="16.5" customHeight="1">
      <c r="B299" s="129"/>
      <c r="C299" s="130" t="s">
        <v>417</v>
      </c>
      <c r="D299" s="130" t="s">
        <v>160</v>
      </c>
      <c r="E299" s="131" t="s">
        <v>2345</v>
      </c>
      <c r="F299" s="132" t="s">
        <v>2346</v>
      </c>
      <c r="G299" s="133" t="s">
        <v>163</v>
      </c>
      <c r="H299" s="134">
        <v>880</v>
      </c>
      <c r="I299" s="135"/>
      <c r="J299" s="136">
        <f>ROUND(I299*H299,2)</f>
        <v>0</v>
      </c>
      <c r="K299" s="132" t="s">
        <v>164</v>
      </c>
      <c r="L299" s="31"/>
      <c r="M299" s="137" t="s">
        <v>1</v>
      </c>
      <c r="N299" s="138" t="s">
        <v>39</v>
      </c>
      <c r="P299" s="139">
        <f>O299*H299</f>
        <v>0</v>
      </c>
      <c r="Q299" s="139">
        <v>0</v>
      </c>
      <c r="R299" s="139">
        <f>Q299*H299</f>
        <v>0</v>
      </c>
      <c r="S299" s="139">
        <v>0</v>
      </c>
      <c r="T299" s="140">
        <f>S299*H299</f>
        <v>0</v>
      </c>
      <c r="AR299" s="141" t="s">
        <v>165</v>
      </c>
      <c r="AT299" s="141" t="s">
        <v>160</v>
      </c>
      <c r="AU299" s="141" t="s">
        <v>82</v>
      </c>
      <c r="AY299" s="16" t="s">
        <v>159</v>
      </c>
      <c r="BE299" s="142">
        <f>IF(N299="základní",J299,0)</f>
        <v>0</v>
      </c>
      <c r="BF299" s="142">
        <f>IF(N299="snížená",J299,0)</f>
        <v>0</v>
      </c>
      <c r="BG299" s="142">
        <f>IF(N299="zákl. přenesená",J299,0)</f>
        <v>0</v>
      </c>
      <c r="BH299" s="142">
        <f>IF(N299="sníž. přenesená",J299,0)</f>
        <v>0</v>
      </c>
      <c r="BI299" s="142">
        <f>IF(N299="nulová",J299,0)</f>
        <v>0</v>
      </c>
      <c r="BJ299" s="16" t="s">
        <v>82</v>
      </c>
      <c r="BK299" s="142">
        <f>ROUND(I299*H299,2)</f>
        <v>0</v>
      </c>
      <c r="BL299" s="16" t="s">
        <v>165</v>
      </c>
      <c r="BM299" s="141" t="s">
        <v>2347</v>
      </c>
    </row>
    <row r="300" spans="2:65" s="1" customFormat="1">
      <c r="B300" s="31"/>
      <c r="D300" s="143" t="s">
        <v>167</v>
      </c>
      <c r="F300" s="144" t="s">
        <v>2348</v>
      </c>
      <c r="I300" s="145"/>
      <c r="L300" s="31"/>
      <c r="M300" s="146"/>
      <c r="T300" s="54"/>
      <c r="AT300" s="16" t="s">
        <v>167</v>
      </c>
      <c r="AU300" s="16" t="s">
        <v>82</v>
      </c>
    </row>
    <row r="301" spans="2:65" s="1" customFormat="1">
      <c r="B301" s="31"/>
      <c r="D301" s="147" t="s">
        <v>169</v>
      </c>
      <c r="F301" s="148" t="s">
        <v>2349</v>
      </c>
      <c r="I301" s="145"/>
      <c r="L301" s="31"/>
      <c r="M301" s="146"/>
      <c r="T301" s="54"/>
      <c r="AT301" s="16" t="s">
        <v>169</v>
      </c>
      <c r="AU301" s="16" t="s">
        <v>82</v>
      </c>
    </row>
    <row r="302" spans="2:65" s="12" customFormat="1">
      <c r="B302" s="149"/>
      <c r="D302" s="143" t="s">
        <v>171</v>
      </c>
      <c r="E302" s="150" t="s">
        <v>1</v>
      </c>
      <c r="F302" s="151" t="s">
        <v>2350</v>
      </c>
      <c r="H302" s="152">
        <v>880</v>
      </c>
      <c r="I302" s="153"/>
      <c r="L302" s="149"/>
      <c r="M302" s="154"/>
      <c r="T302" s="155"/>
      <c r="AT302" s="150" t="s">
        <v>171</v>
      </c>
      <c r="AU302" s="150" t="s">
        <v>82</v>
      </c>
      <c r="AV302" s="12" t="s">
        <v>84</v>
      </c>
      <c r="AW302" s="12" t="s">
        <v>31</v>
      </c>
      <c r="AX302" s="12" t="s">
        <v>74</v>
      </c>
      <c r="AY302" s="150" t="s">
        <v>159</v>
      </c>
    </row>
    <row r="303" spans="2:65" s="13" customFormat="1">
      <c r="B303" s="156"/>
      <c r="D303" s="143" t="s">
        <v>171</v>
      </c>
      <c r="E303" s="157" t="s">
        <v>1</v>
      </c>
      <c r="F303" s="158" t="s">
        <v>173</v>
      </c>
      <c r="H303" s="159">
        <v>880</v>
      </c>
      <c r="I303" s="160"/>
      <c r="L303" s="156"/>
      <c r="M303" s="161"/>
      <c r="T303" s="162"/>
      <c r="AT303" s="157" t="s">
        <v>171</v>
      </c>
      <c r="AU303" s="157" t="s">
        <v>82</v>
      </c>
      <c r="AV303" s="13" t="s">
        <v>165</v>
      </c>
      <c r="AW303" s="13" t="s">
        <v>31</v>
      </c>
      <c r="AX303" s="13" t="s">
        <v>82</v>
      </c>
      <c r="AY303" s="157" t="s">
        <v>159</v>
      </c>
    </row>
    <row r="304" spans="2:65" s="1" customFormat="1" ht="16.5" customHeight="1">
      <c r="B304" s="129"/>
      <c r="C304" s="130" t="s">
        <v>426</v>
      </c>
      <c r="D304" s="130" t="s">
        <v>160</v>
      </c>
      <c r="E304" s="131" t="s">
        <v>2351</v>
      </c>
      <c r="F304" s="132" t="s">
        <v>2352</v>
      </c>
      <c r="G304" s="133" t="s">
        <v>163</v>
      </c>
      <c r="H304" s="134">
        <v>29912</v>
      </c>
      <c r="I304" s="135"/>
      <c r="J304" s="136">
        <f>ROUND(I304*H304,2)</f>
        <v>0</v>
      </c>
      <c r="K304" s="132" t="s">
        <v>164</v>
      </c>
      <c r="L304" s="31"/>
      <c r="M304" s="137" t="s">
        <v>1</v>
      </c>
      <c r="N304" s="138" t="s">
        <v>39</v>
      </c>
      <c r="P304" s="139">
        <f>O304*H304</f>
        <v>0</v>
      </c>
      <c r="Q304" s="139">
        <v>0</v>
      </c>
      <c r="R304" s="139">
        <f>Q304*H304</f>
        <v>0</v>
      </c>
      <c r="S304" s="139">
        <v>0</v>
      </c>
      <c r="T304" s="140">
        <f>S304*H304</f>
        <v>0</v>
      </c>
      <c r="AR304" s="141" t="s">
        <v>165</v>
      </c>
      <c r="AT304" s="141" t="s">
        <v>160</v>
      </c>
      <c r="AU304" s="141" t="s">
        <v>82</v>
      </c>
      <c r="AY304" s="16" t="s">
        <v>159</v>
      </c>
      <c r="BE304" s="142">
        <f>IF(N304="základní",J304,0)</f>
        <v>0</v>
      </c>
      <c r="BF304" s="142">
        <f>IF(N304="snížená",J304,0)</f>
        <v>0</v>
      </c>
      <c r="BG304" s="142">
        <f>IF(N304="zákl. přenesená",J304,0)</f>
        <v>0</v>
      </c>
      <c r="BH304" s="142">
        <f>IF(N304="sníž. přenesená",J304,0)</f>
        <v>0</v>
      </c>
      <c r="BI304" s="142">
        <f>IF(N304="nulová",J304,0)</f>
        <v>0</v>
      </c>
      <c r="BJ304" s="16" t="s">
        <v>82</v>
      </c>
      <c r="BK304" s="142">
        <f>ROUND(I304*H304,2)</f>
        <v>0</v>
      </c>
      <c r="BL304" s="16" t="s">
        <v>165</v>
      </c>
      <c r="BM304" s="141" t="s">
        <v>2353</v>
      </c>
    </row>
    <row r="305" spans="2:65" s="1" customFormat="1">
      <c r="B305" s="31"/>
      <c r="D305" s="143" t="s">
        <v>167</v>
      </c>
      <c r="F305" s="144" t="s">
        <v>2354</v>
      </c>
      <c r="I305" s="145"/>
      <c r="L305" s="31"/>
      <c r="M305" s="146"/>
      <c r="T305" s="54"/>
      <c r="AT305" s="16" t="s">
        <v>167</v>
      </c>
      <c r="AU305" s="16" t="s">
        <v>82</v>
      </c>
    </row>
    <row r="306" spans="2:65" s="1" customFormat="1">
      <c r="B306" s="31"/>
      <c r="D306" s="147" t="s">
        <v>169</v>
      </c>
      <c r="F306" s="148" t="s">
        <v>2355</v>
      </c>
      <c r="I306" s="145"/>
      <c r="L306" s="31"/>
      <c r="M306" s="146"/>
      <c r="T306" s="54"/>
      <c r="AT306" s="16" t="s">
        <v>169</v>
      </c>
      <c r="AU306" s="16" t="s">
        <v>82</v>
      </c>
    </row>
    <row r="307" spans="2:65" s="12" customFormat="1">
      <c r="B307" s="149"/>
      <c r="D307" s="143" t="s">
        <v>171</v>
      </c>
      <c r="E307" s="150" t="s">
        <v>1</v>
      </c>
      <c r="F307" s="151" t="s">
        <v>2356</v>
      </c>
      <c r="H307" s="152">
        <v>29912</v>
      </c>
      <c r="I307" s="153"/>
      <c r="L307" s="149"/>
      <c r="M307" s="154"/>
      <c r="T307" s="155"/>
      <c r="AT307" s="150" t="s">
        <v>171</v>
      </c>
      <c r="AU307" s="150" t="s">
        <v>82</v>
      </c>
      <c r="AV307" s="12" t="s">
        <v>84</v>
      </c>
      <c r="AW307" s="12" t="s">
        <v>31</v>
      </c>
      <c r="AX307" s="12" t="s">
        <v>74</v>
      </c>
      <c r="AY307" s="150" t="s">
        <v>159</v>
      </c>
    </row>
    <row r="308" spans="2:65" s="13" customFormat="1">
      <c r="B308" s="156"/>
      <c r="D308" s="143" t="s">
        <v>171</v>
      </c>
      <c r="E308" s="157" t="s">
        <v>1</v>
      </c>
      <c r="F308" s="158" t="s">
        <v>173</v>
      </c>
      <c r="H308" s="159">
        <v>29912</v>
      </c>
      <c r="I308" s="160"/>
      <c r="L308" s="156"/>
      <c r="M308" s="161"/>
      <c r="T308" s="162"/>
      <c r="AT308" s="157" t="s">
        <v>171</v>
      </c>
      <c r="AU308" s="157" t="s">
        <v>82</v>
      </c>
      <c r="AV308" s="13" t="s">
        <v>165</v>
      </c>
      <c r="AW308" s="13" t="s">
        <v>31</v>
      </c>
      <c r="AX308" s="13" t="s">
        <v>82</v>
      </c>
      <c r="AY308" s="157" t="s">
        <v>159</v>
      </c>
    </row>
    <row r="309" spans="2:65" s="1" customFormat="1" ht="16.5" customHeight="1">
      <c r="B309" s="129"/>
      <c r="C309" s="130" t="s">
        <v>432</v>
      </c>
      <c r="D309" s="130" t="s">
        <v>160</v>
      </c>
      <c r="E309" s="131" t="s">
        <v>2357</v>
      </c>
      <c r="F309" s="132" t="s">
        <v>2358</v>
      </c>
      <c r="G309" s="133" t="s">
        <v>163</v>
      </c>
      <c r="H309" s="134">
        <v>880</v>
      </c>
      <c r="I309" s="135"/>
      <c r="J309" s="136">
        <f>ROUND(I309*H309,2)</f>
        <v>0</v>
      </c>
      <c r="K309" s="132" t="s">
        <v>164</v>
      </c>
      <c r="L309" s="31"/>
      <c r="M309" s="137" t="s">
        <v>1</v>
      </c>
      <c r="N309" s="138" t="s">
        <v>39</v>
      </c>
      <c r="P309" s="139">
        <f>O309*H309</f>
        <v>0</v>
      </c>
      <c r="Q309" s="139">
        <v>0</v>
      </c>
      <c r="R309" s="139">
        <f>Q309*H309</f>
        <v>0</v>
      </c>
      <c r="S309" s="139">
        <v>0</v>
      </c>
      <c r="T309" s="140">
        <f>S309*H309</f>
        <v>0</v>
      </c>
      <c r="AR309" s="141" t="s">
        <v>165</v>
      </c>
      <c r="AT309" s="141" t="s">
        <v>160</v>
      </c>
      <c r="AU309" s="141" t="s">
        <v>82</v>
      </c>
      <c r="AY309" s="16" t="s">
        <v>159</v>
      </c>
      <c r="BE309" s="142">
        <f>IF(N309="základní",J309,0)</f>
        <v>0</v>
      </c>
      <c r="BF309" s="142">
        <f>IF(N309="snížená",J309,0)</f>
        <v>0</v>
      </c>
      <c r="BG309" s="142">
        <f>IF(N309="zákl. přenesená",J309,0)</f>
        <v>0</v>
      </c>
      <c r="BH309" s="142">
        <f>IF(N309="sníž. přenesená",J309,0)</f>
        <v>0</v>
      </c>
      <c r="BI309" s="142">
        <f>IF(N309="nulová",J309,0)</f>
        <v>0</v>
      </c>
      <c r="BJ309" s="16" t="s">
        <v>82</v>
      </c>
      <c r="BK309" s="142">
        <f>ROUND(I309*H309,2)</f>
        <v>0</v>
      </c>
      <c r="BL309" s="16" t="s">
        <v>165</v>
      </c>
      <c r="BM309" s="141" t="s">
        <v>2359</v>
      </c>
    </row>
    <row r="310" spans="2:65" s="1" customFormat="1">
      <c r="B310" s="31"/>
      <c r="D310" s="143" t="s">
        <v>167</v>
      </c>
      <c r="F310" s="144" t="s">
        <v>2360</v>
      </c>
      <c r="I310" s="145"/>
      <c r="L310" s="31"/>
      <c r="M310" s="146"/>
      <c r="T310" s="54"/>
      <c r="AT310" s="16" t="s">
        <v>167</v>
      </c>
      <c r="AU310" s="16" t="s">
        <v>82</v>
      </c>
    </row>
    <row r="311" spans="2:65" s="1" customFormat="1">
      <c r="B311" s="31"/>
      <c r="D311" s="147" t="s">
        <v>169</v>
      </c>
      <c r="F311" s="148" t="s">
        <v>2361</v>
      </c>
      <c r="I311" s="145"/>
      <c r="L311" s="31"/>
      <c r="M311" s="146"/>
      <c r="T311" s="54"/>
      <c r="AT311" s="16" t="s">
        <v>169</v>
      </c>
      <c r="AU311" s="16" t="s">
        <v>82</v>
      </c>
    </row>
    <row r="312" spans="2:65" s="12" customFormat="1">
      <c r="B312" s="149"/>
      <c r="D312" s="143" t="s">
        <v>171</v>
      </c>
      <c r="E312" s="150" t="s">
        <v>1</v>
      </c>
      <c r="F312" s="151" t="s">
        <v>2362</v>
      </c>
      <c r="H312" s="152">
        <v>880</v>
      </c>
      <c r="I312" s="153"/>
      <c r="L312" s="149"/>
      <c r="M312" s="154"/>
      <c r="T312" s="155"/>
      <c r="AT312" s="150" t="s">
        <v>171</v>
      </c>
      <c r="AU312" s="150" t="s">
        <v>82</v>
      </c>
      <c r="AV312" s="12" t="s">
        <v>84</v>
      </c>
      <c r="AW312" s="12" t="s">
        <v>31</v>
      </c>
      <c r="AX312" s="12" t="s">
        <v>74</v>
      </c>
      <c r="AY312" s="150" t="s">
        <v>159</v>
      </c>
    </row>
    <row r="313" spans="2:65" s="13" customFormat="1">
      <c r="B313" s="156"/>
      <c r="D313" s="143" t="s">
        <v>171</v>
      </c>
      <c r="E313" s="157" t="s">
        <v>1</v>
      </c>
      <c r="F313" s="158" t="s">
        <v>173</v>
      </c>
      <c r="H313" s="159">
        <v>880</v>
      </c>
      <c r="I313" s="160"/>
      <c r="L313" s="156"/>
      <c r="M313" s="161"/>
      <c r="T313" s="162"/>
      <c r="AT313" s="157" t="s">
        <v>171</v>
      </c>
      <c r="AU313" s="157" t="s">
        <v>82</v>
      </c>
      <c r="AV313" s="13" t="s">
        <v>165</v>
      </c>
      <c r="AW313" s="13" t="s">
        <v>31</v>
      </c>
      <c r="AX313" s="13" t="s">
        <v>82</v>
      </c>
      <c r="AY313" s="157" t="s">
        <v>159</v>
      </c>
    </row>
    <row r="314" spans="2:65" s="1" customFormat="1" ht="16.5" customHeight="1">
      <c r="B314" s="129"/>
      <c r="C314" s="130" t="s">
        <v>437</v>
      </c>
      <c r="D314" s="130" t="s">
        <v>160</v>
      </c>
      <c r="E314" s="131" t="s">
        <v>2363</v>
      </c>
      <c r="F314" s="132" t="s">
        <v>2364</v>
      </c>
      <c r="G314" s="133" t="s">
        <v>163</v>
      </c>
      <c r="H314" s="134">
        <v>14956</v>
      </c>
      <c r="I314" s="135"/>
      <c r="J314" s="136">
        <f>ROUND(I314*H314,2)</f>
        <v>0</v>
      </c>
      <c r="K314" s="132" t="s">
        <v>164</v>
      </c>
      <c r="L314" s="31"/>
      <c r="M314" s="137" t="s">
        <v>1</v>
      </c>
      <c r="N314" s="138" t="s">
        <v>39</v>
      </c>
      <c r="P314" s="139">
        <f>O314*H314</f>
        <v>0</v>
      </c>
      <c r="Q314" s="139">
        <v>0</v>
      </c>
      <c r="R314" s="139">
        <f>Q314*H314</f>
        <v>0</v>
      </c>
      <c r="S314" s="139">
        <v>0</v>
      </c>
      <c r="T314" s="140">
        <f>S314*H314</f>
        <v>0</v>
      </c>
      <c r="AR314" s="141" t="s">
        <v>165</v>
      </c>
      <c r="AT314" s="141" t="s">
        <v>160</v>
      </c>
      <c r="AU314" s="141" t="s">
        <v>82</v>
      </c>
      <c r="AY314" s="16" t="s">
        <v>159</v>
      </c>
      <c r="BE314" s="142">
        <f>IF(N314="základní",J314,0)</f>
        <v>0</v>
      </c>
      <c r="BF314" s="142">
        <f>IF(N314="snížená",J314,0)</f>
        <v>0</v>
      </c>
      <c r="BG314" s="142">
        <f>IF(N314="zákl. přenesená",J314,0)</f>
        <v>0</v>
      </c>
      <c r="BH314" s="142">
        <f>IF(N314="sníž. přenesená",J314,0)</f>
        <v>0</v>
      </c>
      <c r="BI314" s="142">
        <f>IF(N314="nulová",J314,0)</f>
        <v>0</v>
      </c>
      <c r="BJ314" s="16" t="s">
        <v>82</v>
      </c>
      <c r="BK314" s="142">
        <f>ROUND(I314*H314,2)</f>
        <v>0</v>
      </c>
      <c r="BL314" s="16" t="s">
        <v>165</v>
      </c>
      <c r="BM314" s="141" t="s">
        <v>2365</v>
      </c>
    </row>
    <row r="315" spans="2:65" s="1" customFormat="1">
      <c r="B315" s="31"/>
      <c r="D315" s="143" t="s">
        <v>167</v>
      </c>
      <c r="F315" s="144" t="s">
        <v>2366</v>
      </c>
      <c r="I315" s="145"/>
      <c r="L315" s="31"/>
      <c r="M315" s="146"/>
      <c r="T315" s="54"/>
      <c r="AT315" s="16" t="s">
        <v>167</v>
      </c>
      <c r="AU315" s="16" t="s">
        <v>82</v>
      </c>
    </row>
    <row r="316" spans="2:65" s="1" customFormat="1">
      <c r="B316" s="31"/>
      <c r="D316" s="147" t="s">
        <v>169</v>
      </c>
      <c r="F316" s="148" t="s">
        <v>2367</v>
      </c>
      <c r="I316" s="145"/>
      <c r="L316" s="31"/>
      <c r="M316" s="146"/>
      <c r="T316" s="54"/>
      <c r="AT316" s="16" t="s">
        <v>169</v>
      </c>
      <c r="AU316" s="16" t="s">
        <v>82</v>
      </c>
    </row>
    <row r="317" spans="2:65" s="12" customFormat="1">
      <c r="B317" s="149"/>
      <c r="D317" s="143" t="s">
        <v>171</v>
      </c>
      <c r="E317" s="150" t="s">
        <v>1</v>
      </c>
      <c r="F317" s="151" t="s">
        <v>2273</v>
      </c>
      <c r="H317" s="152">
        <v>14956</v>
      </c>
      <c r="I317" s="153"/>
      <c r="L317" s="149"/>
      <c r="M317" s="154"/>
      <c r="T317" s="155"/>
      <c r="AT317" s="150" t="s">
        <v>171</v>
      </c>
      <c r="AU317" s="150" t="s">
        <v>82</v>
      </c>
      <c r="AV317" s="12" t="s">
        <v>84</v>
      </c>
      <c r="AW317" s="12" t="s">
        <v>31</v>
      </c>
      <c r="AX317" s="12" t="s">
        <v>74</v>
      </c>
      <c r="AY317" s="150" t="s">
        <v>159</v>
      </c>
    </row>
    <row r="318" spans="2:65" s="13" customFormat="1">
      <c r="B318" s="156"/>
      <c r="D318" s="143" t="s">
        <v>171</v>
      </c>
      <c r="E318" s="157" t="s">
        <v>1</v>
      </c>
      <c r="F318" s="158" t="s">
        <v>173</v>
      </c>
      <c r="H318" s="159">
        <v>14956</v>
      </c>
      <c r="I318" s="160"/>
      <c r="L318" s="156"/>
      <c r="M318" s="161"/>
      <c r="T318" s="162"/>
      <c r="AT318" s="157" t="s">
        <v>171</v>
      </c>
      <c r="AU318" s="157" t="s">
        <v>82</v>
      </c>
      <c r="AV318" s="13" t="s">
        <v>165</v>
      </c>
      <c r="AW318" s="13" t="s">
        <v>31</v>
      </c>
      <c r="AX318" s="13" t="s">
        <v>82</v>
      </c>
      <c r="AY318" s="157" t="s">
        <v>159</v>
      </c>
    </row>
    <row r="319" spans="2:65" s="1" customFormat="1" ht="16.5" customHeight="1">
      <c r="B319" s="129"/>
      <c r="C319" s="130" t="s">
        <v>445</v>
      </c>
      <c r="D319" s="130" t="s">
        <v>160</v>
      </c>
      <c r="E319" s="131" t="s">
        <v>2368</v>
      </c>
      <c r="F319" s="132" t="s">
        <v>2369</v>
      </c>
      <c r="G319" s="133" t="s">
        <v>218</v>
      </c>
      <c r="H319" s="134">
        <v>1</v>
      </c>
      <c r="I319" s="135"/>
      <c r="J319" s="136">
        <f>ROUND(I319*H319,2)</f>
        <v>0</v>
      </c>
      <c r="K319" s="132" t="s">
        <v>164</v>
      </c>
      <c r="L319" s="31"/>
      <c r="M319" s="137" t="s">
        <v>1</v>
      </c>
      <c r="N319" s="138" t="s">
        <v>39</v>
      </c>
      <c r="P319" s="139">
        <f>O319*H319</f>
        <v>0</v>
      </c>
      <c r="Q319" s="139">
        <v>0</v>
      </c>
      <c r="R319" s="139">
        <f>Q319*H319</f>
        <v>0</v>
      </c>
      <c r="S319" s="139">
        <v>0</v>
      </c>
      <c r="T319" s="140">
        <f>S319*H319</f>
        <v>0</v>
      </c>
      <c r="AR319" s="141" t="s">
        <v>165</v>
      </c>
      <c r="AT319" s="141" t="s">
        <v>160</v>
      </c>
      <c r="AU319" s="141" t="s">
        <v>82</v>
      </c>
      <c r="AY319" s="16" t="s">
        <v>159</v>
      </c>
      <c r="BE319" s="142">
        <f>IF(N319="základní",J319,0)</f>
        <v>0</v>
      </c>
      <c r="BF319" s="142">
        <f>IF(N319="snížená",J319,0)</f>
        <v>0</v>
      </c>
      <c r="BG319" s="142">
        <f>IF(N319="zákl. přenesená",J319,0)</f>
        <v>0</v>
      </c>
      <c r="BH319" s="142">
        <f>IF(N319="sníž. přenesená",J319,0)</f>
        <v>0</v>
      </c>
      <c r="BI319" s="142">
        <f>IF(N319="nulová",J319,0)</f>
        <v>0</v>
      </c>
      <c r="BJ319" s="16" t="s">
        <v>82</v>
      </c>
      <c r="BK319" s="142">
        <f>ROUND(I319*H319,2)</f>
        <v>0</v>
      </c>
      <c r="BL319" s="16" t="s">
        <v>165</v>
      </c>
      <c r="BM319" s="141" t="s">
        <v>2370</v>
      </c>
    </row>
    <row r="320" spans="2:65" s="1" customFormat="1">
      <c r="B320" s="31"/>
      <c r="D320" s="143" t="s">
        <v>167</v>
      </c>
      <c r="F320" s="144" t="s">
        <v>2371</v>
      </c>
      <c r="I320" s="145"/>
      <c r="L320" s="31"/>
      <c r="M320" s="146"/>
      <c r="T320" s="54"/>
      <c r="AT320" s="16" t="s">
        <v>167</v>
      </c>
      <c r="AU320" s="16" t="s">
        <v>82</v>
      </c>
    </row>
    <row r="321" spans="2:65" s="1" customFormat="1">
      <c r="B321" s="31"/>
      <c r="D321" s="147" t="s">
        <v>169</v>
      </c>
      <c r="F321" s="148" t="s">
        <v>2372</v>
      </c>
      <c r="I321" s="145"/>
      <c r="L321" s="31"/>
      <c r="M321" s="146"/>
      <c r="T321" s="54"/>
      <c r="AT321" s="16" t="s">
        <v>169</v>
      </c>
      <c r="AU321" s="16" t="s">
        <v>82</v>
      </c>
    </row>
    <row r="322" spans="2:65" s="12" customFormat="1">
      <c r="B322" s="149"/>
      <c r="D322" s="143" t="s">
        <v>171</v>
      </c>
      <c r="E322" s="150" t="s">
        <v>1</v>
      </c>
      <c r="F322" s="151" t="s">
        <v>82</v>
      </c>
      <c r="H322" s="152">
        <v>1</v>
      </c>
      <c r="I322" s="153"/>
      <c r="L322" s="149"/>
      <c r="M322" s="154"/>
      <c r="T322" s="155"/>
      <c r="AT322" s="150" t="s">
        <v>171</v>
      </c>
      <c r="AU322" s="150" t="s">
        <v>82</v>
      </c>
      <c r="AV322" s="12" t="s">
        <v>84</v>
      </c>
      <c r="AW322" s="12" t="s">
        <v>31</v>
      </c>
      <c r="AX322" s="12" t="s">
        <v>74</v>
      </c>
      <c r="AY322" s="150" t="s">
        <v>159</v>
      </c>
    </row>
    <row r="323" spans="2:65" s="13" customFormat="1">
      <c r="B323" s="156"/>
      <c r="D323" s="143" t="s">
        <v>171</v>
      </c>
      <c r="E323" s="157" t="s">
        <v>1</v>
      </c>
      <c r="F323" s="158" t="s">
        <v>173</v>
      </c>
      <c r="H323" s="159">
        <v>1</v>
      </c>
      <c r="I323" s="160"/>
      <c r="L323" s="156"/>
      <c r="M323" s="161"/>
      <c r="T323" s="162"/>
      <c r="AT323" s="157" t="s">
        <v>171</v>
      </c>
      <c r="AU323" s="157" t="s">
        <v>82</v>
      </c>
      <c r="AV323" s="13" t="s">
        <v>165</v>
      </c>
      <c r="AW323" s="13" t="s">
        <v>31</v>
      </c>
      <c r="AX323" s="13" t="s">
        <v>82</v>
      </c>
      <c r="AY323" s="157" t="s">
        <v>159</v>
      </c>
    </row>
    <row r="324" spans="2:65" s="1" customFormat="1" ht="16.5" customHeight="1">
      <c r="B324" s="129"/>
      <c r="C324" s="130" t="s">
        <v>452</v>
      </c>
      <c r="D324" s="130" t="s">
        <v>160</v>
      </c>
      <c r="E324" s="131" t="s">
        <v>2373</v>
      </c>
      <c r="F324" s="132" t="s">
        <v>2374</v>
      </c>
      <c r="G324" s="133" t="s">
        <v>218</v>
      </c>
      <c r="H324" s="134">
        <v>33</v>
      </c>
      <c r="I324" s="135"/>
      <c r="J324" s="136">
        <f>ROUND(I324*H324,2)</f>
        <v>0</v>
      </c>
      <c r="K324" s="132" t="s">
        <v>164</v>
      </c>
      <c r="L324" s="31"/>
      <c r="M324" s="137" t="s">
        <v>1</v>
      </c>
      <c r="N324" s="138" t="s">
        <v>39</v>
      </c>
      <c r="P324" s="139">
        <f>O324*H324</f>
        <v>0</v>
      </c>
      <c r="Q324" s="139">
        <v>0</v>
      </c>
      <c r="R324" s="139">
        <f>Q324*H324</f>
        <v>0</v>
      </c>
      <c r="S324" s="139">
        <v>0</v>
      </c>
      <c r="T324" s="140">
        <f>S324*H324</f>
        <v>0</v>
      </c>
      <c r="AR324" s="141" t="s">
        <v>165</v>
      </c>
      <c r="AT324" s="141" t="s">
        <v>160</v>
      </c>
      <c r="AU324" s="141" t="s">
        <v>82</v>
      </c>
      <c r="AY324" s="16" t="s">
        <v>159</v>
      </c>
      <c r="BE324" s="142">
        <f>IF(N324="základní",J324,0)</f>
        <v>0</v>
      </c>
      <c r="BF324" s="142">
        <f>IF(N324="snížená",J324,0)</f>
        <v>0</v>
      </c>
      <c r="BG324" s="142">
        <f>IF(N324="zákl. přenesená",J324,0)</f>
        <v>0</v>
      </c>
      <c r="BH324" s="142">
        <f>IF(N324="sníž. přenesená",J324,0)</f>
        <v>0</v>
      </c>
      <c r="BI324" s="142">
        <f>IF(N324="nulová",J324,0)</f>
        <v>0</v>
      </c>
      <c r="BJ324" s="16" t="s">
        <v>82</v>
      </c>
      <c r="BK324" s="142">
        <f>ROUND(I324*H324,2)</f>
        <v>0</v>
      </c>
      <c r="BL324" s="16" t="s">
        <v>165</v>
      </c>
      <c r="BM324" s="141" t="s">
        <v>2375</v>
      </c>
    </row>
    <row r="325" spans="2:65" s="1" customFormat="1">
      <c r="B325" s="31"/>
      <c r="D325" s="143" t="s">
        <v>167</v>
      </c>
      <c r="F325" s="144" t="s">
        <v>2376</v>
      </c>
      <c r="I325" s="145"/>
      <c r="L325" s="31"/>
      <c r="M325" s="146"/>
      <c r="T325" s="54"/>
      <c r="AT325" s="16" t="s">
        <v>167</v>
      </c>
      <c r="AU325" s="16" t="s">
        <v>82</v>
      </c>
    </row>
    <row r="326" spans="2:65" s="1" customFormat="1">
      <c r="B326" s="31"/>
      <c r="D326" s="147" t="s">
        <v>169</v>
      </c>
      <c r="F326" s="148" t="s">
        <v>2377</v>
      </c>
      <c r="I326" s="145"/>
      <c r="L326" s="31"/>
      <c r="M326" s="146"/>
      <c r="T326" s="54"/>
      <c r="AT326" s="16" t="s">
        <v>169</v>
      </c>
      <c r="AU326" s="16" t="s">
        <v>82</v>
      </c>
    </row>
    <row r="327" spans="2:65" s="12" customFormat="1">
      <c r="B327" s="149"/>
      <c r="D327" s="143" t="s">
        <v>171</v>
      </c>
      <c r="E327" s="150" t="s">
        <v>1</v>
      </c>
      <c r="F327" s="151" t="s">
        <v>401</v>
      </c>
      <c r="H327" s="152">
        <v>33</v>
      </c>
      <c r="I327" s="153"/>
      <c r="L327" s="149"/>
      <c r="M327" s="154"/>
      <c r="T327" s="155"/>
      <c r="AT327" s="150" t="s">
        <v>171</v>
      </c>
      <c r="AU327" s="150" t="s">
        <v>82</v>
      </c>
      <c r="AV327" s="12" t="s">
        <v>84</v>
      </c>
      <c r="AW327" s="12" t="s">
        <v>31</v>
      </c>
      <c r="AX327" s="12" t="s">
        <v>74</v>
      </c>
      <c r="AY327" s="150" t="s">
        <v>159</v>
      </c>
    </row>
    <row r="328" spans="2:65" s="13" customFormat="1">
      <c r="B328" s="156"/>
      <c r="D328" s="143" t="s">
        <v>171</v>
      </c>
      <c r="E328" s="157" t="s">
        <v>1</v>
      </c>
      <c r="F328" s="158" t="s">
        <v>173</v>
      </c>
      <c r="H328" s="159">
        <v>33</v>
      </c>
      <c r="I328" s="160"/>
      <c r="L328" s="156"/>
      <c r="M328" s="161"/>
      <c r="T328" s="162"/>
      <c r="AT328" s="157" t="s">
        <v>171</v>
      </c>
      <c r="AU328" s="157" t="s">
        <v>82</v>
      </c>
      <c r="AV328" s="13" t="s">
        <v>165</v>
      </c>
      <c r="AW328" s="13" t="s">
        <v>31</v>
      </c>
      <c r="AX328" s="13" t="s">
        <v>82</v>
      </c>
      <c r="AY328" s="157" t="s">
        <v>159</v>
      </c>
    </row>
    <row r="329" spans="2:65" s="1" customFormat="1" ht="16.5" customHeight="1">
      <c r="B329" s="129"/>
      <c r="C329" s="130" t="s">
        <v>328</v>
      </c>
      <c r="D329" s="130" t="s">
        <v>160</v>
      </c>
      <c r="E329" s="131" t="s">
        <v>2378</v>
      </c>
      <c r="F329" s="132" t="s">
        <v>2379</v>
      </c>
      <c r="G329" s="133" t="s">
        <v>218</v>
      </c>
      <c r="H329" s="134">
        <v>8238</v>
      </c>
      <c r="I329" s="135"/>
      <c r="J329" s="136">
        <f>ROUND(I329*H329,2)</f>
        <v>0</v>
      </c>
      <c r="K329" s="132" t="s">
        <v>164</v>
      </c>
      <c r="L329" s="31"/>
      <c r="M329" s="137" t="s">
        <v>1</v>
      </c>
      <c r="N329" s="138" t="s">
        <v>39</v>
      </c>
      <c r="P329" s="139">
        <f>O329*H329</f>
        <v>0</v>
      </c>
      <c r="Q329" s="139">
        <v>0</v>
      </c>
      <c r="R329" s="139">
        <f>Q329*H329</f>
        <v>0</v>
      </c>
      <c r="S329" s="139">
        <v>0</v>
      </c>
      <c r="T329" s="140">
        <f>S329*H329</f>
        <v>0</v>
      </c>
      <c r="AR329" s="141" t="s">
        <v>165</v>
      </c>
      <c r="AT329" s="141" t="s">
        <v>160</v>
      </c>
      <c r="AU329" s="141" t="s">
        <v>82</v>
      </c>
      <c r="AY329" s="16" t="s">
        <v>159</v>
      </c>
      <c r="BE329" s="142">
        <f>IF(N329="základní",J329,0)</f>
        <v>0</v>
      </c>
      <c r="BF329" s="142">
        <f>IF(N329="snížená",J329,0)</f>
        <v>0</v>
      </c>
      <c r="BG329" s="142">
        <f>IF(N329="zákl. přenesená",J329,0)</f>
        <v>0</v>
      </c>
      <c r="BH329" s="142">
        <f>IF(N329="sníž. přenesená",J329,0)</f>
        <v>0</v>
      </c>
      <c r="BI329" s="142">
        <f>IF(N329="nulová",J329,0)</f>
        <v>0</v>
      </c>
      <c r="BJ329" s="16" t="s">
        <v>82</v>
      </c>
      <c r="BK329" s="142">
        <f>ROUND(I329*H329,2)</f>
        <v>0</v>
      </c>
      <c r="BL329" s="16" t="s">
        <v>165</v>
      </c>
      <c r="BM329" s="141" t="s">
        <v>2380</v>
      </c>
    </row>
    <row r="330" spans="2:65" s="1" customFormat="1">
      <c r="B330" s="31"/>
      <c r="D330" s="143" t="s">
        <v>167</v>
      </c>
      <c r="F330" s="144" t="s">
        <v>2381</v>
      </c>
      <c r="I330" s="145"/>
      <c r="L330" s="31"/>
      <c r="M330" s="146"/>
      <c r="T330" s="54"/>
      <c r="AT330" s="16" t="s">
        <v>167</v>
      </c>
      <c r="AU330" s="16" t="s">
        <v>82</v>
      </c>
    </row>
    <row r="331" spans="2:65" s="1" customFormat="1">
      <c r="B331" s="31"/>
      <c r="D331" s="147" t="s">
        <v>169</v>
      </c>
      <c r="F331" s="148" t="s">
        <v>2382</v>
      </c>
      <c r="I331" s="145"/>
      <c r="L331" s="31"/>
      <c r="M331" s="146"/>
      <c r="T331" s="54"/>
      <c r="AT331" s="16" t="s">
        <v>169</v>
      </c>
      <c r="AU331" s="16" t="s">
        <v>82</v>
      </c>
    </row>
    <row r="332" spans="2:65" s="12" customFormat="1">
      <c r="B332" s="149"/>
      <c r="D332" s="143" t="s">
        <v>171</v>
      </c>
      <c r="E332" s="150" t="s">
        <v>1</v>
      </c>
      <c r="F332" s="151" t="s">
        <v>2383</v>
      </c>
      <c r="H332" s="152">
        <v>8238</v>
      </c>
      <c r="I332" s="153"/>
      <c r="L332" s="149"/>
      <c r="M332" s="154"/>
      <c r="T332" s="155"/>
      <c r="AT332" s="150" t="s">
        <v>171</v>
      </c>
      <c r="AU332" s="150" t="s">
        <v>82</v>
      </c>
      <c r="AV332" s="12" t="s">
        <v>84</v>
      </c>
      <c r="AW332" s="12" t="s">
        <v>31</v>
      </c>
      <c r="AX332" s="12" t="s">
        <v>74</v>
      </c>
      <c r="AY332" s="150" t="s">
        <v>159</v>
      </c>
    </row>
    <row r="333" spans="2:65" s="13" customFormat="1">
      <c r="B333" s="156"/>
      <c r="D333" s="143" t="s">
        <v>171</v>
      </c>
      <c r="E333" s="157" t="s">
        <v>1</v>
      </c>
      <c r="F333" s="158" t="s">
        <v>173</v>
      </c>
      <c r="H333" s="159">
        <v>8238</v>
      </c>
      <c r="I333" s="160"/>
      <c r="L333" s="156"/>
      <c r="M333" s="161"/>
      <c r="T333" s="162"/>
      <c r="AT333" s="157" t="s">
        <v>171</v>
      </c>
      <c r="AU333" s="157" t="s">
        <v>82</v>
      </c>
      <c r="AV333" s="13" t="s">
        <v>165</v>
      </c>
      <c r="AW333" s="13" t="s">
        <v>31</v>
      </c>
      <c r="AX333" s="13" t="s">
        <v>82</v>
      </c>
      <c r="AY333" s="157" t="s">
        <v>159</v>
      </c>
    </row>
    <row r="334" spans="2:65" s="1" customFormat="1" ht="16.5" customHeight="1">
      <c r="B334" s="129"/>
      <c r="C334" s="130" t="s">
        <v>463</v>
      </c>
      <c r="D334" s="130" t="s">
        <v>160</v>
      </c>
      <c r="E334" s="131" t="s">
        <v>2384</v>
      </c>
      <c r="F334" s="132" t="s">
        <v>2385</v>
      </c>
      <c r="G334" s="133" t="s">
        <v>218</v>
      </c>
      <c r="H334" s="134">
        <v>1207</v>
      </c>
      <c r="I334" s="135"/>
      <c r="J334" s="136">
        <f>ROUND(I334*H334,2)</f>
        <v>0</v>
      </c>
      <c r="K334" s="132" t="s">
        <v>164</v>
      </c>
      <c r="L334" s="31"/>
      <c r="M334" s="137" t="s">
        <v>1</v>
      </c>
      <c r="N334" s="138" t="s">
        <v>39</v>
      </c>
      <c r="P334" s="139">
        <f>O334*H334</f>
        <v>0</v>
      </c>
      <c r="Q334" s="139">
        <v>0</v>
      </c>
      <c r="R334" s="139">
        <f>Q334*H334</f>
        <v>0</v>
      </c>
      <c r="S334" s="139">
        <v>0</v>
      </c>
      <c r="T334" s="140">
        <f>S334*H334</f>
        <v>0</v>
      </c>
      <c r="AR334" s="141" t="s">
        <v>165</v>
      </c>
      <c r="AT334" s="141" t="s">
        <v>160</v>
      </c>
      <c r="AU334" s="141" t="s">
        <v>82</v>
      </c>
      <c r="AY334" s="16" t="s">
        <v>159</v>
      </c>
      <c r="BE334" s="142">
        <f>IF(N334="základní",J334,0)</f>
        <v>0</v>
      </c>
      <c r="BF334" s="142">
        <f>IF(N334="snížená",J334,0)</f>
        <v>0</v>
      </c>
      <c r="BG334" s="142">
        <f>IF(N334="zákl. přenesená",J334,0)</f>
        <v>0</v>
      </c>
      <c r="BH334" s="142">
        <f>IF(N334="sníž. přenesená",J334,0)</f>
        <v>0</v>
      </c>
      <c r="BI334" s="142">
        <f>IF(N334="nulová",J334,0)</f>
        <v>0</v>
      </c>
      <c r="BJ334" s="16" t="s">
        <v>82</v>
      </c>
      <c r="BK334" s="142">
        <f>ROUND(I334*H334,2)</f>
        <v>0</v>
      </c>
      <c r="BL334" s="16" t="s">
        <v>165</v>
      </c>
      <c r="BM334" s="141" t="s">
        <v>2386</v>
      </c>
    </row>
    <row r="335" spans="2:65" s="1" customFormat="1">
      <c r="B335" s="31"/>
      <c r="D335" s="143" t="s">
        <v>167</v>
      </c>
      <c r="F335" s="144" t="s">
        <v>2387</v>
      </c>
      <c r="I335" s="145"/>
      <c r="L335" s="31"/>
      <c r="M335" s="146"/>
      <c r="T335" s="54"/>
      <c r="AT335" s="16" t="s">
        <v>167</v>
      </c>
      <c r="AU335" s="16" t="s">
        <v>82</v>
      </c>
    </row>
    <row r="336" spans="2:65" s="1" customFormat="1">
      <c r="B336" s="31"/>
      <c r="D336" s="147" t="s">
        <v>169</v>
      </c>
      <c r="F336" s="148" t="s">
        <v>2388</v>
      </c>
      <c r="I336" s="145"/>
      <c r="L336" s="31"/>
      <c r="M336" s="146"/>
      <c r="T336" s="54"/>
      <c r="AT336" s="16" t="s">
        <v>169</v>
      </c>
      <c r="AU336" s="16" t="s">
        <v>82</v>
      </c>
    </row>
    <row r="337" spans="2:65" s="12" customFormat="1">
      <c r="B337" s="149"/>
      <c r="D337" s="143" t="s">
        <v>171</v>
      </c>
      <c r="E337" s="150" t="s">
        <v>1</v>
      </c>
      <c r="F337" s="151" t="s">
        <v>2303</v>
      </c>
      <c r="H337" s="152">
        <v>1207</v>
      </c>
      <c r="I337" s="153"/>
      <c r="L337" s="149"/>
      <c r="M337" s="154"/>
      <c r="T337" s="155"/>
      <c r="AT337" s="150" t="s">
        <v>171</v>
      </c>
      <c r="AU337" s="150" t="s">
        <v>82</v>
      </c>
      <c r="AV337" s="12" t="s">
        <v>84</v>
      </c>
      <c r="AW337" s="12" t="s">
        <v>31</v>
      </c>
      <c r="AX337" s="12" t="s">
        <v>74</v>
      </c>
      <c r="AY337" s="150" t="s">
        <v>159</v>
      </c>
    </row>
    <row r="338" spans="2:65" s="13" customFormat="1">
      <c r="B338" s="156"/>
      <c r="D338" s="143" t="s">
        <v>171</v>
      </c>
      <c r="E338" s="157" t="s">
        <v>1</v>
      </c>
      <c r="F338" s="158" t="s">
        <v>173</v>
      </c>
      <c r="H338" s="159">
        <v>1207</v>
      </c>
      <c r="I338" s="160"/>
      <c r="L338" s="156"/>
      <c r="M338" s="161"/>
      <c r="T338" s="162"/>
      <c r="AT338" s="157" t="s">
        <v>171</v>
      </c>
      <c r="AU338" s="157" t="s">
        <v>82</v>
      </c>
      <c r="AV338" s="13" t="s">
        <v>165</v>
      </c>
      <c r="AW338" s="13" t="s">
        <v>31</v>
      </c>
      <c r="AX338" s="13" t="s">
        <v>82</v>
      </c>
      <c r="AY338" s="157" t="s">
        <v>159</v>
      </c>
    </row>
    <row r="339" spans="2:65" s="1" customFormat="1" ht="16.5" customHeight="1">
      <c r="B339" s="129"/>
      <c r="C339" s="130" t="s">
        <v>470</v>
      </c>
      <c r="D339" s="130" t="s">
        <v>160</v>
      </c>
      <c r="E339" s="131" t="s">
        <v>2389</v>
      </c>
      <c r="F339" s="132" t="s">
        <v>2390</v>
      </c>
      <c r="G339" s="133" t="s">
        <v>218</v>
      </c>
      <c r="H339" s="134">
        <v>33</v>
      </c>
      <c r="I339" s="135"/>
      <c r="J339" s="136">
        <f>ROUND(I339*H339,2)</f>
        <v>0</v>
      </c>
      <c r="K339" s="132" t="s">
        <v>164</v>
      </c>
      <c r="L339" s="31"/>
      <c r="M339" s="137" t="s">
        <v>1</v>
      </c>
      <c r="N339" s="138" t="s">
        <v>39</v>
      </c>
      <c r="P339" s="139">
        <f>O339*H339</f>
        <v>0</v>
      </c>
      <c r="Q339" s="139">
        <v>0</v>
      </c>
      <c r="R339" s="139">
        <f>Q339*H339</f>
        <v>0</v>
      </c>
      <c r="S339" s="139">
        <v>0</v>
      </c>
      <c r="T339" s="140">
        <f>S339*H339</f>
        <v>0</v>
      </c>
      <c r="AR339" s="141" t="s">
        <v>165</v>
      </c>
      <c r="AT339" s="141" t="s">
        <v>160</v>
      </c>
      <c r="AU339" s="141" t="s">
        <v>82</v>
      </c>
      <c r="AY339" s="16" t="s">
        <v>159</v>
      </c>
      <c r="BE339" s="142">
        <f>IF(N339="základní",J339,0)</f>
        <v>0</v>
      </c>
      <c r="BF339" s="142">
        <f>IF(N339="snížená",J339,0)</f>
        <v>0</v>
      </c>
      <c r="BG339" s="142">
        <f>IF(N339="zákl. přenesená",J339,0)</f>
        <v>0</v>
      </c>
      <c r="BH339" s="142">
        <f>IF(N339="sníž. přenesená",J339,0)</f>
        <v>0</v>
      </c>
      <c r="BI339" s="142">
        <f>IF(N339="nulová",J339,0)</f>
        <v>0</v>
      </c>
      <c r="BJ339" s="16" t="s">
        <v>82</v>
      </c>
      <c r="BK339" s="142">
        <f>ROUND(I339*H339,2)</f>
        <v>0</v>
      </c>
      <c r="BL339" s="16" t="s">
        <v>165</v>
      </c>
      <c r="BM339" s="141" t="s">
        <v>2391</v>
      </c>
    </row>
    <row r="340" spans="2:65" s="1" customFormat="1">
      <c r="B340" s="31"/>
      <c r="D340" s="143" t="s">
        <v>167</v>
      </c>
      <c r="F340" s="144" t="s">
        <v>2392</v>
      </c>
      <c r="I340" s="145"/>
      <c r="L340" s="31"/>
      <c r="M340" s="146"/>
      <c r="T340" s="54"/>
      <c r="AT340" s="16" t="s">
        <v>167</v>
      </c>
      <c r="AU340" s="16" t="s">
        <v>82</v>
      </c>
    </row>
    <row r="341" spans="2:65" s="1" customFormat="1">
      <c r="B341" s="31"/>
      <c r="D341" s="147" t="s">
        <v>169</v>
      </c>
      <c r="F341" s="148" t="s">
        <v>2393</v>
      </c>
      <c r="I341" s="145"/>
      <c r="L341" s="31"/>
      <c r="M341" s="146"/>
      <c r="T341" s="54"/>
      <c r="AT341" s="16" t="s">
        <v>169</v>
      </c>
      <c r="AU341" s="16" t="s">
        <v>82</v>
      </c>
    </row>
    <row r="342" spans="2:65" s="12" customFormat="1">
      <c r="B342" s="149"/>
      <c r="D342" s="143" t="s">
        <v>171</v>
      </c>
      <c r="E342" s="150" t="s">
        <v>1</v>
      </c>
      <c r="F342" s="151" t="s">
        <v>401</v>
      </c>
      <c r="H342" s="152">
        <v>33</v>
      </c>
      <c r="I342" s="153"/>
      <c r="L342" s="149"/>
      <c r="M342" s="154"/>
      <c r="T342" s="155"/>
      <c r="AT342" s="150" t="s">
        <v>171</v>
      </c>
      <c r="AU342" s="150" t="s">
        <v>82</v>
      </c>
      <c r="AV342" s="12" t="s">
        <v>84</v>
      </c>
      <c r="AW342" s="12" t="s">
        <v>31</v>
      </c>
      <c r="AX342" s="12" t="s">
        <v>74</v>
      </c>
      <c r="AY342" s="150" t="s">
        <v>159</v>
      </c>
    </row>
    <row r="343" spans="2:65" s="13" customFormat="1">
      <c r="B343" s="156"/>
      <c r="D343" s="143" t="s">
        <v>171</v>
      </c>
      <c r="E343" s="157" t="s">
        <v>1</v>
      </c>
      <c r="F343" s="158" t="s">
        <v>173</v>
      </c>
      <c r="H343" s="159">
        <v>33</v>
      </c>
      <c r="I343" s="160"/>
      <c r="L343" s="156"/>
      <c r="M343" s="161"/>
      <c r="T343" s="162"/>
      <c r="AT343" s="157" t="s">
        <v>171</v>
      </c>
      <c r="AU343" s="157" t="s">
        <v>82</v>
      </c>
      <c r="AV343" s="13" t="s">
        <v>165</v>
      </c>
      <c r="AW343" s="13" t="s">
        <v>31</v>
      </c>
      <c r="AX343" s="13" t="s">
        <v>82</v>
      </c>
      <c r="AY343" s="157" t="s">
        <v>159</v>
      </c>
    </row>
    <row r="344" spans="2:65" s="1" customFormat="1" ht="16.5" customHeight="1">
      <c r="B344" s="129"/>
      <c r="C344" s="130" t="s">
        <v>477</v>
      </c>
      <c r="D344" s="130" t="s">
        <v>160</v>
      </c>
      <c r="E344" s="131" t="s">
        <v>2394</v>
      </c>
      <c r="F344" s="132" t="s">
        <v>2395</v>
      </c>
      <c r="G344" s="133" t="s">
        <v>218</v>
      </c>
      <c r="H344" s="134">
        <v>1909</v>
      </c>
      <c r="I344" s="135"/>
      <c r="J344" s="136">
        <f>ROUND(I344*H344,2)</f>
        <v>0</v>
      </c>
      <c r="K344" s="132" t="s">
        <v>164</v>
      </c>
      <c r="L344" s="31"/>
      <c r="M344" s="137" t="s">
        <v>1</v>
      </c>
      <c r="N344" s="138" t="s">
        <v>39</v>
      </c>
      <c r="P344" s="139">
        <f>O344*H344</f>
        <v>0</v>
      </c>
      <c r="Q344" s="139">
        <v>0</v>
      </c>
      <c r="R344" s="139">
        <f>Q344*H344</f>
        <v>0</v>
      </c>
      <c r="S344" s="139">
        <v>0</v>
      </c>
      <c r="T344" s="140">
        <f>S344*H344</f>
        <v>0</v>
      </c>
      <c r="AR344" s="141" t="s">
        <v>165</v>
      </c>
      <c r="AT344" s="141" t="s">
        <v>160</v>
      </c>
      <c r="AU344" s="141" t="s">
        <v>82</v>
      </c>
      <c r="AY344" s="16" t="s">
        <v>159</v>
      </c>
      <c r="BE344" s="142">
        <f>IF(N344="základní",J344,0)</f>
        <v>0</v>
      </c>
      <c r="BF344" s="142">
        <f>IF(N344="snížená",J344,0)</f>
        <v>0</v>
      </c>
      <c r="BG344" s="142">
        <f>IF(N344="zákl. přenesená",J344,0)</f>
        <v>0</v>
      </c>
      <c r="BH344" s="142">
        <f>IF(N344="sníž. přenesená",J344,0)</f>
        <v>0</v>
      </c>
      <c r="BI344" s="142">
        <f>IF(N344="nulová",J344,0)</f>
        <v>0</v>
      </c>
      <c r="BJ344" s="16" t="s">
        <v>82</v>
      </c>
      <c r="BK344" s="142">
        <f>ROUND(I344*H344,2)</f>
        <v>0</v>
      </c>
      <c r="BL344" s="16" t="s">
        <v>165</v>
      </c>
      <c r="BM344" s="141" t="s">
        <v>2396</v>
      </c>
    </row>
    <row r="345" spans="2:65" s="1" customFormat="1">
      <c r="B345" s="31"/>
      <c r="D345" s="143" t="s">
        <v>167</v>
      </c>
      <c r="F345" s="144" t="s">
        <v>2397</v>
      </c>
      <c r="I345" s="145"/>
      <c r="L345" s="31"/>
      <c r="M345" s="146"/>
      <c r="T345" s="54"/>
      <c r="AT345" s="16" t="s">
        <v>167</v>
      </c>
      <c r="AU345" s="16" t="s">
        <v>82</v>
      </c>
    </row>
    <row r="346" spans="2:65" s="1" customFormat="1">
      <c r="B346" s="31"/>
      <c r="D346" s="147" t="s">
        <v>169</v>
      </c>
      <c r="F346" s="148" t="s">
        <v>2398</v>
      </c>
      <c r="I346" s="145"/>
      <c r="L346" s="31"/>
      <c r="M346" s="146"/>
      <c r="T346" s="54"/>
      <c r="AT346" s="16" t="s">
        <v>169</v>
      </c>
      <c r="AU346" s="16" t="s">
        <v>82</v>
      </c>
    </row>
    <row r="347" spans="2:65" s="12" customFormat="1">
      <c r="B347" s="149"/>
      <c r="D347" s="143" t="s">
        <v>171</v>
      </c>
      <c r="E347" s="150" t="s">
        <v>1</v>
      </c>
      <c r="F347" s="151" t="s">
        <v>2399</v>
      </c>
      <c r="H347" s="152">
        <v>1909</v>
      </c>
      <c r="I347" s="153"/>
      <c r="L347" s="149"/>
      <c r="M347" s="154"/>
      <c r="T347" s="155"/>
      <c r="AT347" s="150" t="s">
        <v>171</v>
      </c>
      <c r="AU347" s="150" t="s">
        <v>82</v>
      </c>
      <c r="AV347" s="12" t="s">
        <v>84</v>
      </c>
      <c r="AW347" s="12" t="s">
        <v>31</v>
      </c>
      <c r="AX347" s="12" t="s">
        <v>74</v>
      </c>
      <c r="AY347" s="150" t="s">
        <v>159</v>
      </c>
    </row>
    <row r="348" spans="2:65" s="13" customFormat="1">
      <c r="B348" s="156"/>
      <c r="D348" s="143" t="s">
        <v>171</v>
      </c>
      <c r="E348" s="157" t="s">
        <v>1</v>
      </c>
      <c r="F348" s="158" t="s">
        <v>173</v>
      </c>
      <c r="H348" s="159">
        <v>1909</v>
      </c>
      <c r="I348" s="160"/>
      <c r="L348" s="156"/>
      <c r="M348" s="161"/>
      <c r="T348" s="162"/>
      <c r="AT348" s="157" t="s">
        <v>171</v>
      </c>
      <c r="AU348" s="157" t="s">
        <v>82</v>
      </c>
      <c r="AV348" s="13" t="s">
        <v>165</v>
      </c>
      <c r="AW348" s="13" t="s">
        <v>31</v>
      </c>
      <c r="AX348" s="13" t="s">
        <v>82</v>
      </c>
      <c r="AY348" s="157" t="s">
        <v>159</v>
      </c>
    </row>
    <row r="349" spans="2:65" s="1" customFormat="1" ht="16.5" customHeight="1">
      <c r="B349" s="129"/>
      <c r="C349" s="130" t="s">
        <v>481</v>
      </c>
      <c r="D349" s="130" t="s">
        <v>160</v>
      </c>
      <c r="E349" s="131" t="s">
        <v>2400</v>
      </c>
      <c r="F349" s="132" t="s">
        <v>2401</v>
      </c>
      <c r="G349" s="133" t="s">
        <v>218</v>
      </c>
      <c r="H349" s="134">
        <v>536</v>
      </c>
      <c r="I349" s="135"/>
      <c r="J349" s="136">
        <f>ROUND(I349*H349,2)</f>
        <v>0</v>
      </c>
      <c r="K349" s="132" t="s">
        <v>164</v>
      </c>
      <c r="L349" s="31"/>
      <c r="M349" s="137" t="s">
        <v>1</v>
      </c>
      <c r="N349" s="138" t="s">
        <v>39</v>
      </c>
      <c r="P349" s="139">
        <f>O349*H349</f>
        <v>0</v>
      </c>
      <c r="Q349" s="139">
        <v>0</v>
      </c>
      <c r="R349" s="139">
        <f>Q349*H349</f>
        <v>0</v>
      </c>
      <c r="S349" s="139">
        <v>0</v>
      </c>
      <c r="T349" s="140">
        <f>S349*H349</f>
        <v>0</v>
      </c>
      <c r="AR349" s="141" t="s">
        <v>165</v>
      </c>
      <c r="AT349" s="141" t="s">
        <v>160</v>
      </c>
      <c r="AU349" s="141" t="s">
        <v>82</v>
      </c>
      <c r="AY349" s="16" t="s">
        <v>159</v>
      </c>
      <c r="BE349" s="142">
        <f>IF(N349="základní",J349,0)</f>
        <v>0</v>
      </c>
      <c r="BF349" s="142">
        <f>IF(N349="snížená",J349,0)</f>
        <v>0</v>
      </c>
      <c r="BG349" s="142">
        <f>IF(N349="zákl. přenesená",J349,0)</f>
        <v>0</v>
      </c>
      <c r="BH349" s="142">
        <f>IF(N349="sníž. přenesená",J349,0)</f>
        <v>0</v>
      </c>
      <c r="BI349" s="142">
        <f>IF(N349="nulová",J349,0)</f>
        <v>0</v>
      </c>
      <c r="BJ349" s="16" t="s">
        <v>82</v>
      </c>
      <c r="BK349" s="142">
        <f>ROUND(I349*H349,2)</f>
        <v>0</v>
      </c>
      <c r="BL349" s="16" t="s">
        <v>165</v>
      </c>
      <c r="BM349" s="141" t="s">
        <v>2402</v>
      </c>
    </row>
    <row r="350" spans="2:65" s="1" customFormat="1">
      <c r="B350" s="31"/>
      <c r="D350" s="143" t="s">
        <v>167</v>
      </c>
      <c r="F350" s="144" t="s">
        <v>2403</v>
      </c>
      <c r="I350" s="145"/>
      <c r="L350" s="31"/>
      <c r="M350" s="146"/>
      <c r="T350" s="54"/>
      <c r="AT350" s="16" t="s">
        <v>167</v>
      </c>
      <c r="AU350" s="16" t="s">
        <v>82</v>
      </c>
    </row>
    <row r="351" spans="2:65" s="1" customFormat="1">
      <c r="B351" s="31"/>
      <c r="D351" s="147" t="s">
        <v>169</v>
      </c>
      <c r="F351" s="148" t="s">
        <v>2404</v>
      </c>
      <c r="I351" s="145"/>
      <c r="L351" s="31"/>
      <c r="M351" s="146"/>
      <c r="T351" s="54"/>
      <c r="AT351" s="16" t="s">
        <v>169</v>
      </c>
      <c r="AU351" s="16" t="s">
        <v>82</v>
      </c>
    </row>
    <row r="352" spans="2:65" s="12" customFormat="1">
      <c r="B352" s="149"/>
      <c r="D352" s="143" t="s">
        <v>171</v>
      </c>
      <c r="E352" s="150" t="s">
        <v>1</v>
      </c>
      <c r="F352" s="151" t="s">
        <v>2332</v>
      </c>
      <c r="H352" s="152">
        <v>536</v>
      </c>
      <c r="I352" s="153"/>
      <c r="L352" s="149"/>
      <c r="M352" s="154"/>
      <c r="T352" s="155"/>
      <c r="AT352" s="150" t="s">
        <v>171</v>
      </c>
      <c r="AU352" s="150" t="s">
        <v>82</v>
      </c>
      <c r="AV352" s="12" t="s">
        <v>84</v>
      </c>
      <c r="AW352" s="12" t="s">
        <v>31</v>
      </c>
      <c r="AX352" s="12" t="s">
        <v>74</v>
      </c>
      <c r="AY352" s="150" t="s">
        <v>159</v>
      </c>
    </row>
    <row r="353" spans="2:65" s="13" customFormat="1">
      <c r="B353" s="156"/>
      <c r="D353" s="143" t="s">
        <v>171</v>
      </c>
      <c r="E353" s="157" t="s">
        <v>1</v>
      </c>
      <c r="F353" s="158" t="s">
        <v>173</v>
      </c>
      <c r="H353" s="159">
        <v>536</v>
      </c>
      <c r="I353" s="160"/>
      <c r="L353" s="156"/>
      <c r="M353" s="161"/>
      <c r="T353" s="162"/>
      <c r="AT353" s="157" t="s">
        <v>171</v>
      </c>
      <c r="AU353" s="157" t="s">
        <v>82</v>
      </c>
      <c r="AV353" s="13" t="s">
        <v>165</v>
      </c>
      <c r="AW353" s="13" t="s">
        <v>31</v>
      </c>
      <c r="AX353" s="13" t="s">
        <v>82</v>
      </c>
      <c r="AY353" s="157" t="s">
        <v>159</v>
      </c>
    </row>
    <row r="354" spans="2:65" s="1" customFormat="1" ht="16.5" customHeight="1">
      <c r="B354" s="129"/>
      <c r="C354" s="130" t="s">
        <v>490</v>
      </c>
      <c r="D354" s="130" t="s">
        <v>160</v>
      </c>
      <c r="E354" s="131" t="s">
        <v>2405</v>
      </c>
      <c r="F354" s="132" t="s">
        <v>2406</v>
      </c>
      <c r="G354" s="133" t="s">
        <v>163</v>
      </c>
      <c r="H354" s="134">
        <v>38.642000000000003</v>
      </c>
      <c r="I354" s="135"/>
      <c r="J354" s="136">
        <f>ROUND(I354*H354,2)</f>
        <v>0</v>
      </c>
      <c r="K354" s="132" t="s">
        <v>164</v>
      </c>
      <c r="L354" s="31"/>
      <c r="M354" s="137" t="s">
        <v>1</v>
      </c>
      <c r="N354" s="138" t="s">
        <v>39</v>
      </c>
      <c r="P354" s="139">
        <f>O354*H354</f>
        <v>0</v>
      </c>
      <c r="Q354" s="139">
        <v>0</v>
      </c>
      <c r="R354" s="139">
        <f>Q354*H354</f>
        <v>0</v>
      </c>
      <c r="S354" s="139">
        <v>0</v>
      </c>
      <c r="T354" s="140">
        <f>S354*H354</f>
        <v>0</v>
      </c>
      <c r="AR354" s="141" t="s">
        <v>165</v>
      </c>
      <c r="AT354" s="141" t="s">
        <v>160</v>
      </c>
      <c r="AU354" s="141" t="s">
        <v>82</v>
      </c>
      <c r="AY354" s="16" t="s">
        <v>159</v>
      </c>
      <c r="BE354" s="142">
        <f>IF(N354="základní",J354,0)</f>
        <v>0</v>
      </c>
      <c r="BF354" s="142">
        <f>IF(N354="snížená",J354,0)</f>
        <v>0</v>
      </c>
      <c r="BG354" s="142">
        <f>IF(N354="zákl. přenesená",J354,0)</f>
        <v>0</v>
      </c>
      <c r="BH354" s="142">
        <f>IF(N354="sníž. přenesená",J354,0)</f>
        <v>0</v>
      </c>
      <c r="BI354" s="142">
        <f>IF(N354="nulová",J354,0)</f>
        <v>0</v>
      </c>
      <c r="BJ354" s="16" t="s">
        <v>82</v>
      </c>
      <c r="BK354" s="142">
        <f>ROUND(I354*H354,2)</f>
        <v>0</v>
      </c>
      <c r="BL354" s="16" t="s">
        <v>165</v>
      </c>
      <c r="BM354" s="141" t="s">
        <v>2407</v>
      </c>
    </row>
    <row r="355" spans="2:65" s="1" customFormat="1">
      <c r="B355" s="31"/>
      <c r="D355" s="143" t="s">
        <v>167</v>
      </c>
      <c r="F355" s="144" t="s">
        <v>2408</v>
      </c>
      <c r="I355" s="145"/>
      <c r="L355" s="31"/>
      <c r="M355" s="146"/>
      <c r="T355" s="54"/>
      <c r="AT355" s="16" t="s">
        <v>167</v>
      </c>
      <c r="AU355" s="16" t="s">
        <v>82</v>
      </c>
    </row>
    <row r="356" spans="2:65" s="1" customFormat="1">
      <c r="B356" s="31"/>
      <c r="D356" s="147" t="s">
        <v>169</v>
      </c>
      <c r="F356" s="148" t="s">
        <v>2409</v>
      </c>
      <c r="I356" s="145"/>
      <c r="L356" s="31"/>
      <c r="M356" s="146"/>
      <c r="T356" s="54"/>
      <c r="AT356" s="16" t="s">
        <v>169</v>
      </c>
      <c r="AU356" s="16" t="s">
        <v>82</v>
      </c>
    </row>
    <row r="357" spans="2:65" s="12" customFormat="1">
      <c r="B357" s="149"/>
      <c r="D357" s="143" t="s">
        <v>171</v>
      </c>
      <c r="E357" s="150" t="s">
        <v>1</v>
      </c>
      <c r="F357" s="151" t="s">
        <v>2410</v>
      </c>
      <c r="H357" s="152">
        <v>19.792000000000002</v>
      </c>
      <c r="I357" s="153"/>
      <c r="L357" s="149"/>
      <c r="M357" s="154"/>
      <c r="T357" s="155"/>
      <c r="AT357" s="150" t="s">
        <v>171</v>
      </c>
      <c r="AU357" s="150" t="s">
        <v>82</v>
      </c>
      <c r="AV357" s="12" t="s">
        <v>84</v>
      </c>
      <c r="AW357" s="12" t="s">
        <v>31</v>
      </c>
      <c r="AX357" s="12" t="s">
        <v>74</v>
      </c>
      <c r="AY357" s="150" t="s">
        <v>159</v>
      </c>
    </row>
    <row r="358" spans="2:65" s="12" customFormat="1">
      <c r="B358" s="149"/>
      <c r="D358" s="143" t="s">
        <v>171</v>
      </c>
      <c r="E358" s="150" t="s">
        <v>1</v>
      </c>
      <c r="F358" s="151" t="s">
        <v>2411</v>
      </c>
      <c r="H358" s="152">
        <v>18.850000000000001</v>
      </c>
      <c r="I358" s="153"/>
      <c r="L358" s="149"/>
      <c r="M358" s="154"/>
      <c r="T358" s="155"/>
      <c r="AT358" s="150" t="s">
        <v>171</v>
      </c>
      <c r="AU358" s="150" t="s">
        <v>82</v>
      </c>
      <c r="AV358" s="12" t="s">
        <v>84</v>
      </c>
      <c r="AW358" s="12" t="s">
        <v>31</v>
      </c>
      <c r="AX358" s="12" t="s">
        <v>74</v>
      </c>
      <c r="AY358" s="150" t="s">
        <v>159</v>
      </c>
    </row>
    <row r="359" spans="2:65" s="13" customFormat="1">
      <c r="B359" s="156"/>
      <c r="D359" s="143" t="s">
        <v>171</v>
      </c>
      <c r="E359" s="157" t="s">
        <v>1</v>
      </c>
      <c r="F359" s="158" t="s">
        <v>173</v>
      </c>
      <c r="H359" s="159">
        <v>38.642000000000003</v>
      </c>
      <c r="I359" s="160"/>
      <c r="L359" s="156"/>
      <c r="M359" s="161"/>
      <c r="T359" s="162"/>
      <c r="AT359" s="157" t="s">
        <v>171</v>
      </c>
      <c r="AU359" s="157" t="s">
        <v>82</v>
      </c>
      <c r="AV359" s="13" t="s">
        <v>165</v>
      </c>
      <c r="AW359" s="13" t="s">
        <v>31</v>
      </c>
      <c r="AX359" s="13" t="s">
        <v>82</v>
      </c>
      <c r="AY359" s="157" t="s">
        <v>159</v>
      </c>
    </row>
    <row r="360" spans="2:65" s="1" customFormat="1" ht="16.5" customHeight="1">
      <c r="B360" s="129"/>
      <c r="C360" s="130" t="s">
        <v>495</v>
      </c>
      <c r="D360" s="130" t="s">
        <v>160</v>
      </c>
      <c r="E360" s="131" t="s">
        <v>2412</v>
      </c>
      <c r="F360" s="132" t="s">
        <v>2413</v>
      </c>
      <c r="G360" s="133" t="s">
        <v>218</v>
      </c>
      <c r="H360" s="134">
        <v>23</v>
      </c>
      <c r="I360" s="135"/>
      <c r="J360" s="136">
        <f>ROUND(I360*H360,2)</f>
        <v>0</v>
      </c>
      <c r="K360" s="132" t="s">
        <v>164</v>
      </c>
      <c r="L360" s="31"/>
      <c r="M360" s="137" t="s">
        <v>1</v>
      </c>
      <c r="N360" s="138" t="s">
        <v>39</v>
      </c>
      <c r="P360" s="139">
        <f>O360*H360</f>
        <v>0</v>
      </c>
      <c r="Q360" s="139">
        <v>0</v>
      </c>
      <c r="R360" s="139">
        <f>Q360*H360</f>
        <v>0</v>
      </c>
      <c r="S360" s="139">
        <v>0</v>
      </c>
      <c r="T360" s="140">
        <f>S360*H360</f>
        <v>0</v>
      </c>
      <c r="AR360" s="141" t="s">
        <v>165</v>
      </c>
      <c r="AT360" s="141" t="s">
        <v>160</v>
      </c>
      <c r="AU360" s="141" t="s">
        <v>82</v>
      </c>
      <c r="AY360" s="16" t="s">
        <v>159</v>
      </c>
      <c r="BE360" s="142">
        <f>IF(N360="základní",J360,0)</f>
        <v>0</v>
      </c>
      <c r="BF360" s="142">
        <f>IF(N360="snížená",J360,0)</f>
        <v>0</v>
      </c>
      <c r="BG360" s="142">
        <f>IF(N360="zákl. přenesená",J360,0)</f>
        <v>0</v>
      </c>
      <c r="BH360" s="142">
        <f>IF(N360="sníž. přenesená",J360,0)</f>
        <v>0</v>
      </c>
      <c r="BI360" s="142">
        <f>IF(N360="nulová",J360,0)</f>
        <v>0</v>
      </c>
      <c r="BJ360" s="16" t="s">
        <v>82</v>
      </c>
      <c r="BK360" s="142">
        <f>ROUND(I360*H360,2)</f>
        <v>0</v>
      </c>
      <c r="BL360" s="16" t="s">
        <v>165</v>
      </c>
      <c r="BM360" s="141" t="s">
        <v>2414</v>
      </c>
    </row>
    <row r="361" spans="2:65" s="1" customFormat="1">
      <c r="B361" s="31"/>
      <c r="D361" s="143" t="s">
        <v>167</v>
      </c>
      <c r="F361" s="144" t="s">
        <v>2415</v>
      </c>
      <c r="I361" s="145"/>
      <c r="L361" s="31"/>
      <c r="M361" s="146"/>
      <c r="T361" s="54"/>
      <c r="AT361" s="16" t="s">
        <v>167</v>
      </c>
      <c r="AU361" s="16" t="s">
        <v>82</v>
      </c>
    </row>
    <row r="362" spans="2:65" s="1" customFormat="1">
      <c r="B362" s="31"/>
      <c r="D362" s="147" t="s">
        <v>169</v>
      </c>
      <c r="F362" s="148" t="s">
        <v>2416</v>
      </c>
      <c r="I362" s="145"/>
      <c r="L362" s="31"/>
      <c r="M362" s="146"/>
      <c r="T362" s="54"/>
      <c r="AT362" s="16" t="s">
        <v>169</v>
      </c>
      <c r="AU362" s="16" t="s">
        <v>82</v>
      </c>
    </row>
    <row r="363" spans="2:65" s="12" customFormat="1">
      <c r="B363" s="149"/>
      <c r="D363" s="143" t="s">
        <v>171</v>
      </c>
      <c r="E363" s="150" t="s">
        <v>1</v>
      </c>
      <c r="F363" s="151" t="s">
        <v>336</v>
      </c>
      <c r="H363" s="152">
        <v>23</v>
      </c>
      <c r="I363" s="153"/>
      <c r="L363" s="149"/>
      <c r="M363" s="154"/>
      <c r="T363" s="155"/>
      <c r="AT363" s="150" t="s">
        <v>171</v>
      </c>
      <c r="AU363" s="150" t="s">
        <v>82</v>
      </c>
      <c r="AV363" s="12" t="s">
        <v>84</v>
      </c>
      <c r="AW363" s="12" t="s">
        <v>31</v>
      </c>
      <c r="AX363" s="12" t="s">
        <v>74</v>
      </c>
      <c r="AY363" s="150" t="s">
        <v>159</v>
      </c>
    </row>
    <row r="364" spans="2:65" s="13" customFormat="1">
      <c r="B364" s="156"/>
      <c r="D364" s="143" t="s">
        <v>171</v>
      </c>
      <c r="E364" s="157" t="s">
        <v>1</v>
      </c>
      <c r="F364" s="158" t="s">
        <v>173</v>
      </c>
      <c r="H364" s="159">
        <v>23</v>
      </c>
      <c r="I364" s="160"/>
      <c r="L364" s="156"/>
      <c r="M364" s="161"/>
      <c r="T364" s="162"/>
      <c r="AT364" s="157" t="s">
        <v>171</v>
      </c>
      <c r="AU364" s="157" t="s">
        <v>82</v>
      </c>
      <c r="AV364" s="13" t="s">
        <v>165</v>
      </c>
      <c r="AW364" s="13" t="s">
        <v>31</v>
      </c>
      <c r="AX364" s="13" t="s">
        <v>82</v>
      </c>
      <c r="AY364" s="157" t="s">
        <v>159</v>
      </c>
    </row>
    <row r="365" spans="2:65" s="1" customFormat="1" ht="16.5" customHeight="1">
      <c r="B365" s="129"/>
      <c r="C365" s="130" t="s">
        <v>503</v>
      </c>
      <c r="D365" s="130" t="s">
        <v>160</v>
      </c>
      <c r="E365" s="131" t="s">
        <v>2417</v>
      </c>
      <c r="F365" s="132" t="s">
        <v>2418</v>
      </c>
      <c r="G365" s="133" t="s">
        <v>218</v>
      </c>
      <c r="H365" s="134">
        <v>10</v>
      </c>
      <c r="I365" s="135"/>
      <c r="J365" s="136">
        <f>ROUND(I365*H365,2)</f>
        <v>0</v>
      </c>
      <c r="K365" s="132" t="s">
        <v>164</v>
      </c>
      <c r="L365" s="31"/>
      <c r="M365" s="137" t="s">
        <v>1</v>
      </c>
      <c r="N365" s="138" t="s">
        <v>39</v>
      </c>
      <c r="P365" s="139">
        <f>O365*H365</f>
        <v>0</v>
      </c>
      <c r="Q365" s="139">
        <v>0</v>
      </c>
      <c r="R365" s="139">
        <f>Q365*H365</f>
        <v>0</v>
      </c>
      <c r="S365" s="139">
        <v>0</v>
      </c>
      <c r="T365" s="140">
        <f>S365*H365</f>
        <v>0</v>
      </c>
      <c r="AR365" s="141" t="s">
        <v>165</v>
      </c>
      <c r="AT365" s="141" t="s">
        <v>160</v>
      </c>
      <c r="AU365" s="141" t="s">
        <v>82</v>
      </c>
      <c r="AY365" s="16" t="s">
        <v>159</v>
      </c>
      <c r="BE365" s="142">
        <f>IF(N365="základní",J365,0)</f>
        <v>0</v>
      </c>
      <c r="BF365" s="142">
        <f>IF(N365="snížená",J365,0)</f>
        <v>0</v>
      </c>
      <c r="BG365" s="142">
        <f>IF(N365="zákl. přenesená",J365,0)</f>
        <v>0</v>
      </c>
      <c r="BH365" s="142">
        <f>IF(N365="sníž. přenesená",J365,0)</f>
        <v>0</v>
      </c>
      <c r="BI365" s="142">
        <f>IF(N365="nulová",J365,0)</f>
        <v>0</v>
      </c>
      <c r="BJ365" s="16" t="s">
        <v>82</v>
      </c>
      <c r="BK365" s="142">
        <f>ROUND(I365*H365,2)</f>
        <v>0</v>
      </c>
      <c r="BL365" s="16" t="s">
        <v>165</v>
      </c>
      <c r="BM365" s="141" t="s">
        <v>2419</v>
      </c>
    </row>
    <row r="366" spans="2:65" s="1" customFormat="1">
      <c r="B366" s="31"/>
      <c r="D366" s="143" t="s">
        <v>167</v>
      </c>
      <c r="F366" s="144" t="s">
        <v>2420</v>
      </c>
      <c r="I366" s="145"/>
      <c r="L366" s="31"/>
      <c r="M366" s="146"/>
      <c r="T366" s="54"/>
      <c r="AT366" s="16" t="s">
        <v>167</v>
      </c>
      <c r="AU366" s="16" t="s">
        <v>82</v>
      </c>
    </row>
    <row r="367" spans="2:65" s="1" customFormat="1">
      <c r="B367" s="31"/>
      <c r="D367" s="147" t="s">
        <v>169</v>
      </c>
      <c r="F367" s="148" t="s">
        <v>2421</v>
      </c>
      <c r="I367" s="145"/>
      <c r="L367" s="31"/>
      <c r="M367" s="146"/>
      <c r="T367" s="54"/>
      <c r="AT367" s="16" t="s">
        <v>169</v>
      </c>
      <c r="AU367" s="16" t="s">
        <v>82</v>
      </c>
    </row>
    <row r="368" spans="2:65" s="12" customFormat="1">
      <c r="B368" s="149"/>
      <c r="D368" s="143" t="s">
        <v>171</v>
      </c>
      <c r="E368" s="150" t="s">
        <v>1</v>
      </c>
      <c r="F368" s="151" t="s">
        <v>231</v>
      </c>
      <c r="H368" s="152">
        <v>10</v>
      </c>
      <c r="I368" s="153"/>
      <c r="L368" s="149"/>
      <c r="M368" s="154"/>
      <c r="T368" s="155"/>
      <c r="AT368" s="150" t="s">
        <v>171</v>
      </c>
      <c r="AU368" s="150" t="s">
        <v>82</v>
      </c>
      <c r="AV368" s="12" t="s">
        <v>84</v>
      </c>
      <c r="AW368" s="12" t="s">
        <v>31</v>
      </c>
      <c r="AX368" s="12" t="s">
        <v>74</v>
      </c>
      <c r="AY368" s="150" t="s">
        <v>159</v>
      </c>
    </row>
    <row r="369" spans="2:65" s="13" customFormat="1">
      <c r="B369" s="156"/>
      <c r="D369" s="143" t="s">
        <v>171</v>
      </c>
      <c r="E369" s="157" t="s">
        <v>1</v>
      </c>
      <c r="F369" s="158" t="s">
        <v>173</v>
      </c>
      <c r="H369" s="159">
        <v>10</v>
      </c>
      <c r="I369" s="160"/>
      <c r="L369" s="156"/>
      <c r="M369" s="161"/>
      <c r="T369" s="162"/>
      <c r="AT369" s="157" t="s">
        <v>171</v>
      </c>
      <c r="AU369" s="157" t="s">
        <v>82</v>
      </c>
      <c r="AV369" s="13" t="s">
        <v>165</v>
      </c>
      <c r="AW369" s="13" t="s">
        <v>31</v>
      </c>
      <c r="AX369" s="13" t="s">
        <v>82</v>
      </c>
      <c r="AY369" s="157" t="s">
        <v>159</v>
      </c>
    </row>
    <row r="370" spans="2:65" s="1" customFormat="1" ht="16.5" customHeight="1">
      <c r="B370" s="129"/>
      <c r="C370" s="130" t="s">
        <v>513</v>
      </c>
      <c r="D370" s="130" t="s">
        <v>160</v>
      </c>
      <c r="E370" s="131" t="s">
        <v>2422</v>
      </c>
      <c r="F370" s="132" t="s">
        <v>2423</v>
      </c>
      <c r="G370" s="133" t="s">
        <v>218</v>
      </c>
      <c r="H370" s="134">
        <v>33</v>
      </c>
      <c r="I370" s="135"/>
      <c r="J370" s="136">
        <f>ROUND(I370*H370,2)</f>
        <v>0</v>
      </c>
      <c r="K370" s="132" t="s">
        <v>164</v>
      </c>
      <c r="L370" s="31"/>
      <c r="M370" s="137" t="s">
        <v>1</v>
      </c>
      <c r="N370" s="138" t="s">
        <v>39</v>
      </c>
      <c r="P370" s="139">
        <f>O370*H370</f>
        <v>0</v>
      </c>
      <c r="Q370" s="139">
        <v>0</v>
      </c>
      <c r="R370" s="139">
        <f>Q370*H370</f>
        <v>0</v>
      </c>
      <c r="S370" s="139">
        <v>0</v>
      </c>
      <c r="T370" s="140">
        <f>S370*H370</f>
        <v>0</v>
      </c>
      <c r="AR370" s="141" t="s">
        <v>165</v>
      </c>
      <c r="AT370" s="141" t="s">
        <v>160</v>
      </c>
      <c r="AU370" s="141" t="s">
        <v>82</v>
      </c>
      <c r="AY370" s="16" t="s">
        <v>159</v>
      </c>
      <c r="BE370" s="142">
        <f>IF(N370="základní",J370,0)</f>
        <v>0</v>
      </c>
      <c r="BF370" s="142">
        <f>IF(N370="snížená",J370,0)</f>
        <v>0</v>
      </c>
      <c r="BG370" s="142">
        <f>IF(N370="zákl. přenesená",J370,0)</f>
        <v>0</v>
      </c>
      <c r="BH370" s="142">
        <f>IF(N370="sníž. přenesená",J370,0)</f>
        <v>0</v>
      </c>
      <c r="BI370" s="142">
        <f>IF(N370="nulová",J370,0)</f>
        <v>0</v>
      </c>
      <c r="BJ370" s="16" t="s">
        <v>82</v>
      </c>
      <c r="BK370" s="142">
        <f>ROUND(I370*H370,2)</f>
        <v>0</v>
      </c>
      <c r="BL370" s="16" t="s">
        <v>165</v>
      </c>
      <c r="BM370" s="141" t="s">
        <v>2424</v>
      </c>
    </row>
    <row r="371" spans="2:65" s="1" customFormat="1">
      <c r="B371" s="31"/>
      <c r="D371" s="143" t="s">
        <v>167</v>
      </c>
      <c r="F371" s="144" t="s">
        <v>2425</v>
      </c>
      <c r="I371" s="145"/>
      <c r="L371" s="31"/>
      <c r="M371" s="146"/>
      <c r="T371" s="54"/>
      <c r="AT371" s="16" t="s">
        <v>167</v>
      </c>
      <c r="AU371" s="16" t="s">
        <v>82</v>
      </c>
    </row>
    <row r="372" spans="2:65" s="1" customFormat="1">
      <c r="B372" s="31"/>
      <c r="D372" s="147" t="s">
        <v>169</v>
      </c>
      <c r="F372" s="148" t="s">
        <v>2426</v>
      </c>
      <c r="I372" s="145"/>
      <c r="L372" s="31"/>
      <c r="M372" s="146"/>
      <c r="T372" s="54"/>
      <c r="AT372" s="16" t="s">
        <v>169</v>
      </c>
      <c r="AU372" s="16" t="s">
        <v>82</v>
      </c>
    </row>
    <row r="373" spans="2:65" s="12" customFormat="1">
      <c r="B373" s="149"/>
      <c r="D373" s="143" t="s">
        <v>171</v>
      </c>
      <c r="E373" s="150" t="s">
        <v>1</v>
      </c>
      <c r="F373" s="151" t="s">
        <v>401</v>
      </c>
      <c r="H373" s="152">
        <v>33</v>
      </c>
      <c r="I373" s="153"/>
      <c r="L373" s="149"/>
      <c r="M373" s="154"/>
      <c r="T373" s="155"/>
      <c r="AT373" s="150" t="s">
        <v>171</v>
      </c>
      <c r="AU373" s="150" t="s">
        <v>82</v>
      </c>
      <c r="AV373" s="12" t="s">
        <v>84</v>
      </c>
      <c r="AW373" s="12" t="s">
        <v>31</v>
      </c>
      <c r="AX373" s="12" t="s">
        <v>74</v>
      </c>
      <c r="AY373" s="150" t="s">
        <v>159</v>
      </c>
    </row>
    <row r="374" spans="2:65" s="13" customFormat="1">
      <c r="B374" s="156"/>
      <c r="D374" s="143" t="s">
        <v>171</v>
      </c>
      <c r="E374" s="157" t="s">
        <v>1</v>
      </c>
      <c r="F374" s="158" t="s">
        <v>173</v>
      </c>
      <c r="H374" s="159">
        <v>33</v>
      </c>
      <c r="I374" s="160"/>
      <c r="L374" s="156"/>
      <c r="M374" s="161"/>
      <c r="T374" s="162"/>
      <c r="AT374" s="157" t="s">
        <v>171</v>
      </c>
      <c r="AU374" s="157" t="s">
        <v>82</v>
      </c>
      <c r="AV374" s="13" t="s">
        <v>165</v>
      </c>
      <c r="AW374" s="13" t="s">
        <v>31</v>
      </c>
      <c r="AX374" s="13" t="s">
        <v>82</v>
      </c>
      <c r="AY374" s="157" t="s">
        <v>159</v>
      </c>
    </row>
    <row r="375" spans="2:65" s="1" customFormat="1" ht="16.5" customHeight="1">
      <c r="B375" s="129"/>
      <c r="C375" s="130" t="s">
        <v>525</v>
      </c>
      <c r="D375" s="130" t="s">
        <v>160</v>
      </c>
      <c r="E375" s="131" t="s">
        <v>2427</v>
      </c>
      <c r="F375" s="132" t="s">
        <v>2428</v>
      </c>
      <c r="G375" s="133" t="s">
        <v>163</v>
      </c>
      <c r="H375" s="134">
        <v>2061</v>
      </c>
      <c r="I375" s="135"/>
      <c r="J375" s="136">
        <f>ROUND(I375*H375,2)</f>
        <v>0</v>
      </c>
      <c r="K375" s="132" t="s">
        <v>164</v>
      </c>
      <c r="L375" s="31"/>
      <c r="M375" s="137" t="s">
        <v>1</v>
      </c>
      <c r="N375" s="138" t="s">
        <v>39</v>
      </c>
      <c r="P375" s="139">
        <f>O375*H375</f>
        <v>0</v>
      </c>
      <c r="Q375" s="139">
        <v>0</v>
      </c>
      <c r="R375" s="139">
        <f>Q375*H375</f>
        <v>0</v>
      </c>
      <c r="S375" s="139">
        <v>0</v>
      </c>
      <c r="T375" s="140">
        <f>S375*H375</f>
        <v>0</v>
      </c>
      <c r="AR375" s="141" t="s">
        <v>165</v>
      </c>
      <c r="AT375" s="141" t="s">
        <v>160</v>
      </c>
      <c r="AU375" s="141" t="s">
        <v>82</v>
      </c>
      <c r="AY375" s="16" t="s">
        <v>159</v>
      </c>
      <c r="BE375" s="142">
        <f>IF(N375="základní",J375,0)</f>
        <v>0</v>
      </c>
      <c r="BF375" s="142">
        <f>IF(N375="snížená",J375,0)</f>
        <v>0</v>
      </c>
      <c r="BG375" s="142">
        <f>IF(N375="zákl. přenesená",J375,0)</f>
        <v>0</v>
      </c>
      <c r="BH375" s="142">
        <f>IF(N375="sníž. přenesená",J375,0)</f>
        <v>0</v>
      </c>
      <c r="BI375" s="142">
        <f>IF(N375="nulová",J375,0)</f>
        <v>0</v>
      </c>
      <c r="BJ375" s="16" t="s">
        <v>82</v>
      </c>
      <c r="BK375" s="142">
        <f>ROUND(I375*H375,2)</f>
        <v>0</v>
      </c>
      <c r="BL375" s="16" t="s">
        <v>165</v>
      </c>
      <c r="BM375" s="141" t="s">
        <v>2429</v>
      </c>
    </row>
    <row r="376" spans="2:65" s="1" customFormat="1">
      <c r="B376" s="31"/>
      <c r="D376" s="143" t="s">
        <v>167</v>
      </c>
      <c r="F376" s="144" t="s">
        <v>2430</v>
      </c>
      <c r="I376" s="145"/>
      <c r="L376" s="31"/>
      <c r="M376" s="146"/>
      <c r="T376" s="54"/>
      <c r="AT376" s="16" t="s">
        <v>167</v>
      </c>
      <c r="AU376" s="16" t="s">
        <v>82</v>
      </c>
    </row>
    <row r="377" spans="2:65" s="1" customFormat="1">
      <c r="B377" s="31"/>
      <c r="D377" s="147" t="s">
        <v>169</v>
      </c>
      <c r="F377" s="148" t="s">
        <v>2431</v>
      </c>
      <c r="I377" s="145"/>
      <c r="L377" s="31"/>
      <c r="M377" s="146"/>
      <c r="T377" s="54"/>
      <c r="AT377" s="16" t="s">
        <v>169</v>
      </c>
      <c r="AU377" s="16" t="s">
        <v>82</v>
      </c>
    </row>
    <row r="378" spans="2:65" s="12" customFormat="1">
      <c r="B378" s="149"/>
      <c r="D378" s="143" t="s">
        <v>171</v>
      </c>
      <c r="E378" s="150" t="s">
        <v>1</v>
      </c>
      <c r="F378" s="151" t="s">
        <v>2432</v>
      </c>
      <c r="H378" s="152">
        <v>2061</v>
      </c>
      <c r="I378" s="153"/>
      <c r="L378" s="149"/>
      <c r="M378" s="154"/>
      <c r="T378" s="155"/>
      <c r="AT378" s="150" t="s">
        <v>171</v>
      </c>
      <c r="AU378" s="150" t="s">
        <v>82</v>
      </c>
      <c r="AV378" s="12" t="s">
        <v>84</v>
      </c>
      <c r="AW378" s="12" t="s">
        <v>31</v>
      </c>
      <c r="AX378" s="12" t="s">
        <v>74</v>
      </c>
      <c r="AY378" s="150" t="s">
        <v>159</v>
      </c>
    </row>
    <row r="379" spans="2:65" s="13" customFormat="1">
      <c r="B379" s="156"/>
      <c r="D379" s="143" t="s">
        <v>171</v>
      </c>
      <c r="E379" s="157" t="s">
        <v>1</v>
      </c>
      <c r="F379" s="158" t="s">
        <v>173</v>
      </c>
      <c r="H379" s="159">
        <v>2061</v>
      </c>
      <c r="I379" s="160"/>
      <c r="L379" s="156"/>
      <c r="M379" s="161"/>
      <c r="T379" s="162"/>
      <c r="AT379" s="157" t="s">
        <v>171</v>
      </c>
      <c r="AU379" s="157" t="s">
        <v>82</v>
      </c>
      <c r="AV379" s="13" t="s">
        <v>165</v>
      </c>
      <c r="AW379" s="13" t="s">
        <v>31</v>
      </c>
      <c r="AX379" s="13" t="s">
        <v>82</v>
      </c>
      <c r="AY379" s="157" t="s">
        <v>159</v>
      </c>
    </row>
    <row r="380" spans="2:65" s="1" customFormat="1" ht="16.5" customHeight="1">
      <c r="B380" s="129"/>
      <c r="C380" s="130" t="s">
        <v>531</v>
      </c>
      <c r="D380" s="130" t="s">
        <v>160</v>
      </c>
      <c r="E380" s="131" t="s">
        <v>2433</v>
      </c>
      <c r="F380" s="132" t="s">
        <v>2434</v>
      </c>
      <c r="G380" s="133" t="s">
        <v>163</v>
      </c>
      <c r="H380" s="134">
        <v>880</v>
      </c>
      <c r="I380" s="135"/>
      <c r="J380" s="136">
        <f>ROUND(I380*H380,2)</f>
        <v>0</v>
      </c>
      <c r="K380" s="132" t="s">
        <v>164</v>
      </c>
      <c r="L380" s="31"/>
      <c r="M380" s="137" t="s">
        <v>1</v>
      </c>
      <c r="N380" s="138" t="s">
        <v>39</v>
      </c>
      <c r="P380" s="139">
        <f>O380*H380</f>
        <v>0</v>
      </c>
      <c r="Q380" s="139">
        <v>0</v>
      </c>
      <c r="R380" s="139">
        <f>Q380*H380</f>
        <v>0</v>
      </c>
      <c r="S380" s="139">
        <v>0</v>
      </c>
      <c r="T380" s="140">
        <f>S380*H380</f>
        <v>0</v>
      </c>
      <c r="AR380" s="141" t="s">
        <v>165</v>
      </c>
      <c r="AT380" s="141" t="s">
        <v>160</v>
      </c>
      <c r="AU380" s="141" t="s">
        <v>82</v>
      </c>
      <c r="AY380" s="16" t="s">
        <v>159</v>
      </c>
      <c r="BE380" s="142">
        <f>IF(N380="základní",J380,0)</f>
        <v>0</v>
      </c>
      <c r="BF380" s="142">
        <f>IF(N380="snížená",J380,0)</f>
        <v>0</v>
      </c>
      <c r="BG380" s="142">
        <f>IF(N380="zákl. přenesená",J380,0)</f>
        <v>0</v>
      </c>
      <c r="BH380" s="142">
        <f>IF(N380="sníž. přenesená",J380,0)</f>
        <v>0</v>
      </c>
      <c r="BI380" s="142">
        <f>IF(N380="nulová",J380,0)</f>
        <v>0</v>
      </c>
      <c r="BJ380" s="16" t="s">
        <v>82</v>
      </c>
      <c r="BK380" s="142">
        <f>ROUND(I380*H380,2)</f>
        <v>0</v>
      </c>
      <c r="BL380" s="16" t="s">
        <v>165</v>
      </c>
      <c r="BM380" s="141" t="s">
        <v>2435</v>
      </c>
    </row>
    <row r="381" spans="2:65" s="1" customFormat="1">
      <c r="B381" s="31"/>
      <c r="D381" s="143" t="s">
        <v>167</v>
      </c>
      <c r="F381" s="144" t="s">
        <v>2436</v>
      </c>
      <c r="I381" s="145"/>
      <c r="L381" s="31"/>
      <c r="M381" s="146"/>
      <c r="T381" s="54"/>
      <c r="AT381" s="16" t="s">
        <v>167</v>
      </c>
      <c r="AU381" s="16" t="s">
        <v>82</v>
      </c>
    </row>
    <row r="382" spans="2:65" s="1" customFormat="1">
      <c r="B382" s="31"/>
      <c r="D382" s="147" t="s">
        <v>169</v>
      </c>
      <c r="F382" s="148" t="s">
        <v>2437</v>
      </c>
      <c r="I382" s="145"/>
      <c r="L382" s="31"/>
      <c r="M382" s="146"/>
      <c r="T382" s="54"/>
      <c r="AT382" s="16" t="s">
        <v>169</v>
      </c>
      <c r="AU382" s="16" t="s">
        <v>82</v>
      </c>
    </row>
    <row r="383" spans="2:65" s="12" customFormat="1">
      <c r="B383" s="149"/>
      <c r="D383" s="143" t="s">
        <v>171</v>
      </c>
      <c r="E383" s="150" t="s">
        <v>1</v>
      </c>
      <c r="F383" s="151" t="s">
        <v>2350</v>
      </c>
      <c r="H383" s="152">
        <v>880</v>
      </c>
      <c r="I383" s="153"/>
      <c r="L383" s="149"/>
      <c r="M383" s="154"/>
      <c r="T383" s="155"/>
      <c r="AT383" s="150" t="s">
        <v>171</v>
      </c>
      <c r="AU383" s="150" t="s">
        <v>82</v>
      </c>
      <c r="AV383" s="12" t="s">
        <v>84</v>
      </c>
      <c r="AW383" s="12" t="s">
        <v>31</v>
      </c>
      <c r="AX383" s="12" t="s">
        <v>74</v>
      </c>
      <c r="AY383" s="150" t="s">
        <v>159</v>
      </c>
    </row>
    <row r="384" spans="2:65" s="13" customFormat="1">
      <c r="B384" s="156"/>
      <c r="D384" s="143" t="s">
        <v>171</v>
      </c>
      <c r="E384" s="157" t="s">
        <v>1</v>
      </c>
      <c r="F384" s="158" t="s">
        <v>173</v>
      </c>
      <c r="H384" s="159">
        <v>880</v>
      </c>
      <c r="I384" s="160"/>
      <c r="L384" s="156"/>
      <c r="M384" s="161"/>
      <c r="T384" s="162"/>
      <c r="AT384" s="157" t="s">
        <v>171</v>
      </c>
      <c r="AU384" s="157" t="s">
        <v>82</v>
      </c>
      <c r="AV384" s="13" t="s">
        <v>165</v>
      </c>
      <c r="AW384" s="13" t="s">
        <v>31</v>
      </c>
      <c r="AX384" s="13" t="s">
        <v>82</v>
      </c>
      <c r="AY384" s="157" t="s">
        <v>159</v>
      </c>
    </row>
    <row r="385" spans="2:65" s="1" customFormat="1" ht="21.75" customHeight="1">
      <c r="B385" s="129"/>
      <c r="C385" s="130" t="s">
        <v>537</v>
      </c>
      <c r="D385" s="130" t="s">
        <v>160</v>
      </c>
      <c r="E385" s="131" t="s">
        <v>2438</v>
      </c>
      <c r="F385" s="132" t="s">
        <v>2439</v>
      </c>
      <c r="G385" s="133" t="s">
        <v>163</v>
      </c>
      <c r="H385" s="134">
        <v>14956</v>
      </c>
      <c r="I385" s="135"/>
      <c r="J385" s="136">
        <f>ROUND(I385*H385,2)</f>
        <v>0</v>
      </c>
      <c r="K385" s="132" t="s">
        <v>164</v>
      </c>
      <c r="L385" s="31"/>
      <c r="M385" s="137" t="s">
        <v>1</v>
      </c>
      <c r="N385" s="138" t="s">
        <v>39</v>
      </c>
      <c r="P385" s="139">
        <f>O385*H385</f>
        <v>0</v>
      </c>
      <c r="Q385" s="139">
        <v>0</v>
      </c>
      <c r="R385" s="139">
        <f>Q385*H385</f>
        <v>0</v>
      </c>
      <c r="S385" s="139">
        <v>0</v>
      </c>
      <c r="T385" s="140">
        <f>S385*H385</f>
        <v>0</v>
      </c>
      <c r="AR385" s="141" t="s">
        <v>165</v>
      </c>
      <c r="AT385" s="141" t="s">
        <v>160</v>
      </c>
      <c r="AU385" s="141" t="s">
        <v>82</v>
      </c>
      <c r="AY385" s="16" t="s">
        <v>159</v>
      </c>
      <c r="BE385" s="142">
        <f>IF(N385="základní",J385,0)</f>
        <v>0</v>
      </c>
      <c r="BF385" s="142">
        <f>IF(N385="snížená",J385,0)</f>
        <v>0</v>
      </c>
      <c r="BG385" s="142">
        <f>IF(N385="zákl. přenesená",J385,0)</f>
        <v>0</v>
      </c>
      <c r="BH385" s="142">
        <f>IF(N385="sníž. přenesená",J385,0)</f>
        <v>0</v>
      </c>
      <c r="BI385" s="142">
        <f>IF(N385="nulová",J385,0)</f>
        <v>0</v>
      </c>
      <c r="BJ385" s="16" t="s">
        <v>82</v>
      </c>
      <c r="BK385" s="142">
        <f>ROUND(I385*H385,2)</f>
        <v>0</v>
      </c>
      <c r="BL385" s="16" t="s">
        <v>165</v>
      </c>
      <c r="BM385" s="141" t="s">
        <v>2440</v>
      </c>
    </row>
    <row r="386" spans="2:65" s="1" customFormat="1" ht="19.5">
      <c r="B386" s="31"/>
      <c r="D386" s="143" t="s">
        <v>167</v>
      </c>
      <c r="F386" s="144" t="s">
        <v>2441</v>
      </c>
      <c r="I386" s="145"/>
      <c r="L386" s="31"/>
      <c r="M386" s="146"/>
      <c r="T386" s="54"/>
      <c r="AT386" s="16" t="s">
        <v>167</v>
      </c>
      <c r="AU386" s="16" t="s">
        <v>82</v>
      </c>
    </row>
    <row r="387" spans="2:65" s="1" customFormat="1">
      <c r="B387" s="31"/>
      <c r="D387" s="147" t="s">
        <v>169</v>
      </c>
      <c r="F387" s="148" t="s">
        <v>2442</v>
      </c>
      <c r="I387" s="145"/>
      <c r="L387" s="31"/>
      <c r="M387" s="146"/>
      <c r="T387" s="54"/>
      <c r="AT387" s="16" t="s">
        <v>169</v>
      </c>
      <c r="AU387" s="16" t="s">
        <v>82</v>
      </c>
    </row>
    <row r="388" spans="2:65" s="12" customFormat="1">
      <c r="B388" s="149"/>
      <c r="D388" s="143" t="s">
        <v>171</v>
      </c>
      <c r="E388" s="150" t="s">
        <v>1</v>
      </c>
      <c r="F388" s="151" t="s">
        <v>2443</v>
      </c>
      <c r="H388" s="152">
        <v>14956</v>
      </c>
      <c r="I388" s="153"/>
      <c r="L388" s="149"/>
      <c r="M388" s="154"/>
      <c r="T388" s="155"/>
      <c r="AT388" s="150" t="s">
        <v>171</v>
      </c>
      <c r="AU388" s="150" t="s">
        <v>82</v>
      </c>
      <c r="AV388" s="12" t="s">
        <v>84</v>
      </c>
      <c r="AW388" s="12" t="s">
        <v>31</v>
      </c>
      <c r="AX388" s="12" t="s">
        <v>74</v>
      </c>
      <c r="AY388" s="150" t="s">
        <v>159</v>
      </c>
    </row>
    <row r="389" spans="2:65" s="13" customFormat="1">
      <c r="B389" s="156"/>
      <c r="D389" s="143" t="s">
        <v>171</v>
      </c>
      <c r="E389" s="157" t="s">
        <v>1</v>
      </c>
      <c r="F389" s="158" t="s">
        <v>173</v>
      </c>
      <c r="H389" s="159">
        <v>14956</v>
      </c>
      <c r="I389" s="160"/>
      <c r="L389" s="156"/>
      <c r="M389" s="161"/>
      <c r="T389" s="162"/>
      <c r="AT389" s="157" t="s">
        <v>171</v>
      </c>
      <c r="AU389" s="157" t="s">
        <v>82</v>
      </c>
      <c r="AV389" s="13" t="s">
        <v>165</v>
      </c>
      <c r="AW389" s="13" t="s">
        <v>31</v>
      </c>
      <c r="AX389" s="13" t="s">
        <v>82</v>
      </c>
      <c r="AY389" s="157" t="s">
        <v>159</v>
      </c>
    </row>
    <row r="390" spans="2:65" s="1" customFormat="1" ht="16.5" customHeight="1">
      <c r="B390" s="129"/>
      <c r="C390" s="130" t="s">
        <v>544</v>
      </c>
      <c r="D390" s="130" t="s">
        <v>160</v>
      </c>
      <c r="E390" s="131" t="s">
        <v>2444</v>
      </c>
      <c r="F390" s="132" t="s">
        <v>2445</v>
      </c>
      <c r="G390" s="133" t="s">
        <v>218</v>
      </c>
      <c r="H390" s="134">
        <v>33</v>
      </c>
      <c r="I390" s="135"/>
      <c r="J390" s="136">
        <f>ROUND(I390*H390,2)</f>
        <v>0</v>
      </c>
      <c r="K390" s="132" t="s">
        <v>164</v>
      </c>
      <c r="L390" s="31"/>
      <c r="M390" s="137" t="s">
        <v>1</v>
      </c>
      <c r="N390" s="138" t="s">
        <v>39</v>
      </c>
      <c r="P390" s="139">
        <f>O390*H390</f>
        <v>0</v>
      </c>
      <c r="Q390" s="139">
        <v>1.281E-2</v>
      </c>
      <c r="R390" s="139">
        <f>Q390*H390</f>
        <v>0.42272999999999999</v>
      </c>
      <c r="S390" s="139">
        <v>0</v>
      </c>
      <c r="T390" s="140">
        <f>S390*H390</f>
        <v>0</v>
      </c>
      <c r="AR390" s="141" t="s">
        <v>165</v>
      </c>
      <c r="AT390" s="141" t="s">
        <v>160</v>
      </c>
      <c r="AU390" s="141" t="s">
        <v>82</v>
      </c>
      <c r="AY390" s="16" t="s">
        <v>159</v>
      </c>
      <c r="BE390" s="142">
        <f>IF(N390="základní",J390,0)</f>
        <v>0</v>
      </c>
      <c r="BF390" s="142">
        <f>IF(N390="snížená",J390,0)</f>
        <v>0</v>
      </c>
      <c r="BG390" s="142">
        <f>IF(N390="zákl. přenesená",J390,0)</f>
        <v>0</v>
      </c>
      <c r="BH390" s="142">
        <f>IF(N390="sníž. přenesená",J390,0)</f>
        <v>0</v>
      </c>
      <c r="BI390" s="142">
        <f>IF(N390="nulová",J390,0)</f>
        <v>0</v>
      </c>
      <c r="BJ390" s="16" t="s">
        <v>82</v>
      </c>
      <c r="BK390" s="142">
        <f>ROUND(I390*H390,2)</f>
        <v>0</v>
      </c>
      <c r="BL390" s="16" t="s">
        <v>165</v>
      </c>
      <c r="BM390" s="141" t="s">
        <v>2446</v>
      </c>
    </row>
    <row r="391" spans="2:65" s="1" customFormat="1" ht="19.5">
      <c r="B391" s="31"/>
      <c r="D391" s="143" t="s">
        <v>167</v>
      </c>
      <c r="F391" s="144" t="s">
        <v>2447</v>
      </c>
      <c r="I391" s="145"/>
      <c r="L391" s="31"/>
      <c r="M391" s="146"/>
      <c r="T391" s="54"/>
      <c r="AT391" s="16" t="s">
        <v>167</v>
      </c>
      <c r="AU391" s="16" t="s">
        <v>82</v>
      </c>
    </row>
    <row r="392" spans="2:65" s="1" customFormat="1">
      <c r="B392" s="31"/>
      <c r="D392" s="147" t="s">
        <v>169</v>
      </c>
      <c r="F392" s="148" t="s">
        <v>2448</v>
      </c>
      <c r="I392" s="145"/>
      <c r="L392" s="31"/>
      <c r="M392" s="146"/>
      <c r="T392" s="54"/>
      <c r="AT392" s="16" t="s">
        <v>169</v>
      </c>
      <c r="AU392" s="16" t="s">
        <v>82</v>
      </c>
    </row>
    <row r="393" spans="2:65" s="12" customFormat="1">
      <c r="B393" s="149"/>
      <c r="D393" s="143" t="s">
        <v>171</v>
      </c>
      <c r="E393" s="150" t="s">
        <v>1</v>
      </c>
      <c r="F393" s="151" t="s">
        <v>401</v>
      </c>
      <c r="H393" s="152">
        <v>33</v>
      </c>
      <c r="I393" s="153"/>
      <c r="L393" s="149"/>
      <c r="M393" s="154"/>
      <c r="T393" s="155"/>
      <c r="AT393" s="150" t="s">
        <v>171</v>
      </c>
      <c r="AU393" s="150" t="s">
        <v>82</v>
      </c>
      <c r="AV393" s="12" t="s">
        <v>84</v>
      </c>
      <c r="AW393" s="12" t="s">
        <v>31</v>
      </c>
      <c r="AX393" s="12" t="s">
        <v>74</v>
      </c>
      <c r="AY393" s="150" t="s">
        <v>159</v>
      </c>
    </row>
    <row r="394" spans="2:65" s="13" customFormat="1">
      <c r="B394" s="156"/>
      <c r="D394" s="143" t="s">
        <v>171</v>
      </c>
      <c r="E394" s="157" t="s">
        <v>1</v>
      </c>
      <c r="F394" s="158" t="s">
        <v>173</v>
      </c>
      <c r="H394" s="159">
        <v>33</v>
      </c>
      <c r="I394" s="160"/>
      <c r="L394" s="156"/>
      <c r="M394" s="161"/>
      <c r="T394" s="162"/>
      <c r="AT394" s="157" t="s">
        <v>171</v>
      </c>
      <c r="AU394" s="157" t="s">
        <v>82</v>
      </c>
      <c r="AV394" s="13" t="s">
        <v>165</v>
      </c>
      <c r="AW394" s="13" t="s">
        <v>31</v>
      </c>
      <c r="AX394" s="13" t="s">
        <v>82</v>
      </c>
      <c r="AY394" s="157" t="s">
        <v>159</v>
      </c>
    </row>
    <row r="395" spans="2:65" s="1" customFormat="1" ht="21.75" customHeight="1">
      <c r="B395" s="129"/>
      <c r="C395" s="130" t="s">
        <v>552</v>
      </c>
      <c r="D395" s="130" t="s">
        <v>160</v>
      </c>
      <c r="E395" s="131" t="s">
        <v>2449</v>
      </c>
      <c r="F395" s="132" t="s">
        <v>2450</v>
      </c>
      <c r="G395" s="133" t="s">
        <v>218</v>
      </c>
      <c r="H395" s="134">
        <v>23</v>
      </c>
      <c r="I395" s="135"/>
      <c r="J395" s="136">
        <f>ROUND(I395*H395,2)</f>
        <v>0</v>
      </c>
      <c r="K395" s="132" t="s">
        <v>164</v>
      </c>
      <c r="L395" s="31"/>
      <c r="M395" s="137" t="s">
        <v>1</v>
      </c>
      <c r="N395" s="138" t="s">
        <v>39</v>
      </c>
      <c r="P395" s="139">
        <f>O395*H395</f>
        <v>0</v>
      </c>
      <c r="Q395" s="139">
        <v>5.0000000000000002E-5</v>
      </c>
      <c r="R395" s="139">
        <f>Q395*H395</f>
        <v>1.15E-3</v>
      </c>
      <c r="S395" s="139">
        <v>0</v>
      </c>
      <c r="T395" s="140">
        <f>S395*H395</f>
        <v>0</v>
      </c>
      <c r="AR395" s="141" t="s">
        <v>165</v>
      </c>
      <c r="AT395" s="141" t="s">
        <v>160</v>
      </c>
      <c r="AU395" s="141" t="s">
        <v>82</v>
      </c>
      <c r="AY395" s="16" t="s">
        <v>159</v>
      </c>
      <c r="BE395" s="142">
        <f>IF(N395="základní",J395,0)</f>
        <v>0</v>
      </c>
      <c r="BF395" s="142">
        <f>IF(N395="snížená",J395,0)</f>
        <v>0</v>
      </c>
      <c r="BG395" s="142">
        <f>IF(N395="zákl. přenesená",J395,0)</f>
        <v>0</v>
      </c>
      <c r="BH395" s="142">
        <f>IF(N395="sníž. přenesená",J395,0)</f>
        <v>0</v>
      </c>
      <c r="BI395" s="142">
        <f>IF(N395="nulová",J395,0)</f>
        <v>0</v>
      </c>
      <c r="BJ395" s="16" t="s">
        <v>82</v>
      </c>
      <c r="BK395" s="142">
        <f>ROUND(I395*H395,2)</f>
        <v>0</v>
      </c>
      <c r="BL395" s="16" t="s">
        <v>165</v>
      </c>
      <c r="BM395" s="141" t="s">
        <v>2451</v>
      </c>
    </row>
    <row r="396" spans="2:65" s="1" customFormat="1">
      <c r="B396" s="31"/>
      <c r="D396" s="143" t="s">
        <v>167</v>
      </c>
      <c r="F396" s="144" t="s">
        <v>2452</v>
      </c>
      <c r="I396" s="145"/>
      <c r="L396" s="31"/>
      <c r="M396" s="146"/>
      <c r="T396" s="54"/>
      <c r="AT396" s="16" t="s">
        <v>167</v>
      </c>
      <c r="AU396" s="16" t="s">
        <v>82</v>
      </c>
    </row>
    <row r="397" spans="2:65" s="1" customFormat="1">
      <c r="B397" s="31"/>
      <c r="D397" s="147" t="s">
        <v>169</v>
      </c>
      <c r="F397" s="148" t="s">
        <v>2453</v>
      </c>
      <c r="I397" s="145"/>
      <c r="L397" s="31"/>
      <c r="M397" s="146"/>
      <c r="T397" s="54"/>
      <c r="AT397" s="16" t="s">
        <v>169</v>
      </c>
      <c r="AU397" s="16" t="s">
        <v>82</v>
      </c>
    </row>
    <row r="398" spans="2:65" s="12" customFormat="1">
      <c r="B398" s="149"/>
      <c r="D398" s="143" t="s">
        <v>171</v>
      </c>
      <c r="E398" s="150" t="s">
        <v>1</v>
      </c>
      <c r="F398" s="151" t="s">
        <v>336</v>
      </c>
      <c r="H398" s="152">
        <v>23</v>
      </c>
      <c r="I398" s="153"/>
      <c r="L398" s="149"/>
      <c r="M398" s="154"/>
      <c r="T398" s="155"/>
      <c r="AT398" s="150" t="s">
        <v>171</v>
      </c>
      <c r="AU398" s="150" t="s">
        <v>82</v>
      </c>
      <c r="AV398" s="12" t="s">
        <v>84</v>
      </c>
      <c r="AW398" s="12" t="s">
        <v>31</v>
      </c>
      <c r="AX398" s="12" t="s">
        <v>74</v>
      </c>
      <c r="AY398" s="150" t="s">
        <v>159</v>
      </c>
    </row>
    <row r="399" spans="2:65" s="13" customFormat="1">
      <c r="B399" s="156"/>
      <c r="D399" s="143" t="s">
        <v>171</v>
      </c>
      <c r="E399" s="157" t="s">
        <v>1</v>
      </c>
      <c r="F399" s="158" t="s">
        <v>173</v>
      </c>
      <c r="H399" s="159">
        <v>23</v>
      </c>
      <c r="I399" s="160"/>
      <c r="L399" s="156"/>
      <c r="M399" s="161"/>
      <c r="T399" s="162"/>
      <c r="AT399" s="157" t="s">
        <v>171</v>
      </c>
      <c r="AU399" s="157" t="s">
        <v>82</v>
      </c>
      <c r="AV399" s="13" t="s">
        <v>165</v>
      </c>
      <c r="AW399" s="13" t="s">
        <v>31</v>
      </c>
      <c r="AX399" s="13" t="s">
        <v>82</v>
      </c>
      <c r="AY399" s="157" t="s">
        <v>159</v>
      </c>
    </row>
    <row r="400" spans="2:65" s="1" customFormat="1" ht="16.5" customHeight="1">
      <c r="B400" s="129"/>
      <c r="C400" s="169" t="s">
        <v>559</v>
      </c>
      <c r="D400" s="169" t="s">
        <v>418</v>
      </c>
      <c r="E400" s="170" t="s">
        <v>2454</v>
      </c>
      <c r="F400" s="171" t="s">
        <v>2455</v>
      </c>
      <c r="G400" s="172" t="s">
        <v>218</v>
      </c>
      <c r="H400" s="173">
        <v>23</v>
      </c>
      <c r="I400" s="174"/>
      <c r="J400" s="175">
        <f>ROUND(I400*H400,2)</f>
        <v>0</v>
      </c>
      <c r="K400" s="171" t="s">
        <v>164</v>
      </c>
      <c r="L400" s="176"/>
      <c r="M400" s="177" t="s">
        <v>1</v>
      </c>
      <c r="N400" s="178" t="s">
        <v>39</v>
      </c>
      <c r="P400" s="139">
        <f>O400*H400</f>
        <v>0</v>
      </c>
      <c r="Q400" s="139">
        <v>4.7200000000000002E-3</v>
      </c>
      <c r="R400" s="139">
        <f>Q400*H400</f>
        <v>0.10856</v>
      </c>
      <c r="S400" s="139">
        <v>0</v>
      </c>
      <c r="T400" s="140">
        <f>S400*H400</f>
        <v>0</v>
      </c>
      <c r="AR400" s="141" t="s">
        <v>215</v>
      </c>
      <c r="AT400" s="141" t="s">
        <v>418</v>
      </c>
      <c r="AU400" s="141" t="s">
        <v>82</v>
      </c>
      <c r="AY400" s="16" t="s">
        <v>159</v>
      </c>
      <c r="BE400" s="142">
        <f>IF(N400="základní",J400,0)</f>
        <v>0</v>
      </c>
      <c r="BF400" s="142">
        <f>IF(N400="snížená",J400,0)</f>
        <v>0</v>
      </c>
      <c r="BG400" s="142">
        <f>IF(N400="zákl. přenesená",J400,0)</f>
        <v>0</v>
      </c>
      <c r="BH400" s="142">
        <f>IF(N400="sníž. přenesená",J400,0)</f>
        <v>0</v>
      </c>
      <c r="BI400" s="142">
        <f>IF(N400="nulová",J400,0)</f>
        <v>0</v>
      </c>
      <c r="BJ400" s="16" t="s">
        <v>82</v>
      </c>
      <c r="BK400" s="142">
        <f>ROUND(I400*H400,2)</f>
        <v>0</v>
      </c>
      <c r="BL400" s="16" t="s">
        <v>165</v>
      </c>
      <c r="BM400" s="141" t="s">
        <v>2456</v>
      </c>
    </row>
    <row r="401" spans="2:65" s="1" customFormat="1">
      <c r="B401" s="31"/>
      <c r="D401" s="143" t="s">
        <v>167</v>
      </c>
      <c r="F401" s="144" t="s">
        <v>2455</v>
      </c>
      <c r="I401" s="145"/>
      <c r="L401" s="31"/>
      <c r="M401" s="146"/>
      <c r="T401" s="54"/>
      <c r="AT401" s="16" t="s">
        <v>167</v>
      </c>
      <c r="AU401" s="16" t="s">
        <v>82</v>
      </c>
    </row>
    <row r="402" spans="2:65" s="12" customFormat="1">
      <c r="B402" s="149"/>
      <c r="D402" s="143" t="s">
        <v>171</v>
      </c>
      <c r="E402" s="150" t="s">
        <v>1</v>
      </c>
      <c r="F402" s="151" t="s">
        <v>336</v>
      </c>
      <c r="H402" s="152">
        <v>23</v>
      </c>
      <c r="I402" s="153"/>
      <c r="L402" s="149"/>
      <c r="M402" s="154"/>
      <c r="T402" s="155"/>
      <c r="AT402" s="150" t="s">
        <v>171</v>
      </c>
      <c r="AU402" s="150" t="s">
        <v>82</v>
      </c>
      <c r="AV402" s="12" t="s">
        <v>84</v>
      </c>
      <c r="AW402" s="12" t="s">
        <v>31</v>
      </c>
      <c r="AX402" s="12" t="s">
        <v>82</v>
      </c>
      <c r="AY402" s="150" t="s">
        <v>159</v>
      </c>
    </row>
    <row r="403" spans="2:65" s="1" customFormat="1" ht="21.75" customHeight="1">
      <c r="B403" s="129"/>
      <c r="C403" s="130" t="s">
        <v>376</v>
      </c>
      <c r="D403" s="130" t="s">
        <v>160</v>
      </c>
      <c r="E403" s="131" t="s">
        <v>2457</v>
      </c>
      <c r="F403" s="132" t="s">
        <v>2458</v>
      </c>
      <c r="G403" s="133" t="s">
        <v>218</v>
      </c>
      <c r="H403" s="134">
        <v>10</v>
      </c>
      <c r="I403" s="135"/>
      <c r="J403" s="136">
        <f>ROUND(I403*H403,2)</f>
        <v>0</v>
      </c>
      <c r="K403" s="132" t="s">
        <v>164</v>
      </c>
      <c r="L403" s="31"/>
      <c r="M403" s="137" t="s">
        <v>1</v>
      </c>
      <c r="N403" s="138" t="s">
        <v>39</v>
      </c>
      <c r="P403" s="139">
        <f>O403*H403</f>
        <v>0</v>
      </c>
      <c r="Q403" s="139">
        <v>6.0000000000000002E-5</v>
      </c>
      <c r="R403" s="139">
        <f>Q403*H403</f>
        <v>6.0000000000000006E-4</v>
      </c>
      <c r="S403" s="139">
        <v>0</v>
      </c>
      <c r="T403" s="140">
        <f>S403*H403</f>
        <v>0</v>
      </c>
      <c r="AR403" s="141" t="s">
        <v>165</v>
      </c>
      <c r="AT403" s="141" t="s">
        <v>160</v>
      </c>
      <c r="AU403" s="141" t="s">
        <v>82</v>
      </c>
      <c r="AY403" s="16" t="s">
        <v>159</v>
      </c>
      <c r="BE403" s="142">
        <f>IF(N403="základní",J403,0)</f>
        <v>0</v>
      </c>
      <c r="BF403" s="142">
        <f>IF(N403="snížená",J403,0)</f>
        <v>0</v>
      </c>
      <c r="BG403" s="142">
        <f>IF(N403="zákl. přenesená",J403,0)</f>
        <v>0</v>
      </c>
      <c r="BH403" s="142">
        <f>IF(N403="sníž. přenesená",J403,0)</f>
        <v>0</v>
      </c>
      <c r="BI403" s="142">
        <f>IF(N403="nulová",J403,0)</f>
        <v>0</v>
      </c>
      <c r="BJ403" s="16" t="s">
        <v>82</v>
      </c>
      <c r="BK403" s="142">
        <f>ROUND(I403*H403,2)</f>
        <v>0</v>
      </c>
      <c r="BL403" s="16" t="s">
        <v>165</v>
      </c>
      <c r="BM403" s="141" t="s">
        <v>2459</v>
      </c>
    </row>
    <row r="404" spans="2:65" s="1" customFormat="1">
      <c r="B404" s="31"/>
      <c r="D404" s="143" t="s">
        <v>167</v>
      </c>
      <c r="F404" s="144" t="s">
        <v>2460</v>
      </c>
      <c r="I404" s="145"/>
      <c r="L404" s="31"/>
      <c r="M404" s="146"/>
      <c r="T404" s="54"/>
      <c r="AT404" s="16" t="s">
        <v>167</v>
      </c>
      <c r="AU404" s="16" t="s">
        <v>82</v>
      </c>
    </row>
    <row r="405" spans="2:65" s="1" customFormat="1">
      <c r="B405" s="31"/>
      <c r="D405" s="147" t="s">
        <v>169</v>
      </c>
      <c r="F405" s="148" t="s">
        <v>2461</v>
      </c>
      <c r="I405" s="145"/>
      <c r="L405" s="31"/>
      <c r="M405" s="146"/>
      <c r="T405" s="54"/>
      <c r="AT405" s="16" t="s">
        <v>169</v>
      </c>
      <c r="AU405" s="16" t="s">
        <v>82</v>
      </c>
    </row>
    <row r="406" spans="2:65" s="12" customFormat="1">
      <c r="B406" s="149"/>
      <c r="D406" s="143" t="s">
        <v>171</v>
      </c>
      <c r="E406" s="150" t="s">
        <v>1</v>
      </c>
      <c r="F406" s="151" t="s">
        <v>231</v>
      </c>
      <c r="H406" s="152">
        <v>10</v>
      </c>
      <c r="I406" s="153"/>
      <c r="L406" s="149"/>
      <c r="M406" s="154"/>
      <c r="T406" s="155"/>
      <c r="AT406" s="150" t="s">
        <v>171</v>
      </c>
      <c r="AU406" s="150" t="s">
        <v>82</v>
      </c>
      <c r="AV406" s="12" t="s">
        <v>84</v>
      </c>
      <c r="AW406" s="12" t="s">
        <v>31</v>
      </c>
      <c r="AX406" s="12" t="s">
        <v>74</v>
      </c>
      <c r="AY406" s="150" t="s">
        <v>159</v>
      </c>
    </row>
    <row r="407" spans="2:65" s="13" customFormat="1">
      <c r="B407" s="156"/>
      <c r="D407" s="143" t="s">
        <v>171</v>
      </c>
      <c r="E407" s="157" t="s">
        <v>1</v>
      </c>
      <c r="F407" s="158" t="s">
        <v>173</v>
      </c>
      <c r="H407" s="159">
        <v>10</v>
      </c>
      <c r="I407" s="160"/>
      <c r="L407" s="156"/>
      <c r="M407" s="161"/>
      <c r="T407" s="162"/>
      <c r="AT407" s="157" t="s">
        <v>171</v>
      </c>
      <c r="AU407" s="157" t="s">
        <v>82</v>
      </c>
      <c r="AV407" s="13" t="s">
        <v>165</v>
      </c>
      <c r="AW407" s="13" t="s">
        <v>31</v>
      </c>
      <c r="AX407" s="13" t="s">
        <v>82</v>
      </c>
      <c r="AY407" s="157" t="s">
        <v>159</v>
      </c>
    </row>
    <row r="408" spans="2:65" s="1" customFormat="1" ht="16.5" customHeight="1">
      <c r="B408" s="129"/>
      <c r="C408" s="169" t="s">
        <v>424</v>
      </c>
      <c r="D408" s="169" t="s">
        <v>418</v>
      </c>
      <c r="E408" s="170" t="s">
        <v>2462</v>
      </c>
      <c r="F408" s="171" t="s">
        <v>2463</v>
      </c>
      <c r="G408" s="172" t="s">
        <v>218</v>
      </c>
      <c r="H408" s="173">
        <v>10</v>
      </c>
      <c r="I408" s="174"/>
      <c r="J408" s="175">
        <f>ROUND(I408*H408,2)</f>
        <v>0</v>
      </c>
      <c r="K408" s="171" t="s">
        <v>164</v>
      </c>
      <c r="L408" s="176"/>
      <c r="M408" s="177" t="s">
        <v>1</v>
      </c>
      <c r="N408" s="178" t="s">
        <v>39</v>
      </c>
      <c r="P408" s="139">
        <f>O408*H408</f>
        <v>0</v>
      </c>
      <c r="Q408" s="139">
        <v>7.0899999999999999E-3</v>
      </c>
      <c r="R408" s="139">
        <f>Q408*H408</f>
        <v>7.0900000000000005E-2</v>
      </c>
      <c r="S408" s="139">
        <v>0</v>
      </c>
      <c r="T408" s="140">
        <f>S408*H408</f>
        <v>0</v>
      </c>
      <c r="AR408" s="141" t="s">
        <v>215</v>
      </c>
      <c r="AT408" s="141" t="s">
        <v>418</v>
      </c>
      <c r="AU408" s="141" t="s">
        <v>82</v>
      </c>
      <c r="AY408" s="16" t="s">
        <v>159</v>
      </c>
      <c r="BE408" s="142">
        <f>IF(N408="základní",J408,0)</f>
        <v>0</v>
      </c>
      <c r="BF408" s="142">
        <f>IF(N408="snížená",J408,0)</f>
        <v>0</v>
      </c>
      <c r="BG408" s="142">
        <f>IF(N408="zákl. přenesená",J408,0)</f>
        <v>0</v>
      </c>
      <c r="BH408" s="142">
        <f>IF(N408="sníž. přenesená",J408,0)</f>
        <v>0</v>
      </c>
      <c r="BI408" s="142">
        <f>IF(N408="nulová",J408,0)</f>
        <v>0</v>
      </c>
      <c r="BJ408" s="16" t="s">
        <v>82</v>
      </c>
      <c r="BK408" s="142">
        <f>ROUND(I408*H408,2)</f>
        <v>0</v>
      </c>
      <c r="BL408" s="16" t="s">
        <v>165</v>
      </c>
      <c r="BM408" s="141" t="s">
        <v>2464</v>
      </c>
    </row>
    <row r="409" spans="2:65" s="1" customFormat="1">
      <c r="B409" s="31"/>
      <c r="D409" s="143" t="s">
        <v>167</v>
      </c>
      <c r="F409" s="144" t="s">
        <v>2463</v>
      </c>
      <c r="I409" s="145"/>
      <c r="L409" s="31"/>
      <c r="M409" s="146"/>
      <c r="T409" s="54"/>
      <c r="AT409" s="16" t="s">
        <v>167</v>
      </c>
      <c r="AU409" s="16" t="s">
        <v>82</v>
      </c>
    </row>
    <row r="410" spans="2:65" s="12" customFormat="1">
      <c r="B410" s="149"/>
      <c r="D410" s="143" t="s">
        <v>171</v>
      </c>
      <c r="E410" s="150" t="s">
        <v>1</v>
      </c>
      <c r="F410" s="151" t="s">
        <v>231</v>
      </c>
      <c r="H410" s="152">
        <v>10</v>
      </c>
      <c r="I410" s="153"/>
      <c r="L410" s="149"/>
      <c r="M410" s="154"/>
      <c r="T410" s="155"/>
      <c r="AT410" s="150" t="s">
        <v>171</v>
      </c>
      <c r="AU410" s="150" t="s">
        <v>82</v>
      </c>
      <c r="AV410" s="12" t="s">
        <v>84</v>
      </c>
      <c r="AW410" s="12" t="s">
        <v>31</v>
      </c>
      <c r="AX410" s="12" t="s">
        <v>82</v>
      </c>
      <c r="AY410" s="150" t="s">
        <v>159</v>
      </c>
    </row>
    <row r="411" spans="2:65" s="1" customFormat="1" ht="16.5" customHeight="1">
      <c r="B411" s="129"/>
      <c r="C411" s="130" t="s">
        <v>576</v>
      </c>
      <c r="D411" s="130" t="s">
        <v>160</v>
      </c>
      <c r="E411" s="131" t="s">
        <v>2465</v>
      </c>
      <c r="F411" s="132" t="s">
        <v>2466</v>
      </c>
      <c r="G411" s="133" t="s">
        <v>218</v>
      </c>
      <c r="H411" s="134">
        <v>186</v>
      </c>
      <c r="I411" s="135"/>
      <c r="J411" s="136">
        <f>ROUND(I411*H411,2)</f>
        <v>0</v>
      </c>
      <c r="K411" s="132" t="s">
        <v>164</v>
      </c>
      <c r="L411" s="31"/>
      <c r="M411" s="137" t="s">
        <v>1</v>
      </c>
      <c r="N411" s="138" t="s">
        <v>39</v>
      </c>
      <c r="P411" s="139">
        <f>O411*H411</f>
        <v>0</v>
      </c>
      <c r="Q411" s="139">
        <v>2.0000000000000002E-5</v>
      </c>
      <c r="R411" s="139">
        <f>Q411*H411</f>
        <v>3.7200000000000002E-3</v>
      </c>
      <c r="S411" s="139">
        <v>0</v>
      </c>
      <c r="T411" s="140">
        <f>S411*H411</f>
        <v>0</v>
      </c>
      <c r="AR411" s="141" t="s">
        <v>165</v>
      </c>
      <c r="AT411" s="141" t="s">
        <v>160</v>
      </c>
      <c r="AU411" s="141" t="s">
        <v>82</v>
      </c>
      <c r="AY411" s="16" t="s">
        <v>159</v>
      </c>
      <c r="BE411" s="142">
        <f>IF(N411="základní",J411,0)</f>
        <v>0</v>
      </c>
      <c r="BF411" s="142">
        <f>IF(N411="snížená",J411,0)</f>
        <v>0</v>
      </c>
      <c r="BG411" s="142">
        <f>IF(N411="zákl. přenesená",J411,0)</f>
        <v>0</v>
      </c>
      <c r="BH411" s="142">
        <f>IF(N411="sníž. přenesená",J411,0)</f>
        <v>0</v>
      </c>
      <c r="BI411" s="142">
        <f>IF(N411="nulová",J411,0)</f>
        <v>0</v>
      </c>
      <c r="BJ411" s="16" t="s">
        <v>82</v>
      </c>
      <c r="BK411" s="142">
        <f>ROUND(I411*H411,2)</f>
        <v>0</v>
      </c>
      <c r="BL411" s="16" t="s">
        <v>165</v>
      </c>
      <c r="BM411" s="141" t="s">
        <v>2467</v>
      </c>
    </row>
    <row r="412" spans="2:65" s="1" customFormat="1">
      <c r="B412" s="31"/>
      <c r="D412" s="143" t="s">
        <v>167</v>
      </c>
      <c r="F412" s="144" t="s">
        <v>2468</v>
      </c>
      <c r="I412" s="145"/>
      <c r="L412" s="31"/>
      <c r="M412" s="146"/>
      <c r="T412" s="54"/>
      <c r="AT412" s="16" t="s">
        <v>167</v>
      </c>
      <c r="AU412" s="16" t="s">
        <v>82</v>
      </c>
    </row>
    <row r="413" spans="2:65" s="1" customFormat="1">
      <c r="B413" s="31"/>
      <c r="D413" s="147" t="s">
        <v>169</v>
      </c>
      <c r="F413" s="148" t="s">
        <v>2469</v>
      </c>
      <c r="I413" s="145"/>
      <c r="L413" s="31"/>
      <c r="M413" s="146"/>
      <c r="T413" s="54"/>
      <c r="AT413" s="16" t="s">
        <v>169</v>
      </c>
      <c r="AU413" s="16" t="s">
        <v>82</v>
      </c>
    </row>
    <row r="414" spans="2:65" s="12" customFormat="1">
      <c r="B414" s="149"/>
      <c r="D414" s="143" t="s">
        <v>171</v>
      </c>
      <c r="E414" s="150" t="s">
        <v>1</v>
      </c>
      <c r="F414" s="151" t="s">
        <v>2470</v>
      </c>
      <c r="H414" s="152">
        <v>186</v>
      </c>
      <c r="I414" s="153"/>
      <c r="L414" s="149"/>
      <c r="M414" s="154"/>
      <c r="T414" s="155"/>
      <c r="AT414" s="150" t="s">
        <v>171</v>
      </c>
      <c r="AU414" s="150" t="s">
        <v>82</v>
      </c>
      <c r="AV414" s="12" t="s">
        <v>84</v>
      </c>
      <c r="AW414" s="12" t="s">
        <v>31</v>
      </c>
      <c r="AX414" s="12" t="s">
        <v>74</v>
      </c>
      <c r="AY414" s="150" t="s">
        <v>159</v>
      </c>
    </row>
    <row r="415" spans="2:65" s="13" customFormat="1">
      <c r="B415" s="156"/>
      <c r="D415" s="143" t="s">
        <v>171</v>
      </c>
      <c r="E415" s="157" t="s">
        <v>1</v>
      </c>
      <c r="F415" s="158" t="s">
        <v>173</v>
      </c>
      <c r="H415" s="159">
        <v>186</v>
      </c>
      <c r="I415" s="160"/>
      <c r="L415" s="156"/>
      <c r="M415" s="161"/>
      <c r="T415" s="162"/>
      <c r="AT415" s="157" t="s">
        <v>171</v>
      </c>
      <c r="AU415" s="157" t="s">
        <v>82</v>
      </c>
      <c r="AV415" s="13" t="s">
        <v>165</v>
      </c>
      <c r="AW415" s="13" t="s">
        <v>31</v>
      </c>
      <c r="AX415" s="13" t="s">
        <v>82</v>
      </c>
      <c r="AY415" s="157" t="s">
        <v>159</v>
      </c>
    </row>
    <row r="416" spans="2:65" s="1" customFormat="1" ht="16.5" customHeight="1">
      <c r="B416" s="129"/>
      <c r="C416" s="130" t="s">
        <v>443</v>
      </c>
      <c r="D416" s="130" t="s">
        <v>160</v>
      </c>
      <c r="E416" s="131" t="s">
        <v>2471</v>
      </c>
      <c r="F416" s="132" t="s">
        <v>2472</v>
      </c>
      <c r="G416" s="133" t="s">
        <v>163</v>
      </c>
      <c r="H416" s="134">
        <v>211</v>
      </c>
      <c r="I416" s="135"/>
      <c r="J416" s="136">
        <f>ROUND(I416*H416,2)</f>
        <v>0</v>
      </c>
      <c r="K416" s="132" t="s">
        <v>164</v>
      </c>
      <c r="L416" s="31"/>
      <c r="M416" s="137" t="s">
        <v>1</v>
      </c>
      <c r="N416" s="138" t="s">
        <v>39</v>
      </c>
      <c r="P416" s="139">
        <f>O416*H416</f>
        <v>0</v>
      </c>
      <c r="Q416" s="139">
        <v>0</v>
      </c>
      <c r="R416" s="139">
        <f>Q416*H416</f>
        <v>0</v>
      </c>
      <c r="S416" s="139">
        <v>0</v>
      </c>
      <c r="T416" s="140">
        <f>S416*H416</f>
        <v>0</v>
      </c>
      <c r="AR416" s="141" t="s">
        <v>165</v>
      </c>
      <c r="AT416" s="141" t="s">
        <v>160</v>
      </c>
      <c r="AU416" s="141" t="s">
        <v>82</v>
      </c>
      <c r="AY416" s="16" t="s">
        <v>159</v>
      </c>
      <c r="BE416" s="142">
        <f>IF(N416="základní",J416,0)</f>
        <v>0</v>
      </c>
      <c r="BF416" s="142">
        <f>IF(N416="snížená",J416,0)</f>
        <v>0</v>
      </c>
      <c r="BG416" s="142">
        <f>IF(N416="zákl. přenesená",J416,0)</f>
        <v>0</v>
      </c>
      <c r="BH416" s="142">
        <f>IF(N416="sníž. přenesená",J416,0)</f>
        <v>0</v>
      </c>
      <c r="BI416" s="142">
        <f>IF(N416="nulová",J416,0)</f>
        <v>0</v>
      </c>
      <c r="BJ416" s="16" t="s">
        <v>82</v>
      </c>
      <c r="BK416" s="142">
        <f>ROUND(I416*H416,2)</f>
        <v>0</v>
      </c>
      <c r="BL416" s="16" t="s">
        <v>165</v>
      </c>
      <c r="BM416" s="141" t="s">
        <v>2473</v>
      </c>
    </row>
    <row r="417" spans="2:65" s="1" customFormat="1">
      <c r="B417" s="31"/>
      <c r="D417" s="143" t="s">
        <v>167</v>
      </c>
      <c r="F417" s="144" t="s">
        <v>2474</v>
      </c>
      <c r="I417" s="145"/>
      <c r="L417" s="31"/>
      <c r="M417" s="146"/>
      <c r="T417" s="54"/>
      <c r="AT417" s="16" t="s">
        <v>167</v>
      </c>
      <c r="AU417" s="16" t="s">
        <v>82</v>
      </c>
    </row>
    <row r="418" spans="2:65" s="1" customFormat="1">
      <c r="B418" s="31"/>
      <c r="D418" s="147" t="s">
        <v>169</v>
      </c>
      <c r="F418" s="148" t="s">
        <v>2475</v>
      </c>
      <c r="I418" s="145"/>
      <c r="L418" s="31"/>
      <c r="M418" s="146"/>
      <c r="T418" s="54"/>
      <c r="AT418" s="16" t="s">
        <v>169</v>
      </c>
      <c r="AU418" s="16" t="s">
        <v>82</v>
      </c>
    </row>
    <row r="419" spans="2:65" s="12" customFormat="1">
      <c r="B419" s="149"/>
      <c r="D419" s="143" t="s">
        <v>171</v>
      </c>
      <c r="E419" s="150" t="s">
        <v>1</v>
      </c>
      <c r="F419" s="151" t="s">
        <v>2476</v>
      </c>
      <c r="H419" s="152">
        <v>211</v>
      </c>
      <c r="I419" s="153"/>
      <c r="L419" s="149"/>
      <c r="M419" s="154"/>
      <c r="T419" s="155"/>
      <c r="AT419" s="150" t="s">
        <v>171</v>
      </c>
      <c r="AU419" s="150" t="s">
        <v>82</v>
      </c>
      <c r="AV419" s="12" t="s">
        <v>84</v>
      </c>
      <c r="AW419" s="12" t="s">
        <v>31</v>
      </c>
      <c r="AX419" s="12" t="s">
        <v>74</v>
      </c>
      <c r="AY419" s="150" t="s">
        <v>159</v>
      </c>
    </row>
    <row r="420" spans="2:65" s="14" customFormat="1">
      <c r="B420" s="163"/>
      <c r="D420" s="143" t="s">
        <v>171</v>
      </c>
      <c r="E420" s="164" t="s">
        <v>1</v>
      </c>
      <c r="F420" s="165" t="s">
        <v>2477</v>
      </c>
      <c r="H420" s="164" t="s">
        <v>1</v>
      </c>
      <c r="I420" s="166"/>
      <c r="L420" s="163"/>
      <c r="M420" s="167"/>
      <c r="T420" s="168"/>
      <c r="AT420" s="164" t="s">
        <v>171</v>
      </c>
      <c r="AU420" s="164" t="s">
        <v>82</v>
      </c>
      <c r="AV420" s="14" t="s">
        <v>82</v>
      </c>
      <c r="AW420" s="14" t="s">
        <v>31</v>
      </c>
      <c r="AX420" s="14" t="s">
        <v>74</v>
      </c>
      <c r="AY420" s="164" t="s">
        <v>159</v>
      </c>
    </row>
    <row r="421" spans="2:65" s="13" customFormat="1">
      <c r="B421" s="156"/>
      <c r="D421" s="143" t="s">
        <v>171</v>
      </c>
      <c r="E421" s="157" t="s">
        <v>1</v>
      </c>
      <c r="F421" s="158" t="s">
        <v>173</v>
      </c>
      <c r="H421" s="159">
        <v>211</v>
      </c>
      <c r="I421" s="160"/>
      <c r="L421" s="156"/>
      <c r="M421" s="161"/>
      <c r="T421" s="162"/>
      <c r="AT421" s="157" t="s">
        <v>171</v>
      </c>
      <c r="AU421" s="157" t="s">
        <v>82</v>
      </c>
      <c r="AV421" s="13" t="s">
        <v>165</v>
      </c>
      <c r="AW421" s="13" t="s">
        <v>31</v>
      </c>
      <c r="AX421" s="13" t="s">
        <v>82</v>
      </c>
      <c r="AY421" s="157" t="s">
        <v>159</v>
      </c>
    </row>
    <row r="422" spans="2:65" s="1" customFormat="1" ht="16.5" customHeight="1">
      <c r="B422" s="129"/>
      <c r="C422" s="169" t="s">
        <v>605</v>
      </c>
      <c r="D422" s="169" t="s">
        <v>418</v>
      </c>
      <c r="E422" s="170" t="s">
        <v>2478</v>
      </c>
      <c r="F422" s="171" t="s">
        <v>2479</v>
      </c>
      <c r="G422" s="172" t="s">
        <v>303</v>
      </c>
      <c r="H422" s="173">
        <v>30.384</v>
      </c>
      <c r="I422" s="174"/>
      <c r="J422" s="175">
        <f>ROUND(I422*H422,2)</f>
        <v>0</v>
      </c>
      <c r="K422" s="171" t="s">
        <v>164</v>
      </c>
      <c r="L422" s="176"/>
      <c r="M422" s="177" t="s">
        <v>1</v>
      </c>
      <c r="N422" s="178" t="s">
        <v>39</v>
      </c>
      <c r="P422" s="139">
        <f>O422*H422</f>
        <v>0</v>
      </c>
      <c r="Q422" s="139">
        <v>1</v>
      </c>
      <c r="R422" s="139">
        <f>Q422*H422</f>
        <v>30.384</v>
      </c>
      <c r="S422" s="139">
        <v>0</v>
      </c>
      <c r="T422" s="140">
        <f>S422*H422</f>
        <v>0</v>
      </c>
      <c r="AR422" s="141" t="s">
        <v>215</v>
      </c>
      <c r="AT422" s="141" t="s">
        <v>418</v>
      </c>
      <c r="AU422" s="141" t="s">
        <v>82</v>
      </c>
      <c r="AY422" s="16" t="s">
        <v>159</v>
      </c>
      <c r="BE422" s="142">
        <f>IF(N422="základní",J422,0)</f>
        <v>0</v>
      </c>
      <c r="BF422" s="142">
        <f>IF(N422="snížená",J422,0)</f>
        <v>0</v>
      </c>
      <c r="BG422" s="142">
        <f>IF(N422="zákl. přenesená",J422,0)</f>
        <v>0</v>
      </c>
      <c r="BH422" s="142">
        <f>IF(N422="sníž. přenesená",J422,0)</f>
        <v>0</v>
      </c>
      <c r="BI422" s="142">
        <f>IF(N422="nulová",J422,0)</f>
        <v>0</v>
      </c>
      <c r="BJ422" s="16" t="s">
        <v>82</v>
      </c>
      <c r="BK422" s="142">
        <f>ROUND(I422*H422,2)</f>
        <v>0</v>
      </c>
      <c r="BL422" s="16" t="s">
        <v>165</v>
      </c>
      <c r="BM422" s="141" t="s">
        <v>2480</v>
      </c>
    </row>
    <row r="423" spans="2:65" s="1" customFormat="1">
      <c r="B423" s="31"/>
      <c r="D423" s="143" t="s">
        <v>167</v>
      </c>
      <c r="F423" s="144" t="s">
        <v>2479</v>
      </c>
      <c r="I423" s="145"/>
      <c r="L423" s="31"/>
      <c r="M423" s="146"/>
      <c r="T423" s="54"/>
      <c r="AT423" s="16" t="s">
        <v>167</v>
      </c>
      <c r="AU423" s="16" t="s">
        <v>82</v>
      </c>
    </row>
    <row r="424" spans="2:65" s="12" customFormat="1">
      <c r="B424" s="149"/>
      <c r="D424" s="143" t="s">
        <v>171</v>
      </c>
      <c r="E424" s="150" t="s">
        <v>1</v>
      </c>
      <c r="F424" s="151" t="s">
        <v>2481</v>
      </c>
      <c r="H424" s="152">
        <v>30.384</v>
      </c>
      <c r="I424" s="153"/>
      <c r="L424" s="149"/>
      <c r="M424" s="154"/>
      <c r="T424" s="155"/>
      <c r="AT424" s="150" t="s">
        <v>171</v>
      </c>
      <c r="AU424" s="150" t="s">
        <v>82</v>
      </c>
      <c r="AV424" s="12" t="s">
        <v>84</v>
      </c>
      <c r="AW424" s="12" t="s">
        <v>31</v>
      </c>
      <c r="AX424" s="12" t="s">
        <v>82</v>
      </c>
      <c r="AY424" s="150" t="s">
        <v>159</v>
      </c>
    </row>
    <row r="425" spans="2:65" s="1" customFormat="1" ht="16.5" customHeight="1">
      <c r="B425" s="129"/>
      <c r="C425" s="130" t="s">
        <v>613</v>
      </c>
      <c r="D425" s="130" t="s">
        <v>160</v>
      </c>
      <c r="E425" s="131" t="s">
        <v>2482</v>
      </c>
      <c r="F425" s="132" t="s">
        <v>2483</v>
      </c>
      <c r="G425" s="133" t="s">
        <v>163</v>
      </c>
      <c r="H425" s="134">
        <v>2730</v>
      </c>
      <c r="I425" s="135"/>
      <c r="J425" s="136">
        <f>ROUND(I425*H425,2)</f>
        <v>0</v>
      </c>
      <c r="K425" s="132" t="s">
        <v>164</v>
      </c>
      <c r="L425" s="31"/>
      <c r="M425" s="137" t="s">
        <v>1</v>
      </c>
      <c r="N425" s="138" t="s">
        <v>39</v>
      </c>
      <c r="P425" s="139">
        <f>O425*H425</f>
        <v>0</v>
      </c>
      <c r="Q425" s="139">
        <v>0</v>
      </c>
      <c r="R425" s="139">
        <f>Q425*H425</f>
        <v>0</v>
      </c>
      <c r="S425" s="139">
        <v>0</v>
      </c>
      <c r="T425" s="140">
        <f>S425*H425</f>
        <v>0</v>
      </c>
      <c r="AR425" s="141" t="s">
        <v>165</v>
      </c>
      <c r="AT425" s="141" t="s">
        <v>160</v>
      </c>
      <c r="AU425" s="141" t="s">
        <v>82</v>
      </c>
      <c r="AY425" s="16" t="s">
        <v>159</v>
      </c>
      <c r="BE425" s="142">
        <f>IF(N425="základní",J425,0)</f>
        <v>0</v>
      </c>
      <c r="BF425" s="142">
        <f>IF(N425="snížená",J425,0)</f>
        <v>0</v>
      </c>
      <c r="BG425" s="142">
        <f>IF(N425="zákl. přenesená",J425,0)</f>
        <v>0</v>
      </c>
      <c r="BH425" s="142">
        <f>IF(N425="sníž. přenesená",J425,0)</f>
        <v>0</v>
      </c>
      <c r="BI425" s="142">
        <f>IF(N425="nulová",J425,0)</f>
        <v>0</v>
      </c>
      <c r="BJ425" s="16" t="s">
        <v>82</v>
      </c>
      <c r="BK425" s="142">
        <f>ROUND(I425*H425,2)</f>
        <v>0</v>
      </c>
      <c r="BL425" s="16" t="s">
        <v>165</v>
      </c>
      <c r="BM425" s="141" t="s">
        <v>2484</v>
      </c>
    </row>
    <row r="426" spans="2:65" s="1" customFormat="1">
      <c r="B426" s="31"/>
      <c r="D426" s="143" t="s">
        <v>167</v>
      </c>
      <c r="F426" s="144" t="s">
        <v>2485</v>
      </c>
      <c r="I426" s="145"/>
      <c r="L426" s="31"/>
      <c r="M426" s="146"/>
      <c r="T426" s="54"/>
      <c r="AT426" s="16" t="s">
        <v>167</v>
      </c>
      <c r="AU426" s="16" t="s">
        <v>82</v>
      </c>
    </row>
    <row r="427" spans="2:65" s="1" customFormat="1">
      <c r="B427" s="31"/>
      <c r="D427" s="147" t="s">
        <v>169</v>
      </c>
      <c r="F427" s="148" t="s">
        <v>2486</v>
      </c>
      <c r="I427" s="145"/>
      <c r="L427" s="31"/>
      <c r="M427" s="146"/>
      <c r="T427" s="54"/>
      <c r="AT427" s="16" t="s">
        <v>169</v>
      </c>
      <c r="AU427" s="16" t="s">
        <v>82</v>
      </c>
    </row>
    <row r="428" spans="2:65" s="12" customFormat="1">
      <c r="B428" s="149"/>
      <c r="D428" s="143" t="s">
        <v>171</v>
      </c>
      <c r="E428" s="150" t="s">
        <v>1</v>
      </c>
      <c r="F428" s="151" t="s">
        <v>2487</v>
      </c>
      <c r="H428" s="152">
        <v>2730</v>
      </c>
      <c r="I428" s="153"/>
      <c r="L428" s="149"/>
      <c r="M428" s="154"/>
      <c r="T428" s="155"/>
      <c r="AT428" s="150" t="s">
        <v>171</v>
      </c>
      <c r="AU428" s="150" t="s">
        <v>82</v>
      </c>
      <c r="AV428" s="12" t="s">
        <v>84</v>
      </c>
      <c r="AW428" s="12" t="s">
        <v>31</v>
      </c>
      <c r="AX428" s="12" t="s">
        <v>74</v>
      </c>
      <c r="AY428" s="150" t="s">
        <v>159</v>
      </c>
    </row>
    <row r="429" spans="2:65" s="13" customFormat="1">
      <c r="B429" s="156"/>
      <c r="D429" s="143" t="s">
        <v>171</v>
      </c>
      <c r="E429" s="157" t="s">
        <v>1</v>
      </c>
      <c r="F429" s="158" t="s">
        <v>173</v>
      </c>
      <c r="H429" s="159">
        <v>2730</v>
      </c>
      <c r="I429" s="160"/>
      <c r="L429" s="156"/>
      <c r="M429" s="161"/>
      <c r="T429" s="162"/>
      <c r="AT429" s="157" t="s">
        <v>171</v>
      </c>
      <c r="AU429" s="157" t="s">
        <v>82</v>
      </c>
      <c r="AV429" s="13" t="s">
        <v>165</v>
      </c>
      <c r="AW429" s="13" t="s">
        <v>31</v>
      </c>
      <c r="AX429" s="13" t="s">
        <v>82</v>
      </c>
      <c r="AY429" s="157" t="s">
        <v>159</v>
      </c>
    </row>
    <row r="430" spans="2:65" s="1" customFormat="1" ht="16.5" customHeight="1">
      <c r="B430" s="129"/>
      <c r="C430" s="169" t="s">
        <v>618</v>
      </c>
      <c r="D430" s="169" t="s">
        <v>418</v>
      </c>
      <c r="E430" s="170" t="s">
        <v>2488</v>
      </c>
      <c r="F430" s="171" t="s">
        <v>2489</v>
      </c>
      <c r="G430" s="172" t="s">
        <v>202</v>
      </c>
      <c r="H430" s="173">
        <v>409.5</v>
      </c>
      <c r="I430" s="174"/>
      <c r="J430" s="175">
        <f>ROUND(I430*H430,2)</f>
        <v>0</v>
      </c>
      <c r="K430" s="171" t="s">
        <v>164</v>
      </c>
      <c r="L430" s="176"/>
      <c r="M430" s="177" t="s">
        <v>1</v>
      </c>
      <c r="N430" s="178" t="s">
        <v>39</v>
      </c>
      <c r="P430" s="139">
        <f>O430*H430</f>
        <v>0</v>
      </c>
      <c r="Q430" s="139">
        <v>0.2</v>
      </c>
      <c r="R430" s="139">
        <f>Q430*H430</f>
        <v>81.900000000000006</v>
      </c>
      <c r="S430" s="139">
        <v>0</v>
      </c>
      <c r="T430" s="140">
        <f>S430*H430</f>
        <v>0</v>
      </c>
      <c r="AR430" s="141" t="s">
        <v>215</v>
      </c>
      <c r="AT430" s="141" t="s">
        <v>418</v>
      </c>
      <c r="AU430" s="141" t="s">
        <v>82</v>
      </c>
      <c r="AY430" s="16" t="s">
        <v>159</v>
      </c>
      <c r="BE430" s="142">
        <f>IF(N430="základní",J430,0)</f>
        <v>0</v>
      </c>
      <c r="BF430" s="142">
        <f>IF(N430="snížená",J430,0)</f>
        <v>0</v>
      </c>
      <c r="BG430" s="142">
        <f>IF(N430="zákl. přenesená",J430,0)</f>
        <v>0</v>
      </c>
      <c r="BH430" s="142">
        <f>IF(N430="sníž. přenesená",J430,0)</f>
        <v>0</v>
      </c>
      <c r="BI430" s="142">
        <f>IF(N430="nulová",J430,0)</f>
        <v>0</v>
      </c>
      <c r="BJ430" s="16" t="s">
        <v>82</v>
      </c>
      <c r="BK430" s="142">
        <f>ROUND(I430*H430,2)</f>
        <v>0</v>
      </c>
      <c r="BL430" s="16" t="s">
        <v>165</v>
      </c>
      <c r="BM430" s="141" t="s">
        <v>2490</v>
      </c>
    </row>
    <row r="431" spans="2:65" s="1" customFormat="1">
      <c r="B431" s="31"/>
      <c r="D431" s="143" t="s">
        <v>167</v>
      </c>
      <c r="F431" s="144" t="s">
        <v>2489</v>
      </c>
      <c r="I431" s="145"/>
      <c r="L431" s="31"/>
      <c r="M431" s="146"/>
      <c r="T431" s="54"/>
      <c r="AT431" s="16" t="s">
        <v>167</v>
      </c>
      <c r="AU431" s="16" t="s">
        <v>82</v>
      </c>
    </row>
    <row r="432" spans="2:65" s="12" customFormat="1">
      <c r="B432" s="149"/>
      <c r="D432" s="143" t="s">
        <v>171</v>
      </c>
      <c r="E432" s="150" t="s">
        <v>1</v>
      </c>
      <c r="F432" s="151" t="s">
        <v>2491</v>
      </c>
      <c r="H432" s="152">
        <v>409.5</v>
      </c>
      <c r="I432" s="153"/>
      <c r="L432" s="149"/>
      <c r="M432" s="154"/>
      <c r="T432" s="155"/>
      <c r="AT432" s="150" t="s">
        <v>171</v>
      </c>
      <c r="AU432" s="150" t="s">
        <v>82</v>
      </c>
      <c r="AV432" s="12" t="s">
        <v>84</v>
      </c>
      <c r="AW432" s="12" t="s">
        <v>31</v>
      </c>
      <c r="AX432" s="12" t="s">
        <v>82</v>
      </c>
      <c r="AY432" s="150" t="s">
        <v>159</v>
      </c>
    </row>
    <row r="433" spans="2:65" s="1" customFormat="1" ht="16.5" customHeight="1">
      <c r="B433" s="129"/>
      <c r="C433" s="130" t="s">
        <v>627</v>
      </c>
      <c r="D433" s="130" t="s">
        <v>160</v>
      </c>
      <c r="E433" s="131" t="s">
        <v>2492</v>
      </c>
      <c r="F433" s="132" t="s">
        <v>2493</v>
      </c>
      <c r="G433" s="133" t="s">
        <v>303</v>
      </c>
      <c r="H433" s="134">
        <v>4.4800000000000004</v>
      </c>
      <c r="I433" s="135"/>
      <c r="J433" s="136">
        <f>ROUND(I433*H433,2)</f>
        <v>0</v>
      </c>
      <c r="K433" s="132" t="s">
        <v>164</v>
      </c>
      <c r="L433" s="31"/>
      <c r="M433" s="137" t="s">
        <v>1</v>
      </c>
      <c r="N433" s="138" t="s">
        <v>39</v>
      </c>
      <c r="P433" s="139">
        <f>O433*H433</f>
        <v>0</v>
      </c>
      <c r="Q433" s="139">
        <v>0</v>
      </c>
      <c r="R433" s="139">
        <f>Q433*H433</f>
        <v>0</v>
      </c>
      <c r="S433" s="139">
        <v>0</v>
      </c>
      <c r="T433" s="140">
        <f>S433*H433</f>
        <v>0</v>
      </c>
      <c r="AR433" s="141" t="s">
        <v>165</v>
      </c>
      <c r="AT433" s="141" t="s">
        <v>160</v>
      </c>
      <c r="AU433" s="141" t="s">
        <v>82</v>
      </c>
      <c r="AY433" s="16" t="s">
        <v>159</v>
      </c>
      <c r="BE433" s="142">
        <f>IF(N433="základní",J433,0)</f>
        <v>0</v>
      </c>
      <c r="BF433" s="142">
        <f>IF(N433="snížená",J433,0)</f>
        <v>0</v>
      </c>
      <c r="BG433" s="142">
        <f>IF(N433="zákl. přenesená",J433,0)</f>
        <v>0</v>
      </c>
      <c r="BH433" s="142">
        <f>IF(N433="sníž. přenesená",J433,0)</f>
        <v>0</v>
      </c>
      <c r="BI433" s="142">
        <f>IF(N433="nulová",J433,0)</f>
        <v>0</v>
      </c>
      <c r="BJ433" s="16" t="s">
        <v>82</v>
      </c>
      <c r="BK433" s="142">
        <f>ROUND(I433*H433,2)</f>
        <v>0</v>
      </c>
      <c r="BL433" s="16" t="s">
        <v>165</v>
      </c>
      <c r="BM433" s="141" t="s">
        <v>2494</v>
      </c>
    </row>
    <row r="434" spans="2:65" s="1" customFormat="1">
      <c r="B434" s="31"/>
      <c r="D434" s="143" t="s">
        <v>167</v>
      </c>
      <c r="F434" s="144" t="s">
        <v>2495</v>
      </c>
      <c r="I434" s="145"/>
      <c r="L434" s="31"/>
      <c r="M434" s="146"/>
      <c r="T434" s="54"/>
      <c r="AT434" s="16" t="s">
        <v>167</v>
      </c>
      <c r="AU434" s="16" t="s">
        <v>82</v>
      </c>
    </row>
    <row r="435" spans="2:65" s="1" customFormat="1">
      <c r="B435" s="31"/>
      <c r="D435" s="147" t="s">
        <v>169</v>
      </c>
      <c r="F435" s="148" t="s">
        <v>2496</v>
      </c>
      <c r="I435" s="145"/>
      <c r="L435" s="31"/>
      <c r="M435" s="146"/>
      <c r="T435" s="54"/>
      <c r="AT435" s="16" t="s">
        <v>169</v>
      </c>
      <c r="AU435" s="16" t="s">
        <v>82</v>
      </c>
    </row>
    <row r="436" spans="2:65" s="12" customFormat="1">
      <c r="B436" s="149"/>
      <c r="D436" s="143" t="s">
        <v>171</v>
      </c>
      <c r="E436" s="150" t="s">
        <v>1</v>
      </c>
      <c r="F436" s="151" t="s">
        <v>2497</v>
      </c>
      <c r="H436" s="152">
        <v>4.4800000000000004</v>
      </c>
      <c r="I436" s="153"/>
      <c r="L436" s="149"/>
      <c r="M436" s="154"/>
      <c r="T436" s="155"/>
      <c r="AT436" s="150" t="s">
        <v>171</v>
      </c>
      <c r="AU436" s="150" t="s">
        <v>82</v>
      </c>
      <c r="AV436" s="12" t="s">
        <v>84</v>
      </c>
      <c r="AW436" s="12" t="s">
        <v>31</v>
      </c>
      <c r="AX436" s="12" t="s">
        <v>74</v>
      </c>
      <c r="AY436" s="150" t="s">
        <v>159</v>
      </c>
    </row>
    <row r="437" spans="2:65" s="13" customFormat="1">
      <c r="B437" s="156"/>
      <c r="D437" s="143" t="s">
        <v>171</v>
      </c>
      <c r="E437" s="157" t="s">
        <v>1</v>
      </c>
      <c r="F437" s="158" t="s">
        <v>173</v>
      </c>
      <c r="H437" s="159">
        <v>4.4800000000000004</v>
      </c>
      <c r="I437" s="160"/>
      <c r="L437" s="156"/>
      <c r="M437" s="161"/>
      <c r="T437" s="162"/>
      <c r="AT437" s="157" t="s">
        <v>171</v>
      </c>
      <c r="AU437" s="157" t="s">
        <v>82</v>
      </c>
      <c r="AV437" s="13" t="s">
        <v>165</v>
      </c>
      <c r="AW437" s="13" t="s">
        <v>31</v>
      </c>
      <c r="AX437" s="13" t="s">
        <v>82</v>
      </c>
      <c r="AY437" s="157" t="s">
        <v>159</v>
      </c>
    </row>
    <row r="438" spans="2:65" s="1" customFormat="1" ht="16.5" customHeight="1">
      <c r="B438" s="129"/>
      <c r="C438" s="130" t="s">
        <v>634</v>
      </c>
      <c r="D438" s="130" t="s">
        <v>160</v>
      </c>
      <c r="E438" s="131" t="s">
        <v>2498</v>
      </c>
      <c r="F438" s="132" t="s">
        <v>2499</v>
      </c>
      <c r="G438" s="133" t="s">
        <v>303</v>
      </c>
      <c r="H438" s="134">
        <v>1.8</v>
      </c>
      <c r="I438" s="135"/>
      <c r="J438" s="136">
        <f>ROUND(I438*H438,2)</f>
        <v>0</v>
      </c>
      <c r="K438" s="132" t="s">
        <v>164</v>
      </c>
      <c r="L438" s="31"/>
      <c r="M438" s="137" t="s">
        <v>1</v>
      </c>
      <c r="N438" s="138" t="s">
        <v>39</v>
      </c>
      <c r="P438" s="139">
        <f>O438*H438</f>
        <v>0</v>
      </c>
      <c r="Q438" s="139">
        <v>0</v>
      </c>
      <c r="R438" s="139">
        <f>Q438*H438</f>
        <v>0</v>
      </c>
      <c r="S438" s="139">
        <v>0</v>
      </c>
      <c r="T438" s="140">
        <f>S438*H438</f>
        <v>0</v>
      </c>
      <c r="AR438" s="141" t="s">
        <v>165</v>
      </c>
      <c r="AT438" s="141" t="s">
        <v>160</v>
      </c>
      <c r="AU438" s="141" t="s">
        <v>82</v>
      </c>
      <c r="AY438" s="16" t="s">
        <v>159</v>
      </c>
      <c r="BE438" s="142">
        <f>IF(N438="základní",J438,0)</f>
        <v>0</v>
      </c>
      <c r="BF438" s="142">
        <f>IF(N438="snížená",J438,0)</f>
        <v>0</v>
      </c>
      <c r="BG438" s="142">
        <f>IF(N438="zákl. přenesená",J438,0)</f>
        <v>0</v>
      </c>
      <c r="BH438" s="142">
        <f>IF(N438="sníž. přenesená",J438,0)</f>
        <v>0</v>
      </c>
      <c r="BI438" s="142">
        <f>IF(N438="nulová",J438,0)</f>
        <v>0</v>
      </c>
      <c r="BJ438" s="16" t="s">
        <v>82</v>
      </c>
      <c r="BK438" s="142">
        <f>ROUND(I438*H438,2)</f>
        <v>0</v>
      </c>
      <c r="BL438" s="16" t="s">
        <v>165</v>
      </c>
      <c r="BM438" s="141" t="s">
        <v>2500</v>
      </c>
    </row>
    <row r="439" spans="2:65" s="1" customFormat="1">
      <c r="B439" s="31"/>
      <c r="D439" s="143" t="s">
        <v>167</v>
      </c>
      <c r="F439" s="144" t="s">
        <v>2501</v>
      </c>
      <c r="I439" s="145"/>
      <c r="L439" s="31"/>
      <c r="M439" s="146"/>
      <c r="T439" s="54"/>
      <c r="AT439" s="16" t="s">
        <v>167</v>
      </c>
      <c r="AU439" s="16" t="s">
        <v>82</v>
      </c>
    </row>
    <row r="440" spans="2:65" s="1" customFormat="1">
      <c r="B440" s="31"/>
      <c r="D440" s="147" t="s">
        <v>169</v>
      </c>
      <c r="F440" s="148" t="s">
        <v>2502</v>
      </c>
      <c r="I440" s="145"/>
      <c r="L440" s="31"/>
      <c r="M440" s="146"/>
      <c r="T440" s="54"/>
      <c r="AT440" s="16" t="s">
        <v>169</v>
      </c>
      <c r="AU440" s="16" t="s">
        <v>82</v>
      </c>
    </row>
    <row r="441" spans="2:65" s="12" customFormat="1">
      <c r="B441" s="149"/>
      <c r="D441" s="143" t="s">
        <v>171</v>
      </c>
      <c r="E441" s="150" t="s">
        <v>1</v>
      </c>
      <c r="F441" s="151" t="s">
        <v>2503</v>
      </c>
      <c r="H441" s="152">
        <v>1.8</v>
      </c>
      <c r="I441" s="153"/>
      <c r="L441" s="149"/>
      <c r="M441" s="154"/>
      <c r="T441" s="155"/>
      <c r="AT441" s="150" t="s">
        <v>171</v>
      </c>
      <c r="AU441" s="150" t="s">
        <v>82</v>
      </c>
      <c r="AV441" s="12" t="s">
        <v>84</v>
      </c>
      <c r="AW441" s="12" t="s">
        <v>31</v>
      </c>
      <c r="AX441" s="12" t="s">
        <v>74</v>
      </c>
      <c r="AY441" s="150" t="s">
        <v>159</v>
      </c>
    </row>
    <row r="442" spans="2:65" s="14" customFormat="1">
      <c r="B442" s="163"/>
      <c r="D442" s="143" t="s">
        <v>171</v>
      </c>
      <c r="E442" s="164" t="s">
        <v>1</v>
      </c>
      <c r="F442" s="165" t="s">
        <v>2504</v>
      </c>
      <c r="H442" s="164" t="s">
        <v>1</v>
      </c>
      <c r="I442" s="166"/>
      <c r="L442" s="163"/>
      <c r="M442" s="167"/>
      <c r="T442" s="168"/>
      <c r="AT442" s="164" t="s">
        <v>171</v>
      </c>
      <c r="AU442" s="164" t="s">
        <v>82</v>
      </c>
      <c r="AV442" s="14" t="s">
        <v>82</v>
      </c>
      <c r="AW442" s="14" t="s">
        <v>31</v>
      </c>
      <c r="AX442" s="14" t="s">
        <v>74</v>
      </c>
      <c r="AY442" s="164" t="s">
        <v>159</v>
      </c>
    </row>
    <row r="443" spans="2:65" s="13" customFormat="1">
      <c r="B443" s="156"/>
      <c r="D443" s="143" t="s">
        <v>171</v>
      </c>
      <c r="E443" s="157" t="s">
        <v>1</v>
      </c>
      <c r="F443" s="158" t="s">
        <v>173</v>
      </c>
      <c r="H443" s="159">
        <v>1.8</v>
      </c>
      <c r="I443" s="160"/>
      <c r="L443" s="156"/>
      <c r="M443" s="161"/>
      <c r="T443" s="162"/>
      <c r="AT443" s="157" t="s">
        <v>171</v>
      </c>
      <c r="AU443" s="157" t="s">
        <v>82</v>
      </c>
      <c r="AV443" s="13" t="s">
        <v>165</v>
      </c>
      <c r="AW443" s="13" t="s">
        <v>31</v>
      </c>
      <c r="AX443" s="13" t="s">
        <v>82</v>
      </c>
      <c r="AY443" s="157" t="s">
        <v>159</v>
      </c>
    </row>
    <row r="444" spans="2:65" s="1" customFormat="1" ht="16.5" customHeight="1">
      <c r="B444" s="129"/>
      <c r="C444" s="130" t="s">
        <v>641</v>
      </c>
      <c r="D444" s="130" t="s">
        <v>160</v>
      </c>
      <c r="E444" s="131" t="s">
        <v>2505</v>
      </c>
      <c r="F444" s="132" t="s">
        <v>2506</v>
      </c>
      <c r="G444" s="133" t="s">
        <v>218</v>
      </c>
      <c r="H444" s="134">
        <v>31</v>
      </c>
      <c r="I444" s="135"/>
      <c r="J444" s="136">
        <f>ROUND(I444*H444,2)</f>
        <v>0</v>
      </c>
      <c r="K444" s="132" t="s">
        <v>164</v>
      </c>
      <c r="L444" s="31"/>
      <c r="M444" s="137" t="s">
        <v>1</v>
      </c>
      <c r="N444" s="138" t="s">
        <v>39</v>
      </c>
      <c r="P444" s="139">
        <f>O444*H444</f>
        <v>0</v>
      </c>
      <c r="Q444" s="139">
        <v>0</v>
      </c>
      <c r="R444" s="139">
        <f>Q444*H444</f>
        <v>0</v>
      </c>
      <c r="S444" s="139">
        <v>0</v>
      </c>
      <c r="T444" s="140">
        <f>S444*H444</f>
        <v>0</v>
      </c>
      <c r="AR444" s="141" t="s">
        <v>165</v>
      </c>
      <c r="AT444" s="141" t="s">
        <v>160</v>
      </c>
      <c r="AU444" s="141" t="s">
        <v>82</v>
      </c>
      <c r="AY444" s="16" t="s">
        <v>159</v>
      </c>
      <c r="BE444" s="142">
        <f>IF(N444="základní",J444,0)</f>
        <v>0</v>
      </c>
      <c r="BF444" s="142">
        <f>IF(N444="snížená",J444,0)</f>
        <v>0</v>
      </c>
      <c r="BG444" s="142">
        <f>IF(N444="zákl. přenesená",J444,0)</f>
        <v>0</v>
      </c>
      <c r="BH444" s="142">
        <f>IF(N444="sníž. přenesená",J444,0)</f>
        <v>0</v>
      </c>
      <c r="BI444" s="142">
        <f>IF(N444="nulová",J444,0)</f>
        <v>0</v>
      </c>
      <c r="BJ444" s="16" t="s">
        <v>82</v>
      </c>
      <c r="BK444" s="142">
        <f>ROUND(I444*H444,2)</f>
        <v>0</v>
      </c>
      <c r="BL444" s="16" t="s">
        <v>165</v>
      </c>
      <c r="BM444" s="141" t="s">
        <v>2507</v>
      </c>
    </row>
    <row r="445" spans="2:65" s="1" customFormat="1">
      <c r="B445" s="31"/>
      <c r="D445" s="143" t="s">
        <v>167</v>
      </c>
      <c r="F445" s="144" t="s">
        <v>2508</v>
      </c>
      <c r="I445" s="145"/>
      <c r="L445" s="31"/>
      <c r="M445" s="146"/>
      <c r="T445" s="54"/>
      <c r="AT445" s="16" t="s">
        <v>167</v>
      </c>
      <c r="AU445" s="16" t="s">
        <v>82</v>
      </c>
    </row>
    <row r="446" spans="2:65" s="1" customFormat="1">
      <c r="B446" s="31"/>
      <c r="D446" s="147" t="s">
        <v>169</v>
      </c>
      <c r="F446" s="148" t="s">
        <v>2509</v>
      </c>
      <c r="I446" s="145"/>
      <c r="L446" s="31"/>
      <c r="M446" s="146"/>
      <c r="T446" s="54"/>
      <c r="AT446" s="16" t="s">
        <v>169</v>
      </c>
      <c r="AU446" s="16" t="s">
        <v>82</v>
      </c>
    </row>
    <row r="447" spans="2:65" s="12" customFormat="1">
      <c r="B447" s="149"/>
      <c r="D447" s="143" t="s">
        <v>171</v>
      </c>
      <c r="E447" s="150" t="s">
        <v>1</v>
      </c>
      <c r="F447" s="151" t="s">
        <v>386</v>
      </c>
      <c r="H447" s="152">
        <v>31</v>
      </c>
      <c r="I447" s="153"/>
      <c r="L447" s="149"/>
      <c r="M447" s="154"/>
      <c r="T447" s="155"/>
      <c r="AT447" s="150" t="s">
        <v>171</v>
      </c>
      <c r="AU447" s="150" t="s">
        <v>82</v>
      </c>
      <c r="AV447" s="12" t="s">
        <v>84</v>
      </c>
      <c r="AW447" s="12" t="s">
        <v>31</v>
      </c>
      <c r="AX447" s="12" t="s">
        <v>74</v>
      </c>
      <c r="AY447" s="150" t="s">
        <v>159</v>
      </c>
    </row>
    <row r="448" spans="2:65" s="13" customFormat="1">
      <c r="B448" s="156"/>
      <c r="D448" s="143" t="s">
        <v>171</v>
      </c>
      <c r="E448" s="157" t="s">
        <v>1</v>
      </c>
      <c r="F448" s="158" t="s">
        <v>173</v>
      </c>
      <c r="H448" s="159">
        <v>31</v>
      </c>
      <c r="I448" s="160"/>
      <c r="L448" s="156"/>
      <c r="M448" s="161"/>
      <c r="T448" s="162"/>
      <c r="AT448" s="157" t="s">
        <v>171</v>
      </c>
      <c r="AU448" s="157" t="s">
        <v>82</v>
      </c>
      <c r="AV448" s="13" t="s">
        <v>165</v>
      </c>
      <c r="AW448" s="13" t="s">
        <v>31</v>
      </c>
      <c r="AX448" s="13" t="s">
        <v>82</v>
      </c>
      <c r="AY448" s="157" t="s">
        <v>159</v>
      </c>
    </row>
    <row r="449" spans="2:65" s="1" customFormat="1" ht="16.5" customHeight="1">
      <c r="B449" s="129"/>
      <c r="C449" s="130" t="s">
        <v>648</v>
      </c>
      <c r="D449" s="130" t="s">
        <v>160</v>
      </c>
      <c r="E449" s="131" t="s">
        <v>2510</v>
      </c>
      <c r="F449" s="132" t="s">
        <v>2511</v>
      </c>
      <c r="G449" s="133" t="s">
        <v>202</v>
      </c>
      <c r="H449" s="134">
        <v>38</v>
      </c>
      <c r="I449" s="135"/>
      <c r="J449" s="136">
        <f>ROUND(I449*H449,2)</f>
        <v>0</v>
      </c>
      <c r="K449" s="132" t="s">
        <v>164</v>
      </c>
      <c r="L449" s="31"/>
      <c r="M449" s="137" t="s">
        <v>1</v>
      </c>
      <c r="N449" s="138" t="s">
        <v>39</v>
      </c>
      <c r="P449" s="139">
        <f>O449*H449</f>
        <v>0</v>
      </c>
      <c r="Q449" s="139">
        <v>0</v>
      </c>
      <c r="R449" s="139">
        <f>Q449*H449</f>
        <v>0</v>
      </c>
      <c r="S449" s="139">
        <v>0</v>
      </c>
      <c r="T449" s="140">
        <f>S449*H449</f>
        <v>0</v>
      </c>
      <c r="AR449" s="141" t="s">
        <v>165</v>
      </c>
      <c r="AT449" s="141" t="s">
        <v>160</v>
      </c>
      <c r="AU449" s="141" t="s">
        <v>82</v>
      </c>
      <c r="AY449" s="16" t="s">
        <v>159</v>
      </c>
      <c r="BE449" s="142">
        <f>IF(N449="základní",J449,0)</f>
        <v>0</v>
      </c>
      <c r="BF449" s="142">
        <f>IF(N449="snížená",J449,0)</f>
        <v>0</v>
      </c>
      <c r="BG449" s="142">
        <f>IF(N449="zákl. přenesená",J449,0)</f>
        <v>0</v>
      </c>
      <c r="BH449" s="142">
        <f>IF(N449="sníž. přenesená",J449,0)</f>
        <v>0</v>
      </c>
      <c r="BI449" s="142">
        <f>IF(N449="nulová",J449,0)</f>
        <v>0</v>
      </c>
      <c r="BJ449" s="16" t="s">
        <v>82</v>
      </c>
      <c r="BK449" s="142">
        <f>ROUND(I449*H449,2)</f>
        <v>0</v>
      </c>
      <c r="BL449" s="16" t="s">
        <v>165</v>
      </c>
      <c r="BM449" s="141" t="s">
        <v>2512</v>
      </c>
    </row>
    <row r="450" spans="2:65" s="1" customFormat="1">
      <c r="B450" s="31"/>
      <c r="D450" s="143" t="s">
        <v>167</v>
      </c>
      <c r="F450" s="144" t="s">
        <v>2513</v>
      </c>
      <c r="I450" s="145"/>
      <c r="L450" s="31"/>
      <c r="M450" s="146"/>
      <c r="T450" s="54"/>
      <c r="AT450" s="16" t="s">
        <v>167</v>
      </c>
      <c r="AU450" s="16" t="s">
        <v>82</v>
      </c>
    </row>
    <row r="451" spans="2:65" s="1" customFormat="1">
      <c r="B451" s="31"/>
      <c r="D451" s="147" t="s">
        <v>169</v>
      </c>
      <c r="F451" s="148" t="s">
        <v>2514</v>
      </c>
      <c r="I451" s="145"/>
      <c r="L451" s="31"/>
      <c r="M451" s="146"/>
      <c r="T451" s="54"/>
      <c r="AT451" s="16" t="s">
        <v>169</v>
      </c>
      <c r="AU451" s="16" t="s">
        <v>82</v>
      </c>
    </row>
    <row r="452" spans="2:65" s="12" customFormat="1">
      <c r="B452" s="149"/>
      <c r="D452" s="143" t="s">
        <v>171</v>
      </c>
      <c r="E452" s="150" t="s">
        <v>1</v>
      </c>
      <c r="F452" s="151" t="s">
        <v>437</v>
      </c>
      <c r="H452" s="152">
        <v>38</v>
      </c>
      <c r="I452" s="153"/>
      <c r="L452" s="149"/>
      <c r="M452" s="154"/>
      <c r="T452" s="155"/>
      <c r="AT452" s="150" t="s">
        <v>171</v>
      </c>
      <c r="AU452" s="150" t="s">
        <v>82</v>
      </c>
      <c r="AV452" s="12" t="s">
        <v>84</v>
      </c>
      <c r="AW452" s="12" t="s">
        <v>31</v>
      </c>
      <c r="AX452" s="12" t="s">
        <v>74</v>
      </c>
      <c r="AY452" s="150" t="s">
        <v>159</v>
      </c>
    </row>
    <row r="453" spans="2:65" s="13" customFormat="1">
      <c r="B453" s="156"/>
      <c r="D453" s="143" t="s">
        <v>171</v>
      </c>
      <c r="E453" s="157" t="s">
        <v>1</v>
      </c>
      <c r="F453" s="158" t="s">
        <v>173</v>
      </c>
      <c r="H453" s="159">
        <v>38</v>
      </c>
      <c r="I453" s="160"/>
      <c r="L453" s="156"/>
      <c r="M453" s="161"/>
      <c r="T453" s="162"/>
      <c r="AT453" s="157" t="s">
        <v>171</v>
      </c>
      <c r="AU453" s="157" t="s">
        <v>82</v>
      </c>
      <c r="AV453" s="13" t="s">
        <v>165</v>
      </c>
      <c r="AW453" s="13" t="s">
        <v>31</v>
      </c>
      <c r="AX453" s="13" t="s">
        <v>82</v>
      </c>
      <c r="AY453" s="157" t="s">
        <v>159</v>
      </c>
    </row>
    <row r="454" spans="2:65" s="1" customFormat="1" ht="16.5" customHeight="1">
      <c r="B454" s="129"/>
      <c r="C454" s="130" t="s">
        <v>655</v>
      </c>
      <c r="D454" s="130" t="s">
        <v>160</v>
      </c>
      <c r="E454" s="131" t="s">
        <v>2515</v>
      </c>
      <c r="F454" s="132" t="s">
        <v>2516</v>
      </c>
      <c r="G454" s="133" t="s">
        <v>202</v>
      </c>
      <c r="H454" s="134">
        <v>38</v>
      </c>
      <c r="I454" s="135"/>
      <c r="J454" s="136">
        <f>ROUND(I454*H454,2)</f>
        <v>0</v>
      </c>
      <c r="K454" s="132" t="s">
        <v>164</v>
      </c>
      <c r="L454" s="31"/>
      <c r="M454" s="137" t="s">
        <v>1</v>
      </c>
      <c r="N454" s="138" t="s">
        <v>39</v>
      </c>
      <c r="P454" s="139">
        <f>O454*H454</f>
        <v>0</v>
      </c>
      <c r="Q454" s="139">
        <v>0</v>
      </c>
      <c r="R454" s="139">
        <f>Q454*H454</f>
        <v>0</v>
      </c>
      <c r="S454" s="139">
        <v>0</v>
      </c>
      <c r="T454" s="140">
        <f>S454*H454</f>
        <v>0</v>
      </c>
      <c r="AR454" s="141" t="s">
        <v>165</v>
      </c>
      <c r="AT454" s="141" t="s">
        <v>160</v>
      </c>
      <c r="AU454" s="141" t="s">
        <v>82</v>
      </c>
      <c r="AY454" s="16" t="s">
        <v>159</v>
      </c>
      <c r="BE454" s="142">
        <f>IF(N454="základní",J454,0)</f>
        <v>0</v>
      </c>
      <c r="BF454" s="142">
        <f>IF(N454="snížená",J454,0)</f>
        <v>0</v>
      </c>
      <c r="BG454" s="142">
        <f>IF(N454="zákl. přenesená",J454,0)</f>
        <v>0</v>
      </c>
      <c r="BH454" s="142">
        <f>IF(N454="sníž. přenesená",J454,0)</f>
        <v>0</v>
      </c>
      <c r="BI454" s="142">
        <f>IF(N454="nulová",J454,0)</f>
        <v>0</v>
      </c>
      <c r="BJ454" s="16" t="s">
        <v>82</v>
      </c>
      <c r="BK454" s="142">
        <f>ROUND(I454*H454,2)</f>
        <v>0</v>
      </c>
      <c r="BL454" s="16" t="s">
        <v>165</v>
      </c>
      <c r="BM454" s="141" t="s">
        <v>2517</v>
      </c>
    </row>
    <row r="455" spans="2:65" s="1" customFormat="1">
      <c r="B455" s="31"/>
      <c r="D455" s="143" t="s">
        <v>167</v>
      </c>
      <c r="F455" s="144" t="s">
        <v>2518</v>
      </c>
      <c r="I455" s="145"/>
      <c r="L455" s="31"/>
      <c r="M455" s="146"/>
      <c r="T455" s="54"/>
      <c r="AT455" s="16" t="s">
        <v>167</v>
      </c>
      <c r="AU455" s="16" t="s">
        <v>82</v>
      </c>
    </row>
    <row r="456" spans="2:65" s="1" customFormat="1">
      <c r="B456" s="31"/>
      <c r="D456" s="147" t="s">
        <v>169</v>
      </c>
      <c r="F456" s="148" t="s">
        <v>2519</v>
      </c>
      <c r="I456" s="145"/>
      <c r="L456" s="31"/>
      <c r="M456" s="146"/>
      <c r="T456" s="54"/>
      <c r="AT456" s="16" t="s">
        <v>169</v>
      </c>
      <c r="AU456" s="16" t="s">
        <v>82</v>
      </c>
    </row>
    <row r="457" spans="2:65" s="12" customFormat="1">
      <c r="B457" s="149"/>
      <c r="D457" s="143" t="s">
        <v>171</v>
      </c>
      <c r="E457" s="150" t="s">
        <v>1</v>
      </c>
      <c r="F457" s="151" t="s">
        <v>437</v>
      </c>
      <c r="H457" s="152">
        <v>38</v>
      </c>
      <c r="I457" s="153"/>
      <c r="L457" s="149"/>
      <c r="M457" s="154"/>
      <c r="T457" s="155"/>
      <c r="AT457" s="150" t="s">
        <v>171</v>
      </c>
      <c r="AU457" s="150" t="s">
        <v>82</v>
      </c>
      <c r="AV457" s="12" t="s">
        <v>84</v>
      </c>
      <c r="AW457" s="12" t="s">
        <v>31</v>
      </c>
      <c r="AX457" s="12" t="s">
        <v>74</v>
      </c>
      <c r="AY457" s="150" t="s">
        <v>159</v>
      </c>
    </row>
    <row r="458" spans="2:65" s="13" customFormat="1">
      <c r="B458" s="156"/>
      <c r="D458" s="143" t="s">
        <v>171</v>
      </c>
      <c r="E458" s="157" t="s">
        <v>1</v>
      </c>
      <c r="F458" s="158" t="s">
        <v>173</v>
      </c>
      <c r="H458" s="159">
        <v>38</v>
      </c>
      <c r="I458" s="160"/>
      <c r="L458" s="156"/>
      <c r="M458" s="161"/>
      <c r="T458" s="162"/>
      <c r="AT458" s="157" t="s">
        <v>171</v>
      </c>
      <c r="AU458" s="157" t="s">
        <v>82</v>
      </c>
      <c r="AV458" s="13" t="s">
        <v>165</v>
      </c>
      <c r="AW458" s="13" t="s">
        <v>31</v>
      </c>
      <c r="AX458" s="13" t="s">
        <v>82</v>
      </c>
      <c r="AY458" s="157" t="s">
        <v>159</v>
      </c>
    </row>
    <row r="459" spans="2:65" s="11" customFormat="1" ht="25.9" customHeight="1">
      <c r="B459" s="119"/>
      <c r="D459" s="120" t="s">
        <v>73</v>
      </c>
      <c r="E459" s="121" t="s">
        <v>7</v>
      </c>
      <c r="F459" s="121" t="s">
        <v>2520</v>
      </c>
      <c r="I459" s="122"/>
      <c r="J459" s="123">
        <f>BK459</f>
        <v>0</v>
      </c>
      <c r="L459" s="119"/>
      <c r="M459" s="124"/>
      <c r="P459" s="125">
        <f>SUM(P460:P469)</f>
        <v>0</v>
      </c>
      <c r="R459" s="125">
        <f>SUM(R460:R469)</f>
        <v>2.20668</v>
      </c>
      <c r="T459" s="126">
        <f>SUM(T460:T469)</f>
        <v>0</v>
      </c>
      <c r="AR459" s="120" t="s">
        <v>82</v>
      </c>
      <c r="AT459" s="127" t="s">
        <v>73</v>
      </c>
      <c r="AU459" s="127" t="s">
        <v>74</v>
      </c>
      <c r="AY459" s="120" t="s">
        <v>159</v>
      </c>
      <c r="BK459" s="128">
        <f>SUM(BK460:BK469)</f>
        <v>0</v>
      </c>
    </row>
    <row r="460" spans="2:65" s="1" customFormat="1" ht="24.2" customHeight="1">
      <c r="B460" s="129"/>
      <c r="C460" s="130" t="s">
        <v>662</v>
      </c>
      <c r="D460" s="130" t="s">
        <v>160</v>
      </c>
      <c r="E460" s="131" t="s">
        <v>2521</v>
      </c>
      <c r="F460" s="132" t="s">
        <v>2522</v>
      </c>
      <c r="G460" s="133" t="s">
        <v>210</v>
      </c>
      <c r="H460" s="134">
        <v>7</v>
      </c>
      <c r="I460" s="135"/>
      <c r="J460" s="136">
        <f>ROUND(I460*H460,2)</f>
        <v>0</v>
      </c>
      <c r="K460" s="132" t="s">
        <v>164</v>
      </c>
      <c r="L460" s="31"/>
      <c r="M460" s="137" t="s">
        <v>1</v>
      </c>
      <c r="N460" s="138" t="s">
        <v>39</v>
      </c>
      <c r="P460" s="139">
        <f>O460*H460</f>
        <v>0</v>
      </c>
      <c r="Q460" s="139">
        <v>0.31524000000000002</v>
      </c>
      <c r="R460" s="139">
        <f>Q460*H460</f>
        <v>2.20668</v>
      </c>
      <c r="S460" s="139">
        <v>0</v>
      </c>
      <c r="T460" s="140">
        <f>S460*H460</f>
        <v>0</v>
      </c>
      <c r="AR460" s="141" t="s">
        <v>165</v>
      </c>
      <c r="AT460" s="141" t="s">
        <v>160</v>
      </c>
      <c r="AU460" s="141" t="s">
        <v>82</v>
      </c>
      <c r="AY460" s="16" t="s">
        <v>159</v>
      </c>
      <c r="BE460" s="142">
        <f>IF(N460="základní",J460,0)</f>
        <v>0</v>
      </c>
      <c r="BF460" s="142">
        <f>IF(N460="snížená",J460,0)</f>
        <v>0</v>
      </c>
      <c r="BG460" s="142">
        <f>IF(N460="zákl. přenesená",J460,0)</f>
        <v>0</v>
      </c>
      <c r="BH460" s="142">
        <f>IF(N460="sníž. přenesená",J460,0)</f>
        <v>0</v>
      </c>
      <c r="BI460" s="142">
        <f>IF(N460="nulová",J460,0)</f>
        <v>0</v>
      </c>
      <c r="BJ460" s="16" t="s">
        <v>82</v>
      </c>
      <c r="BK460" s="142">
        <f>ROUND(I460*H460,2)</f>
        <v>0</v>
      </c>
      <c r="BL460" s="16" t="s">
        <v>165</v>
      </c>
      <c r="BM460" s="141" t="s">
        <v>2523</v>
      </c>
    </row>
    <row r="461" spans="2:65" s="1" customFormat="1" ht="19.5">
      <c r="B461" s="31"/>
      <c r="D461" s="143" t="s">
        <v>167</v>
      </c>
      <c r="F461" s="144" t="s">
        <v>2524</v>
      </c>
      <c r="I461" s="145"/>
      <c r="L461" s="31"/>
      <c r="M461" s="146"/>
      <c r="T461" s="54"/>
      <c r="AT461" s="16" t="s">
        <v>167</v>
      </c>
      <c r="AU461" s="16" t="s">
        <v>82</v>
      </c>
    </row>
    <row r="462" spans="2:65" s="1" customFormat="1">
      <c r="B462" s="31"/>
      <c r="D462" s="147" t="s">
        <v>169</v>
      </c>
      <c r="F462" s="148" t="s">
        <v>2525</v>
      </c>
      <c r="I462" s="145"/>
      <c r="L462" s="31"/>
      <c r="M462" s="146"/>
      <c r="T462" s="54"/>
      <c r="AT462" s="16" t="s">
        <v>169</v>
      </c>
      <c r="AU462" s="16" t="s">
        <v>82</v>
      </c>
    </row>
    <row r="463" spans="2:65" s="12" customFormat="1">
      <c r="B463" s="149"/>
      <c r="D463" s="143" t="s">
        <v>171</v>
      </c>
      <c r="E463" s="150" t="s">
        <v>1</v>
      </c>
      <c r="F463" s="151" t="s">
        <v>207</v>
      </c>
      <c r="H463" s="152">
        <v>7</v>
      </c>
      <c r="I463" s="153"/>
      <c r="L463" s="149"/>
      <c r="M463" s="154"/>
      <c r="T463" s="155"/>
      <c r="AT463" s="150" t="s">
        <v>171</v>
      </c>
      <c r="AU463" s="150" t="s">
        <v>82</v>
      </c>
      <c r="AV463" s="12" t="s">
        <v>84</v>
      </c>
      <c r="AW463" s="12" t="s">
        <v>31</v>
      </c>
      <c r="AX463" s="12" t="s">
        <v>74</v>
      </c>
      <c r="AY463" s="150" t="s">
        <v>159</v>
      </c>
    </row>
    <row r="464" spans="2:65" s="13" customFormat="1">
      <c r="B464" s="156"/>
      <c r="D464" s="143" t="s">
        <v>171</v>
      </c>
      <c r="E464" s="157" t="s">
        <v>1</v>
      </c>
      <c r="F464" s="158" t="s">
        <v>173</v>
      </c>
      <c r="H464" s="159">
        <v>7</v>
      </c>
      <c r="I464" s="160"/>
      <c r="L464" s="156"/>
      <c r="M464" s="161"/>
      <c r="T464" s="162"/>
      <c r="AT464" s="157" t="s">
        <v>171</v>
      </c>
      <c r="AU464" s="157" t="s">
        <v>82</v>
      </c>
      <c r="AV464" s="13" t="s">
        <v>165</v>
      </c>
      <c r="AW464" s="13" t="s">
        <v>31</v>
      </c>
      <c r="AX464" s="13" t="s">
        <v>82</v>
      </c>
      <c r="AY464" s="157" t="s">
        <v>159</v>
      </c>
    </row>
    <row r="465" spans="2:65" s="1" customFormat="1" ht="16.5" customHeight="1">
      <c r="B465" s="129"/>
      <c r="C465" s="130" t="s">
        <v>669</v>
      </c>
      <c r="D465" s="130" t="s">
        <v>160</v>
      </c>
      <c r="E465" s="131" t="s">
        <v>2526</v>
      </c>
      <c r="F465" s="132" t="s">
        <v>2527</v>
      </c>
      <c r="G465" s="133" t="s">
        <v>210</v>
      </c>
      <c r="H465" s="134">
        <v>125</v>
      </c>
      <c r="I465" s="135"/>
      <c r="J465" s="136">
        <f>ROUND(I465*H465,2)</f>
        <v>0</v>
      </c>
      <c r="K465" s="132" t="s">
        <v>1149</v>
      </c>
      <c r="L465" s="31"/>
      <c r="M465" s="137" t="s">
        <v>1</v>
      </c>
      <c r="N465" s="138" t="s">
        <v>39</v>
      </c>
      <c r="P465" s="139">
        <f>O465*H465</f>
        <v>0</v>
      </c>
      <c r="Q465" s="139">
        <v>0</v>
      </c>
      <c r="R465" s="139">
        <f>Q465*H465</f>
        <v>0</v>
      </c>
      <c r="S465" s="139">
        <v>0</v>
      </c>
      <c r="T465" s="140">
        <f>S465*H465</f>
        <v>0</v>
      </c>
      <c r="AR465" s="141" t="s">
        <v>165</v>
      </c>
      <c r="AT465" s="141" t="s">
        <v>160</v>
      </c>
      <c r="AU465" s="141" t="s">
        <v>82</v>
      </c>
      <c r="AY465" s="16" t="s">
        <v>159</v>
      </c>
      <c r="BE465" s="142">
        <f>IF(N465="základní",J465,0)</f>
        <v>0</v>
      </c>
      <c r="BF465" s="142">
        <f>IF(N465="snížená",J465,0)</f>
        <v>0</v>
      </c>
      <c r="BG465" s="142">
        <f>IF(N465="zákl. přenesená",J465,0)</f>
        <v>0</v>
      </c>
      <c r="BH465" s="142">
        <f>IF(N465="sníž. přenesená",J465,0)</f>
        <v>0</v>
      </c>
      <c r="BI465" s="142">
        <f>IF(N465="nulová",J465,0)</f>
        <v>0</v>
      </c>
      <c r="BJ465" s="16" t="s">
        <v>82</v>
      </c>
      <c r="BK465" s="142">
        <f>ROUND(I465*H465,2)</f>
        <v>0</v>
      </c>
      <c r="BL465" s="16" t="s">
        <v>165</v>
      </c>
      <c r="BM465" s="141" t="s">
        <v>2528</v>
      </c>
    </row>
    <row r="466" spans="2:65" s="1" customFormat="1">
      <c r="B466" s="31"/>
      <c r="D466" s="143" t="s">
        <v>167</v>
      </c>
      <c r="F466" s="144" t="s">
        <v>2527</v>
      </c>
      <c r="I466" s="145"/>
      <c r="L466" s="31"/>
      <c r="M466" s="146"/>
      <c r="T466" s="54"/>
      <c r="AT466" s="16" t="s">
        <v>167</v>
      </c>
      <c r="AU466" s="16" t="s">
        <v>82</v>
      </c>
    </row>
    <row r="467" spans="2:65" s="12" customFormat="1">
      <c r="B467" s="149"/>
      <c r="D467" s="143" t="s">
        <v>171</v>
      </c>
      <c r="E467" s="150" t="s">
        <v>1</v>
      </c>
      <c r="F467" s="151" t="s">
        <v>2529</v>
      </c>
      <c r="H467" s="152">
        <v>125</v>
      </c>
      <c r="I467" s="153"/>
      <c r="L467" s="149"/>
      <c r="M467" s="154"/>
      <c r="T467" s="155"/>
      <c r="AT467" s="150" t="s">
        <v>171</v>
      </c>
      <c r="AU467" s="150" t="s">
        <v>82</v>
      </c>
      <c r="AV467" s="12" t="s">
        <v>84</v>
      </c>
      <c r="AW467" s="12" t="s">
        <v>31</v>
      </c>
      <c r="AX467" s="12" t="s">
        <v>74</v>
      </c>
      <c r="AY467" s="150" t="s">
        <v>159</v>
      </c>
    </row>
    <row r="468" spans="2:65" s="14" customFormat="1" ht="22.5">
      <c r="B468" s="163"/>
      <c r="D468" s="143" t="s">
        <v>171</v>
      </c>
      <c r="E468" s="164" t="s">
        <v>1</v>
      </c>
      <c r="F468" s="165" t="s">
        <v>2530</v>
      </c>
      <c r="H468" s="164" t="s">
        <v>1</v>
      </c>
      <c r="I468" s="166"/>
      <c r="L468" s="163"/>
      <c r="M468" s="167"/>
      <c r="T468" s="168"/>
      <c r="AT468" s="164" t="s">
        <v>171</v>
      </c>
      <c r="AU468" s="164" t="s">
        <v>82</v>
      </c>
      <c r="AV468" s="14" t="s">
        <v>82</v>
      </c>
      <c r="AW468" s="14" t="s">
        <v>31</v>
      </c>
      <c r="AX468" s="14" t="s">
        <v>74</v>
      </c>
      <c r="AY468" s="164" t="s">
        <v>159</v>
      </c>
    </row>
    <row r="469" spans="2:65" s="13" customFormat="1">
      <c r="B469" s="156"/>
      <c r="D469" s="143" t="s">
        <v>171</v>
      </c>
      <c r="E469" s="157" t="s">
        <v>1</v>
      </c>
      <c r="F469" s="158" t="s">
        <v>173</v>
      </c>
      <c r="H469" s="159">
        <v>125</v>
      </c>
      <c r="I469" s="160"/>
      <c r="L469" s="156"/>
      <c r="M469" s="161"/>
      <c r="T469" s="162"/>
      <c r="AT469" s="157" t="s">
        <v>171</v>
      </c>
      <c r="AU469" s="157" t="s">
        <v>82</v>
      </c>
      <c r="AV469" s="13" t="s">
        <v>165</v>
      </c>
      <c r="AW469" s="13" t="s">
        <v>31</v>
      </c>
      <c r="AX469" s="13" t="s">
        <v>82</v>
      </c>
      <c r="AY469" s="157" t="s">
        <v>159</v>
      </c>
    </row>
    <row r="470" spans="2:65" s="11" customFormat="1" ht="25.9" customHeight="1">
      <c r="B470" s="119"/>
      <c r="D470" s="120" t="s">
        <v>73</v>
      </c>
      <c r="E470" s="121" t="s">
        <v>2531</v>
      </c>
      <c r="F470" s="121" t="s">
        <v>2532</v>
      </c>
      <c r="I470" s="122"/>
      <c r="J470" s="123">
        <f>BK470</f>
        <v>0</v>
      </c>
      <c r="L470" s="119"/>
      <c r="M470" s="124"/>
      <c r="P470" s="125">
        <f>SUM(P471:P651)</f>
        <v>0</v>
      </c>
      <c r="R470" s="125">
        <f>SUM(R471:R651)</f>
        <v>0</v>
      </c>
      <c r="T470" s="126">
        <f>SUM(T471:T651)</f>
        <v>0</v>
      </c>
      <c r="AR470" s="120" t="s">
        <v>82</v>
      </c>
      <c r="AT470" s="127" t="s">
        <v>73</v>
      </c>
      <c r="AU470" s="127" t="s">
        <v>74</v>
      </c>
      <c r="AY470" s="120" t="s">
        <v>159</v>
      </c>
      <c r="BK470" s="128">
        <f>SUM(BK471:BK651)</f>
        <v>0</v>
      </c>
    </row>
    <row r="471" spans="2:65" s="1" customFormat="1" ht="16.5" customHeight="1">
      <c r="B471" s="129"/>
      <c r="C471" s="130" t="s">
        <v>676</v>
      </c>
      <c r="D471" s="130" t="s">
        <v>160</v>
      </c>
      <c r="E471" s="131" t="s">
        <v>2533</v>
      </c>
      <c r="F471" s="132" t="s">
        <v>2534</v>
      </c>
      <c r="G471" s="133" t="s">
        <v>218</v>
      </c>
      <c r="H471" s="134">
        <v>1</v>
      </c>
      <c r="I471" s="135"/>
      <c r="J471" s="136">
        <f>ROUND(I471*H471,2)</f>
        <v>0</v>
      </c>
      <c r="K471" s="132" t="s">
        <v>164</v>
      </c>
      <c r="L471" s="31"/>
      <c r="M471" s="137" t="s">
        <v>1</v>
      </c>
      <c r="N471" s="138" t="s">
        <v>39</v>
      </c>
      <c r="P471" s="139">
        <f>O471*H471</f>
        <v>0</v>
      </c>
      <c r="Q471" s="139">
        <v>0</v>
      </c>
      <c r="R471" s="139">
        <f>Q471*H471</f>
        <v>0</v>
      </c>
      <c r="S471" s="139">
        <v>0</v>
      </c>
      <c r="T471" s="140">
        <f>S471*H471</f>
        <v>0</v>
      </c>
      <c r="AR471" s="141" t="s">
        <v>165</v>
      </c>
      <c r="AT471" s="141" t="s">
        <v>160</v>
      </c>
      <c r="AU471" s="141" t="s">
        <v>82</v>
      </c>
      <c r="AY471" s="16" t="s">
        <v>159</v>
      </c>
      <c r="BE471" s="142">
        <f>IF(N471="základní",J471,0)</f>
        <v>0</v>
      </c>
      <c r="BF471" s="142">
        <f>IF(N471="snížená",J471,0)</f>
        <v>0</v>
      </c>
      <c r="BG471" s="142">
        <f>IF(N471="zákl. přenesená",J471,0)</f>
        <v>0</v>
      </c>
      <c r="BH471" s="142">
        <f>IF(N471="sníž. přenesená",J471,0)</f>
        <v>0</v>
      </c>
      <c r="BI471" s="142">
        <f>IF(N471="nulová",J471,0)</f>
        <v>0</v>
      </c>
      <c r="BJ471" s="16" t="s">
        <v>82</v>
      </c>
      <c r="BK471" s="142">
        <f>ROUND(I471*H471,2)</f>
        <v>0</v>
      </c>
      <c r="BL471" s="16" t="s">
        <v>165</v>
      </c>
      <c r="BM471" s="141" t="s">
        <v>2535</v>
      </c>
    </row>
    <row r="472" spans="2:65" s="1" customFormat="1">
      <c r="B472" s="31"/>
      <c r="D472" s="143" t="s">
        <v>167</v>
      </c>
      <c r="F472" s="144" t="s">
        <v>2536</v>
      </c>
      <c r="I472" s="145"/>
      <c r="L472" s="31"/>
      <c r="M472" s="146"/>
      <c r="T472" s="54"/>
      <c r="AT472" s="16" t="s">
        <v>167</v>
      </c>
      <c r="AU472" s="16" t="s">
        <v>82</v>
      </c>
    </row>
    <row r="473" spans="2:65" s="1" customFormat="1">
      <c r="B473" s="31"/>
      <c r="D473" s="147" t="s">
        <v>169</v>
      </c>
      <c r="F473" s="148" t="s">
        <v>2537</v>
      </c>
      <c r="I473" s="145"/>
      <c r="L473" s="31"/>
      <c r="M473" s="146"/>
      <c r="T473" s="54"/>
      <c r="AT473" s="16" t="s">
        <v>169</v>
      </c>
      <c r="AU473" s="16" t="s">
        <v>82</v>
      </c>
    </row>
    <row r="474" spans="2:65" s="1" customFormat="1" ht="16.5" customHeight="1">
      <c r="B474" s="129"/>
      <c r="C474" s="130" t="s">
        <v>683</v>
      </c>
      <c r="D474" s="130" t="s">
        <v>160</v>
      </c>
      <c r="E474" s="131" t="s">
        <v>2538</v>
      </c>
      <c r="F474" s="132" t="s">
        <v>2539</v>
      </c>
      <c r="G474" s="133" t="s">
        <v>218</v>
      </c>
      <c r="H474" s="134">
        <v>1</v>
      </c>
      <c r="I474" s="135"/>
      <c r="J474" s="136">
        <f>ROUND(I474*H474,2)</f>
        <v>0</v>
      </c>
      <c r="K474" s="132" t="s">
        <v>164</v>
      </c>
      <c r="L474" s="31"/>
      <c r="M474" s="137" t="s">
        <v>1</v>
      </c>
      <c r="N474" s="138" t="s">
        <v>39</v>
      </c>
      <c r="P474" s="139">
        <f>O474*H474</f>
        <v>0</v>
      </c>
      <c r="Q474" s="139">
        <v>0</v>
      </c>
      <c r="R474" s="139">
        <f>Q474*H474</f>
        <v>0</v>
      </c>
      <c r="S474" s="139">
        <v>0</v>
      </c>
      <c r="T474" s="140">
        <f>S474*H474</f>
        <v>0</v>
      </c>
      <c r="AR474" s="141" t="s">
        <v>165</v>
      </c>
      <c r="AT474" s="141" t="s">
        <v>160</v>
      </c>
      <c r="AU474" s="141" t="s">
        <v>82</v>
      </c>
      <c r="AY474" s="16" t="s">
        <v>159</v>
      </c>
      <c r="BE474" s="142">
        <f>IF(N474="základní",J474,0)</f>
        <v>0</v>
      </c>
      <c r="BF474" s="142">
        <f>IF(N474="snížená",J474,0)</f>
        <v>0</v>
      </c>
      <c r="BG474" s="142">
        <f>IF(N474="zákl. přenesená",J474,0)</f>
        <v>0</v>
      </c>
      <c r="BH474" s="142">
        <f>IF(N474="sníž. přenesená",J474,0)</f>
        <v>0</v>
      </c>
      <c r="BI474" s="142">
        <f>IF(N474="nulová",J474,0)</f>
        <v>0</v>
      </c>
      <c r="BJ474" s="16" t="s">
        <v>82</v>
      </c>
      <c r="BK474" s="142">
        <f>ROUND(I474*H474,2)</f>
        <v>0</v>
      </c>
      <c r="BL474" s="16" t="s">
        <v>165</v>
      </c>
      <c r="BM474" s="141" t="s">
        <v>2540</v>
      </c>
    </row>
    <row r="475" spans="2:65" s="1" customFormat="1">
      <c r="B475" s="31"/>
      <c r="D475" s="143" t="s">
        <v>167</v>
      </c>
      <c r="F475" s="144" t="s">
        <v>2541</v>
      </c>
      <c r="I475" s="145"/>
      <c r="L475" s="31"/>
      <c r="M475" s="146"/>
      <c r="T475" s="54"/>
      <c r="AT475" s="16" t="s">
        <v>167</v>
      </c>
      <c r="AU475" s="16" t="s">
        <v>82</v>
      </c>
    </row>
    <row r="476" spans="2:65" s="1" customFormat="1">
      <c r="B476" s="31"/>
      <c r="D476" s="147" t="s">
        <v>169</v>
      </c>
      <c r="F476" s="148" t="s">
        <v>2542</v>
      </c>
      <c r="I476" s="145"/>
      <c r="L476" s="31"/>
      <c r="M476" s="146"/>
      <c r="T476" s="54"/>
      <c r="AT476" s="16" t="s">
        <v>169</v>
      </c>
      <c r="AU476" s="16" t="s">
        <v>82</v>
      </c>
    </row>
    <row r="477" spans="2:65" s="1" customFormat="1" ht="16.5" customHeight="1">
      <c r="B477" s="129"/>
      <c r="C477" s="130" t="s">
        <v>689</v>
      </c>
      <c r="D477" s="130" t="s">
        <v>160</v>
      </c>
      <c r="E477" s="131" t="s">
        <v>2543</v>
      </c>
      <c r="F477" s="132" t="s">
        <v>2544</v>
      </c>
      <c r="G477" s="133" t="s">
        <v>218</v>
      </c>
      <c r="H477" s="134">
        <v>3</v>
      </c>
      <c r="I477" s="135"/>
      <c r="J477" s="136">
        <f>ROUND(I477*H477,2)</f>
        <v>0</v>
      </c>
      <c r="K477" s="132" t="s">
        <v>164</v>
      </c>
      <c r="L477" s="31"/>
      <c r="M477" s="137" t="s">
        <v>1</v>
      </c>
      <c r="N477" s="138" t="s">
        <v>39</v>
      </c>
      <c r="P477" s="139">
        <f>O477*H477</f>
        <v>0</v>
      </c>
      <c r="Q477" s="139">
        <v>0</v>
      </c>
      <c r="R477" s="139">
        <f>Q477*H477</f>
        <v>0</v>
      </c>
      <c r="S477" s="139">
        <v>0</v>
      </c>
      <c r="T477" s="140">
        <f>S477*H477</f>
        <v>0</v>
      </c>
      <c r="AR477" s="141" t="s">
        <v>165</v>
      </c>
      <c r="AT477" s="141" t="s">
        <v>160</v>
      </c>
      <c r="AU477" s="141" t="s">
        <v>82</v>
      </c>
      <c r="AY477" s="16" t="s">
        <v>159</v>
      </c>
      <c r="BE477" s="142">
        <f>IF(N477="základní",J477,0)</f>
        <v>0</v>
      </c>
      <c r="BF477" s="142">
        <f>IF(N477="snížená",J477,0)</f>
        <v>0</v>
      </c>
      <c r="BG477" s="142">
        <f>IF(N477="zákl. přenesená",J477,0)</f>
        <v>0</v>
      </c>
      <c r="BH477" s="142">
        <f>IF(N477="sníž. přenesená",J477,0)</f>
        <v>0</v>
      </c>
      <c r="BI477" s="142">
        <f>IF(N477="nulová",J477,0)</f>
        <v>0</v>
      </c>
      <c r="BJ477" s="16" t="s">
        <v>82</v>
      </c>
      <c r="BK477" s="142">
        <f>ROUND(I477*H477,2)</f>
        <v>0</v>
      </c>
      <c r="BL477" s="16" t="s">
        <v>165</v>
      </c>
      <c r="BM477" s="141" t="s">
        <v>2545</v>
      </c>
    </row>
    <row r="478" spans="2:65" s="1" customFormat="1">
      <c r="B478" s="31"/>
      <c r="D478" s="143" t="s">
        <v>167</v>
      </c>
      <c r="F478" s="144" t="s">
        <v>2546</v>
      </c>
      <c r="I478" s="145"/>
      <c r="L478" s="31"/>
      <c r="M478" s="146"/>
      <c r="T478" s="54"/>
      <c r="AT478" s="16" t="s">
        <v>167</v>
      </c>
      <c r="AU478" s="16" t="s">
        <v>82</v>
      </c>
    </row>
    <row r="479" spans="2:65" s="1" customFormat="1">
      <c r="B479" s="31"/>
      <c r="D479" s="147" t="s">
        <v>169</v>
      </c>
      <c r="F479" s="148" t="s">
        <v>2547</v>
      </c>
      <c r="I479" s="145"/>
      <c r="L479" s="31"/>
      <c r="M479" s="146"/>
      <c r="T479" s="54"/>
      <c r="AT479" s="16" t="s">
        <v>169</v>
      </c>
      <c r="AU479" s="16" t="s">
        <v>82</v>
      </c>
    </row>
    <row r="480" spans="2:65" s="1" customFormat="1" ht="16.5" customHeight="1">
      <c r="B480" s="129"/>
      <c r="C480" s="130" t="s">
        <v>697</v>
      </c>
      <c r="D480" s="130" t="s">
        <v>160</v>
      </c>
      <c r="E480" s="131" t="s">
        <v>2548</v>
      </c>
      <c r="F480" s="132" t="s">
        <v>2549</v>
      </c>
      <c r="G480" s="133" t="s">
        <v>218</v>
      </c>
      <c r="H480" s="134">
        <v>5</v>
      </c>
      <c r="I480" s="135"/>
      <c r="J480" s="136">
        <f>ROUND(I480*H480,2)</f>
        <v>0</v>
      </c>
      <c r="K480" s="132" t="s">
        <v>164</v>
      </c>
      <c r="L480" s="31"/>
      <c r="M480" s="137" t="s">
        <v>1</v>
      </c>
      <c r="N480" s="138" t="s">
        <v>39</v>
      </c>
      <c r="P480" s="139">
        <f>O480*H480</f>
        <v>0</v>
      </c>
      <c r="Q480" s="139">
        <v>0</v>
      </c>
      <c r="R480" s="139">
        <f>Q480*H480</f>
        <v>0</v>
      </c>
      <c r="S480" s="139">
        <v>0</v>
      </c>
      <c r="T480" s="140">
        <f>S480*H480</f>
        <v>0</v>
      </c>
      <c r="AR480" s="141" t="s">
        <v>165</v>
      </c>
      <c r="AT480" s="141" t="s">
        <v>160</v>
      </c>
      <c r="AU480" s="141" t="s">
        <v>82</v>
      </c>
      <c r="AY480" s="16" t="s">
        <v>159</v>
      </c>
      <c r="BE480" s="142">
        <f>IF(N480="základní",J480,0)</f>
        <v>0</v>
      </c>
      <c r="BF480" s="142">
        <f>IF(N480="snížená",J480,0)</f>
        <v>0</v>
      </c>
      <c r="BG480" s="142">
        <f>IF(N480="zákl. přenesená",J480,0)</f>
        <v>0</v>
      </c>
      <c r="BH480" s="142">
        <f>IF(N480="sníž. přenesená",J480,0)</f>
        <v>0</v>
      </c>
      <c r="BI480" s="142">
        <f>IF(N480="nulová",J480,0)</f>
        <v>0</v>
      </c>
      <c r="BJ480" s="16" t="s">
        <v>82</v>
      </c>
      <c r="BK480" s="142">
        <f>ROUND(I480*H480,2)</f>
        <v>0</v>
      </c>
      <c r="BL480" s="16" t="s">
        <v>165</v>
      </c>
      <c r="BM480" s="141" t="s">
        <v>2550</v>
      </c>
    </row>
    <row r="481" spans="2:65" s="1" customFormat="1">
      <c r="B481" s="31"/>
      <c r="D481" s="143" t="s">
        <v>167</v>
      </c>
      <c r="F481" s="144" t="s">
        <v>2551</v>
      </c>
      <c r="I481" s="145"/>
      <c r="L481" s="31"/>
      <c r="M481" s="146"/>
      <c r="T481" s="54"/>
      <c r="AT481" s="16" t="s">
        <v>167</v>
      </c>
      <c r="AU481" s="16" t="s">
        <v>82</v>
      </c>
    </row>
    <row r="482" spans="2:65" s="1" customFormat="1">
      <c r="B482" s="31"/>
      <c r="D482" s="147" t="s">
        <v>169</v>
      </c>
      <c r="F482" s="148" t="s">
        <v>2552</v>
      </c>
      <c r="I482" s="145"/>
      <c r="L482" s="31"/>
      <c r="M482" s="146"/>
      <c r="T482" s="54"/>
      <c r="AT482" s="16" t="s">
        <v>169</v>
      </c>
      <c r="AU482" s="16" t="s">
        <v>82</v>
      </c>
    </row>
    <row r="483" spans="2:65" s="1" customFormat="1" ht="16.5" customHeight="1">
      <c r="B483" s="129"/>
      <c r="C483" s="130" t="s">
        <v>713</v>
      </c>
      <c r="D483" s="130" t="s">
        <v>160</v>
      </c>
      <c r="E483" s="131" t="s">
        <v>2553</v>
      </c>
      <c r="F483" s="132" t="s">
        <v>2554</v>
      </c>
      <c r="G483" s="133" t="s">
        <v>218</v>
      </c>
      <c r="H483" s="134">
        <v>1</v>
      </c>
      <c r="I483" s="135"/>
      <c r="J483" s="136">
        <f>ROUND(I483*H483,2)</f>
        <v>0</v>
      </c>
      <c r="K483" s="132" t="s">
        <v>164</v>
      </c>
      <c r="L483" s="31"/>
      <c r="M483" s="137" t="s">
        <v>1</v>
      </c>
      <c r="N483" s="138" t="s">
        <v>39</v>
      </c>
      <c r="P483" s="139">
        <f>O483*H483</f>
        <v>0</v>
      </c>
      <c r="Q483" s="139">
        <v>0</v>
      </c>
      <c r="R483" s="139">
        <f>Q483*H483</f>
        <v>0</v>
      </c>
      <c r="S483" s="139">
        <v>0</v>
      </c>
      <c r="T483" s="140">
        <f>S483*H483</f>
        <v>0</v>
      </c>
      <c r="AR483" s="141" t="s">
        <v>165</v>
      </c>
      <c r="AT483" s="141" t="s">
        <v>160</v>
      </c>
      <c r="AU483" s="141" t="s">
        <v>82</v>
      </c>
      <c r="AY483" s="16" t="s">
        <v>159</v>
      </c>
      <c r="BE483" s="142">
        <f>IF(N483="základní",J483,0)</f>
        <v>0</v>
      </c>
      <c r="BF483" s="142">
        <f>IF(N483="snížená",J483,0)</f>
        <v>0</v>
      </c>
      <c r="BG483" s="142">
        <f>IF(N483="zákl. přenesená",J483,0)</f>
        <v>0</v>
      </c>
      <c r="BH483" s="142">
        <f>IF(N483="sníž. přenesená",J483,0)</f>
        <v>0</v>
      </c>
      <c r="BI483" s="142">
        <f>IF(N483="nulová",J483,0)</f>
        <v>0</v>
      </c>
      <c r="BJ483" s="16" t="s">
        <v>82</v>
      </c>
      <c r="BK483" s="142">
        <f>ROUND(I483*H483,2)</f>
        <v>0</v>
      </c>
      <c r="BL483" s="16" t="s">
        <v>165</v>
      </c>
      <c r="BM483" s="141" t="s">
        <v>2555</v>
      </c>
    </row>
    <row r="484" spans="2:65" s="1" customFormat="1">
      <c r="B484" s="31"/>
      <c r="D484" s="143" t="s">
        <v>167</v>
      </c>
      <c r="F484" s="144" t="s">
        <v>2556</v>
      </c>
      <c r="I484" s="145"/>
      <c r="L484" s="31"/>
      <c r="M484" s="146"/>
      <c r="T484" s="54"/>
      <c r="AT484" s="16" t="s">
        <v>167</v>
      </c>
      <c r="AU484" s="16" t="s">
        <v>82</v>
      </c>
    </row>
    <row r="485" spans="2:65" s="1" customFormat="1">
      <c r="B485" s="31"/>
      <c r="D485" s="147" t="s">
        <v>169</v>
      </c>
      <c r="F485" s="148" t="s">
        <v>2557</v>
      </c>
      <c r="I485" s="145"/>
      <c r="L485" s="31"/>
      <c r="M485" s="146"/>
      <c r="T485" s="54"/>
      <c r="AT485" s="16" t="s">
        <v>169</v>
      </c>
      <c r="AU485" s="16" t="s">
        <v>82</v>
      </c>
    </row>
    <row r="486" spans="2:65" s="1" customFormat="1" ht="16.5" customHeight="1">
      <c r="B486" s="129"/>
      <c r="C486" s="130" t="s">
        <v>469</v>
      </c>
      <c r="D486" s="130" t="s">
        <v>160</v>
      </c>
      <c r="E486" s="131" t="s">
        <v>2558</v>
      </c>
      <c r="F486" s="132" t="s">
        <v>2559</v>
      </c>
      <c r="G486" s="133" t="s">
        <v>218</v>
      </c>
      <c r="H486" s="134">
        <v>6</v>
      </c>
      <c r="I486" s="135"/>
      <c r="J486" s="136">
        <f>ROUND(I486*H486,2)</f>
        <v>0</v>
      </c>
      <c r="K486" s="132" t="s">
        <v>164</v>
      </c>
      <c r="L486" s="31"/>
      <c r="M486" s="137" t="s">
        <v>1</v>
      </c>
      <c r="N486" s="138" t="s">
        <v>39</v>
      </c>
      <c r="P486" s="139">
        <f>O486*H486</f>
        <v>0</v>
      </c>
      <c r="Q486" s="139">
        <v>0</v>
      </c>
      <c r="R486" s="139">
        <f>Q486*H486</f>
        <v>0</v>
      </c>
      <c r="S486" s="139">
        <v>0</v>
      </c>
      <c r="T486" s="140">
        <f>S486*H486</f>
        <v>0</v>
      </c>
      <c r="AR486" s="141" t="s">
        <v>165</v>
      </c>
      <c r="AT486" s="141" t="s">
        <v>160</v>
      </c>
      <c r="AU486" s="141" t="s">
        <v>82</v>
      </c>
      <c r="AY486" s="16" t="s">
        <v>159</v>
      </c>
      <c r="BE486" s="142">
        <f>IF(N486="základní",J486,0)</f>
        <v>0</v>
      </c>
      <c r="BF486" s="142">
        <f>IF(N486="snížená",J486,0)</f>
        <v>0</v>
      </c>
      <c r="BG486" s="142">
        <f>IF(N486="zákl. přenesená",J486,0)</f>
        <v>0</v>
      </c>
      <c r="BH486" s="142">
        <f>IF(N486="sníž. přenesená",J486,0)</f>
        <v>0</v>
      </c>
      <c r="BI486" s="142">
        <f>IF(N486="nulová",J486,0)</f>
        <v>0</v>
      </c>
      <c r="BJ486" s="16" t="s">
        <v>82</v>
      </c>
      <c r="BK486" s="142">
        <f>ROUND(I486*H486,2)</f>
        <v>0</v>
      </c>
      <c r="BL486" s="16" t="s">
        <v>165</v>
      </c>
      <c r="BM486" s="141" t="s">
        <v>2560</v>
      </c>
    </row>
    <row r="487" spans="2:65" s="1" customFormat="1">
      <c r="B487" s="31"/>
      <c r="D487" s="143" t="s">
        <v>167</v>
      </c>
      <c r="F487" s="144" t="s">
        <v>2561</v>
      </c>
      <c r="I487" s="145"/>
      <c r="L487" s="31"/>
      <c r="M487" s="146"/>
      <c r="T487" s="54"/>
      <c r="AT487" s="16" t="s">
        <v>167</v>
      </c>
      <c r="AU487" s="16" t="s">
        <v>82</v>
      </c>
    </row>
    <row r="488" spans="2:65" s="1" customFormat="1">
      <c r="B488" s="31"/>
      <c r="D488" s="147" t="s">
        <v>169</v>
      </c>
      <c r="F488" s="148" t="s">
        <v>2562</v>
      </c>
      <c r="I488" s="145"/>
      <c r="L488" s="31"/>
      <c r="M488" s="146"/>
      <c r="T488" s="54"/>
      <c r="AT488" s="16" t="s">
        <v>169</v>
      </c>
      <c r="AU488" s="16" t="s">
        <v>82</v>
      </c>
    </row>
    <row r="489" spans="2:65" s="1" customFormat="1" ht="16.5" customHeight="1">
      <c r="B489" s="129"/>
      <c r="C489" s="130" t="s">
        <v>734</v>
      </c>
      <c r="D489" s="130" t="s">
        <v>160</v>
      </c>
      <c r="E489" s="131" t="s">
        <v>2563</v>
      </c>
      <c r="F489" s="132" t="s">
        <v>2564</v>
      </c>
      <c r="G489" s="133" t="s">
        <v>218</v>
      </c>
      <c r="H489" s="134">
        <v>4</v>
      </c>
      <c r="I489" s="135"/>
      <c r="J489" s="136">
        <f>ROUND(I489*H489,2)</f>
        <v>0</v>
      </c>
      <c r="K489" s="132" t="s">
        <v>164</v>
      </c>
      <c r="L489" s="31"/>
      <c r="M489" s="137" t="s">
        <v>1</v>
      </c>
      <c r="N489" s="138" t="s">
        <v>39</v>
      </c>
      <c r="P489" s="139">
        <f>O489*H489</f>
        <v>0</v>
      </c>
      <c r="Q489" s="139">
        <v>0</v>
      </c>
      <c r="R489" s="139">
        <f>Q489*H489</f>
        <v>0</v>
      </c>
      <c r="S489" s="139">
        <v>0</v>
      </c>
      <c r="T489" s="140">
        <f>S489*H489</f>
        <v>0</v>
      </c>
      <c r="AR489" s="141" t="s">
        <v>165</v>
      </c>
      <c r="AT489" s="141" t="s">
        <v>160</v>
      </c>
      <c r="AU489" s="141" t="s">
        <v>82</v>
      </c>
      <c r="AY489" s="16" t="s">
        <v>159</v>
      </c>
      <c r="BE489" s="142">
        <f>IF(N489="základní",J489,0)</f>
        <v>0</v>
      </c>
      <c r="BF489" s="142">
        <f>IF(N489="snížená",J489,0)</f>
        <v>0</v>
      </c>
      <c r="BG489" s="142">
        <f>IF(N489="zákl. přenesená",J489,0)</f>
        <v>0</v>
      </c>
      <c r="BH489" s="142">
        <f>IF(N489="sníž. přenesená",J489,0)</f>
        <v>0</v>
      </c>
      <c r="BI489" s="142">
        <f>IF(N489="nulová",J489,0)</f>
        <v>0</v>
      </c>
      <c r="BJ489" s="16" t="s">
        <v>82</v>
      </c>
      <c r="BK489" s="142">
        <f>ROUND(I489*H489,2)</f>
        <v>0</v>
      </c>
      <c r="BL489" s="16" t="s">
        <v>165</v>
      </c>
      <c r="BM489" s="141" t="s">
        <v>2565</v>
      </c>
    </row>
    <row r="490" spans="2:65" s="1" customFormat="1">
      <c r="B490" s="31"/>
      <c r="D490" s="143" t="s">
        <v>167</v>
      </c>
      <c r="F490" s="144" t="s">
        <v>2566</v>
      </c>
      <c r="I490" s="145"/>
      <c r="L490" s="31"/>
      <c r="M490" s="146"/>
      <c r="T490" s="54"/>
      <c r="AT490" s="16" t="s">
        <v>167</v>
      </c>
      <c r="AU490" s="16" t="s">
        <v>82</v>
      </c>
    </row>
    <row r="491" spans="2:65" s="1" customFormat="1">
      <c r="B491" s="31"/>
      <c r="D491" s="147" t="s">
        <v>169</v>
      </c>
      <c r="F491" s="148" t="s">
        <v>2567</v>
      </c>
      <c r="I491" s="145"/>
      <c r="L491" s="31"/>
      <c r="M491" s="146"/>
      <c r="T491" s="54"/>
      <c r="AT491" s="16" t="s">
        <v>169</v>
      </c>
      <c r="AU491" s="16" t="s">
        <v>82</v>
      </c>
    </row>
    <row r="492" spans="2:65" s="1" customFormat="1" ht="16.5" customHeight="1">
      <c r="B492" s="129"/>
      <c r="C492" s="130" t="s">
        <v>740</v>
      </c>
      <c r="D492" s="130" t="s">
        <v>160</v>
      </c>
      <c r="E492" s="131" t="s">
        <v>2568</v>
      </c>
      <c r="F492" s="132" t="s">
        <v>2569</v>
      </c>
      <c r="G492" s="133" t="s">
        <v>218</v>
      </c>
      <c r="H492" s="134">
        <v>3</v>
      </c>
      <c r="I492" s="135"/>
      <c r="J492" s="136">
        <f>ROUND(I492*H492,2)</f>
        <v>0</v>
      </c>
      <c r="K492" s="132" t="s">
        <v>164</v>
      </c>
      <c r="L492" s="31"/>
      <c r="M492" s="137" t="s">
        <v>1</v>
      </c>
      <c r="N492" s="138" t="s">
        <v>39</v>
      </c>
      <c r="P492" s="139">
        <f>O492*H492</f>
        <v>0</v>
      </c>
      <c r="Q492" s="139">
        <v>0</v>
      </c>
      <c r="R492" s="139">
        <f>Q492*H492</f>
        <v>0</v>
      </c>
      <c r="S492" s="139">
        <v>0</v>
      </c>
      <c r="T492" s="140">
        <f>S492*H492</f>
        <v>0</v>
      </c>
      <c r="AR492" s="141" t="s">
        <v>165</v>
      </c>
      <c r="AT492" s="141" t="s">
        <v>160</v>
      </c>
      <c r="AU492" s="141" t="s">
        <v>82</v>
      </c>
      <c r="AY492" s="16" t="s">
        <v>159</v>
      </c>
      <c r="BE492" s="142">
        <f>IF(N492="základní",J492,0)</f>
        <v>0</v>
      </c>
      <c r="BF492" s="142">
        <f>IF(N492="snížená",J492,0)</f>
        <v>0</v>
      </c>
      <c r="BG492" s="142">
        <f>IF(N492="zákl. přenesená",J492,0)</f>
        <v>0</v>
      </c>
      <c r="BH492" s="142">
        <f>IF(N492="sníž. přenesená",J492,0)</f>
        <v>0</v>
      </c>
      <c r="BI492" s="142">
        <f>IF(N492="nulová",J492,0)</f>
        <v>0</v>
      </c>
      <c r="BJ492" s="16" t="s">
        <v>82</v>
      </c>
      <c r="BK492" s="142">
        <f>ROUND(I492*H492,2)</f>
        <v>0</v>
      </c>
      <c r="BL492" s="16" t="s">
        <v>165</v>
      </c>
      <c r="BM492" s="141" t="s">
        <v>2570</v>
      </c>
    </row>
    <row r="493" spans="2:65" s="1" customFormat="1">
      <c r="B493" s="31"/>
      <c r="D493" s="143" t="s">
        <v>167</v>
      </c>
      <c r="F493" s="144" t="s">
        <v>2571</v>
      </c>
      <c r="I493" s="145"/>
      <c r="L493" s="31"/>
      <c r="M493" s="146"/>
      <c r="T493" s="54"/>
      <c r="AT493" s="16" t="s">
        <v>167</v>
      </c>
      <c r="AU493" s="16" t="s">
        <v>82</v>
      </c>
    </row>
    <row r="494" spans="2:65" s="1" customFormat="1">
      <c r="B494" s="31"/>
      <c r="D494" s="147" t="s">
        <v>169</v>
      </c>
      <c r="F494" s="148" t="s">
        <v>2572</v>
      </c>
      <c r="I494" s="145"/>
      <c r="L494" s="31"/>
      <c r="M494" s="146"/>
      <c r="T494" s="54"/>
      <c r="AT494" s="16" t="s">
        <v>169</v>
      </c>
      <c r="AU494" s="16" t="s">
        <v>82</v>
      </c>
    </row>
    <row r="495" spans="2:65" s="1" customFormat="1" ht="16.5" customHeight="1">
      <c r="B495" s="129"/>
      <c r="C495" s="130" t="s">
        <v>748</v>
      </c>
      <c r="D495" s="130" t="s">
        <v>160</v>
      </c>
      <c r="E495" s="131" t="s">
        <v>2573</v>
      </c>
      <c r="F495" s="132" t="s">
        <v>2574</v>
      </c>
      <c r="G495" s="133" t="s">
        <v>218</v>
      </c>
      <c r="H495" s="134">
        <v>5</v>
      </c>
      <c r="I495" s="135"/>
      <c r="J495" s="136">
        <f>ROUND(I495*H495,2)</f>
        <v>0</v>
      </c>
      <c r="K495" s="132" t="s">
        <v>164</v>
      </c>
      <c r="L495" s="31"/>
      <c r="M495" s="137" t="s">
        <v>1</v>
      </c>
      <c r="N495" s="138" t="s">
        <v>39</v>
      </c>
      <c r="P495" s="139">
        <f>O495*H495</f>
        <v>0</v>
      </c>
      <c r="Q495" s="139">
        <v>0</v>
      </c>
      <c r="R495" s="139">
        <f>Q495*H495</f>
        <v>0</v>
      </c>
      <c r="S495" s="139">
        <v>0</v>
      </c>
      <c r="T495" s="140">
        <f>S495*H495</f>
        <v>0</v>
      </c>
      <c r="AR495" s="141" t="s">
        <v>165</v>
      </c>
      <c r="AT495" s="141" t="s">
        <v>160</v>
      </c>
      <c r="AU495" s="141" t="s">
        <v>82</v>
      </c>
      <c r="AY495" s="16" t="s">
        <v>159</v>
      </c>
      <c r="BE495" s="142">
        <f>IF(N495="základní",J495,0)</f>
        <v>0</v>
      </c>
      <c r="BF495" s="142">
        <f>IF(N495="snížená",J495,0)</f>
        <v>0</v>
      </c>
      <c r="BG495" s="142">
        <f>IF(N495="zákl. přenesená",J495,0)</f>
        <v>0</v>
      </c>
      <c r="BH495" s="142">
        <f>IF(N495="sníž. přenesená",J495,0)</f>
        <v>0</v>
      </c>
      <c r="BI495" s="142">
        <f>IF(N495="nulová",J495,0)</f>
        <v>0</v>
      </c>
      <c r="BJ495" s="16" t="s">
        <v>82</v>
      </c>
      <c r="BK495" s="142">
        <f>ROUND(I495*H495,2)</f>
        <v>0</v>
      </c>
      <c r="BL495" s="16" t="s">
        <v>165</v>
      </c>
      <c r="BM495" s="141" t="s">
        <v>2575</v>
      </c>
    </row>
    <row r="496" spans="2:65" s="1" customFormat="1">
      <c r="B496" s="31"/>
      <c r="D496" s="143" t="s">
        <v>167</v>
      </c>
      <c r="F496" s="144" t="s">
        <v>2576</v>
      </c>
      <c r="I496" s="145"/>
      <c r="L496" s="31"/>
      <c r="M496" s="146"/>
      <c r="T496" s="54"/>
      <c r="AT496" s="16" t="s">
        <v>167</v>
      </c>
      <c r="AU496" s="16" t="s">
        <v>82</v>
      </c>
    </row>
    <row r="497" spans="2:65" s="1" customFormat="1">
      <c r="B497" s="31"/>
      <c r="D497" s="147" t="s">
        <v>169</v>
      </c>
      <c r="F497" s="148" t="s">
        <v>2577</v>
      </c>
      <c r="I497" s="145"/>
      <c r="L497" s="31"/>
      <c r="M497" s="146"/>
      <c r="T497" s="54"/>
      <c r="AT497" s="16" t="s">
        <v>169</v>
      </c>
      <c r="AU497" s="16" t="s">
        <v>82</v>
      </c>
    </row>
    <row r="498" spans="2:65" s="1" customFormat="1" ht="16.5" customHeight="1">
      <c r="B498" s="129"/>
      <c r="C498" s="130" t="s">
        <v>756</v>
      </c>
      <c r="D498" s="130" t="s">
        <v>160</v>
      </c>
      <c r="E498" s="131" t="s">
        <v>2578</v>
      </c>
      <c r="F498" s="132" t="s">
        <v>2579</v>
      </c>
      <c r="G498" s="133" t="s">
        <v>218</v>
      </c>
      <c r="H498" s="134">
        <v>6</v>
      </c>
      <c r="I498" s="135"/>
      <c r="J498" s="136">
        <f>ROUND(I498*H498,2)</f>
        <v>0</v>
      </c>
      <c r="K498" s="132" t="s">
        <v>164</v>
      </c>
      <c r="L498" s="31"/>
      <c r="M498" s="137" t="s">
        <v>1</v>
      </c>
      <c r="N498" s="138" t="s">
        <v>39</v>
      </c>
      <c r="P498" s="139">
        <f>O498*H498</f>
        <v>0</v>
      </c>
      <c r="Q498" s="139">
        <v>0</v>
      </c>
      <c r="R498" s="139">
        <f>Q498*H498</f>
        <v>0</v>
      </c>
      <c r="S498" s="139">
        <v>0</v>
      </c>
      <c r="T498" s="140">
        <f>S498*H498</f>
        <v>0</v>
      </c>
      <c r="AR498" s="141" t="s">
        <v>165</v>
      </c>
      <c r="AT498" s="141" t="s">
        <v>160</v>
      </c>
      <c r="AU498" s="141" t="s">
        <v>82</v>
      </c>
      <c r="AY498" s="16" t="s">
        <v>159</v>
      </c>
      <c r="BE498" s="142">
        <f>IF(N498="základní",J498,0)</f>
        <v>0</v>
      </c>
      <c r="BF498" s="142">
        <f>IF(N498="snížená",J498,0)</f>
        <v>0</v>
      </c>
      <c r="BG498" s="142">
        <f>IF(N498="zákl. přenesená",J498,0)</f>
        <v>0</v>
      </c>
      <c r="BH498" s="142">
        <f>IF(N498="sníž. přenesená",J498,0)</f>
        <v>0</v>
      </c>
      <c r="BI498" s="142">
        <f>IF(N498="nulová",J498,0)</f>
        <v>0</v>
      </c>
      <c r="BJ498" s="16" t="s">
        <v>82</v>
      </c>
      <c r="BK498" s="142">
        <f>ROUND(I498*H498,2)</f>
        <v>0</v>
      </c>
      <c r="BL498" s="16" t="s">
        <v>165</v>
      </c>
      <c r="BM498" s="141" t="s">
        <v>2580</v>
      </c>
    </row>
    <row r="499" spans="2:65" s="1" customFormat="1">
      <c r="B499" s="31"/>
      <c r="D499" s="143" t="s">
        <v>167</v>
      </c>
      <c r="F499" s="144" t="s">
        <v>2581</v>
      </c>
      <c r="I499" s="145"/>
      <c r="L499" s="31"/>
      <c r="M499" s="146"/>
      <c r="T499" s="54"/>
      <c r="AT499" s="16" t="s">
        <v>167</v>
      </c>
      <c r="AU499" s="16" t="s">
        <v>82</v>
      </c>
    </row>
    <row r="500" spans="2:65" s="1" customFormat="1">
      <c r="B500" s="31"/>
      <c r="D500" s="147" t="s">
        <v>169</v>
      </c>
      <c r="F500" s="148" t="s">
        <v>2582</v>
      </c>
      <c r="I500" s="145"/>
      <c r="L500" s="31"/>
      <c r="M500" s="146"/>
      <c r="T500" s="54"/>
      <c r="AT500" s="16" t="s">
        <v>169</v>
      </c>
      <c r="AU500" s="16" t="s">
        <v>82</v>
      </c>
    </row>
    <row r="501" spans="2:65" s="1" customFormat="1" ht="16.5" customHeight="1">
      <c r="B501" s="129"/>
      <c r="C501" s="130" t="s">
        <v>762</v>
      </c>
      <c r="D501" s="130" t="s">
        <v>160</v>
      </c>
      <c r="E501" s="131" t="s">
        <v>2583</v>
      </c>
      <c r="F501" s="132" t="s">
        <v>2584</v>
      </c>
      <c r="G501" s="133" t="s">
        <v>218</v>
      </c>
      <c r="H501" s="134">
        <v>3</v>
      </c>
      <c r="I501" s="135"/>
      <c r="J501" s="136">
        <f>ROUND(I501*H501,2)</f>
        <v>0</v>
      </c>
      <c r="K501" s="132" t="s">
        <v>164</v>
      </c>
      <c r="L501" s="31"/>
      <c r="M501" s="137" t="s">
        <v>1</v>
      </c>
      <c r="N501" s="138" t="s">
        <v>39</v>
      </c>
      <c r="P501" s="139">
        <f>O501*H501</f>
        <v>0</v>
      </c>
      <c r="Q501" s="139">
        <v>0</v>
      </c>
      <c r="R501" s="139">
        <f>Q501*H501</f>
        <v>0</v>
      </c>
      <c r="S501" s="139">
        <v>0</v>
      </c>
      <c r="T501" s="140">
        <f>S501*H501</f>
        <v>0</v>
      </c>
      <c r="AR501" s="141" t="s">
        <v>165</v>
      </c>
      <c r="AT501" s="141" t="s">
        <v>160</v>
      </c>
      <c r="AU501" s="141" t="s">
        <v>82</v>
      </c>
      <c r="AY501" s="16" t="s">
        <v>159</v>
      </c>
      <c r="BE501" s="142">
        <f>IF(N501="základní",J501,0)</f>
        <v>0</v>
      </c>
      <c r="BF501" s="142">
        <f>IF(N501="snížená",J501,0)</f>
        <v>0</v>
      </c>
      <c r="BG501" s="142">
        <f>IF(N501="zákl. přenesená",J501,0)</f>
        <v>0</v>
      </c>
      <c r="BH501" s="142">
        <f>IF(N501="sníž. přenesená",J501,0)</f>
        <v>0</v>
      </c>
      <c r="BI501" s="142">
        <f>IF(N501="nulová",J501,0)</f>
        <v>0</v>
      </c>
      <c r="BJ501" s="16" t="s">
        <v>82</v>
      </c>
      <c r="BK501" s="142">
        <f>ROUND(I501*H501,2)</f>
        <v>0</v>
      </c>
      <c r="BL501" s="16" t="s">
        <v>165</v>
      </c>
      <c r="BM501" s="141" t="s">
        <v>2585</v>
      </c>
    </row>
    <row r="502" spans="2:65" s="1" customFormat="1">
      <c r="B502" s="31"/>
      <c r="D502" s="143" t="s">
        <v>167</v>
      </c>
      <c r="F502" s="144" t="s">
        <v>2586</v>
      </c>
      <c r="I502" s="145"/>
      <c r="L502" s="31"/>
      <c r="M502" s="146"/>
      <c r="T502" s="54"/>
      <c r="AT502" s="16" t="s">
        <v>167</v>
      </c>
      <c r="AU502" s="16" t="s">
        <v>82</v>
      </c>
    </row>
    <row r="503" spans="2:65" s="1" customFormat="1">
      <c r="B503" s="31"/>
      <c r="D503" s="147" t="s">
        <v>169</v>
      </c>
      <c r="F503" s="148" t="s">
        <v>2587</v>
      </c>
      <c r="I503" s="145"/>
      <c r="L503" s="31"/>
      <c r="M503" s="146"/>
      <c r="T503" s="54"/>
      <c r="AT503" s="16" t="s">
        <v>169</v>
      </c>
      <c r="AU503" s="16" t="s">
        <v>82</v>
      </c>
    </row>
    <row r="504" spans="2:65" s="1" customFormat="1" ht="16.5" customHeight="1">
      <c r="B504" s="129"/>
      <c r="C504" s="130" t="s">
        <v>770</v>
      </c>
      <c r="D504" s="130" t="s">
        <v>160</v>
      </c>
      <c r="E504" s="131" t="s">
        <v>2588</v>
      </c>
      <c r="F504" s="132" t="s">
        <v>2589</v>
      </c>
      <c r="G504" s="133" t="s">
        <v>218</v>
      </c>
      <c r="H504" s="134">
        <v>2</v>
      </c>
      <c r="I504" s="135"/>
      <c r="J504" s="136">
        <f>ROUND(I504*H504,2)</f>
        <v>0</v>
      </c>
      <c r="K504" s="132" t="s">
        <v>164</v>
      </c>
      <c r="L504" s="31"/>
      <c r="M504" s="137" t="s">
        <v>1</v>
      </c>
      <c r="N504" s="138" t="s">
        <v>39</v>
      </c>
      <c r="P504" s="139">
        <f>O504*H504</f>
        <v>0</v>
      </c>
      <c r="Q504" s="139">
        <v>0</v>
      </c>
      <c r="R504" s="139">
        <f>Q504*H504</f>
        <v>0</v>
      </c>
      <c r="S504" s="139">
        <v>0</v>
      </c>
      <c r="T504" s="140">
        <f>S504*H504</f>
        <v>0</v>
      </c>
      <c r="AR504" s="141" t="s">
        <v>165</v>
      </c>
      <c r="AT504" s="141" t="s">
        <v>160</v>
      </c>
      <c r="AU504" s="141" t="s">
        <v>82</v>
      </c>
      <c r="AY504" s="16" t="s">
        <v>159</v>
      </c>
      <c r="BE504" s="142">
        <f>IF(N504="základní",J504,0)</f>
        <v>0</v>
      </c>
      <c r="BF504" s="142">
        <f>IF(N504="snížená",J504,0)</f>
        <v>0</v>
      </c>
      <c r="BG504" s="142">
        <f>IF(N504="zákl. přenesená",J504,0)</f>
        <v>0</v>
      </c>
      <c r="BH504" s="142">
        <f>IF(N504="sníž. přenesená",J504,0)</f>
        <v>0</v>
      </c>
      <c r="BI504" s="142">
        <f>IF(N504="nulová",J504,0)</f>
        <v>0</v>
      </c>
      <c r="BJ504" s="16" t="s">
        <v>82</v>
      </c>
      <c r="BK504" s="142">
        <f>ROUND(I504*H504,2)</f>
        <v>0</v>
      </c>
      <c r="BL504" s="16" t="s">
        <v>165</v>
      </c>
      <c r="BM504" s="141" t="s">
        <v>2590</v>
      </c>
    </row>
    <row r="505" spans="2:65" s="1" customFormat="1">
      <c r="B505" s="31"/>
      <c r="D505" s="143" t="s">
        <v>167</v>
      </c>
      <c r="F505" s="144" t="s">
        <v>2591</v>
      </c>
      <c r="I505" s="145"/>
      <c r="L505" s="31"/>
      <c r="M505" s="146"/>
      <c r="T505" s="54"/>
      <c r="AT505" s="16" t="s">
        <v>167</v>
      </c>
      <c r="AU505" s="16" t="s">
        <v>82</v>
      </c>
    </row>
    <row r="506" spans="2:65" s="1" customFormat="1">
      <c r="B506" s="31"/>
      <c r="D506" s="147" t="s">
        <v>169</v>
      </c>
      <c r="F506" s="148" t="s">
        <v>2592</v>
      </c>
      <c r="I506" s="145"/>
      <c r="L506" s="31"/>
      <c r="M506" s="146"/>
      <c r="T506" s="54"/>
      <c r="AT506" s="16" t="s">
        <v>169</v>
      </c>
      <c r="AU506" s="16" t="s">
        <v>82</v>
      </c>
    </row>
    <row r="507" spans="2:65" s="1" customFormat="1" ht="16.5" customHeight="1">
      <c r="B507" s="129"/>
      <c r="C507" s="130" t="s">
        <v>776</v>
      </c>
      <c r="D507" s="130" t="s">
        <v>160</v>
      </c>
      <c r="E507" s="131" t="s">
        <v>2593</v>
      </c>
      <c r="F507" s="132" t="s">
        <v>2594</v>
      </c>
      <c r="G507" s="133" t="s">
        <v>218</v>
      </c>
      <c r="H507" s="134">
        <v>8</v>
      </c>
      <c r="I507" s="135"/>
      <c r="J507" s="136">
        <f>ROUND(I507*H507,2)</f>
        <v>0</v>
      </c>
      <c r="K507" s="132" t="s">
        <v>164</v>
      </c>
      <c r="L507" s="31"/>
      <c r="M507" s="137" t="s">
        <v>1</v>
      </c>
      <c r="N507" s="138" t="s">
        <v>39</v>
      </c>
      <c r="P507" s="139">
        <f>O507*H507</f>
        <v>0</v>
      </c>
      <c r="Q507" s="139">
        <v>0</v>
      </c>
      <c r="R507" s="139">
        <f>Q507*H507</f>
        <v>0</v>
      </c>
      <c r="S507" s="139">
        <v>0</v>
      </c>
      <c r="T507" s="140">
        <f>S507*H507</f>
        <v>0</v>
      </c>
      <c r="AR507" s="141" t="s">
        <v>165</v>
      </c>
      <c r="AT507" s="141" t="s">
        <v>160</v>
      </c>
      <c r="AU507" s="141" t="s">
        <v>82</v>
      </c>
      <c r="AY507" s="16" t="s">
        <v>159</v>
      </c>
      <c r="BE507" s="142">
        <f>IF(N507="základní",J507,0)</f>
        <v>0</v>
      </c>
      <c r="BF507" s="142">
        <f>IF(N507="snížená",J507,0)</f>
        <v>0</v>
      </c>
      <c r="BG507" s="142">
        <f>IF(N507="zákl. přenesená",J507,0)</f>
        <v>0</v>
      </c>
      <c r="BH507" s="142">
        <f>IF(N507="sníž. přenesená",J507,0)</f>
        <v>0</v>
      </c>
      <c r="BI507" s="142">
        <f>IF(N507="nulová",J507,0)</f>
        <v>0</v>
      </c>
      <c r="BJ507" s="16" t="s">
        <v>82</v>
      </c>
      <c r="BK507" s="142">
        <f>ROUND(I507*H507,2)</f>
        <v>0</v>
      </c>
      <c r="BL507" s="16" t="s">
        <v>165</v>
      </c>
      <c r="BM507" s="141" t="s">
        <v>2595</v>
      </c>
    </row>
    <row r="508" spans="2:65" s="1" customFormat="1">
      <c r="B508" s="31"/>
      <c r="D508" s="143" t="s">
        <v>167</v>
      </c>
      <c r="F508" s="144" t="s">
        <v>2596</v>
      </c>
      <c r="I508" s="145"/>
      <c r="L508" s="31"/>
      <c r="M508" s="146"/>
      <c r="T508" s="54"/>
      <c r="AT508" s="16" t="s">
        <v>167</v>
      </c>
      <c r="AU508" s="16" t="s">
        <v>82</v>
      </c>
    </row>
    <row r="509" spans="2:65" s="1" customFormat="1">
      <c r="B509" s="31"/>
      <c r="D509" s="147" t="s">
        <v>169</v>
      </c>
      <c r="F509" s="148" t="s">
        <v>2597</v>
      </c>
      <c r="I509" s="145"/>
      <c r="L509" s="31"/>
      <c r="M509" s="146"/>
      <c r="T509" s="54"/>
      <c r="AT509" s="16" t="s">
        <v>169</v>
      </c>
      <c r="AU509" s="16" t="s">
        <v>82</v>
      </c>
    </row>
    <row r="510" spans="2:65" s="1" customFormat="1" ht="16.5" customHeight="1">
      <c r="B510" s="129"/>
      <c r="C510" s="130" t="s">
        <v>780</v>
      </c>
      <c r="D510" s="130" t="s">
        <v>160</v>
      </c>
      <c r="E510" s="131" t="s">
        <v>2598</v>
      </c>
      <c r="F510" s="132" t="s">
        <v>2599</v>
      </c>
      <c r="G510" s="133" t="s">
        <v>218</v>
      </c>
      <c r="H510" s="134">
        <v>4</v>
      </c>
      <c r="I510" s="135"/>
      <c r="J510" s="136">
        <f>ROUND(I510*H510,2)</f>
        <v>0</v>
      </c>
      <c r="K510" s="132" t="s">
        <v>164</v>
      </c>
      <c r="L510" s="31"/>
      <c r="M510" s="137" t="s">
        <v>1</v>
      </c>
      <c r="N510" s="138" t="s">
        <v>39</v>
      </c>
      <c r="P510" s="139">
        <f>O510*H510</f>
        <v>0</v>
      </c>
      <c r="Q510" s="139">
        <v>0</v>
      </c>
      <c r="R510" s="139">
        <f>Q510*H510</f>
        <v>0</v>
      </c>
      <c r="S510" s="139">
        <v>0</v>
      </c>
      <c r="T510" s="140">
        <f>S510*H510</f>
        <v>0</v>
      </c>
      <c r="AR510" s="141" t="s">
        <v>165</v>
      </c>
      <c r="AT510" s="141" t="s">
        <v>160</v>
      </c>
      <c r="AU510" s="141" t="s">
        <v>82</v>
      </c>
      <c r="AY510" s="16" t="s">
        <v>159</v>
      </c>
      <c r="BE510" s="142">
        <f>IF(N510="základní",J510,0)</f>
        <v>0</v>
      </c>
      <c r="BF510" s="142">
        <f>IF(N510="snížená",J510,0)</f>
        <v>0</v>
      </c>
      <c r="BG510" s="142">
        <f>IF(N510="zákl. přenesená",J510,0)</f>
        <v>0</v>
      </c>
      <c r="BH510" s="142">
        <f>IF(N510="sníž. přenesená",J510,0)</f>
        <v>0</v>
      </c>
      <c r="BI510" s="142">
        <f>IF(N510="nulová",J510,0)</f>
        <v>0</v>
      </c>
      <c r="BJ510" s="16" t="s">
        <v>82</v>
      </c>
      <c r="BK510" s="142">
        <f>ROUND(I510*H510,2)</f>
        <v>0</v>
      </c>
      <c r="BL510" s="16" t="s">
        <v>165</v>
      </c>
      <c r="BM510" s="141" t="s">
        <v>2600</v>
      </c>
    </row>
    <row r="511" spans="2:65" s="1" customFormat="1">
      <c r="B511" s="31"/>
      <c r="D511" s="143" t="s">
        <v>167</v>
      </c>
      <c r="F511" s="144" t="s">
        <v>2601</v>
      </c>
      <c r="I511" s="145"/>
      <c r="L511" s="31"/>
      <c r="M511" s="146"/>
      <c r="T511" s="54"/>
      <c r="AT511" s="16" t="s">
        <v>167</v>
      </c>
      <c r="AU511" s="16" t="s">
        <v>82</v>
      </c>
    </row>
    <row r="512" spans="2:65" s="1" customFormat="1">
      <c r="B512" s="31"/>
      <c r="D512" s="147" t="s">
        <v>169</v>
      </c>
      <c r="F512" s="148" t="s">
        <v>2602</v>
      </c>
      <c r="I512" s="145"/>
      <c r="L512" s="31"/>
      <c r="M512" s="146"/>
      <c r="T512" s="54"/>
      <c r="AT512" s="16" t="s">
        <v>169</v>
      </c>
      <c r="AU512" s="16" t="s">
        <v>82</v>
      </c>
    </row>
    <row r="513" spans="2:65" s="1" customFormat="1" ht="16.5" customHeight="1">
      <c r="B513" s="129"/>
      <c r="C513" s="130" t="s">
        <v>787</v>
      </c>
      <c r="D513" s="130" t="s">
        <v>160</v>
      </c>
      <c r="E513" s="131" t="s">
        <v>2603</v>
      </c>
      <c r="F513" s="132" t="s">
        <v>2604</v>
      </c>
      <c r="G513" s="133" t="s">
        <v>218</v>
      </c>
      <c r="H513" s="134">
        <v>3</v>
      </c>
      <c r="I513" s="135"/>
      <c r="J513" s="136">
        <f>ROUND(I513*H513,2)</f>
        <v>0</v>
      </c>
      <c r="K513" s="132" t="s">
        <v>164</v>
      </c>
      <c r="L513" s="31"/>
      <c r="M513" s="137" t="s">
        <v>1</v>
      </c>
      <c r="N513" s="138" t="s">
        <v>39</v>
      </c>
      <c r="P513" s="139">
        <f>O513*H513</f>
        <v>0</v>
      </c>
      <c r="Q513" s="139">
        <v>0</v>
      </c>
      <c r="R513" s="139">
        <f>Q513*H513</f>
        <v>0</v>
      </c>
      <c r="S513" s="139">
        <v>0</v>
      </c>
      <c r="T513" s="140">
        <f>S513*H513</f>
        <v>0</v>
      </c>
      <c r="AR513" s="141" t="s">
        <v>165</v>
      </c>
      <c r="AT513" s="141" t="s">
        <v>160</v>
      </c>
      <c r="AU513" s="141" t="s">
        <v>82</v>
      </c>
      <c r="AY513" s="16" t="s">
        <v>159</v>
      </c>
      <c r="BE513" s="142">
        <f>IF(N513="základní",J513,0)</f>
        <v>0</v>
      </c>
      <c r="BF513" s="142">
        <f>IF(N513="snížená",J513,0)</f>
        <v>0</v>
      </c>
      <c r="BG513" s="142">
        <f>IF(N513="zákl. přenesená",J513,0)</f>
        <v>0</v>
      </c>
      <c r="BH513" s="142">
        <f>IF(N513="sníž. přenesená",J513,0)</f>
        <v>0</v>
      </c>
      <c r="BI513" s="142">
        <f>IF(N513="nulová",J513,0)</f>
        <v>0</v>
      </c>
      <c r="BJ513" s="16" t="s">
        <v>82</v>
      </c>
      <c r="BK513" s="142">
        <f>ROUND(I513*H513,2)</f>
        <v>0</v>
      </c>
      <c r="BL513" s="16" t="s">
        <v>165</v>
      </c>
      <c r="BM513" s="141" t="s">
        <v>2605</v>
      </c>
    </row>
    <row r="514" spans="2:65" s="1" customFormat="1">
      <c r="B514" s="31"/>
      <c r="D514" s="143" t="s">
        <v>167</v>
      </c>
      <c r="F514" s="144" t="s">
        <v>2606</v>
      </c>
      <c r="I514" s="145"/>
      <c r="L514" s="31"/>
      <c r="M514" s="146"/>
      <c r="T514" s="54"/>
      <c r="AT514" s="16" t="s">
        <v>167</v>
      </c>
      <c r="AU514" s="16" t="s">
        <v>82</v>
      </c>
    </row>
    <row r="515" spans="2:65" s="1" customFormat="1">
      <c r="B515" s="31"/>
      <c r="D515" s="147" t="s">
        <v>169</v>
      </c>
      <c r="F515" s="148" t="s">
        <v>2607</v>
      </c>
      <c r="I515" s="145"/>
      <c r="L515" s="31"/>
      <c r="M515" s="146"/>
      <c r="T515" s="54"/>
      <c r="AT515" s="16" t="s">
        <v>169</v>
      </c>
      <c r="AU515" s="16" t="s">
        <v>82</v>
      </c>
    </row>
    <row r="516" spans="2:65" s="1" customFormat="1" ht="16.5" customHeight="1">
      <c r="B516" s="129"/>
      <c r="C516" s="130" t="s">
        <v>198</v>
      </c>
      <c r="D516" s="130" t="s">
        <v>160</v>
      </c>
      <c r="E516" s="131" t="s">
        <v>2608</v>
      </c>
      <c r="F516" s="132" t="s">
        <v>2609</v>
      </c>
      <c r="G516" s="133" t="s">
        <v>218</v>
      </c>
      <c r="H516" s="134">
        <v>1</v>
      </c>
      <c r="I516" s="135"/>
      <c r="J516" s="136">
        <f>ROUND(I516*H516,2)</f>
        <v>0</v>
      </c>
      <c r="K516" s="132" t="s">
        <v>164</v>
      </c>
      <c r="L516" s="31"/>
      <c r="M516" s="137" t="s">
        <v>1</v>
      </c>
      <c r="N516" s="138" t="s">
        <v>39</v>
      </c>
      <c r="P516" s="139">
        <f>O516*H516</f>
        <v>0</v>
      </c>
      <c r="Q516" s="139">
        <v>0</v>
      </c>
      <c r="R516" s="139">
        <f>Q516*H516</f>
        <v>0</v>
      </c>
      <c r="S516" s="139">
        <v>0</v>
      </c>
      <c r="T516" s="140">
        <f>S516*H516</f>
        <v>0</v>
      </c>
      <c r="AR516" s="141" t="s">
        <v>165</v>
      </c>
      <c r="AT516" s="141" t="s">
        <v>160</v>
      </c>
      <c r="AU516" s="141" t="s">
        <v>82</v>
      </c>
      <c r="AY516" s="16" t="s">
        <v>159</v>
      </c>
      <c r="BE516" s="142">
        <f>IF(N516="základní",J516,0)</f>
        <v>0</v>
      </c>
      <c r="BF516" s="142">
        <f>IF(N516="snížená",J516,0)</f>
        <v>0</v>
      </c>
      <c r="BG516" s="142">
        <f>IF(N516="zákl. přenesená",J516,0)</f>
        <v>0</v>
      </c>
      <c r="BH516" s="142">
        <f>IF(N516="sníž. přenesená",J516,0)</f>
        <v>0</v>
      </c>
      <c r="BI516" s="142">
        <f>IF(N516="nulová",J516,0)</f>
        <v>0</v>
      </c>
      <c r="BJ516" s="16" t="s">
        <v>82</v>
      </c>
      <c r="BK516" s="142">
        <f>ROUND(I516*H516,2)</f>
        <v>0</v>
      </c>
      <c r="BL516" s="16" t="s">
        <v>165</v>
      </c>
      <c r="BM516" s="141" t="s">
        <v>2610</v>
      </c>
    </row>
    <row r="517" spans="2:65" s="1" customFormat="1">
      <c r="B517" s="31"/>
      <c r="D517" s="143" t="s">
        <v>167</v>
      </c>
      <c r="F517" s="144" t="s">
        <v>2611</v>
      </c>
      <c r="I517" s="145"/>
      <c r="L517" s="31"/>
      <c r="M517" s="146"/>
      <c r="T517" s="54"/>
      <c r="AT517" s="16" t="s">
        <v>167</v>
      </c>
      <c r="AU517" s="16" t="s">
        <v>82</v>
      </c>
    </row>
    <row r="518" spans="2:65" s="1" customFormat="1">
      <c r="B518" s="31"/>
      <c r="D518" s="147" t="s">
        <v>169</v>
      </c>
      <c r="F518" s="148" t="s">
        <v>2612</v>
      </c>
      <c r="I518" s="145"/>
      <c r="L518" s="31"/>
      <c r="M518" s="146"/>
      <c r="T518" s="54"/>
      <c r="AT518" s="16" t="s">
        <v>169</v>
      </c>
      <c r="AU518" s="16" t="s">
        <v>82</v>
      </c>
    </row>
    <row r="519" spans="2:65" s="1" customFormat="1" ht="16.5" customHeight="1">
      <c r="B519" s="129"/>
      <c r="C519" s="130" t="s">
        <v>799</v>
      </c>
      <c r="D519" s="130" t="s">
        <v>160</v>
      </c>
      <c r="E519" s="131" t="s">
        <v>2613</v>
      </c>
      <c r="F519" s="132" t="s">
        <v>2614</v>
      </c>
      <c r="G519" s="133" t="s">
        <v>218</v>
      </c>
      <c r="H519" s="134">
        <v>2</v>
      </c>
      <c r="I519" s="135"/>
      <c r="J519" s="136">
        <f>ROUND(I519*H519,2)</f>
        <v>0</v>
      </c>
      <c r="K519" s="132" t="s">
        <v>164</v>
      </c>
      <c r="L519" s="31"/>
      <c r="M519" s="137" t="s">
        <v>1</v>
      </c>
      <c r="N519" s="138" t="s">
        <v>39</v>
      </c>
      <c r="P519" s="139">
        <f>O519*H519</f>
        <v>0</v>
      </c>
      <c r="Q519" s="139">
        <v>0</v>
      </c>
      <c r="R519" s="139">
        <f>Q519*H519</f>
        <v>0</v>
      </c>
      <c r="S519" s="139">
        <v>0</v>
      </c>
      <c r="T519" s="140">
        <f>S519*H519</f>
        <v>0</v>
      </c>
      <c r="AR519" s="141" t="s">
        <v>165</v>
      </c>
      <c r="AT519" s="141" t="s">
        <v>160</v>
      </c>
      <c r="AU519" s="141" t="s">
        <v>82</v>
      </c>
      <c r="AY519" s="16" t="s">
        <v>159</v>
      </c>
      <c r="BE519" s="142">
        <f>IF(N519="základní",J519,0)</f>
        <v>0</v>
      </c>
      <c r="BF519" s="142">
        <f>IF(N519="snížená",J519,0)</f>
        <v>0</v>
      </c>
      <c r="BG519" s="142">
        <f>IF(N519="zákl. přenesená",J519,0)</f>
        <v>0</v>
      </c>
      <c r="BH519" s="142">
        <f>IF(N519="sníž. přenesená",J519,0)</f>
        <v>0</v>
      </c>
      <c r="BI519" s="142">
        <f>IF(N519="nulová",J519,0)</f>
        <v>0</v>
      </c>
      <c r="BJ519" s="16" t="s">
        <v>82</v>
      </c>
      <c r="BK519" s="142">
        <f>ROUND(I519*H519,2)</f>
        <v>0</v>
      </c>
      <c r="BL519" s="16" t="s">
        <v>165</v>
      </c>
      <c r="BM519" s="141" t="s">
        <v>2615</v>
      </c>
    </row>
    <row r="520" spans="2:65" s="1" customFormat="1">
      <c r="B520" s="31"/>
      <c r="D520" s="143" t="s">
        <v>167</v>
      </c>
      <c r="F520" s="144" t="s">
        <v>2616</v>
      </c>
      <c r="I520" s="145"/>
      <c r="L520" s="31"/>
      <c r="M520" s="146"/>
      <c r="T520" s="54"/>
      <c r="AT520" s="16" t="s">
        <v>167</v>
      </c>
      <c r="AU520" s="16" t="s">
        <v>82</v>
      </c>
    </row>
    <row r="521" spans="2:65" s="1" customFormat="1">
      <c r="B521" s="31"/>
      <c r="D521" s="147" t="s">
        <v>169</v>
      </c>
      <c r="F521" s="148" t="s">
        <v>2617</v>
      </c>
      <c r="I521" s="145"/>
      <c r="L521" s="31"/>
      <c r="M521" s="146"/>
      <c r="T521" s="54"/>
      <c r="AT521" s="16" t="s">
        <v>169</v>
      </c>
      <c r="AU521" s="16" t="s">
        <v>82</v>
      </c>
    </row>
    <row r="522" spans="2:65" s="1" customFormat="1" ht="16.5" customHeight="1">
      <c r="B522" s="129"/>
      <c r="C522" s="130" t="s">
        <v>803</v>
      </c>
      <c r="D522" s="130" t="s">
        <v>160</v>
      </c>
      <c r="E522" s="131" t="s">
        <v>2618</v>
      </c>
      <c r="F522" s="132" t="s">
        <v>2619</v>
      </c>
      <c r="G522" s="133" t="s">
        <v>1337</v>
      </c>
      <c r="H522" s="134">
        <v>13</v>
      </c>
      <c r="I522" s="135"/>
      <c r="J522" s="136">
        <f>ROUND(I522*H522,2)</f>
        <v>0</v>
      </c>
      <c r="K522" s="132" t="s">
        <v>1149</v>
      </c>
      <c r="L522" s="31"/>
      <c r="M522" s="137" t="s">
        <v>1</v>
      </c>
      <c r="N522" s="138" t="s">
        <v>39</v>
      </c>
      <c r="P522" s="139">
        <f>O522*H522</f>
        <v>0</v>
      </c>
      <c r="Q522" s="139">
        <v>0</v>
      </c>
      <c r="R522" s="139">
        <f>Q522*H522</f>
        <v>0</v>
      </c>
      <c r="S522" s="139">
        <v>0</v>
      </c>
      <c r="T522" s="140">
        <f>S522*H522</f>
        <v>0</v>
      </c>
      <c r="AR522" s="141" t="s">
        <v>165</v>
      </c>
      <c r="AT522" s="141" t="s">
        <v>160</v>
      </c>
      <c r="AU522" s="141" t="s">
        <v>82</v>
      </c>
      <c r="AY522" s="16" t="s">
        <v>159</v>
      </c>
      <c r="BE522" s="142">
        <f>IF(N522="základní",J522,0)</f>
        <v>0</v>
      </c>
      <c r="BF522" s="142">
        <f>IF(N522="snížená",J522,0)</f>
        <v>0</v>
      </c>
      <c r="BG522" s="142">
        <f>IF(N522="zákl. přenesená",J522,0)</f>
        <v>0</v>
      </c>
      <c r="BH522" s="142">
        <f>IF(N522="sníž. přenesená",J522,0)</f>
        <v>0</v>
      </c>
      <c r="BI522" s="142">
        <f>IF(N522="nulová",J522,0)</f>
        <v>0</v>
      </c>
      <c r="BJ522" s="16" t="s">
        <v>82</v>
      </c>
      <c r="BK522" s="142">
        <f>ROUND(I522*H522,2)</f>
        <v>0</v>
      </c>
      <c r="BL522" s="16" t="s">
        <v>165</v>
      </c>
      <c r="BM522" s="141" t="s">
        <v>2620</v>
      </c>
    </row>
    <row r="523" spans="2:65" s="1" customFormat="1">
      <c r="B523" s="31"/>
      <c r="D523" s="143" t="s">
        <v>167</v>
      </c>
      <c r="F523" s="144" t="s">
        <v>2619</v>
      </c>
      <c r="I523" s="145"/>
      <c r="L523" s="31"/>
      <c r="M523" s="146"/>
      <c r="T523" s="54"/>
      <c r="AT523" s="16" t="s">
        <v>167</v>
      </c>
      <c r="AU523" s="16" t="s">
        <v>82</v>
      </c>
    </row>
    <row r="524" spans="2:65" s="1" customFormat="1" ht="16.5" customHeight="1">
      <c r="B524" s="129"/>
      <c r="C524" s="130" t="s">
        <v>809</v>
      </c>
      <c r="D524" s="130" t="s">
        <v>160</v>
      </c>
      <c r="E524" s="131" t="s">
        <v>2621</v>
      </c>
      <c r="F524" s="132" t="s">
        <v>2622</v>
      </c>
      <c r="G524" s="133" t="s">
        <v>218</v>
      </c>
      <c r="H524" s="134">
        <v>2</v>
      </c>
      <c r="I524" s="135"/>
      <c r="J524" s="136">
        <f>ROUND(I524*H524,2)</f>
        <v>0</v>
      </c>
      <c r="K524" s="132" t="s">
        <v>164</v>
      </c>
      <c r="L524" s="31"/>
      <c r="M524" s="137" t="s">
        <v>1</v>
      </c>
      <c r="N524" s="138" t="s">
        <v>39</v>
      </c>
      <c r="P524" s="139">
        <f>O524*H524</f>
        <v>0</v>
      </c>
      <c r="Q524" s="139">
        <v>0</v>
      </c>
      <c r="R524" s="139">
        <f>Q524*H524</f>
        <v>0</v>
      </c>
      <c r="S524" s="139">
        <v>0</v>
      </c>
      <c r="T524" s="140">
        <f>S524*H524</f>
        <v>0</v>
      </c>
      <c r="AR524" s="141" t="s">
        <v>165</v>
      </c>
      <c r="AT524" s="141" t="s">
        <v>160</v>
      </c>
      <c r="AU524" s="141" t="s">
        <v>82</v>
      </c>
      <c r="AY524" s="16" t="s">
        <v>159</v>
      </c>
      <c r="BE524" s="142">
        <f>IF(N524="základní",J524,0)</f>
        <v>0</v>
      </c>
      <c r="BF524" s="142">
        <f>IF(N524="snížená",J524,0)</f>
        <v>0</v>
      </c>
      <c r="BG524" s="142">
        <f>IF(N524="zákl. přenesená",J524,0)</f>
        <v>0</v>
      </c>
      <c r="BH524" s="142">
        <f>IF(N524="sníž. přenesená",J524,0)</f>
        <v>0</v>
      </c>
      <c r="BI524" s="142">
        <f>IF(N524="nulová",J524,0)</f>
        <v>0</v>
      </c>
      <c r="BJ524" s="16" t="s">
        <v>82</v>
      </c>
      <c r="BK524" s="142">
        <f>ROUND(I524*H524,2)</f>
        <v>0</v>
      </c>
      <c r="BL524" s="16" t="s">
        <v>165</v>
      </c>
      <c r="BM524" s="141" t="s">
        <v>2623</v>
      </c>
    </row>
    <row r="525" spans="2:65" s="1" customFormat="1">
      <c r="B525" s="31"/>
      <c r="D525" s="143" t="s">
        <v>167</v>
      </c>
      <c r="F525" s="144" t="s">
        <v>2624</v>
      </c>
      <c r="I525" s="145"/>
      <c r="L525" s="31"/>
      <c r="M525" s="146"/>
      <c r="T525" s="54"/>
      <c r="AT525" s="16" t="s">
        <v>167</v>
      </c>
      <c r="AU525" s="16" t="s">
        <v>82</v>
      </c>
    </row>
    <row r="526" spans="2:65" s="1" customFormat="1">
      <c r="B526" s="31"/>
      <c r="D526" s="147" t="s">
        <v>169</v>
      </c>
      <c r="F526" s="148" t="s">
        <v>2625</v>
      </c>
      <c r="I526" s="145"/>
      <c r="L526" s="31"/>
      <c r="M526" s="146"/>
      <c r="T526" s="54"/>
      <c r="AT526" s="16" t="s">
        <v>169</v>
      </c>
      <c r="AU526" s="16" t="s">
        <v>82</v>
      </c>
    </row>
    <row r="527" spans="2:65" s="1" customFormat="1" ht="16.5" customHeight="1">
      <c r="B527" s="129"/>
      <c r="C527" s="130" t="s">
        <v>815</v>
      </c>
      <c r="D527" s="130" t="s">
        <v>160</v>
      </c>
      <c r="E527" s="131" t="s">
        <v>2626</v>
      </c>
      <c r="F527" s="132" t="s">
        <v>2627</v>
      </c>
      <c r="G527" s="133" t="s">
        <v>218</v>
      </c>
      <c r="H527" s="134">
        <v>1</v>
      </c>
      <c r="I527" s="135"/>
      <c r="J527" s="136">
        <f>ROUND(I527*H527,2)</f>
        <v>0</v>
      </c>
      <c r="K527" s="132" t="s">
        <v>164</v>
      </c>
      <c r="L527" s="31"/>
      <c r="M527" s="137" t="s">
        <v>1</v>
      </c>
      <c r="N527" s="138" t="s">
        <v>39</v>
      </c>
      <c r="P527" s="139">
        <f>O527*H527</f>
        <v>0</v>
      </c>
      <c r="Q527" s="139">
        <v>0</v>
      </c>
      <c r="R527" s="139">
        <f>Q527*H527</f>
        <v>0</v>
      </c>
      <c r="S527" s="139">
        <v>0</v>
      </c>
      <c r="T527" s="140">
        <f>S527*H527</f>
        <v>0</v>
      </c>
      <c r="AR527" s="141" t="s">
        <v>165</v>
      </c>
      <c r="AT527" s="141" t="s">
        <v>160</v>
      </c>
      <c r="AU527" s="141" t="s">
        <v>82</v>
      </c>
      <c r="AY527" s="16" t="s">
        <v>159</v>
      </c>
      <c r="BE527" s="142">
        <f>IF(N527="základní",J527,0)</f>
        <v>0</v>
      </c>
      <c r="BF527" s="142">
        <f>IF(N527="snížená",J527,0)</f>
        <v>0</v>
      </c>
      <c r="BG527" s="142">
        <f>IF(N527="zákl. přenesená",J527,0)</f>
        <v>0</v>
      </c>
      <c r="BH527" s="142">
        <f>IF(N527="sníž. přenesená",J527,0)</f>
        <v>0</v>
      </c>
      <c r="BI527" s="142">
        <f>IF(N527="nulová",J527,0)</f>
        <v>0</v>
      </c>
      <c r="BJ527" s="16" t="s">
        <v>82</v>
      </c>
      <c r="BK527" s="142">
        <f>ROUND(I527*H527,2)</f>
        <v>0</v>
      </c>
      <c r="BL527" s="16" t="s">
        <v>165</v>
      </c>
      <c r="BM527" s="141" t="s">
        <v>2628</v>
      </c>
    </row>
    <row r="528" spans="2:65" s="1" customFormat="1">
      <c r="B528" s="31"/>
      <c r="D528" s="143" t="s">
        <v>167</v>
      </c>
      <c r="F528" s="144" t="s">
        <v>2629</v>
      </c>
      <c r="I528" s="145"/>
      <c r="L528" s="31"/>
      <c r="M528" s="146"/>
      <c r="T528" s="54"/>
      <c r="AT528" s="16" t="s">
        <v>167</v>
      </c>
      <c r="AU528" s="16" t="s">
        <v>82</v>
      </c>
    </row>
    <row r="529" spans="2:65" s="1" customFormat="1">
      <c r="B529" s="31"/>
      <c r="D529" s="147" t="s">
        <v>169</v>
      </c>
      <c r="F529" s="148" t="s">
        <v>2630</v>
      </c>
      <c r="I529" s="145"/>
      <c r="L529" s="31"/>
      <c r="M529" s="146"/>
      <c r="T529" s="54"/>
      <c r="AT529" s="16" t="s">
        <v>169</v>
      </c>
      <c r="AU529" s="16" t="s">
        <v>82</v>
      </c>
    </row>
    <row r="530" spans="2:65" s="1" customFormat="1" ht="16.5" customHeight="1">
      <c r="B530" s="129"/>
      <c r="C530" s="130" t="s">
        <v>494</v>
      </c>
      <c r="D530" s="130" t="s">
        <v>160</v>
      </c>
      <c r="E530" s="131" t="s">
        <v>2631</v>
      </c>
      <c r="F530" s="132" t="s">
        <v>2632</v>
      </c>
      <c r="G530" s="133" t="s">
        <v>218</v>
      </c>
      <c r="H530" s="134">
        <v>3</v>
      </c>
      <c r="I530" s="135"/>
      <c r="J530" s="136">
        <f>ROUND(I530*H530,2)</f>
        <v>0</v>
      </c>
      <c r="K530" s="132" t="s">
        <v>164</v>
      </c>
      <c r="L530" s="31"/>
      <c r="M530" s="137" t="s">
        <v>1</v>
      </c>
      <c r="N530" s="138" t="s">
        <v>39</v>
      </c>
      <c r="P530" s="139">
        <f>O530*H530</f>
        <v>0</v>
      </c>
      <c r="Q530" s="139">
        <v>0</v>
      </c>
      <c r="R530" s="139">
        <f>Q530*H530</f>
        <v>0</v>
      </c>
      <c r="S530" s="139">
        <v>0</v>
      </c>
      <c r="T530" s="140">
        <f>S530*H530</f>
        <v>0</v>
      </c>
      <c r="AR530" s="141" t="s">
        <v>165</v>
      </c>
      <c r="AT530" s="141" t="s">
        <v>160</v>
      </c>
      <c r="AU530" s="141" t="s">
        <v>82</v>
      </c>
      <c r="AY530" s="16" t="s">
        <v>159</v>
      </c>
      <c r="BE530" s="142">
        <f>IF(N530="základní",J530,0)</f>
        <v>0</v>
      </c>
      <c r="BF530" s="142">
        <f>IF(N530="snížená",J530,0)</f>
        <v>0</v>
      </c>
      <c r="BG530" s="142">
        <f>IF(N530="zákl. přenesená",J530,0)</f>
        <v>0</v>
      </c>
      <c r="BH530" s="142">
        <f>IF(N530="sníž. přenesená",J530,0)</f>
        <v>0</v>
      </c>
      <c r="BI530" s="142">
        <f>IF(N530="nulová",J530,0)</f>
        <v>0</v>
      </c>
      <c r="BJ530" s="16" t="s">
        <v>82</v>
      </c>
      <c r="BK530" s="142">
        <f>ROUND(I530*H530,2)</f>
        <v>0</v>
      </c>
      <c r="BL530" s="16" t="s">
        <v>165</v>
      </c>
      <c r="BM530" s="141" t="s">
        <v>2633</v>
      </c>
    </row>
    <row r="531" spans="2:65" s="1" customFormat="1">
      <c r="B531" s="31"/>
      <c r="D531" s="143" t="s">
        <v>167</v>
      </c>
      <c r="F531" s="144" t="s">
        <v>2634</v>
      </c>
      <c r="I531" s="145"/>
      <c r="L531" s="31"/>
      <c r="M531" s="146"/>
      <c r="T531" s="54"/>
      <c r="AT531" s="16" t="s">
        <v>167</v>
      </c>
      <c r="AU531" s="16" t="s">
        <v>82</v>
      </c>
    </row>
    <row r="532" spans="2:65" s="1" customFormat="1">
      <c r="B532" s="31"/>
      <c r="D532" s="147" t="s">
        <v>169</v>
      </c>
      <c r="F532" s="148" t="s">
        <v>2635</v>
      </c>
      <c r="I532" s="145"/>
      <c r="L532" s="31"/>
      <c r="M532" s="146"/>
      <c r="T532" s="54"/>
      <c r="AT532" s="16" t="s">
        <v>169</v>
      </c>
      <c r="AU532" s="16" t="s">
        <v>82</v>
      </c>
    </row>
    <row r="533" spans="2:65" s="1" customFormat="1" ht="16.5" customHeight="1">
      <c r="B533" s="129"/>
      <c r="C533" s="130" t="s">
        <v>511</v>
      </c>
      <c r="D533" s="130" t="s">
        <v>160</v>
      </c>
      <c r="E533" s="131" t="s">
        <v>2636</v>
      </c>
      <c r="F533" s="132" t="s">
        <v>2637</v>
      </c>
      <c r="G533" s="133" t="s">
        <v>218</v>
      </c>
      <c r="H533" s="134">
        <v>2</v>
      </c>
      <c r="I533" s="135"/>
      <c r="J533" s="136">
        <f>ROUND(I533*H533,2)</f>
        <v>0</v>
      </c>
      <c r="K533" s="132" t="s">
        <v>164</v>
      </c>
      <c r="L533" s="31"/>
      <c r="M533" s="137" t="s">
        <v>1</v>
      </c>
      <c r="N533" s="138" t="s">
        <v>39</v>
      </c>
      <c r="P533" s="139">
        <f>O533*H533</f>
        <v>0</v>
      </c>
      <c r="Q533" s="139">
        <v>0</v>
      </c>
      <c r="R533" s="139">
        <f>Q533*H533</f>
        <v>0</v>
      </c>
      <c r="S533" s="139">
        <v>0</v>
      </c>
      <c r="T533" s="140">
        <f>S533*H533</f>
        <v>0</v>
      </c>
      <c r="AR533" s="141" t="s">
        <v>165</v>
      </c>
      <c r="AT533" s="141" t="s">
        <v>160</v>
      </c>
      <c r="AU533" s="141" t="s">
        <v>82</v>
      </c>
      <c r="AY533" s="16" t="s">
        <v>159</v>
      </c>
      <c r="BE533" s="142">
        <f>IF(N533="základní",J533,0)</f>
        <v>0</v>
      </c>
      <c r="BF533" s="142">
        <f>IF(N533="snížená",J533,0)</f>
        <v>0</v>
      </c>
      <c r="BG533" s="142">
        <f>IF(N533="zákl. přenesená",J533,0)</f>
        <v>0</v>
      </c>
      <c r="BH533" s="142">
        <f>IF(N533="sníž. přenesená",J533,0)</f>
        <v>0</v>
      </c>
      <c r="BI533" s="142">
        <f>IF(N533="nulová",J533,0)</f>
        <v>0</v>
      </c>
      <c r="BJ533" s="16" t="s">
        <v>82</v>
      </c>
      <c r="BK533" s="142">
        <f>ROUND(I533*H533,2)</f>
        <v>0</v>
      </c>
      <c r="BL533" s="16" t="s">
        <v>165</v>
      </c>
      <c r="BM533" s="141" t="s">
        <v>2638</v>
      </c>
    </row>
    <row r="534" spans="2:65" s="1" customFormat="1">
      <c r="B534" s="31"/>
      <c r="D534" s="143" t="s">
        <v>167</v>
      </c>
      <c r="F534" s="144" t="s">
        <v>2639</v>
      </c>
      <c r="I534" s="145"/>
      <c r="L534" s="31"/>
      <c r="M534" s="146"/>
      <c r="T534" s="54"/>
      <c r="AT534" s="16" t="s">
        <v>167</v>
      </c>
      <c r="AU534" s="16" t="s">
        <v>82</v>
      </c>
    </row>
    <row r="535" spans="2:65" s="1" customFormat="1">
      <c r="B535" s="31"/>
      <c r="D535" s="147" t="s">
        <v>169</v>
      </c>
      <c r="F535" s="148" t="s">
        <v>2640</v>
      </c>
      <c r="I535" s="145"/>
      <c r="L535" s="31"/>
      <c r="M535" s="146"/>
      <c r="T535" s="54"/>
      <c r="AT535" s="16" t="s">
        <v>169</v>
      </c>
      <c r="AU535" s="16" t="s">
        <v>82</v>
      </c>
    </row>
    <row r="536" spans="2:65" s="1" customFormat="1" ht="16.5" customHeight="1">
      <c r="B536" s="129"/>
      <c r="C536" s="130" t="s">
        <v>838</v>
      </c>
      <c r="D536" s="130" t="s">
        <v>160</v>
      </c>
      <c r="E536" s="131" t="s">
        <v>2641</v>
      </c>
      <c r="F536" s="132" t="s">
        <v>2642</v>
      </c>
      <c r="G536" s="133" t="s">
        <v>218</v>
      </c>
      <c r="H536" s="134">
        <v>3</v>
      </c>
      <c r="I536" s="135"/>
      <c r="J536" s="136">
        <f>ROUND(I536*H536,2)</f>
        <v>0</v>
      </c>
      <c r="K536" s="132" t="s">
        <v>164</v>
      </c>
      <c r="L536" s="31"/>
      <c r="M536" s="137" t="s">
        <v>1</v>
      </c>
      <c r="N536" s="138" t="s">
        <v>39</v>
      </c>
      <c r="P536" s="139">
        <f>O536*H536</f>
        <v>0</v>
      </c>
      <c r="Q536" s="139">
        <v>0</v>
      </c>
      <c r="R536" s="139">
        <f>Q536*H536</f>
        <v>0</v>
      </c>
      <c r="S536" s="139">
        <v>0</v>
      </c>
      <c r="T536" s="140">
        <f>S536*H536</f>
        <v>0</v>
      </c>
      <c r="AR536" s="141" t="s">
        <v>165</v>
      </c>
      <c r="AT536" s="141" t="s">
        <v>160</v>
      </c>
      <c r="AU536" s="141" t="s">
        <v>82</v>
      </c>
      <c r="AY536" s="16" t="s">
        <v>159</v>
      </c>
      <c r="BE536" s="142">
        <f>IF(N536="základní",J536,0)</f>
        <v>0</v>
      </c>
      <c r="BF536" s="142">
        <f>IF(N536="snížená",J536,0)</f>
        <v>0</v>
      </c>
      <c r="BG536" s="142">
        <f>IF(N536="zákl. přenesená",J536,0)</f>
        <v>0</v>
      </c>
      <c r="BH536" s="142">
        <f>IF(N536="sníž. přenesená",J536,0)</f>
        <v>0</v>
      </c>
      <c r="BI536" s="142">
        <f>IF(N536="nulová",J536,0)</f>
        <v>0</v>
      </c>
      <c r="BJ536" s="16" t="s">
        <v>82</v>
      </c>
      <c r="BK536" s="142">
        <f>ROUND(I536*H536,2)</f>
        <v>0</v>
      </c>
      <c r="BL536" s="16" t="s">
        <v>165</v>
      </c>
      <c r="BM536" s="141" t="s">
        <v>2643</v>
      </c>
    </row>
    <row r="537" spans="2:65" s="1" customFormat="1">
      <c r="B537" s="31"/>
      <c r="D537" s="143" t="s">
        <v>167</v>
      </c>
      <c r="F537" s="144" t="s">
        <v>2644</v>
      </c>
      <c r="I537" s="145"/>
      <c r="L537" s="31"/>
      <c r="M537" s="146"/>
      <c r="T537" s="54"/>
      <c r="AT537" s="16" t="s">
        <v>167</v>
      </c>
      <c r="AU537" s="16" t="s">
        <v>82</v>
      </c>
    </row>
    <row r="538" spans="2:65" s="1" customFormat="1">
      <c r="B538" s="31"/>
      <c r="D538" s="147" t="s">
        <v>169</v>
      </c>
      <c r="F538" s="148" t="s">
        <v>2645</v>
      </c>
      <c r="I538" s="145"/>
      <c r="L538" s="31"/>
      <c r="M538" s="146"/>
      <c r="T538" s="54"/>
      <c r="AT538" s="16" t="s">
        <v>169</v>
      </c>
      <c r="AU538" s="16" t="s">
        <v>82</v>
      </c>
    </row>
    <row r="539" spans="2:65" s="1" customFormat="1" ht="16.5" customHeight="1">
      <c r="B539" s="129"/>
      <c r="C539" s="130" t="s">
        <v>844</v>
      </c>
      <c r="D539" s="130" t="s">
        <v>160</v>
      </c>
      <c r="E539" s="131" t="s">
        <v>2646</v>
      </c>
      <c r="F539" s="132" t="s">
        <v>2647</v>
      </c>
      <c r="G539" s="133" t="s">
        <v>218</v>
      </c>
      <c r="H539" s="134">
        <v>2</v>
      </c>
      <c r="I539" s="135"/>
      <c r="J539" s="136">
        <f>ROUND(I539*H539,2)</f>
        <v>0</v>
      </c>
      <c r="K539" s="132" t="s">
        <v>164</v>
      </c>
      <c r="L539" s="31"/>
      <c r="M539" s="137" t="s">
        <v>1</v>
      </c>
      <c r="N539" s="138" t="s">
        <v>39</v>
      </c>
      <c r="P539" s="139">
        <f>O539*H539</f>
        <v>0</v>
      </c>
      <c r="Q539" s="139">
        <v>0</v>
      </c>
      <c r="R539" s="139">
        <f>Q539*H539</f>
        <v>0</v>
      </c>
      <c r="S539" s="139">
        <v>0</v>
      </c>
      <c r="T539" s="140">
        <f>S539*H539</f>
        <v>0</v>
      </c>
      <c r="AR539" s="141" t="s">
        <v>165</v>
      </c>
      <c r="AT539" s="141" t="s">
        <v>160</v>
      </c>
      <c r="AU539" s="141" t="s">
        <v>82</v>
      </c>
      <c r="AY539" s="16" t="s">
        <v>159</v>
      </c>
      <c r="BE539" s="142">
        <f>IF(N539="základní",J539,0)</f>
        <v>0</v>
      </c>
      <c r="BF539" s="142">
        <f>IF(N539="snížená",J539,0)</f>
        <v>0</v>
      </c>
      <c r="BG539" s="142">
        <f>IF(N539="zákl. přenesená",J539,0)</f>
        <v>0</v>
      </c>
      <c r="BH539" s="142">
        <f>IF(N539="sníž. přenesená",J539,0)</f>
        <v>0</v>
      </c>
      <c r="BI539" s="142">
        <f>IF(N539="nulová",J539,0)</f>
        <v>0</v>
      </c>
      <c r="BJ539" s="16" t="s">
        <v>82</v>
      </c>
      <c r="BK539" s="142">
        <f>ROUND(I539*H539,2)</f>
        <v>0</v>
      </c>
      <c r="BL539" s="16" t="s">
        <v>165</v>
      </c>
      <c r="BM539" s="141" t="s">
        <v>2648</v>
      </c>
    </row>
    <row r="540" spans="2:65" s="1" customFormat="1">
      <c r="B540" s="31"/>
      <c r="D540" s="143" t="s">
        <v>167</v>
      </c>
      <c r="F540" s="144" t="s">
        <v>2649</v>
      </c>
      <c r="I540" s="145"/>
      <c r="L540" s="31"/>
      <c r="M540" s="146"/>
      <c r="T540" s="54"/>
      <c r="AT540" s="16" t="s">
        <v>167</v>
      </c>
      <c r="AU540" s="16" t="s">
        <v>82</v>
      </c>
    </row>
    <row r="541" spans="2:65" s="1" customFormat="1">
      <c r="B541" s="31"/>
      <c r="D541" s="147" t="s">
        <v>169</v>
      </c>
      <c r="F541" s="148" t="s">
        <v>2650</v>
      </c>
      <c r="I541" s="145"/>
      <c r="L541" s="31"/>
      <c r="M541" s="146"/>
      <c r="T541" s="54"/>
      <c r="AT541" s="16" t="s">
        <v>169</v>
      </c>
      <c r="AU541" s="16" t="s">
        <v>82</v>
      </c>
    </row>
    <row r="542" spans="2:65" s="1" customFormat="1" ht="16.5" customHeight="1">
      <c r="B542" s="129"/>
      <c r="C542" s="130" t="s">
        <v>1671</v>
      </c>
      <c r="D542" s="130" t="s">
        <v>160</v>
      </c>
      <c r="E542" s="131" t="s">
        <v>2651</v>
      </c>
      <c r="F542" s="132" t="s">
        <v>2652</v>
      </c>
      <c r="G542" s="133" t="s">
        <v>218</v>
      </c>
      <c r="H542" s="134">
        <v>3</v>
      </c>
      <c r="I542" s="135"/>
      <c r="J542" s="136">
        <f>ROUND(I542*H542,2)</f>
        <v>0</v>
      </c>
      <c r="K542" s="132" t="s">
        <v>164</v>
      </c>
      <c r="L542" s="31"/>
      <c r="M542" s="137" t="s">
        <v>1</v>
      </c>
      <c r="N542" s="138" t="s">
        <v>39</v>
      </c>
      <c r="P542" s="139">
        <f>O542*H542</f>
        <v>0</v>
      </c>
      <c r="Q542" s="139">
        <v>0</v>
      </c>
      <c r="R542" s="139">
        <f>Q542*H542</f>
        <v>0</v>
      </c>
      <c r="S542" s="139">
        <v>0</v>
      </c>
      <c r="T542" s="140">
        <f>S542*H542</f>
        <v>0</v>
      </c>
      <c r="AR542" s="141" t="s">
        <v>165</v>
      </c>
      <c r="AT542" s="141" t="s">
        <v>160</v>
      </c>
      <c r="AU542" s="141" t="s">
        <v>82</v>
      </c>
      <c r="AY542" s="16" t="s">
        <v>159</v>
      </c>
      <c r="BE542" s="142">
        <f>IF(N542="základní",J542,0)</f>
        <v>0</v>
      </c>
      <c r="BF542" s="142">
        <f>IF(N542="snížená",J542,0)</f>
        <v>0</v>
      </c>
      <c r="BG542" s="142">
        <f>IF(N542="zákl. přenesená",J542,0)</f>
        <v>0</v>
      </c>
      <c r="BH542" s="142">
        <f>IF(N542="sníž. přenesená",J542,0)</f>
        <v>0</v>
      </c>
      <c r="BI542" s="142">
        <f>IF(N542="nulová",J542,0)</f>
        <v>0</v>
      </c>
      <c r="BJ542" s="16" t="s">
        <v>82</v>
      </c>
      <c r="BK542" s="142">
        <f>ROUND(I542*H542,2)</f>
        <v>0</v>
      </c>
      <c r="BL542" s="16" t="s">
        <v>165</v>
      </c>
      <c r="BM542" s="141" t="s">
        <v>2653</v>
      </c>
    </row>
    <row r="543" spans="2:65" s="1" customFormat="1">
      <c r="B543" s="31"/>
      <c r="D543" s="143" t="s">
        <v>167</v>
      </c>
      <c r="F543" s="144" t="s">
        <v>2654</v>
      </c>
      <c r="I543" s="145"/>
      <c r="L543" s="31"/>
      <c r="M543" s="146"/>
      <c r="T543" s="54"/>
      <c r="AT543" s="16" t="s">
        <v>167</v>
      </c>
      <c r="AU543" s="16" t="s">
        <v>82</v>
      </c>
    </row>
    <row r="544" spans="2:65" s="1" customFormat="1">
      <c r="B544" s="31"/>
      <c r="D544" s="147" t="s">
        <v>169</v>
      </c>
      <c r="F544" s="148" t="s">
        <v>2655</v>
      </c>
      <c r="I544" s="145"/>
      <c r="L544" s="31"/>
      <c r="M544" s="146"/>
      <c r="T544" s="54"/>
      <c r="AT544" s="16" t="s">
        <v>169</v>
      </c>
      <c r="AU544" s="16" t="s">
        <v>82</v>
      </c>
    </row>
    <row r="545" spans="2:65" s="1" customFormat="1" ht="16.5" customHeight="1">
      <c r="B545" s="129"/>
      <c r="C545" s="130" t="s">
        <v>1676</v>
      </c>
      <c r="D545" s="130" t="s">
        <v>160</v>
      </c>
      <c r="E545" s="131" t="s">
        <v>2656</v>
      </c>
      <c r="F545" s="132" t="s">
        <v>2657</v>
      </c>
      <c r="G545" s="133" t="s">
        <v>218</v>
      </c>
      <c r="H545" s="134">
        <v>4</v>
      </c>
      <c r="I545" s="135"/>
      <c r="J545" s="136">
        <f>ROUND(I545*H545,2)</f>
        <v>0</v>
      </c>
      <c r="K545" s="132" t="s">
        <v>164</v>
      </c>
      <c r="L545" s="31"/>
      <c r="M545" s="137" t="s">
        <v>1</v>
      </c>
      <c r="N545" s="138" t="s">
        <v>39</v>
      </c>
      <c r="P545" s="139">
        <f>O545*H545</f>
        <v>0</v>
      </c>
      <c r="Q545" s="139">
        <v>0</v>
      </c>
      <c r="R545" s="139">
        <f>Q545*H545</f>
        <v>0</v>
      </c>
      <c r="S545" s="139">
        <v>0</v>
      </c>
      <c r="T545" s="140">
        <f>S545*H545</f>
        <v>0</v>
      </c>
      <c r="AR545" s="141" t="s">
        <v>165</v>
      </c>
      <c r="AT545" s="141" t="s">
        <v>160</v>
      </c>
      <c r="AU545" s="141" t="s">
        <v>82</v>
      </c>
      <c r="AY545" s="16" t="s">
        <v>159</v>
      </c>
      <c r="BE545" s="142">
        <f>IF(N545="základní",J545,0)</f>
        <v>0</v>
      </c>
      <c r="BF545" s="142">
        <f>IF(N545="snížená",J545,0)</f>
        <v>0</v>
      </c>
      <c r="BG545" s="142">
        <f>IF(N545="zákl. přenesená",J545,0)</f>
        <v>0</v>
      </c>
      <c r="BH545" s="142">
        <f>IF(N545="sníž. přenesená",J545,0)</f>
        <v>0</v>
      </c>
      <c r="BI545" s="142">
        <f>IF(N545="nulová",J545,0)</f>
        <v>0</v>
      </c>
      <c r="BJ545" s="16" t="s">
        <v>82</v>
      </c>
      <c r="BK545" s="142">
        <f>ROUND(I545*H545,2)</f>
        <v>0</v>
      </c>
      <c r="BL545" s="16" t="s">
        <v>165</v>
      </c>
      <c r="BM545" s="141" t="s">
        <v>2658</v>
      </c>
    </row>
    <row r="546" spans="2:65" s="1" customFormat="1">
      <c r="B546" s="31"/>
      <c r="D546" s="143" t="s">
        <v>167</v>
      </c>
      <c r="F546" s="144" t="s">
        <v>2659</v>
      </c>
      <c r="I546" s="145"/>
      <c r="L546" s="31"/>
      <c r="M546" s="146"/>
      <c r="T546" s="54"/>
      <c r="AT546" s="16" t="s">
        <v>167</v>
      </c>
      <c r="AU546" s="16" t="s">
        <v>82</v>
      </c>
    </row>
    <row r="547" spans="2:65" s="1" customFormat="1">
      <c r="B547" s="31"/>
      <c r="D547" s="147" t="s">
        <v>169</v>
      </c>
      <c r="F547" s="148" t="s">
        <v>2660</v>
      </c>
      <c r="I547" s="145"/>
      <c r="L547" s="31"/>
      <c r="M547" s="146"/>
      <c r="T547" s="54"/>
      <c r="AT547" s="16" t="s">
        <v>169</v>
      </c>
      <c r="AU547" s="16" t="s">
        <v>82</v>
      </c>
    </row>
    <row r="548" spans="2:65" s="1" customFormat="1" ht="16.5" customHeight="1">
      <c r="B548" s="129"/>
      <c r="C548" s="130" t="s">
        <v>529</v>
      </c>
      <c r="D548" s="130" t="s">
        <v>160</v>
      </c>
      <c r="E548" s="131" t="s">
        <v>2661</v>
      </c>
      <c r="F548" s="132" t="s">
        <v>2662</v>
      </c>
      <c r="G548" s="133" t="s">
        <v>1337</v>
      </c>
      <c r="H548" s="134">
        <v>47</v>
      </c>
      <c r="I548" s="135"/>
      <c r="J548" s="136">
        <f>ROUND(I548*H548,2)</f>
        <v>0</v>
      </c>
      <c r="K548" s="132" t="s">
        <v>1149</v>
      </c>
      <c r="L548" s="31"/>
      <c r="M548" s="137" t="s">
        <v>1</v>
      </c>
      <c r="N548" s="138" t="s">
        <v>39</v>
      </c>
      <c r="P548" s="139">
        <f>O548*H548</f>
        <v>0</v>
      </c>
      <c r="Q548" s="139">
        <v>0</v>
      </c>
      <c r="R548" s="139">
        <f>Q548*H548</f>
        <v>0</v>
      </c>
      <c r="S548" s="139">
        <v>0</v>
      </c>
      <c r="T548" s="140">
        <f>S548*H548</f>
        <v>0</v>
      </c>
      <c r="AR548" s="141" t="s">
        <v>165</v>
      </c>
      <c r="AT548" s="141" t="s">
        <v>160</v>
      </c>
      <c r="AU548" s="141" t="s">
        <v>82</v>
      </c>
      <c r="AY548" s="16" t="s">
        <v>159</v>
      </c>
      <c r="BE548" s="142">
        <f>IF(N548="základní",J548,0)</f>
        <v>0</v>
      </c>
      <c r="BF548" s="142">
        <f>IF(N548="snížená",J548,0)</f>
        <v>0</v>
      </c>
      <c r="BG548" s="142">
        <f>IF(N548="zákl. přenesená",J548,0)</f>
        <v>0</v>
      </c>
      <c r="BH548" s="142">
        <f>IF(N548="sníž. přenesená",J548,0)</f>
        <v>0</v>
      </c>
      <c r="BI548" s="142">
        <f>IF(N548="nulová",J548,0)</f>
        <v>0</v>
      </c>
      <c r="BJ548" s="16" t="s">
        <v>82</v>
      </c>
      <c r="BK548" s="142">
        <f>ROUND(I548*H548,2)</f>
        <v>0</v>
      </c>
      <c r="BL548" s="16" t="s">
        <v>165</v>
      </c>
      <c r="BM548" s="141" t="s">
        <v>2663</v>
      </c>
    </row>
    <row r="549" spans="2:65" s="1" customFormat="1">
      <c r="B549" s="31"/>
      <c r="D549" s="143" t="s">
        <v>167</v>
      </c>
      <c r="F549" s="144" t="s">
        <v>2662</v>
      </c>
      <c r="I549" s="145"/>
      <c r="L549" s="31"/>
      <c r="M549" s="146"/>
      <c r="T549" s="54"/>
      <c r="AT549" s="16" t="s">
        <v>167</v>
      </c>
      <c r="AU549" s="16" t="s">
        <v>82</v>
      </c>
    </row>
    <row r="550" spans="2:65" s="1" customFormat="1" ht="16.5" customHeight="1">
      <c r="B550" s="129"/>
      <c r="C550" s="130" t="s">
        <v>1684</v>
      </c>
      <c r="D550" s="130" t="s">
        <v>160</v>
      </c>
      <c r="E550" s="131" t="s">
        <v>2664</v>
      </c>
      <c r="F550" s="132" t="s">
        <v>2665</v>
      </c>
      <c r="G550" s="133" t="s">
        <v>1337</v>
      </c>
      <c r="H550" s="134">
        <v>7</v>
      </c>
      <c r="I550" s="135"/>
      <c r="J550" s="136">
        <f>ROUND(I550*H550,2)</f>
        <v>0</v>
      </c>
      <c r="K550" s="132" t="s">
        <v>1149</v>
      </c>
      <c r="L550" s="31"/>
      <c r="M550" s="137" t="s">
        <v>1</v>
      </c>
      <c r="N550" s="138" t="s">
        <v>39</v>
      </c>
      <c r="P550" s="139">
        <f>O550*H550</f>
        <v>0</v>
      </c>
      <c r="Q550" s="139">
        <v>0</v>
      </c>
      <c r="R550" s="139">
        <f>Q550*H550</f>
        <v>0</v>
      </c>
      <c r="S550" s="139">
        <v>0</v>
      </c>
      <c r="T550" s="140">
        <f>S550*H550</f>
        <v>0</v>
      </c>
      <c r="AR550" s="141" t="s">
        <v>165</v>
      </c>
      <c r="AT550" s="141" t="s">
        <v>160</v>
      </c>
      <c r="AU550" s="141" t="s">
        <v>82</v>
      </c>
      <c r="AY550" s="16" t="s">
        <v>159</v>
      </c>
      <c r="BE550" s="142">
        <f>IF(N550="základní",J550,0)</f>
        <v>0</v>
      </c>
      <c r="BF550" s="142">
        <f>IF(N550="snížená",J550,0)</f>
        <v>0</v>
      </c>
      <c r="BG550" s="142">
        <f>IF(N550="zákl. přenesená",J550,0)</f>
        <v>0</v>
      </c>
      <c r="BH550" s="142">
        <f>IF(N550="sníž. přenesená",J550,0)</f>
        <v>0</v>
      </c>
      <c r="BI550" s="142">
        <f>IF(N550="nulová",J550,0)</f>
        <v>0</v>
      </c>
      <c r="BJ550" s="16" t="s">
        <v>82</v>
      </c>
      <c r="BK550" s="142">
        <f>ROUND(I550*H550,2)</f>
        <v>0</v>
      </c>
      <c r="BL550" s="16" t="s">
        <v>165</v>
      </c>
      <c r="BM550" s="141" t="s">
        <v>2666</v>
      </c>
    </row>
    <row r="551" spans="2:65" s="1" customFormat="1">
      <c r="B551" s="31"/>
      <c r="D551" s="143" t="s">
        <v>167</v>
      </c>
      <c r="F551" s="144" t="s">
        <v>2665</v>
      </c>
      <c r="I551" s="145"/>
      <c r="L551" s="31"/>
      <c r="M551" s="146"/>
      <c r="T551" s="54"/>
      <c r="AT551" s="16" t="s">
        <v>167</v>
      </c>
      <c r="AU551" s="16" t="s">
        <v>82</v>
      </c>
    </row>
    <row r="552" spans="2:65" s="12" customFormat="1">
      <c r="B552" s="149"/>
      <c r="D552" s="143" t="s">
        <v>171</v>
      </c>
      <c r="E552" s="150" t="s">
        <v>1</v>
      </c>
      <c r="F552" s="151" t="s">
        <v>207</v>
      </c>
      <c r="H552" s="152">
        <v>7</v>
      </c>
      <c r="I552" s="153"/>
      <c r="L552" s="149"/>
      <c r="M552" s="154"/>
      <c r="T552" s="155"/>
      <c r="AT552" s="150" t="s">
        <v>171</v>
      </c>
      <c r="AU552" s="150" t="s">
        <v>82</v>
      </c>
      <c r="AV552" s="12" t="s">
        <v>84</v>
      </c>
      <c r="AW552" s="12" t="s">
        <v>31</v>
      </c>
      <c r="AX552" s="12" t="s">
        <v>74</v>
      </c>
      <c r="AY552" s="150" t="s">
        <v>159</v>
      </c>
    </row>
    <row r="553" spans="2:65" s="13" customFormat="1">
      <c r="B553" s="156"/>
      <c r="D553" s="143" t="s">
        <v>171</v>
      </c>
      <c r="E553" s="157" t="s">
        <v>1</v>
      </c>
      <c r="F553" s="158" t="s">
        <v>173</v>
      </c>
      <c r="H553" s="159">
        <v>7</v>
      </c>
      <c r="I553" s="160"/>
      <c r="L553" s="156"/>
      <c r="M553" s="161"/>
      <c r="T553" s="162"/>
      <c r="AT553" s="157" t="s">
        <v>171</v>
      </c>
      <c r="AU553" s="157" t="s">
        <v>82</v>
      </c>
      <c r="AV553" s="13" t="s">
        <v>165</v>
      </c>
      <c r="AW553" s="13" t="s">
        <v>31</v>
      </c>
      <c r="AX553" s="13" t="s">
        <v>82</v>
      </c>
      <c r="AY553" s="157" t="s">
        <v>159</v>
      </c>
    </row>
    <row r="554" spans="2:65" s="1" customFormat="1" ht="16.5" customHeight="1">
      <c r="B554" s="129"/>
      <c r="C554" s="130" t="s">
        <v>1689</v>
      </c>
      <c r="D554" s="130" t="s">
        <v>160</v>
      </c>
      <c r="E554" s="131" t="s">
        <v>2667</v>
      </c>
      <c r="F554" s="132" t="s">
        <v>2668</v>
      </c>
      <c r="G554" s="133" t="s">
        <v>1337</v>
      </c>
      <c r="H554" s="134">
        <v>30</v>
      </c>
      <c r="I554" s="135"/>
      <c r="J554" s="136">
        <f>ROUND(I554*H554,2)</f>
        <v>0</v>
      </c>
      <c r="K554" s="132" t="s">
        <v>1149</v>
      </c>
      <c r="L554" s="31"/>
      <c r="M554" s="137" t="s">
        <v>1</v>
      </c>
      <c r="N554" s="138" t="s">
        <v>39</v>
      </c>
      <c r="P554" s="139">
        <f>O554*H554</f>
        <v>0</v>
      </c>
      <c r="Q554" s="139">
        <v>0</v>
      </c>
      <c r="R554" s="139">
        <f>Q554*H554</f>
        <v>0</v>
      </c>
      <c r="S554" s="139">
        <v>0</v>
      </c>
      <c r="T554" s="140">
        <f>S554*H554</f>
        <v>0</v>
      </c>
      <c r="AR554" s="141" t="s">
        <v>165</v>
      </c>
      <c r="AT554" s="141" t="s">
        <v>160</v>
      </c>
      <c r="AU554" s="141" t="s">
        <v>82</v>
      </c>
      <c r="AY554" s="16" t="s">
        <v>159</v>
      </c>
      <c r="BE554" s="142">
        <f>IF(N554="základní",J554,0)</f>
        <v>0</v>
      </c>
      <c r="BF554" s="142">
        <f>IF(N554="snížená",J554,0)</f>
        <v>0</v>
      </c>
      <c r="BG554" s="142">
        <f>IF(N554="zákl. přenesená",J554,0)</f>
        <v>0</v>
      </c>
      <c r="BH554" s="142">
        <f>IF(N554="sníž. přenesená",J554,0)</f>
        <v>0</v>
      </c>
      <c r="BI554" s="142">
        <f>IF(N554="nulová",J554,0)</f>
        <v>0</v>
      </c>
      <c r="BJ554" s="16" t="s">
        <v>82</v>
      </c>
      <c r="BK554" s="142">
        <f>ROUND(I554*H554,2)</f>
        <v>0</v>
      </c>
      <c r="BL554" s="16" t="s">
        <v>165</v>
      </c>
      <c r="BM554" s="141" t="s">
        <v>2669</v>
      </c>
    </row>
    <row r="555" spans="2:65" s="1" customFormat="1">
      <c r="B555" s="31"/>
      <c r="D555" s="143" t="s">
        <v>167</v>
      </c>
      <c r="F555" s="144" t="s">
        <v>2668</v>
      </c>
      <c r="I555" s="145"/>
      <c r="L555" s="31"/>
      <c r="M555" s="146"/>
      <c r="T555" s="54"/>
      <c r="AT555" s="16" t="s">
        <v>167</v>
      </c>
      <c r="AU555" s="16" t="s">
        <v>82</v>
      </c>
    </row>
    <row r="556" spans="2:65" s="12" customFormat="1">
      <c r="B556" s="149"/>
      <c r="D556" s="143" t="s">
        <v>171</v>
      </c>
      <c r="E556" s="150" t="s">
        <v>1</v>
      </c>
      <c r="F556" s="151" t="s">
        <v>378</v>
      </c>
      <c r="H556" s="152">
        <v>30</v>
      </c>
      <c r="I556" s="153"/>
      <c r="L556" s="149"/>
      <c r="M556" s="154"/>
      <c r="T556" s="155"/>
      <c r="AT556" s="150" t="s">
        <v>171</v>
      </c>
      <c r="AU556" s="150" t="s">
        <v>82</v>
      </c>
      <c r="AV556" s="12" t="s">
        <v>84</v>
      </c>
      <c r="AW556" s="12" t="s">
        <v>31</v>
      </c>
      <c r="AX556" s="12" t="s">
        <v>74</v>
      </c>
      <c r="AY556" s="150" t="s">
        <v>159</v>
      </c>
    </row>
    <row r="557" spans="2:65" s="13" customFormat="1">
      <c r="B557" s="156"/>
      <c r="D557" s="143" t="s">
        <v>171</v>
      </c>
      <c r="E557" s="157" t="s">
        <v>1</v>
      </c>
      <c r="F557" s="158" t="s">
        <v>173</v>
      </c>
      <c r="H557" s="159">
        <v>30</v>
      </c>
      <c r="I557" s="160"/>
      <c r="L557" s="156"/>
      <c r="M557" s="161"/>
      <c r="T557" s="162"/>
      <c r="AT557" s="157" t="s">
        <v>171</v>
      </c>
      <c r="AU557" s="157" t="s">
        <v>82</v>
      </c>
      <c r="AV557" s="13" t="s">
        <v>165</v>
      </c>
      <c r="AW557" s="13" t="s">
        <v>31</v>
      </c>
      <c r="AX557" s="13" t="s">
        <v>82</v>
      </c>
      <c r="AY557" s="157" t="s">
        <v>159</v>
      </c>
    </row>
    <row r="558" spans="2:65" s="1" customFormat="1" ht="16.5" customHeight="1">
      <c r="B558" s="129"/>
      <c r="C558" s="130" t="s">
        <v>1694</v>
      </c>
      <c r="D558" s="130" t="s">
        <v>160</v>
      </c>
      <c r="E558" s="131" t="s">
        <v>2670</v>
      </c>
      <c r="F558" s="132" t="s">
        <v>2671</v>
      </c>
      <c r="G558" s="133" t="s">
        <v>1337</v>
      </c>
      <c r="H558" s="134">
        <v>13</v>
      </c>
      <c r="I558" s="135"/>
      <c r="J558" s="136">
        <f>ROUND(I558*H558,2)</f>
        <v>0</v>
      </c>
      <c r="K558" s="132" t="s">
        <v>1149</v>
      </c>
      <c r="L558" s="31"/>
      <c r="M558" s="137" t="s">
        <v>1</v>
      </c>
      <c r="N558" s="138" t="s">
        <v>39</v>
      </c>
      <c r="P558" s="139">
        <f>O558*H558</f>
        <v>0</v>
      </c>
      <c r="Q558" s="139">
        <v>0</v>
      </c>
      <c r="R558" s="139">
        <f>Q558*H558</f>
        <v>0</v>
      </c>
      <c r="S558" s="139">
        <v>0</v>
      </c>
      <c r="T558" s="140">
        <f>S558*H558</f>
        <v>0</v>
      </c>
      <c r="AR558" s="141" t="s">
        <v>165</v>
      </c>
      <c r="AT558" s="141" t="s">
        <v>160</v>
      </c>
      <c r="AU558" s="141" t="s">
        <v>82</v>
      </c>
      <c r="AY558" s="16" t="s">
        <v>159</v>
      </c>
      <c r="BE558" s="142">
        <f>IF(N558="základní",J558,0)</f>
        <v>0</v>
      </c>
      <c r="BF558" s="142">
        <f>IF(N558="snížená",J558,0)</f>
        <v>0</v>
      </c>
      <c r="BG558" s="142">
        <f>IF(N558="zákl. přenesená",J558,0)</f>
        <v>0</v>
      </c>
      <c r="BH558" s="142">
        <f>IF(N558="sníž. přenesená",J558,0)</f>
        <v>0</v>
      </c>
      <c r="BI558" s="142">
        <f>IF(N558="nulová",J558,0)</f>
        <v>0</v>
      </c>
      <c r="BJ558" s="16" t="s">
        <v>82</v>
      </c>
      <c r="BK558" s="142">
        <f>ROUND(I558*H558,2)</f>
        <v>0</v>
      </c>
      <c r="BL558" s="16" t="s">
        <v>165</v>
      </c>
      <c r="BM558" s="141" t="s">
        <v>2672</v>
      </c>
    </row>
    <row r="559" spans="2:65" s="1" customFormat="1">
      <c r="B559" s="31"/>
      <c r="D559" s="143" t="s">
        <v>167</v>
      </c>
      <c r="F559" s="144" t="s">
        <v>2671</v>
      </c>
      <c r="I559" s="145"/>
      <c r="L559" s="31"/>
      <c r="M559" s="146"/>
      <c r="T559" s="54"/>
      <c r="AT559" s="16" t="s">
        <v>167</v>
      </c>
      <c r="AU559" s="16" t="s">
        <v>82</v>
      </c>
    </row>
    <row r="560" spans="2:65" s="12" customFormat="1">
      <c r="B560" s="149"/>
      <c r="D560" s="143" t="s">
        <v>171</v>
      </c>
      <c r="E560" s="150" t="s">
        <v>1</v>
      </c>
      <c r="F560" s="151" t="s">
        <v>239</v>
      </c>
      <c r="H560" s="152">
        <v>13</v>
      </c>
      <c r="I560" s="153"/>
      <c r="L560" s="149"/>
      <c r="M560" s="154"/>
      <c r="T560" s="155"/>
      <c r="AT560" s="150" t="s">
        <v>171</v>
      </c>
      <c r="AU560" s="150" t="s">
        <v>82</v>
      </c>
      <c r="AV560" s="12" t="s">
        <v>84</v>
      </c>
      <c r="AW560" s="12" t="s">
        <v>31</v>
      </c>
      <c r="AX560" s="12" t="s">
        <v>74</v>
      </c>
      <c r="AY560" s="150" t="s">
        <v>159</v>
      </c>
    </row>
    <row r="561" spans="2:65" s="13" customFormat="1">
      <c r="B561" s="156"/>
      <c r="D561" s="143" t="s">
        <v>171</v>
      </c>
      <c r="E561" s="157" t="s">
        <v>1</v>
      </c>
      <c r="F561" s="158" t="s">
        <v>173</v>
      </c>
      <c r="H561" s="159">
        <v>13</v>
      </c>
      <c r="I561" s="160"/>
      <c r="L561" s="156"/>
      <c r="M561" s="161"/>
      <c r="T561" s="162"/>
      <c r="AT561" s="157" t="s">
        <v>171</v>
      </c>
      <c r="AU561" s="157" t="s">
        <v>82</v>
      </c>
      <c r="AV561" s="13" t="s">
        <v>165</v>
      </c>
      <c r="AW561" s="13" t="s">
        <v>31</v>
      </c>
      <c r="AX561" s="13" t="s">
        <v>82</v>
      </c>
      <c r="AY561" s="157" t="s">
        <v>159</v>
      </c>
    </row>
    <row r="562" spans="2:65" s="1" customFormat="1" ht="16.5" customHeight="1">
      <c r="B562" s="129"/>
      <c r="C562" s="130" t="s">
        <v>1699</v>
      </c>
      <c r="D562" s="130" t="s">
        <v>160</v>
      </c>
      <c r="E562" s="131" t="s">
        <v>2673</v>
      </c>
      <c r="F562" s="132" t="s">
        <v>2674</v>
      </c>
      <c r="G562" s="133" t="s">
        <v>218</v>
      </c>
      <c r="H562" s="134">
        <v>18</v>
      </c>
      <c r="I562" s="135"/>
      <c r="J562" s="136">
        <f>ROUND(I562*H562,2)</f>
        <v>0</v>
      </c>
      <c r="K562" s="132" t="s">
        <v>164</v>
      </c>
      <c r="L562" s="31"/>
      <c r="M562" s="137" t="s">
        <v>1</v>
      </c>
      <c r="N562" s="138" t="s">
        <v>39</v>
      </c>
      <c r="P562" s="139">
        <f>O562*H562</f>
        <v>0</v>
      </c>
      <c r="Q562" s="139">
        <v>0</v>
      </c>
      <c r="R562" s="139">
        <f>Q562*H562</f>
        <v>0</v>
      </c>
      <c r="S562" s="139">
        <v>0</v>
      </c>
      <c r="T562" s="140">
        <f>S562*H562</f>
        <v>0</v>
      </c>
      <c r="AR562" s="141" t="s">
        <v>165</v>
      </c>
      <c r="AT562" s="141" t="s">
        <v>160</v>
      </c>
      <c r="AU562" s="141" t="s">
        <v>82</v>
      </c>
      <c r="AY562" s="16" t="s">
        <v>159</v>
      </c>
      <c r="BE562" s="142">
        <f>IF(N562="základní",J562,0)</f>
        <v>0</v>
      </c>
      <c r="BF562" s="142">
        <f>IF(N562="snížená",J562,0)</f>
        <v>0</v>
      </c>
      <c r="BG562" s="142">
        <f>IF(N562="zákl. přenesená",J562,0)</f>
        <v>0</v>
      </c>
      <c r="BH562" s="142">
        <f>IF(N562="sníž. přenesená",J562,0)</f>
        <v>0</v>
      </c>
      <c r="BI562" s="142">
        <f>IF(N562="nulová",J562,0)</f>
        <v>0</v>
      </c>
      <c r="BJ562" s="16" t="s">
        <v>82</v>
      </c>
      <c r="BK562" s="142">
        <f>ROUND(I562*H562,2)</f>
        <v>0</v>
      </c>
      <c r="BL562" s="16" t="s">
        <v>165</v>
      </c>
      <c r="BM562" s="141" t="s">
        <v>2675</v>
      </c>
    </row>
    <row r="563" spans="2:65" s="1" customFormat="1">
      <c r="B563" s="31"/>
      <c r="D563" s="143" t="s">
        <v>167</v>
      </c>
      <c r="F563" s="144" t="s">
        <v>2676</v>
      </c>
      <c r="I563" s="145"/>
      <c r="L563" s="31"/>
      <c r="M563" s="146"/>
      <c r="T563" s="54"/>
      <c r="AT563" s="16" t="s">
        <v>167</v>
      </c>
      <c r="AU563" s="16" t="s">
        <v>82</v>
      </c>
    </row>
    <row r="564" spans="2:65" s="1" customFormat="1">
      <c r="B564" s="31"/>
      <c r="D564" s="147" t="s">
        <v>169</v>
      </c>
      <c r="F564" s="148" t="s">
        <v>2677</v>
      </c>
      <c r="I564" s="145"/>
      <c r="L564" s="31"/>
      <c r="M564" s="146"/>
      <c r="T564" s="54"/>
      <c r="AT564" s="16" t="s">
        <v>169</v>
      </c>
      <c r="AU564" s="16" t="s">
        <v>82</v>
      </c>
    </row>
    <row r="565" spans="2:65" s="1" customFormat="1" ht="16.5" customHeight="1">
      <c r="B565" s="129"/>
      <c r="C565" s="130" t="s">
        <v>1704</v>
      </c>
      <c r="D565" s="130" t="s">
        <v>160</v>
      </c>
      <c r="E565" s="131" t="s">
        <v>2678</v>
      </c>
      <c r="F565" s="132" t="s">
        <v>2679</v>
      </c>
      <c r="G565" s="133" t="s">
        <v>218</v>
      </c>
      <c r="H565" s="134">
        <v>1</v>
      </c>
      <c r="I565" s="135"/>
      <c r="J565" s="136">
        <f>ROUND(I565*H565,2)</f>
        <v>0</v>
      </c>
      <c r="K565" s="132" t="s">
        <v>164</v>
      </c>
      <c r="L565" s="31"/>
      <c r="M565" s="137" t="s">
        <v>1</v>
      </c>
      <c r="N565" s="138" t="s">
        <v>39</v>
      </c>
      <c r="P565" s="139">
        <f>O565*H565</f>
        <v>0</v>
      </c>
      <c r="Q565" s="139">
        <v>0</v>
      </c>
      <c r="R565" s="139">
        <f>Q565*H565</f>
        <v>0</v>
      </c>
      <c r="S565" s="139">
        <v>0</v>
      </c>
      <c r="T565" s="140">
        <f>S565*H565</f>
        <v>0</v>
      </c>
      <c r="AR565" s="141" t="s">
        <v>165</v>
      </c>
      <c r="AT565" s="141" t="s">
        <v>160</v>
      </c>
      <c r="AU565" s="141" t="s">
        <v>82</v>
      </c>
      <c r="AY565" s="16" t="s">
        <v>159</v>
      </c>
      <c r="BE565" s="142">
        <f>IF(N565="základní",J565,0)</f>
        <v>0</v>
      </c>
      <c r="BF565" s="142">
        <f>IF(N565="snížená",J565,0)</f>
        <v>0</v>
      </c>
      <c r="BG565" s="142">
        <f>IF(N565="zákl. přenesená",J565,0)</f>
        <v>0</v>
      </c>
      <c r="BH565" s="142">
        <f>IF(N565="sníž. přenesená",J565,0)</f>
        <v>0</v>
      </c>
      <c r="BI565" s="142">
        <f>IF(N565="nulová",J565,0)</f>
        <v>0</v>
      </c>
      <c r="BJ565" s="16" t="s">
        <v>82</v>
      </c>
      <c r="BK565" s="142">
        <f>ROUND(I565*H565,2)</f>
        <v>0</v>
      </c>
      <c r="BL565" s="16" t="s">
        <v>165</v>
      </c>
      <c r="BM565" s="141" t="s">
        <v>2680</v>
      </c>
    </row>
    <row r="566" spans="2:65" s="1" customFormat="1">
      <c r="B566" s="31"/>
      <c r="D566" s="143" t="s">
        <v>167</v>
      </c>
      <c r="F566" s="144" t="s">
        <v>2681</v>
      </c>
      <c r="I566" s="145"/>
      <c r="L566" s="31"/>
      <c r="M566" s="146"/>
      <c r="T566" s="54"/>
      <c r="AT566" s="16" t="s">
        <v>167</v>
      </c>
      <c r="AU566" s="16" t="s">
        <v>82</v>
      </c>
    </row>
    <row r="567" spans="2:65" s="1" customFormat="1">
      <c r="B567" s="31"/>
      <c r="D567" s="147" t="s">
        <v>169</v>
      </c>
      <c r="F567" s="148" t="s">
        <v>2682</v>
      </c>
      <c r="I567" s="145"/>
      <c r="L567" s="31"/>
      <c r="M567" s="146"/>
      <c r="T567" s="54"/>
      <c r="AT567" s="16" t="s">
        <v>169</v>
      </c>
      <c r="AU567" s="16" t="s">
        <v>82</v>
      </c>
    </row>
    <row r="568" spans="2:65" s="1" customFormat="1" ht="16.5" customHeight="1">
      <c r="B568" s="129"/>
      <c r="C568" s="130" t="s">
        <v>2683</v>
      </c>
      <c r="D568" s="130" t="s">
        <v>160</v>
      </c>
      <c r="E568" s="131" t="s">
        <v>2684</v>
      </c>
      <c r="F568" s="132" t="s">
        <v>2685</v>
      </c>
      <c r="G568" s="133" t="s">
        <v>218</v>
      </c>
      <c r="H568" s="134">
        <v>3</v>
      </c>
      <c r="I568" s="135"/>
      <c r="J568" s="136">
        <f>ROUND(I568*H568,2)</f>
        <v>0</v>
      </c>
      <c r="K568" s="132" t="s">
        <v>164</v>
      </c>
      <c r="L568" s="31"/>
      <c r="M568" s="137" t="s">
        <v>1</v>
      </c>
      <c r="N568" s="138" t="s">
        <v>39</v>
      </c>
      <c r="P568" s="139">
        <f>O568*H568</f>
        <v>0</v>
      </c>
      <c r="Q568" s="139">
        <v>0</v>
      </c>
      <c r="R568" s="139">
        <f>Q568*H568</f>
        <v>0</v>
      </c>
      <c r="S568" s="139">
        <v>0</v>
      </c>
      <c r="T568" s="140">
        <f>S568*H568</f>
        <v>0</v>
      </c>
      <c r="AR568" s="141" t="s">
        <v>165</v>
      </c>
      <c r="AT568" s="141" t="s">
        <v>160</v>
      </c>
      <c r="AU568" s="141" t="s">
        <v>82</v>
      </c>
      <c r="AY568" s="16" t="s">
        <v>159</v>
      </c>
      <c r="BE568" s="142">
        <f>IF(N568="základní",J568,0)</f>
        <v>0</v>
      </c>
      <c r="BF568" s="142">
        <f>IF(N568="snížená",J568,0)</f>
        <v>0</v>
      </c>
      <c r="BG568" s="142">
        <f>IF(N568="zákl. přenesená",J568,0)</f>
        <v>0</v>
      </c>
      <c r="BH568" s="142">
        <f>IF(N568="sníž. přenesená",J568,0)</f>
        <v>0</v>
      </c>
      <c r="BI568" s="142">
        <f>IF(N568="nulová",J568,0)</f>
        <v>0</v>
      </c>
      <c r="BJ568" s="16" t="s">
        <v>82</v>
      </c>
      <c r="BK568" s="142">
        <f>ROUND(I568*H568,2)</f>
        <v>0</v>
      </c>
      <c r="BL568" s="16" t="s">
        <v>165</v>
      </c>
      <c r="BM568" s="141" t="s">
        <v>2686</v>
      </c>
    </row>
    <row r="569" spans="2:65" s="1" customFormat="1">
      <c r="B569" s="31"/>
      <c r="D569" s="143" t="s">
        <v>167</v>
      </c>
      <c r="F569" s="144" t="s">
        <v>2687</v>
      </c>
      <c r="I569" s="145"/>
      <c r="L569" s="31"/>
      <c r="M569" s="146"/>
      <c r="T569" s="54"/>
      <c r="AT569" s="16" t="s">
        <v>167</v>
      </c>
      <c r="AU569" s="16" t="s">
        <v>82</v>
      </c>
    </row>
    <row r="570" spans="2:65" s="1" customFormat="1">
      <c r="B570" s="31"/>
      <c r="D570" s="147" t="s">
        <v>169</v>
      </c>
      <c r="F570" s="148" t="s">
        <v>2688</v>
      </c>
      <c r="I570" s="145"/>
      <c r="L570" s="31"/>
      <c r="M570" s="146"/>
      <c r="T570" s="54"/>
      <c r="AT570" s="16" t="s">
        <v>169</v>
      </c>
      <c r="AU570" s="16" t="s">
        <v>82</v>
      </c>
    </row>
    <row r="571" spans="2:65" s="1" customFormat="1" ht="16.5" customHeight="1">
      <c r="B571" s="129"/>
      <c r="C571" s="130" t="s">
        <v>2689</v>
      </c>
      <c r="D571" s="130" t="s">
        <v>160</v>
      </c>
      <c r="E571" s="131" t="s">
        <v>2690</v>
      </c>
      <c r="F571" s="132" t="s">
        <v>2691</v>
      </c>
      <c r="G571" s="133" t="s">
        <v>218</v>
      </c>
      <c r="H571" s="134">
        <v>1</v>
      </c>
      <c r="I571" s="135"/>
      <c r="J571" s="136">
        <f>ROUND(I571*H571,2)</f>
        <v>0</v>
      </c>
      <c r="K571" s="132" t="s">
        <v>164</v>
      </c>
      <c r="L571" s="31"/>
      <c r="M571" s="137" t="s">
        <v>1</v>
      </c>
      <c r="N571" s="138" t="s">
        <v>39</v>
      </c>
      <c r="P571" s="139">
        <f>O571*H571</f>
        <v>0</v>
      </c>
      <c r="Q571" s="139">
        <v>0</v>
      </c>
      <c r="R571" s="139">
        <f>Q571*H571</f>
        <v>0</v>
      </c>
      <c r="S571" s="139">
        <v>0</v>
      </c>
      <c r="T571" s="140">
        <f>S571*H571</f>
        <v>0</v>
      </c>
      <c r="AR571" s="141" t="s">
        <v>165</v>
      </c>
      <c r="AT571" s="141" t="s">
        <v>160</v>
      </c>
      <c r="AU571" s="141" t="s">
        <v>82</v>
      </c>
      <c r="AY571" s="16" t="s">
        <v>159</v>
      </c>
      <c r="BE571" s="142">
        <f>IF(N571="základní",J571,0)</f>
        <v>0</v>
      </c>
      <c r="BF571" s="142">
        <f>IF(N571="snížená",J571,0)</f>
        <v>0</v>
      </c>
      <c r="BG571" s="142">
        <f>IF(N571="zákl. přenesená",J571,0)</f>
        <v>0</v>
      </c>
      <c r="BH571" s="142">
        <f>IF(N571="sníž. přenesená",J571,0)</f>
        <v>0</v>
      </c>
      <c r="BI571" s="142">
        <f>IF(N571="nulová",J571,0)</f>
        <v>0</v>
      </c>
      <c r="BJ571" s="16" t="s">
        <v>82</v>
      </c>
      <c r="BK571" s="142">
        <f>ROUND(I571*H571,2)</f>
        <v>0</v>
      </c>
      <c r="BL571" s="16" t="s">
        <v>165</v>
      </c>
      <c r="BM571" s="141" t="s">
        <v>2692</v>
      </c>
    </row>
    <row r="572" spans="2:65" s="1" customFormat="1">
      <c r="B572" s="31"/>
      <c r="D572" s="143" t="s">
        <v>167</v>
      </c>
      <c r="F572" s="144" t="s">
        <v>2693</v>
      </c>
      <c r="I572" s="145"/>
      <c r="L572" s="31"/>
      <c r="M572" s="146"/>
      <c r="T572" s="54"/>
      <c r="AT572" s="16" t="s">
        <v>167</v>
      </c>
      <c r="AU572" s="16" t="s">
        <v>82</v>
      </c>
    </row>
    <row r="573" spans="2:65" s="1" customFormat="1">
      <c r="B573" s="31"/>
      <c r="D573" s="147" t="s">
        <v>169</v>
      </c>
      <c r="F573" s="148" t="s">
        <v>2694</v>
      </c>
      <c r="I573" s="145"/>
      <c r="L573" s="31"/>
      <c r="M573" s="146"/>
      <c r="T573" s="54"/>
      <c r="AT573" s="16" t="s">
        <v>169</v>
      </c>
      <c r="AU573" s="16" t="s">
        <v>82</v>
      </c>
    </row>
    <row r="574" spans="2:65" s="1" customFormat="1" ht="16.5" customHeight="1">
      <c r="B574" s="129"/>
      <c r="C574" s="130" t="s">
        <v>2695</v>
      </c>
      <c r="D574" s="130" t="s">
        <v>160</v>
      </c>
      <c r="E574" s="131" t="s">
        <v>2696</v>
      </c>
      <c r="F574" s="132" t="s">
        <v>2697</v>
      </c>
      <c r="G574" s="133" t="s">
        <v>218</v>
      </c>
      <c r="H574" s="134">
        <v>1</v>
      </c>
      <c r="I574" s="135"/>
      <c r="J574" s="136">
        <f>ROUND(I574*H574,2)</f>
        <v>0</v>
      </c>
      <c r="K574" s="132" t="s">
        <v>164</v>
      </c>
      <c r="L574" s="31"/>
      <c r="M574" s="137" t="s">
        <v>1</v>
      </c>
      <c r="N574" s="138" t="s">
        <v>39</v>
      </c>
      <c r="P574" s="139">
        <f>O574*H574</f>
        <v>0</v>
      </c>
      <c r="Q574" s="139">
        <v>0</v>
      </c>
      <c r="R574" s="139">
        <f>Q574*H574</f>
        <v>0</v>
      </c>
      <c r="S574" s="139">
        <v>0</v>
      </c>
      <c r="T574" s="140">
        <f>S574*H574</f>
        <v>0</v>
      </c>
      <c r="AR574" s="141" t="s">
        <v>165</v>
      </c>
      <c r="AT574" s="141" t="s">
        <v>160</v>
      </c>
      <c r="AU574" s="141" t="s">
        <v>82</v>
      </c>
      <c r="AY574" s="16" t="s">
        <v>159</v>
      </c>
      <c r="BE574" s="142">
        <f>IF(N574="základní",J574,0)</f>
        <v>0</v>
      </c>
      <c r="BF574" s="142">
        <f>IF(N574="snížená",J574,0)</f>
        <v>0</v>
      </c>
      <c r="BG574" s="142">
        <f>IF(N574="zákl. přenesená",J574,0)</f>
        <v>0</v>
      </c>
      <c r="BH574" s="142">
        <f>IF(N574="sníž. přenesená",J574,0)</f>
        <v>0</v>
      </c>
      <c r="BI574" s="142">
        <f>IF(N574="nulová",J574,0)</f>
        <v>0</v>
      </c>
      <c r="BJ574" s="16" t="s">
        <v>82</v>
      </c>
      <c r="BK574" s="142">
        <f>ROUND(I574*H574,2)</f>
        <v>0</v>
      </c>
      <c r="BL574" s="16" t="s">
        <v>165</v>
      </c>
      <c r="BM574" s="141" t="s">
        <v>2698</v>
      </c>
    </row>
    <row r="575" spans="2:65" s="1" customFormat="1">
      <c r="B575" s="31"/>
      <c r="D575" s="143" t="s">
        <v>167</v>
      </c>
      <c r="F575" s="144" t="s">
        <v>2699</v>
      </c>
      <c r="I575" s="145"/>
      <c r="L575" s="31"/>
      <c r="M575" s="146"/>
      <c r="T575" s="54"/>
      <c r="AT575" s="16" t="s">
        <v>167</v>
      </c>
      <c r="AU575" s="16" t="s">
        <v>82</v>
      </c>
    </row>
    <row r="576" spans="2:65" s="1" customFormat="1">
      <c r="B576" s="31"/>
      <c r="D576" s="147" t="s">
        <v>169</v>
      </c>
      <c r="F576" s="148" t="s">
        <v>2700</v>
      </c>
      <c r="I576" s="145"/>
      <c r="L576" s="31"/>
      <c r="M576" s="146"/>
      <c r="T576" s="54"/>
      <c r="AT576" s="16" t="s">
        <v>169</v>
      </c>
      <c r="AU576" s="16" t="s">
        <v>82</v>
      </c>
    </row>
    <row r="577" spans="2:65" s="1" customFormat="1" ht="16.5" customHeight="1">
      <c r="B577" s="129"/>
      <c r="C577" s="130" t="s">
        <v>2701</v>
      </c>
      <c r="D577" s="130" t="s">
        <v>160</v>
      </c>
      <c r="E577" s="131" t="s">
        <v>2702</v>
      </c>
      <c r="F577" s="132" t="s">
        <v>2703</v>
      </c>
      <c r="G577" s="133" t="s">
        <v>218</v>
      </c>
      <c r="H577" s="134">
        <v>1</v>
      </c>
      <c r="I577" s="135"/>
      <c r="J577" s="136">
        <f>ROUND(I577*H577,2)</f>
        <v>0</v>
      </c>
      <c r="K577" s="132" t="s">
        <v>164</v>
      </c>
      <c r="L577" s="31"/>
      <c r="M577" s="137" t="s">
        <v>1</v>
      </c>
      <c r="N577" s="138" t="s">
        <v>39</v>
      </c>
      <c r="P577" s="139">
        <f>O577*H577</f>
        <v>0</v>
      </c>
      <c r="Q577" s="139">
        <v>0</v>
      </c>
      <c r="R577" s="139">
        <f>Q577*H577</f>
        <v>0</v>
      </c>
      <c r="S577" s="139">
        <v>0</v>
      </c>
      <c r="T577" s="140">
        <f>S577*H577</f>
        <v>0</v>
      </c>
      <c r="AR577" s="141" t="s">
        <v>165</v>
      </c>
      <c r="AT577" s="141" t="s">
        <v>160</v>
      </c>
      <c r="AU577" s="141" t="s">
        <v>82</v>
      </c>
      <c r="AY577" s="16" t="s">
        <v>159</v>
      </c>
      <c r="BE577" s="142">
        <f>IF(N577="základní",J577,0)</f>
        <v>0</v>
      </c>
      <c r="BF577" s="142">
        <f>IF(N577="snížená",J577,0)</f>
        <v>0</v>
      </c>
      <c r="BG577" s="142">
        <f>IF(N577="zákl. přenesená",J577,0)</f>
        <v>0</v>
      </c>
      <c r="BH577" s="142">
        <f>IF(N577="sníž. přenesená",J577,0)</f>
        <v>0</v>
      </c>
      <c r="BI577" s="142">
        <f>IF(N577="nulová",J577,0)</f>
        <v>0</v>
      </c>
      <c r="BJ577" s="16" t="s">
        <v>82</v>
      </c>
      <c r="BK577" s="142">
        <f>ROUND(I577*H577,2)</f>
        <v>0</v>
      </c>
      <c r="BL577" s="16" t="s">
        <v>165</v>
      </c>
      <c r="BM577" s="141" t="s">
        <v>2704</v>
      </c>
    </row>
    <row r="578" spans="2:65" s="1" customFormat="1">
      <c r="B578" s="31"/>
      <c r="D578" s="143" t="s">
        <v>167</v>
      </c>
      <c r="F578" s="144" t="s">
        <v>2705</v>
      </c>
      <c r="I578" s="145"/>
      <c r="L578" s="31"/>
      <c r="M578" s="146"/>
      <c r="T578" s="54"/>
      <c r="AT578" s="16" t="s">
        <v>167</v>
      </c>
      <c r="AU578" s="16" t="s">
        <v>82</v>
      </c>
    </row>
    <row r="579" spans="2:65" s="1" customFormat="1">
      <c r="B579" s="31"/>
      <c r="D579" s="147" t="s">
        <v>169</v>
      </c>
      <c r="F579" s="148" t="s">
        <v>2706</v>
      </c>
      <c r="I579" s="145"/>
      <c r="L579" s="31"/>
      <c r="M579" s="146"/>
      <c r="T579" s="54"/>
      <c r="AT579" s="16" t="s">
        <v>169</v>
      </c>
      <c r="AU579" s="16" t="s">
        <v>82</v>
      </c>
    </row>
    <row r="580" spans="2:65" s="1" customFormat="1" ht="16.5" customHeight="1">
      <c r="B580" s="129"/>
      <c r="C580" s="130" t="s">
        <v>2707</v>
      </c>
      <c r="D580" s="130" t="s">
        <v>160</v>
      </c>
      <c r="E580" s="131" t="s">
        <v>2708</v>
      </c>
      <c r="F580" s="132" t="s">
        <v>2709</v>
      </c>
      <c r="G580" s="133" t="s">
        <v>218</v>
      </c>
      <c r="H580" s="134">
        <v>1</v>
      </c>
      <c r="I580" s="135"/>
      <c r="J580" s="136">
        <f>ROUND(I580*H580,2)</f>
        <v>0</v>
      </c>
      <c r="K580" s="132" t="s">
        <v>164</v>
      </c>
      <c r="L580" s="31"/>
      <c r="M580" s="137" t="s">
        <v>1</v>
      </c>
      <c r="N580" s="138" t="s">
        <v>39</v>
      </c>
      <c r="P580" s="139">
        <f>O580*H580</f>
        <v>0</v>
      </c>
      <c r="Q580" s="139">
        <v>0</v>
      </c>
      <c r="R580" s="139">
        <f>Q580*H580</f>
        <v>0</v>
      </c>
      <c r="S580" s="139">
        <v>0</v>
      </c>
      <c r="T580" s="140">
        <f>S580*H580</f>
        <v>0</v>
      </c>
      <c r="AR580" s="141" t="s">
        <v>165</v>
      </c>
      <c r="AT580" s="141" t="s">
        <v>160</v>
      </c>
      <c r="AU580" s="141" t="s">
        <v>82</v>
      </c>
      <c r="AY580" s="16" t="s">
        <v>159</v>
      </c>
      <c r="BE580" s="142">
        <f>IF(N580="základní",J580,0)</f>
        <v>0</v>
      </c>
      <c r="BF580" s="142">
        <f>IF(N580="snížená",J580,0)</f>
        <v>0</v>
      </c>
      <c r="BG580" s="142">
        <f>IF(N580="zákl. přenesená",J580,0)</f>
        <v>0</v>
      </c>
      <c r="BH580" s="142">
        <f>IF(N580="sníž. přenesená",J580,0)</f>
        <v>0</v>
      </c>
      <c r="BI580" s="142">
        <f>IF(N580="nulová",J580,0)</f>
        <v>0</v>
      </c>
      <c r="BJ580" s="16" t="s">
        <v>82</v>
      </c>
      <c r="BK580" s="142">
        <f>ROUND(I580*H580,2)</f>
        <v>0</v>
      </c>
      <c r="BL580" s="16" t="s">
        <v>165</v>
      </c>
      <c r="BM580" s="141" t="s">
        <v>2710</v>
      </c>
    </row>
    <row r="581" spans="2:65" s="1" customFormat="1">
      <c r="B581" s="31"/>
      <c r="D581" s="143" t="s">
        <v>167</v>
      </c>
      <c r="F581" s="144" t="s">
        <v>2711</v>
      </c>
      <c r="I581" s="145"/>
      <c r="L581" s="31"/>
      <c r="M581" s="146"/>
      <c r="T581" s="54"/>
      <c r="AT581" s="16" t="s">
        <v>167</v>
      </c>
      <c r="AU581" s="16" t="s">
        <v>82</v>
      </c>
    </row>
    <row r="582" spans="2:65" s="1" customFormat="1">
      <c r="B582" s="31"/>
      <c r="D582" s="147" t="s">
        <v>169</v>
      </c>
      <c r="F582" s="148" t="s">
        <v>2712</v>
      </c>
      <c r="I582" s="145"/>
      <c r="L582" s="31"/>
      <c r="M582" s="146"/>
      <c r="T582" s="54"/>
      <c r="AT582" s="16" t="s">
        <v>169</v>
      </c>
      <c r="AU582" s="16" t="s">
        <v>82</v>
      </c>
    </row>
    <row r="583" spans="2:65" s="1" customFormat="1" ht="16.5" customHeight="1">
      <c r="B583" s="129"/>
      <c r="C583" s="130" t="s">
        <v>2713</v>
      </c>
      <c r="D583" s="130" t="s">
        <v>160</v>
      </c>
      <c r="E583" s="131" t="s">
        <v>2714</v>
      </c>
      <c r="F583" s="132" t="s">
        <v>2715</v>
      </c>
      <c r="G583" s="133" t="s">
        <v>218</v>
      </c>
      <c r="H583" s="134">
        <v>1</v>
      </c>
      <c r="I583" s="135"/>
      <c r="J583" s="136">
        <f>ROUND(I583*H583,2)</f>
        <v>0</v>
      </c>
      <c r="K583" s="132" t="s">
        <v>164</v>
      </c>
      <c r="L583" s="31"/>
      <c r="M583" s="137" t="s">
        <v>1</v>
      </c>
      <c r="N583" s="138" t="s">
        <v>39</v>
      </c>
      <c r="P583" s="139">
        <f>O583*H583</f>
        <v>0</v>
      </c>
      <c r="Q583" s="139">
        <v>0</v>
      </c>
      <c r="R583" s="139">
        <f>Q583*H583</f>
        <v>0</v>
      </c>
      <c r="S583" s="139">
        <v>0</v>
      </c>
      <c r="T583" s="140">
        <f>S583*H583</f>
        <v>0</v>
      </c>
      <c r="AR583" s="141" t="s">
        <v>165</v>
      </c>
      <c r="AT583" s="141" t="s">
        <v>160</v>
      </c>
      <c r="AU583" s="141" t="s">
        <v>82</v>
      </c>
      <c r="AY583" s="16" t="s">
        <v>159</v>
      </c>
      <c r="BE583" s="142">
        <f>IF(N583="základní",J583,0)</f>
        <v>0</v>
      </c>
      <c r="BF583" s="142">
        <f>IF(N583="snížená",J583,0)</f>
        <v>0</v>
      </c>
      <c r="BG583" s="142">
        <f>IF(N583="zákl. přenesená",J583,0)</f>
        <v>0</v>
      </c>
      <c r="BH583" s="142">
        <f>IF(N583="sníž. přenesená",J583,0)</f>
        <v>0</v>
      </c>
      <c r="BI583" s="142">
        <f>IF(N583="nulová",J583,0)</f>
        <v>0</v>
      </c>
      <c r="BJ583" s="16" t="s">
        <v>82</v>
      </c>
      <c r="BK583" s="142">
        <f>ROUND(I583*H583,2)</f>
        <v>0</v>
      </c>
      <c r="BL583" s="16" t="s">
        <v>165</v>
      </c>
      <c r="BM583" s="141" t="s">
        <v>2716</v>
      </c>
    </row>
    <row r="584" spans="2:65" s="1" customFormat="1">
      <c r="B584" s="31"/>
      <c r="D584" s="143" t="s">
        <v>167</v>
      </c>
      <c r="F584" s="144" t="s">
        <v>2717</v>
      </c>
      <c r="I584" s="145"/>
      <c r="L584" s="31"/>
      <c r="M584" s="146"/>
      <c r="T584" s="54"/>
      <c r="AT584" s="16" t="s">
        <v>167</v>
      </c>
      <c r="AU584" s="16" t="s">
        <v>82</v>
      </c>
    </row>
    <row r="585" spans="2:65" s="1" customFormat="1">
      <c r="B585" s="31"/>
      <c r="D585" s="147" t="s">
        <v>169</v>
      </c>
      <c r="F585" s="148" t="s">
        <v>2718</v>
      </c>
      <c r="I585" s="145"/>
      <c r="L585" s="31"/>
      <c r="M585" s="146"/>
      <c r="T585" s="54"/>
      <c r="AT585" s="16" t="s">
        <v>169</v>
      </c>
      <c r="AU585" s="16" t="s">
        <v>82</v>
      </c>
    </row>
    <row r="586" spans="2:65" s="1" customFormat="1" ht="16.5" customHeight="1">
      <c r="B586" s="129"/>
      <c r="C586" s="130" t="s">
        <v>2719</v>
      </c>
      <c r="D586" s="130" t="s">
        <v>160</v>
      </c>
      <c r="E586" s="131" t="s">
        <v>2720</v>
      </c>
      <c r="F586" s="132" t="s">
        <v>2721</v>
      </c>
      <c r="G586" s="133" t="s">
        <v>1337</v>
      </c>
      <c r="H586" s="134">
        <v>16</v>
      </c>
      <c r="I586" s="135"/>
      <c r="J586" s="136">
        <f>ROUND(I586*H586,2)</f>
        <v>0</v>
      </c>
      <c r="K586" s="132" t="s">
        <v>1149</v>
      </c>
      <c r="L586" s="31"/>
      <c r="M586" s="137" t="s">
        <v>1</v>
      </c>
      <c r="N586" s="138" t="s">
        <v>39</v>
      </c>
      <c r="P586" s="139">
        <f>O586*H586</f>
        <v>0</v>
      </c>
      <c r="Q586" s="139">
        <v>0</v>
      </c>
      <c r="R586" s="139">
        <f>Q586*H586</f>
        <v>0</v>
      </c>
      <c r="S586" s="139">
        <v>0</v>
      </c>
      <c r="T586" s="140">
        <f>S586*H586</f>
        <v>0</v>
      </c>
      <c r="AR586" s="141" t="s">
        <v>165</v>
      </c>
      <c r="AT586" s="141" t="s">
        <v>160</v>
      </c>
      <c r="AU586" s="141" t="s">
        <v>82</v>
      </c>
      <c r="AY586" s="16" t="s">
        <v>159</v>
      </c>
      <c r="BE586" s="142">
        <f>IF(N586="základní",J586,0)</f>
        <v>0</v>
      </c>
      <c r="BF586" s="142">
        <f>IF(N586="snížená",J586,0)</f>
        <v>0</v>
      </c>
      <c r="BG586" s="142">
        <f>IF(N586="zákl. přenesená",J586,0)</f>
        <v>0</v>
      </c>
      <c r="BH586" s="142">
        <f>IF(N586="sníž. přenesená",J586,0)</f>
        <v>0</v>
      </c>
      <c r="BI586" s="142">
        <f>IF(N586="nulová",J586,0)</f>
        <v>0</v>
      </c>
      <c r="BJ586" s="16" t="s">
        <v>82</v>
      </c>
      <c r="BK586" s="142">
        <f>ROUND(I586*H586,2)</f>
        <v>0</v>
      </c>
      <c r="BL586" s="16" t="s">
        <v>165</v>
      </c>
      <c r="BM586" s="141" t="s">
        <v>2722</v>
      </c>
    </row>
    <row r="587" spans="2:65" s="1" customFormat="1">
      <c r="B587" s="31"/>
      <c r="D587" s="143" t="s">
        <v>167</v>
      </c>
      <c r="F587" s="144" t="s">
        <v>2721</v>
      </c>
      <c r="I587" s="145"/>
      <c r="L587" s="31"/>
      <c r="M587" s="146"/>
      <c r="T587" s="54"/>
      <c r="AT587" s="16" t="s">
        <v>167</v>
      </c>
      <c r="AU587" s="16" t="s">
        <v>82</v>
      </c>
    </row>
    <row r="588" spans="2:65" s="1" customFormat="1" ht="16.5" customHeight="1">
      <c r="B588" s="129"/>
      <c r="C588" s="130" t="s">
        <v>2723</v>
      </c>
      <c r="D588" s="130" t="s">
        <v>160</v>
      </c>
      <c r="E588" s="131" t="s">
        <v>2724</v>
      </c>
      <c r="F588" s="132" t="s">
        <v>2725</v>
      </c>
      <c r="G588" s="133" t="s">
        <v>1337</v>
      </c>
      <c r="H588" s="134">
        <v>2</v>
      </c>
      <c r="I588" s="135"/>
      <c r="J588" s="136">
        <f>ROUND(I588*H588,2)</f>
        <v>0</v>
      </c>
      <c r="K588" s="132" t="s">
        <v>1149</v>
      </c>
      <c r="L588" s="31"/>
      <c r="M588" s="137" t="s">
        <v>1</v>
      </c>
      <c r="N588" s="138" t="s">
        <v>39</v>
      </c>
      <c r="P588" s="139">
        <f>O588*H588</f>
        <v>0</v>
      </c>
      <c r="Q588" s="139">
        <v>0</v>
      </c>
      <c r="R588" s="139">
        <f>Q588*H588</f>
        <v>0</v>
      </c>
      <c r="S588" s="139">
        <v>0</v>
      </c>
      <c r="T588" s="140">
        <f>S588*H588</f>
        <v>0</v>
      </c>
      <c r="AR588" s="141" t="s">
        <v>165</v>
      </c>
      <c r="AT588" s="141" t="s">
        <v>160</v>
      </c>
      <c r="AU588" s="141" t="s">
        <v>82</v>
      </c>
      <c r="AY588" s="16" t="s">
        <v>159</v>
      </c>
      <c r="BE588" s="142">
        <f>IF(N588="základní",J588,0)</f>
        <v>0</v>
      </c>
      <c r="BF588" s="142">
        <f>IF(N588="snížená",J588,0)</f>
        <v>0</v>
      </c>
      <c r="BG588" s="142">
        <f>IF(N588="zákl. přenesená",J588,0)</f>
        <v>0</v>
      </c>
      <c r="BH588" s="142">
        <f>IF(N588="sníž. přenesená",J588,0)</f>
        <v>0</v>
      </c>
      <c r="BI588" s="142">
        <f>IF(N588="nulová",J588,0)</f>
        <v>0</v>
      </c>
      <c r="BJ588" s="16" t="s">
        <v>82</v>
      </c>
      <c r="BK588" s="142">
        <f>ROUND(I588*H588,2)</f>
        <v>0</v>
      </c>
      <c r="BL588" s="16" t="s">
        <v>165</v>
      </c>
      <c r="BM588" s="141" t="s">
        <v>2726</v>
      </c>
    </row>
    <row r="589" spans="2:65" s="1" customFormat="1">
      <c r="B589" s="31"/>
      <c r="D589" s="143" t="s">
        <v>167</v>
      </c>
      <c r="F589" s="144" t="s">
        <v>2725</v>
      </c>
      <c r="I589" s="145"/>
      <c r="L589" s="31"/>
      <c r="M589" s="146"/>
      <c r="T589" s="54"/>
      <c r="AT589" s="16" t="s">
        <v>167</v>
      </c>
      <c r="AU589" s="16" t="s">
        <v>82</v>
      </c>
    </row>
    <row r="590" spans="2:65" s="1" customFormat="1" ht="16.5" customHeight="1">
      <c r="B590" s="129"/>
      <c r="C590" s="130" t="s">
        <v>2727</v>
      </c>
      <c r="D590" s="130" t="s">
        <v>160</v>
      </c>
      <c r="E590" s="131" t="s">
        <v>2728</v>
      </c>
      <c r="F590" s="132" t="s">
        <v>2729</v>
      </c>
      <c r="G590" s="133" t="s">
        <v>218</v>
      </c>
      <c r="H590" s="134">
        <v>3</v>
      </c>
      <c r="I590" s="135"/>
      <c r="J590" s="136">
        <f>ROUND(I590*H590,2)</f>
        <v>0</v>
      </c>
      <c r="K590" s="132" t="s">
        <v>164</v>
      </c>
      <c r="L590" s="31"/>
      <c r="M590" s="137" t="s">
        <v>1</v>
      </c>
      <c r="N590" s="138" t="s">
        <v>39</v>
      </c>
      <c r="P590" s="139">
        <f>O590*H590</f>
        <v>0</v>
      </c>
      <c r="Q590" s="139">
        <v>0</v>
      </c>
      <c r="R590" s="139">
        <f>Q590*H590</f>
        <v>0</v>
      </c>
      <c r="S590" s="139">
        <v>0</v>
      </c>
      <c r="T590" s="140">
        <f>S590*H590</f>
        <v>0</v>
      </c>
      <c r="AR590" s="141" t="s">
        <v>165</v>
      </c>
      <c r="AT590" s="141" t="s">
        <v>160</v>
      </c>
      <c r="AU590" s="141" t="s">
        <v>82</v>
      </c>
      <c r="AY590" s="16" t="s">
        <v>159</v>
      </c>
      <c r="BE590" s="142">
        <f>IF(N590="základní",J590,0)</f>
        <v>0</v>
      </c>
      <c r="BF590" s="142">
        <f>IF(N590="snížená",J590,0)</f>
        <v>0</v>
      </c>
      <c r="BG590" s="142">
        <f>IF(N590="zákl. přenesená",J590,0)</f>
        <v>0</v>
      </c>
      <c r="BH590" s="142">
        <f>IF(N590="sníž. přenesená",J590,0)</f>
        <v>0</v>
      </c>
      <c r="BI590" s="142">
        <f>IF(N590="nulová",J590,0)</f>
        <v>0</v>
      </c>
      <c r="BJ590" s="16" t="s">
        <v>82</v>
      </c>
      <c r="BK590" s="142">
        <f>ROUND(I590*H590,2)</f>
        <v>0</v>
      </c>
      <c r="BL590" s="16" t="s">
        <v>165</v>
      </c>
      <c r="BM590" s="141" t="s">
        <v>2730</v>
      </c>
    </row>
    <row r="591" spans="2:65" s="1" customFormat="1">
      <c r="B591" s="31"/>
      <c r="D591" s="143" t="s">
        <v>167</v>
      </c>
      <c r="F591" s="144" t="s">
        <v>2731</v>
      </c>
      <c r="I591" s="145"/>
      <c r="L591" s="31"/>
      <c r="M591" s="146"/>
      <c r="T591" s="54"/>
      <c r="AT591" s="16" t="s">
        <v>167</v>
      </c>
      <c r="AU591" s="16" t="s">
        <v>82</v>
      </c>
    </row>
    <row r="592" spans="2:65" s="1" customFormat="1">
      <c r="B592" s="31"/>
      <c r="D592" s="147" t="s">
        <v>169</v>
      </c>
      <c r="F592" s="148" t="s">
        <v>2732</v>
      </c>
      <c r="I592" s="145"/>
      <c r="L592" s="31"/>
      <c r="M592" s="146"/>
      <c r="T592" s="54"/>
      <c r="AT592" s="16" t="s">
        <v>169</v>
      </c>
      <c r="AU592" s="16" t="s">
        <v>82</v>
      </c>
    </row>
    <row r="593" spans="2:65" s="1" customFormat="1" ht="16.5" customHeight="1">
      <c r="B593" s="129"/>
      <c r="C593" s="130" t="s">
        <v>2733</v>
      </c>
      <c r="D593" s="130" t="s">
        <v>160</v>
      </c>
      <c r="E593" s="131" t="s">
        <v>2734</v>
      </c>
      <c r="F593" s="132" t="s">
        <v>2735</v>
      </c>
      <c r="G593" s="133" t="s">
        <v>218</v>
      </c>
      <c r="H593" s="134">
        <v>1</v>
      </c>
      <c r="I593" s="135"/>
      <c r="J593" s="136">
        <f>ROUND(I593*H593,2)</f>
        <v>0</v>
      </c>
      <c r="K593" s="132" t="s">
        <v>164</v>
      </c>
      <c r="L593" s="31"/>
      <c r="M593" s="137" t="s">
        <v>1</v>
      </c>
      <c r="N593" s="138" t="s">
        <v>39</v>
      </c>
      <c r="P593" s="139">
        <f>O593*H593</f>
        <v>0</v>
      </c>
      <c r="Q593" s="139">
        <v>0</v>
      </c>
      <c r="R593" s="139">
        <f>Q593*H593</f>
        <v>0</v>
      </c>
      <c r="S593" s="139">
        <v>0</v>
      </c>
      <c r="T593" s="140">
        <f>S593*H593</f>
        <v>0</v>
      </c>
      <c r="AR593" s="141" t="s">
        <v>165</v>
      </c>
      <c r="AT593" s="141" t="s">
        <v>160</v>
      </c>
      <c r="AU593" s="141" t="s">
        <v>82</v>
      </c>
      <c r="AY593" s="16" t="s">
        <v>159</v>
      </c>
      <c r="BE593" s="142">
        <f>IF(N593="základní",J593,0)</f>
        <v>0</v>
      </c>
      <c r="BF593" s="142">
        <f>IF(N593="snížená",J593,0)</f>
        <v>0</v>
      </c>
      <c r="BG593" s="142">
        <f>IF(N593="zákl. přenesená",J593,0)</f>
        <v>0</v>
      </c>
      <c r="BH593" s="142">
        <f>IF(N593="sníž. přenesená",J593,0)</f>
        <v>0</v>
      </c>
      <c r="BI593" s="142">
        <f>IF(N593="nulová",J593,0)</f>
        <v>0</v>
      </c>
      <c r="BJ593" s="16" t="s">
        <v>82</v>
      </c>
      <c r="BK593" s="142">
        <f>ROUND(I593*H593,2)</f>
        <v>0</v>
      </c>
      <c r="BL593" s="16" t="s">
        <v>165</v>
      </c>
      <c r="BM593" s="141" t="s">
        <v>2736</v>
      </c>
    </row>
    <row r="594" spans="2:65" s="1" customFormat="1">
      <c r="B594" s="31"/>
      <c r="D594" s="143" t="s">
        <v>167</v>
      </c>
      <c r="F594" s="144" t="s">
        <v>2737</v>
      </c>
      <c r="I594" s="145"/>
      <c r="L594" s="31"/>
      <c r="M594" s="146"/>
      <c r="T594" s="54"/>
      <c r="AT594" s="16" t="s">
        <v>167</v>
      </c>
      <c r="AU594" s="16" t="s">
        <v>82</v>
      </c>
    </row>
    <row r="595" spans="2:65" s="1" customFormat="1">
      <c r="B595" s="31"/>
      <c r="D595" s="147" t="s">
        <v>169</v>
      </c>
      <c r="F595" s="148" t="s">
        <v>2738</v>
      </c>
      <c r="I595" s="145"/>
      <c r="L595" s="31"/>
      <c r="M595" s="146"/>
      <c r="T595" s="54"/>
      <c r="AT595" s="16" t="s">
        <v>169</v>
      </c>
      <c r="AU595" s="16" t="s">
        <v>82</v>
      </c>
    </row>
    <row r="596" spans="2:65" s="1" customFormat="1" ht="16.5" customHeight="1">
      <c r="B596" s="129"/>
      <c r="C596" s="130" t="s">
        <v>2739</v>
      </c>
      <c r="D596" s="130" t="s">
        <v>160</v>
      </c>
      <c r="E596" s="131" t="s">
        <v>2740</v>
      </c>
      <c r="F596" s="132" t="s">
        <v>2741</v>
      </c>
      <c r="G596" s="133" t="s">
        <v>218</v>
      </c>
      <c r="H596" s="134">
        <v>3</v>
      </c>
      <c r="I596" s="135"/>
      <c r="J596" s="136">
        <f>ROUND(I596*H596,2)</f>
        <v>0</v>
      </c>
      <c r="K596" s="132" t="s">
        <v>164</v>
      </c>
      <c r="L596" s="31"/>
      <c r="M596" s="137" t="s">
        <v>1</v>
      </c>
      <c r="N596" s="138" t="s">
        <v>39</v>
      </c>
      <c r="P596" s="139">
        <f>O596*H596</f>
        <v>0</v>
      </c>
      <c r="Q596" s="139">
        <v>0</v>
      </c>
      <c r="R596" s="139">
        <f>Q596*H596</f>
        <v>0</v>
      </c>
      <c r="S596" s="139">
        <v>0</v>
      </c>
      <c r="T596" s="140">
        <f>S596*H596</f>
        <v>0</v>
      </c>
      <c r="AR596" s="141" t="s">
        <v>165</v>
      </c>
      <c r="AT596" s="141" t="s">
        <v>160</v>
      </c>
      <c r="AU596" s="141" t="s">
        <v>82</v>
      </c>
      <c r="AY596" s="16" t="s">
        <v>159</v>
      </c>
      <c r="BE596" s="142">
        <f>IF(N596="základní",J596,0)</f>
        <v>0</v>
      </c>
      <c r="BF596" s="142">
        <f>IF(N596="snížená",J596,0)</f>
        <v>0</v>
      </c>
      <c r="BG596" s="142">
        <f>IF(N596="zákl. přenesená",J596,0)</f>
        <v>0</v>
      </c>
      <c r="BH596" s="142">
        <f>IF(N596="sníž. přenesená",J596,0)</f>
        <v>0</v>
      </c>
      <c r="BI596" s="142">
        <f>IF(N596="nulová",J596,0)</f>
        <v>0</v>
      </c>
      <c r="BJ596" s="16" t="s">
        <v>82</v>
      </c>
      <c r="BK596" s="142">
        <f>ROUND(I596*H596,2)</f>
        <v>0</v>
      </c>
      <c r="BL596" s="16" t="s">
        <v>165</v>
      </c>
      <c r="BM596" s="141" t="s">
        <v>2742</v>
      </c>
    </row>
    <row r="597" spans="2:65" s="1" customFormat="1">
      <c r="B597" s="31"/>
      <c r="D597" s="143" t="s">
        <v>167</v>
      </c>
      <c r="F597" s="144" t="s">
        <v>2743</v>
      </c>
      <c r="I597" s="145"/>
      <c r="L597" s="31"/>
      <c r="M597" s="146"/>
      <c r="T597" s="54"/>
      <c r="AT597" s="16" t="s">
        <v>167</v>
      </c>
      <c r="AU597" s="16" t="s">
        <v>82</v>
      </c>
    </row>
    <row r="598" spans="2:65" s="1" customFormat="1">
      <c r="B598" s="31"/>
      <c r="D598" s="147" t="s">
        <v>169</v>
      </c>
      <c r="F598" s="148" t="s">
        <v>2744</v>
      </c>
      <c r="I598" s="145"/>
      <c r="L598" s="31"/>
      <c r="M598" s="146"/>
      <c r="T598" s="54"/>
      <c r="AT598" s="16" t="s">
        <v>169</v>
      </c>
      <c r="AU598" s="16" t="s">
        <v>82</v>
      </c>
    </row>
    <row r="599" spans="2:65" s="1" customFormat="1" ht="16.5" customHeight="1">
      <c r="B599" s="129"/>
      <c r="C599" s="130" t="s">
        <v>2745</v>
      </c>
      <c r="D599" s="130" t="s">
        <v>160</v>
      </c>
      <c r="E599" s="131" t="s">
        <v>2746</v>
      </c>
      <c r="F599" s="132" t="s">
        <v>2747</v>
      </c>
      <c r="G599" s="133" t="s">
        <v>218</v>
      </c>
      <c r="H599" s="134">
        <v>1</v>
      </c>
      <c r="I599" s="135"/>
      <c r="J599" s="136">
        <f>ROUND(I599*H599,2)</f>
        <v>0</v>
      </c>
      <c r="K599" s="132" t="s">
        <v>164</v>
      </c>
      <c r="L599" s="31"/>
      <c r="M599" s="137" t="s">
        <v>1</v>
      </c>
      <c r="N599" s="138" t="s">
        <v>39</v>
      </c>
      <c r="P599" s="139">
        <f>O599*H599</f>
        <v>0</v>
      </c>
      <c r="Q599" s="139">
        <v>0</v>
      </c>
      <c r="R599" s="139">
        <f>Q599*H599</f>
        <v>0</v>
      </c>
      <c r="S599" s="139">
        <v>0</v>
      </c>
      <c r="T599" s="140">
        <f>S599*H599</f>
        <v>0</v>
      </c>
      <c r="AR599" s="141" t="s">
        <v>165</v>
      </c>
      <c r="AT599" s="141" t="s">
        <v>160</v>
      </c>
      <c r="AU599" s="141" t="s">
        <v>82</v>
      </c>
      <c r="AY599" s="16" t="s">
        <v>159</v>
      </c>
      <c r="BE599" s="142">
        <f>IF(N599="základní",J599,0)</f>
        <v>0</v>
      </c>
      <c r="BF599" s="142">
        <f>IF(N599="snížená",J599,0)</f>
        <v>0</v>
      </c>
      <c r="BG599" s="142">
        <f>IF(N599="zákl. přenesená",J599,0)</f>
        <v>0</v>
      </c>
      <c r="BH599" s="142">
        <f>IF(N599="sníž. přenesená",J599,0)</f>
        <v>0</v>
      </c>
      <c r="BI599" s="142">
        <f>IF(N599="nulová",J599,0)</f>
        <v>0</v>
      </c>
      <c r="BJ599" s="16" t="s">
        <v>82</v>
      </c>
      <c r="BK599" s="142">
        <f>ROUND(I599*H599,2)</f>
        <v>0</v>
      </c>
      <c r="BL599" s="16" t="s">
        <v>165</v>
      </c>
      <c r="BM599" s="141" t="s">
        <v>2748</v>
      </c>
    </row>
    <row r="600" spans="2:65" s="1" customFormat="1">
      <c r="B600" s="31"/>
      <c r="D600" s="143" t="s">
        <v>167</v>
      </c>
      <c r="F600" s="144" t="s">
        <v>2749</v>
      </c>
      <c r="I600" s="145"/>
      <c r="L600" s="31"/>
      <c r="M600" s="146"/>
      <c r="T600" s="54"/>
      <c r="AT600" s="16" t="s">
        <v>167</v>
      </c>
      <c r="AU600" s="16" t="s">
        <v>82</v>
      </c>
    </row>
    <row r="601" spans="2:65" s="1" customFormat="1">
      <c r="B601" s="31"/>
      <c r="D601" s="147" t="s">
        <v>169</v>
      </c>
      <c r="F601" s="148" t="s">
        <v>2750</v>
      </c>
      <c r="I601" s="145"/>
      <c r="L601" s="31"/>
      <c r="M601" s="146"/>
      <c r="T601" s="54"/>
      <c r="AT601" s="16" t="s">
        <v>169</v>
      </c>
      <c r="AU601" s="16" t="s">
        <v>82</v>
      </c>
    </row>
    <row r="602" spans="2:65" s="1" customFormat="1" ht="16.5" customHeight="1">
      <c r="B602" s="129"/>
      <c r="C602" s="130" t="s">
        <v>2751</v>
      </c>
      <c r="D602" s="130" t="s">
        <v>160</v>
      </c>
      <c r="E602" s="131" t="s">
        <v>2752</v>
      </c>
      <c r="F602" s="132" t="s">
        <v>2753</v>
      </c>
      <c r="G602" s="133" t="s">
        <v>218</v>
      </c>
      <c r="H602" s="134">
        <v>2</v>
      </c>
      <c r="I602" s="135"/>
      <c r="J602" s="136">
        <f>ROUND(I602*H602,2)</f>
        <v>0</v>
      </c>
      <c r="K602" s="132" t="s">
        <v>1149</v>
      </c>
      <c r="L602" s="31"/>
      <c r="M602" s="137" t="s">
        <v>1</v>
      </c>
      <c r="N602" s="138" t="s">
        <v>39</v>
      </c>
      <c r="P602" s="139">
        <f>O602*H602</f>
        <v>0</v>
      </c>
      <c r="Q602" s="139">
        <v>0</v>
      </c>
      <c r="R602" s="139">
        <f>Q602*H602</f>
        <v>0</v>
      </c>
      <c r="S602" s="139">
        <v>0</v>
      </c>
      <c r="T602" s="140">
        <f>S602*H602</f>
        <v>0</v>
      </c>
      <c r="AR602" s="141" t="s">
        <v>165</v>
      </c>
      <c r="AT602" s="141" t="s">
        <v>160</v>
      </c>
      <c r="AU602" s="141" t="s">
        <v>82</v>
      </c>
      <c r="AY602" s="16" t="s">
        <v>159</v>
      </c>
      <c r="BE602" s="142">
        <f>IF(N602="základní",J602,0)</f>
        <v>0</v>
      </c>
      <c r="BF602" s="142">
        <f>IF(N602="snížená",J602,0)</f>
        <v>0</v>
      </c>
      <c r="BG602" s="142">
        <f>IF(N602="zákl. přenesená",J602,0)</f>
        <v>0</v>
      </c>
      <c r="BH602" s="142">
        <f>IF(N602="sníž. přenesená",J602,0)</f>
        <v>0</v>
      </c>
      <c r="BI602" s="142">
        <f>IF(N602="nulová",J602,0)</f>
        <v>0</v>
      </c>
      <c r="BJ602" s="16" t="s">
        <v>82</v>
      </c>
      <c r="BK602" s="142">
        <f>ROUND(I602*H602,2)</f>
        <v>0</v>
      </c>
      <c r="BL602" s="16" t="s">
        <v>165</v>
      </c>
      <c r="BM602" s="141" t="s">
        <v>2754</v>
      </c>
    </row>
    <row r="603" spans="2:65" s="1" customFormat="1">
      <c r="B603" s="31"/>
      <c r="D603" s="143" t="s">
        <v>167</v>
      </c>
      <c r="F603" s="144" t="s">
        <v>2753</v>
      </c>
      <c r="I603" s="145"/>
      <c r="L603" s="31"/>
      <c r="M603" s="146"/>
      <c r="T603" s="54"/>
      <c r="AT603" s="16" t="s">
        <v>167</v>
      </c>
      <c r="AU603" s="16" t="s">
        <v>82</v>
      </c>
    </row>
    <row r="604" spans="2:65" s="14" customFormat="1">
      <c r="B604" s="163"/>
      <c r="D604" s="143" t="s">
        <v>171</v>
      </c>
      <c r="E604" s="164" t="s">
        <v>1</v>
      </c>
      <c r="F604" s="165" t="s">
        <v>2755</v>
      </c>
      <c r="H604" s="164" t="s">
        <v>1</v>
      </c>
      <c r="I604" s="166"/>
      <c r="L604" s="163"/>
      <c r="M604" s="167"/>
      <c r="T604" s="168"/>
      <c r="AT604" s="164" t="s">
        <v>171</v>
      </c>
      <c r="AU604" s="164" t="s">
        <v>82</v>
      </c>
      <c r="AV604" s="14" t="s">
        <v>82</v>
      </c>
      <c r="AW604" s="14" t="s">
        <v>31</v>
      </c>
      <c r="AX604" s="14" t="s">
        <v>74</v>
      </c>
      <c r="AY604" s="164" t="s">
        <v>159</v>
      </c>
    </row>
    <row r="605" spans="2:65" s="14" customFormat="1">
      <c r="B605" s="163"/>
      <c r="D605" s="143" t="s">
        <v>171</v>
      </c>
      <c r="E605" s="164" t="s">
        <v>1</v>
      </c>
      <c r="F605" s="165" t="s">
        <v>2756</v>
      </c>
      <c r="H605" s="164" t="s">
        <v>1</v>
      </c>
      <c r="I605" s="166"/>
      <c r="L605" s="163"/>
      <c r="M605" s="167"/>
      <c r="T605" s="168"/>
      <c r="AT605" s="164" t="s">
        <v>171</v>
      </c>
      <c r="AU605" s="164" t="s">
        <v>82</v>
      </c>
      <c r="AV605" s="14" t="s">
        <v>82</v>
      </c>
      <c r="AW605" s="14" t="s">
        <v>31</v>
      </c>
      <c r="AX605" s="14" t="s">
        <v>74</v>
      </c>
      <c r="AY605" s="164" t="s">
        <v>159</v>
      </c>
    </row>
    <row r="606" spans="2:65" s="12" customFormat="1">
      <c r="B606" s="149"/>
      <c r="D606" s="143" t="s">
        <v>171</v>
      </c>
      <c r="E606" s="150" t="s">
        <v>1</v>
      </c>
      <c r="F606" s="151" t="s">
        <v>84</v>
      </c>
      <c r="H606" s="152">
        <v>2</v>
      </c>
      <c r="I606" s="153"/>
      <c r="L606" s="149"/>
      <c r="M606" s="154"/>
      <c r="T606" s="155"/>
      <c r="AT606" s="150" t="s">
        <v>171</v>
      </c>
      <c r="AU606" s="150" t="s">
        <v>82</v>
      </c>
      <c r="AV606" s="12" t="s">
        <v>84</v>
      </c>
      <c r="AW606" s="12" t="s">
        <v>31</v>
      </c>
      <c r="AX606" s="12" t="s">
        <v>74</v>
      </c>
      <c r="AY606" s="150" t="s">
        <v>159</v>
      </c>
    </row>
    <row r="607" spans="2:65" s="13" customFormat="1">
      <c r="B607" s="156"/>
      <c r="D607" s="143" t="s">
        <v>171</v>
      </c>
      <c r="E607" s="157" t="s">
        <v>1</v>
      </c>
      <c r="F607" s="158" t="s">
        <v>173</v>
      </c>
      <c r="H607" s="159">
        <v>2</v>
      </c>
      <c r="I607" s="160"/>
      <c r="L607" s="156"/>
      <c r="M607" s="161"/>
      <c r="T607" s="162"/>
      <c r="AT607" s="157" t="s">
        <v>171</v>
      </c>
      <c r="AU607" s="157" t="s">
        <v>82</v>
      </c>
      <c r="AV607" s="13" t="s">
        <v>165</v>
      </c>
      <c r="AW607" s="13" t="s">
        <v>31</v>
      </c>
      <c r="AX607" s="13" t="s">
        <v>82</v>
      </c>
      <c r="AY607" s="157" t="s">
        <v>159</v>
      </c>
    </row>
    <row r="608" spans="2:65" s="1" customFormat="1" ht="16.5" customHeight="1">
      <c r="B608" s="129"/>
      <c r="C608" s="130" t="s">
        <v>2757</v>
      </c>
      <c r="D608" s="130" t="s">
        <v>160</v>
      </c>
      <c r="E608" s="131" t="s">
        <v>2758</v>
      </c>
      <c r="F608" s="132" t="s">
        <v>2759</v>
      </c>
      <c r="G608" s="133" t="s">
        <v>218</v>
      </c>
      <c r="H608" s="134">
        <v>1</v>
      </c>
      <c r="I608" s="135"/>
      <c r="J608" s="136">
        <f>ROUND(I608*H608,2)</f>
        <v>0</v>
      </c>
      <c r="K608" s="132" t="s">
        <v>164</v>
      </c>
      <c r="L608" s="31"/>
      <c r="M608" s="137" t="s">
        <v>1</v>
      </c>
      <c r="N608" s="138" t="s">
        <v>39</v>
      </c>
      <c r="P608" s="139">
        <f>O608*H608</f>
        <v>0</v>
      </c>
      <c r="Q608" s="139">
        <v>0</v>
      </c>
      <c r="R608" s="139">
        <f>Q608*H608</f>
        <v>0</v>
      </c>
      <c r="S608" s="139">
        <v>0</v>
      </c>
      <c r="T608" s="140">
        <f>S608*H608</f>
        <v>0</v>
      </c>
      <c r="AR608" s="141" t="s">
        <v>165</v>
      </c>
      <c r="AT608" s="141" t="s">
        <v>160</v>
      </c>
      <c r="AU608" s="141" t="s">
        <v>82</v>
      </c>
      <c r="AY608" s="16" t="s">
        <v>159</v>
      </c>
      <c r="BE608" s="142">
        <f>IF(N608="základní",J608,0)</f>
        <v>0</v>
      </c>
      <c r="BF608" s="142">
        <f>IF(N608="snížená",J608,0)</f>
        <v>0</v>
      </c>
      <c r="BG608" s="142">
        <f>IF(N608="zákl. přenesená",J608,0)</f>
        <v>0</v>
      </c>
      <c r="BH608" s="142">
        <f>IF(N608="sníž. přenesená",J608,0)</f>
        <v>0</v>
      </c>
      <c r="BI608" s="142">
        <f>IF(N608="nulová",J608,0)</f>
        <v>0</v>
      </c>
      <c r="BJ608" s="16" t="s">
        <v>82</v>
      </c>
      <c r="BK608" s="142">
        <f>ROUND(I608*H608,2)</f>
        <v>0</v>
      </c>
      <c r="BL608" s="16" t="s">
        <v>165</v>
      </c>
      <c r="BM608" s="141" t="s">
        <v>2760</v>
      </c>
    </row>
    <row r="609" spans="2:65" s="1" customFormat="1">
      <c r="B609" s="31"/>
      <c r="D609" s="143" t="s">
        <v>167</v>
      </c>
      <c r="F609" s="144" t="s">
        <v>2761</v>
      </c>
      <c r="I609" s="145"/>
      <c r="L609" s="31"/>
      <c r="M609" s="146"/>
      <c r="T609" s="54"/>
      <c r="AT609" s="16" t="s">
        <v>167</v>
      </c>
      <c r="AU609" s="16" t="s">
        <v>82</v>
      </c>
    </row>
    <row r="610" spans="2:65" s="1" customFormat="1">
      <c r="B610" s="31"/>
      <c r="D610" s="147" t="s">
        <v>169</v>
      </c>
      <c r="F610" s="148" t="s">
        <v>2762</v>
      </c>
      <c r="I610" s="145"/>
      <c r="L610" s="31"/>
      <c r="M610" s="146"/>
      <c r="T610" s="54"/>
      <c r="AT610" s="16" t="s">
        <v>169</v>
      </c>
      <c r="AU610" s="16" t="s">
        <v>82</v>
      </c>
    </row>
    <row r="611" spans="2:65" s="1" customFormat="1" ht="16.5" customHeight="1">
      <c r="B611" s="129"/>
      <c r="C611" s="130" t="s">
        <v>2763</v>
      </c>
      <c r="D611" s="130" t="s">
        <v>160</v>
      </c>
      <c r="E611" s="131" t="s">
        <v>2764</v>
      </c>
      <c r="F611" s="132" t="s">
        <v>2765</v>
      </c>
      <c r="G611" s="133" t="s">
        <v>218</v>
      </c>
      <c r="H611" s="134">
        <v>1</v>
      </c>
      <c r="I611" s="135"/>
      <c r="J611" s="136">
        <f>ROUND(I611*H611,2)</f>
        <v>0</v>
      </c>
      <c r="K611" s="132" t="s">
        <v>164</v>
      </c>
      <c r="L611" s="31"/>
      <c r="M611" s="137" t="s">
        <v>1</v>
      </c>
      <c r="N611" s="138" t="s">
        <v>39</v>
      </c>
      <c r="P611" s="139">
        <f>O611*H611</f>
        <v>0</v>
      </c>
      <c r="Q611" s="139">
        <v>0</v>
      </c>
      <c r="R611" s="139">
        <f>Q611*H611</f>
        <v>0</v>
      </c>
      <c r="S611" s="139">
        <v>0</v>
      </c>
      <c r="T611" s="140">
        <f>S611*H611</f>
        <v>0</v>
      </c>
      <c r="AR611" s="141" t="s">
        <v>165</v>
      </c>
      <c r="AT611" s="141" t="s">
        <v>160</v>
      </c>
      <c r="AU611" s="141" t="s">
        <v>82</v>
      </c>
      <c r="AY611" s="16" t="s">
        <v>159</v>
      </c>
      <c r="BE611" s="142">
        <f>IF(N611="základní",J611,0)</f>
        <v>0</v>
      </c>
      <c r="BF611" s="142">
        <f>IF(N611="snížená",J611,0)</f>
        <v>0</v>
      </c>
      <c r="BG611" s="142">
        <f>IF(N611="zákl. přenesená",J611,0)</f>
        <v>0</v>
      </c>
      <c r="BH611" s="142">
        <f>IF(N611="sníž. přenesená",J611,0)</f>
        <v>0</v>
      </c>
      <c r="BI611" s="142">
        <f>IF(N611="nulová",J611,0)</f>
        <v>0</v>
      </c>
      <c r="BJ611" s="16" t="s">
        <v>82</v>
      </c>
      <c r="BK611" s="142">
        <f>ROUND(I611*H611,2)</f>
        <v>0</v>
      </c>
      <c r="BL611" s="16" t="s">
        <v>165</v>
      </c>
      <c r="BM611" s="141" t="s">
        <v>2766</v>
      </c>
    </row>
    <row r="612" spans="2:65" s="1" customFormat="1">
      <c r="B612" s="31"/>
      <c r="D612" s="143" t="s">
        <v>167</v>
      </c>
      <c r="F612" s="144" t="s">
        <v>2767</v>
      </c>
      <c r="I612" s="145"/>
      <c r="L612" s="31"/>
      <c r="M612" s="146"/>
      <c r="T612" s="54"/>
      <c r="AT612" s="16" t="s">
        <v>167</v>
      </c>
      <c r="AU612" s="16" t="s">
        <v>82</v>
      </c>
    </row>
    <row r="613" spans="2:65" s="1" customFormat="1">
      <c r="B613" s="31"/>
      <c r="D613" s="147" t="s">
        <v>169</v>
      </c>
      <c r="F613" s="148" t="s">
        <v>2768</v>
      </c>
      <c r="I613" s="145"/>
      <c r="L613" s="31"/>
      <c r="M613" s="146"/>
      <c r="T613" s="54"/>
      <c r="AT613" s="16" t="s">
        <v>169</v>
      </c>
      <c r="AU613" s="16" t="s">
        <v>82</v>
      </c>
    </row>
    <row r="614" spans="2:65" s="1" customFormat="1" ht="16.5" customHeight="1">
      <c r="B614" s="129"/>
      <c r="C614" s="130" t="s">
        <v>2769</v>
      </c>
      <c r="D614" s="130" t="s">
        <v>160</v>
      </c>
      <c r="E614" s="131" t="s">
        <v>2770</v>
      </c>
      <c r="F614" s="132" t="s">
        <v>2771</v>
      </c>
      <c r="G614" s="133" t="s">
        <v>218</v>
      </c>
      <c r="H614" s="134">
        <v>1</v>
      </c>
      <c r="I614" s="135"/>
      <c r="J614" s="136">
        <f>ROUND(I614*H614,2)</f>
        <v>0</v>
      </c>
      <c r="K614" s="132" t="s">
        <v>164</v>
      </c>
      <c r="L614" s="31"/>
      <c r="M614" s="137" t="s">
        <v>1</v>
      </c>
      <c r="N614" s="138" t="s">
        <v>39</v>
      </c>
      <c r="P614" s="139">
        <f>O614*H614</f>
        <v>0</v>
      </c>
      <c r="Q614" s="139">
        <v>0</v>
      </c>
      <c r="R614" s="139">
        <f>Q614*H614</f>
        <v>0</v>
      </c>
      <c r="S614" s="139">
        <v>0</v>
      </c>
      <c r="T614" s="140">
        <f>S614*H614</f>
        <v>0</v>
      </c>
      <c r="AR614" s="141" t="s">
        <v>165</v>
      </c>
      <c r="AT614" s="141" t="s">
        <v>160</v>
      </c>
      <c r="AU614" s="141" t="s">
        <v>82</v>
      </c>
      <c r="AY614" s="16" t="s">
        <v>159</v>
      </c>
      <c r="BE614" s="142">
        <f>IF(N614="základní",J614,0)</f>
        <v>0</v>
      </c>
      <c r="BF614" s="142">
        <f>IF(N614="snížená",J614,0)</f>
        <v>0</v>
      </c>
      <c r="BG614" s="142">
        <f>IF(N614="zákl. přenesená",J614,0)</f>
        <v>0</v>
      </c>
      <c r="BH614" s="142">
        <f>IF(N614="sníž. přenesená",J614,0)</f>
        <v>0</v>
      </c>
      <c r="BI614" s="142">
        <f>IF(N614="nulová",J614,0)</f>
        <v>0</v>
      </c>
      <c r="BJ614" s="16" t="s">
        <v>82</v>
      </c>
      <c r="BK614" s="142">
        <f>ROUND(I614*H614,2)</f>
        <v>0</v>
      </c>
      <c r="BL614" s="16" t="s">
        <v>165</v>
      </c>
      <c r="BM614" s="141" t="s">
        <v>2772</v>
      </c>
    </row>
    <row r="615" spans="2:65" s="1" customFormat="1">
      <c r="B615" s="31"/>
      <c r="D615" s="143" t="s">
        <v>167</v>
      </c>
      <c r="F615" s="144" t="s">
        <v>2773</v>
      </c>
      <c r="I615" s="145"/>
      <c r="L615" s="31"/>
      <c r="M615" s="146"/>
      <c r="T615" s="54"/>
      <c r="AT615" s="16" t="s">
        <v>167</v>
      </c>
      <c r="AU615" s="16" t="s">
        <v>82</v>
      </c>
    </row>
    <row r="616" spans="2:65" s="1" customFormat="1">
      <c r="B616" s="31"/>
      <c r="D616" s="147" t="s">
        <v>169</v>
      </c>
      <c r="F616" s="148" t="s">
        <v>2774</v>
      </c>
      <c r="I616" s="145"/>
      <c r="L616" s="31"/>
      <c r="M616" s="146"/>
      <c r="T616" s="54"/>
      <c r="AT616" s="16" t="s">
        <v>169</v>
      </c>
      <c r="AU616" s="16" t="s">
        <v>82</v>
      </c>
    </row>
    <row r="617" spans="2:65" s="1" customFormat="1" ht="16.5" customHeight="1">
      <c r="B617" s="129"/>
      <c r="C617" s="130" t="s">
        <v>322</v>
      </c>
      <c r="D617" s="130" t="s">
        <v>160</v>
      </c>
      <c r="E617" s="131" t="s">
        <v>2775</v>
      </c>
      <c r="F617" s="132" t="s">
        <v>2776</v>
      </c>
      <c r="G617" s="133" t="s">
        <v>218</v>
      </c>
      <c r="H617" s="134">
        <v>1</v>
      </c>
      <c r="I617" s="135"/>
      <c r="J617" s="136">
        <f>ROUND(I617*H617,2)</f>
        <v>0</v>
      </c>
      <c r="K617" s="132" t="s">
        <v>164</v>
      </c>
      <c r="L617" s="31"/>
      <c r="M617" s="137" t="s">
        <v>1</v>
      </c>
      <c r="N617" s="138" t="s">
        <v>39</v>
      </c>
      <c r="P617" s="139">
        <f>O617*H617</f>
        <v>0</v>
      </c>
      <c r="Q617" s="139">
        <v>0</v>
      </c>
      <c r="R617" s="139">
        <f>Q617*H617</f>
        <v>0</v>
      </c>
      <c r="S617" s="139">
        <v>0</v>
      </c>
      <c r="T617" s="140">
        <f>S617*H617</f>
        <v>0</v>
      </c>
      <c r="AR617" s="141" t="s">
        <v>165</v>
      </c>
      <c r="AT617" s="141" t="s">
        <v>160</v>
      </c>
      <c r="AU617" s="141" t="s">
        <v>82</v>
      </c>
      <c r="AY617" s="16" t="s">
        <v>159</v>
      </c>
      <c r="BE617" s="142">
        <f>IF(N617="základní",J617,0)</f>
        <v>0</v>
      </c>
      <c r="BF617" s="142">
        <f>IF(N617="snížená",J617,0)</f>
        <v>0</v>
      </c>
      <c r="BG617" s="142">
        <f>IF(N617="zákl. přenesená",J617,0)</f>
        <v>0</v>
      </c>
      <c r="BH617" s="142">
        <f>IF(N617="sníž. přenesená",J617,0)</f>
        <v>0</v>
      </c>
      <c r="BI617" s="142">
        <f>IF(N617="nulová",J617,0)</f>
        <v>0</v>
      </c>
      <c r="BJ617" s="16" t="s">
        <v>82</v>
      </c>
      <c r="BK617" s="142">
        <f>ROUND(I617*H617,2)</f>
        <v>0</v>
      </c>
      <c r="BL617" s="16" t="s">
        <v>165</v>
      </c>
      <c r="BM617" s="141" t="s">
        <v>2777</v>
      </c>
    </row>
    <row r="618" spans="2:65" s="1" customFormat="1">
      <c r="B618" s="31"/>
      <c r="D618" s="143" t="s">
        <v>167</v>
      </c>
      <c r="F618" s="144" t="s">
        <v>2778</v>
      </c>
      <c r="I618" s="145"/>
      <c r="L618" s="31"/>
      <c r="M618" s="146"/>
      <c r="T618" s="54"/>
      <c r="AT618" s="16" t="s">
        <v>167</v>
      </c>
      <c r="AU618" s="16" t="s">
        <v>82</v>
      </c>
    </row>
    <row r="619" spans="2:65" s="1" customFormat="1">
      <c r="B619" s="31"/>
      <c r="D619" s="147" t="s">
        <v>169</v>
      </c>
      <c r="F619" s="148" t="s">
        <v>2779</v>
      </c>
      <c r="I619" s="145"/>
      <c r="L619" s="31"/>
      <c r="M619" s="146"/>
      <c r="T619" s="54"/>
      <c r="AT619" s="16" t="s">
        <v>169</v>
      </c>
      <c r="AU619" s="16" t="s">
        <v>82</v>
      </c>
    </row>
    <row r="620" spans="2:65" s="1" customFormat="1" ht="16.5" customHeight="1">
      <c r="B620" s="129"/>
      <c r="C620" s="130" t="s">
        <v>2780</v>
      </c>
      <c r="D620" s="130" t="s">
        <v>160</v>
      </c>
      <c r="E620" s="131" t="s">
        <v>2781</v>
      </c>
      <c r="F620" s="132" t="s">
        <v>2782</v>
      </c>
      <c r="G620" s="133" t="s">
        <v>218</v>
      </c>
      <c r="H620" s="134">
        <v>2</v>
      </c>
      <c r="I620" s="135"/>
      <c r="J620" s="136">
        <f>ROUND(I620*H620,2)</f>
        <v>0</v>
      </c>
      <c r="K620" s="132" t="s">
        <v>164</v>
      </c>
      <c r="L620" s="31"/>
      <c r="M620" s="137" t="s">
        <v>1</v>
      </c>
      <c r="N620" s="138" t="s">
        <v>39</v>
      </c>
      <c r="P620" s="139">
        <f>O620*H620</f>
        <v>0</v>
      </c>
      <c r="Q620" s="139">
        <v>0</v>
      </c>
      <c r="R620" s="139">
        <f>Q620*H620</f>
        <v>0</v>
      </c>
      <c r="S620" s="139">
        <v>0</v>
      </c>
      <c r="T620" s="140">
        <f>S620*H620</f>
        <v>0</v>
      </c>
      <c r="AR620" s="141" t="s">
        <v>165</v>
      </c>
      <c r="AT620" s="141" t="s">
        <v>160</v>
      </c>
      <c r="AU620" s="141" t="s">
        <v>82</v>
      </c>
      <c r="AY620" s="16" t="s">
        <v>159</v>
      </c>
      <c r="BE620" s="142">
        <f>IF(N620="základní",J620,0)</f>
        <v>0</v>
      </c>
      <c r="BF620" s="142">
        <f>IF(N620="snížená",J620,0)</f>
        <v>0</v>
      </c>
      <c r="BG620" s="142">
        <f>IF(N620="zákl. přenesená",J620,0)</f>
        <v>0</v>
      </c>
      <c r="BH620" s="142">
        <f>IF(N620="sníž. přenesená",J620,0)</f>
        <v>0</v>
      </c>
      <c r="BI620" s="142">
        <f>IF(N620="nulová",J620,0)</f>
        <v>0</v>
      </c>
      <c r="BJ620" s="16" t="s">
        <v>82</v>
      </c>
      <c r="BK620" s="142">
        <f>ROUND(I620*H620,2)</f>
        <v>0</v>
      </c>
      <c r="BL620" s="16" t="s">
        <v>165</v>
      </c>
      <c r="BM620" s="141" t="s">
        <v>2783</v>
      </c>
    </row>
    <row r="621" spans="2:65" s="1" customFormat="1">
      <c r="B621" s="31"/>
      <c r="D621" s="143" t="s">
        <v>167</v>
      </c>
      <c r="F621" s="144" t="s">
        <v>2784</v>
      </c>
      <c r="I621" s="145"/>
      <c r="L621" s="31"/>
      <c r="M621" s="146"/>
      <c r="T621" s="54"/>
      <c r="AT621" s="16" t="s">
        <v>167</v>
      </c>
      <c r="AU621" s="16" t="s">
        <v>82</v>
      </c>
    </row>
    <row r="622" spans="2:65" s="1" customFormat="1">
      <c r="B622" s="31"/>
      <c r="D622" s="147" t="s">
        <v>169</v>
      </c>
      <c r="F622" s="148" t="s">
        <v>2785</v>
      </c>
      <c r="I622" s="145"/>
      <c r="L622" s="31"/>
      <c r="M622" s="146"/>
      <c r="T622" s="54"/>
      <c r="AT622" s="16" t="s">
        <v>169</v>
      </c>
      <c r="AU622" s="16" t="s">
        <v>82</v>
      </c>
    </row>
    <row r="623" spans="2:65" s="1" customFormat="1" ht="16.5" customHeight="1">
      <c r="B623" s="129"/>
      <c r="C623" s="130" t="s">
        <v>1581</v>
      </c>
      <c r="D623" s="130" t="s">
        <v>160</v>
      </c>
      <c r="E623" s="131" t="s">
        <v>2786</v>
      </c>
      <c r="F623" s="132" t="s">
        <v>2787</v>
      </c>
      <c r="G623" s="133" t="s">
        <v>218</v>
      </c>
      <c r="H623" s="134">
        <v>2</v>
      </c>
      <c r="I623" s="135"/>
      <c r="J623" s="136">
        <f>ROUND(I623*H623,2)</f>
        <v>0</v>
      </c>
      <c r="K623" s="132" t="s">
        <v>164</v>
      </c>
      <c r="L623" s="31"/>
      <c r="M623" s="137" t="s">
        <v>1</v>
      </c>
      <c r="N623" s="138" t="s">
        <v>39</v>
      </c>
      <c r="P623" s="139">
        <f>O623*H623</f>
        <v>0</v>
      </c>
      <c r="Q623" s="139">
        <v>0</v>
      </c>
      <c r="R623" s="139">
        <f>Q623*H623</f>
        <v>0</v>
      </c>
      <c r="S623" s="139">
        <v>0</v>
      </c>
      <c r="T623" s="140">
        <f>S623*H623</f>
        <v>0</v>
      </c>
      <c r="AR623" s="141" t="s">
        <v>165</v>
      </c>
      <c r="AT623" s="141" t="s">
        <v>160</v>
      </c>
      <c r="AU623" s="141" t="s">
        <v>82</v>
      </c>
      <c r="AY623" s="16" t="s">
        <v>159</v>
      </c>
      <c r="BE623" s="142">
        <f>IF(N623="základní",J623,0)</f>
        <v>0</v>
      </c>
      <c r="BF623" s="142">
        <f>IF(N623="snížená",J623,0)</f>
        <v>0</v>
      </c>
      <c r="BG623" s="142">
        <f>IF(N623="zákl. přenesená",J623,0)</f>
        <v>0</v>
      </c>
      <c r="BH623" s="142">
        <f>IF(N623="sníž. přenesená",J623,0)</f>
        <v>0</v>
      </c>
      <c r="BI623" s="142">
        <f>IF(N623="nulová",J623,0)</f>
        <v>0</v>
      </c>
      <c r="BJ623" s="16" t="s">
        <v>82</v>
      </c>
      <c r="BK623" s="142">
        <f>ROUND(I623*H623,2)</f>
        <v>0</v>
      </c>
      <c r="BL623" s="16" t="s">
        <v>165</v>
      </c>
      <c r="BM623" s="141" t="s">
        <v>2788</v>
      </c>
    </row>
    <row r="624" spans="2:65" s="1" customFormat="1">
      <c r="B624" s="31"/>
      <c r="D624" s="143" t="s">
        <v>167</v>
      </c>
      <c r="F624" s="144" t="s">
        <v>2789</v>
      </c>
      <c r="I624" s="145"/>
      <c r="L624" s="31"/>
      <c r="M624" s="146"/>
      <c r="T624" s="54"/>
      <c r="AT624" s="16" t="s">
        <v>167</v>
      </c>
      <c r="AU624" s="16" t="s">
        <v>82</v>
      </c>
    </row>
    <row r="625" spans="2:65" s="1" customFormat="1">
      <c r="B625" s="31"/>
      <c r="D625" s="147" t="s">
        <v>169</v>
      </c>
      <c r="F625" s="148" t="s">
        <v>2790</v>
      </c>
      <c r="I625" s="145"/>
      <c r="L625" s="31"/>
      <c r="M625" s="146"/>
      <c r="T625" s="54"/>
      <c r="AT625" s="16" t="s">
        <v>169</v>
      </c>
      <c r="AU625" s="16" t="s">
        <v>82</v>
      </c>
    </row>
    <row r="626" spans="2:65" s="1" customFormat="1" ht="16.5" customHeight="1">
      <c r="B626" s="129"/>
      <c r="C626" s="130" t="s">
        <v>2791</v>
      </c>
      <c r="D626" s="130" t="s">
        <v>160</v>
      </c>
      <c r="E626" s="131" t="s">
        <v>2792</v>
      </c>
      <c r="F626" s="132" t="s">
        <v>2793</v>
      </c>
      <c r="G626" s="133" t="s">
        <v>218</v>
      </c>
      <c r="H626" s="134">
        <v>1</v>
      </c>
      <c r="I626" s="135"/>
      <c r="J626" s="136">
        <f>ROUND(I626*H626,2)</f>
        <v>0</v>
      </c>
      <c r="K626" s="132" t="s">
        <v>164</v>
      </c>
      <c r="L626" s="31"/>
      <c r="M626" s="137" t="s">
        <v>1</v>
      </c>
      <c r="N626" s="138" t="s">
        <v>39</v>
      </c>
      <c r="P626" s="139">
        <f>O626*H626</f>
        <v>0</v>
      </c>
      <c r="Q626" s="139">
        <v>0</v>
      </c>
      <c r="R626" s="139">
        <f>Q626*H626</f>
        <v>0</v>
      </c>
      <c r="S626" s="139">
        <v>0</v>
      </c>
      <c r="T626" s="140">
        <f>S626*H626</f>
        <v>0</v>
      </c>
      <c r="AR626" s="141" t="s">
        <v>165</v>
      </c>
      <c r="AT626" s="141" t="s">
        <v>160</v>
      </c>
      <c r="AU626" s="141" t="s">
        <v>82</v>
      </c>
      <c r="AY626" s="16" t="s">
        <v>159</v>
      </c>
      <c r="BE626" s="142">
        <f>IF(N626="základní",J626,0)</f>
        <v>0</v>
      </c>
      <c r="BF626" s="142">
        <f>IF(N626="snížená",J626,0)</f>
        <v>0</v>
      </c>
      <c r="BG626" s="142">
        <f>IF(N626="zákl. přenesená",J626,0)</f>
        <v>0</v>
      </c>
      <c r="BH626" s="142">
        <f>IF(N626="sníž. přenesená",J626,0)</f>
        <v>0</v>
      </c>
      <c r="BI626" s="142">
        <f>IF(N626="nulová",J626,0)</f>
        <v>0</v>
      </c>
      <c r="BJ626" s="16" t="s">
        <v>82</v>
      </c>
      <c r="BK626" s="142">
        <f>ROUND(I626*H626,2)</f>
        <v>0</v>
      </c>
      <c r="BL626" s="16" t="s">
        <v>165</v>
      </c>
      <c r="BM626" s="141" t="s">
        <v>2794</v>
      </c>
    </row>
    <row r="627" spans="2:65" s="1" customFormat="1">
      <c r="B627" s="31"/>
      <c r="D627" s="143" t="s">
        <v>167</v>
      </c>
      <c r="F627" s="144" t="s">
        <v>2795</v>
      </c>
      <c r="I627" s="145"/>
      <c r="L627" s="31"/>
      <c r="M627" s="146"/>
      <c r="T627" s="54"/>
      <c r="AT627" s="16" t="s">
        <v>167</v>
      </c>
      <c r="AU627" s="16" t="s">
        <v>82</v>
      </c>
    </row>
    <row r="628" spans="2:65" s="1" customFormat="1">
      <c r="B628" s="31"/>
      <c r="D628" s="147" t="s">
        <v>169</v>
      </c>
      <c r="F628" s="148" t="s">
        <v>2796</v>
      </c>
      <c r="I628" s="145"/>
      <c r="L628" s="31"/>
      <c r="M628" s="146"/>
      <c r="T628" s="54"/>
      <c r="AT628" s="16" t="s">
        <v>169</v>
      </c>
      <c r="AU628" s="16" t="s">
        <v>82</v>
      </c>
    </row>
    <row r="629" spans="2:65" s="1" customFormat="1" ht="16.5" customHeight="1">
      <c r="B629" s="129"/>
      <c r="C629" s="130" t="s">
        <v>2797</v>
      </c>
      <c r="D629" s="130" t="s">
        <v>160</v>
      </c>
      <c r="E629" s="131" t="s">
        <v>2798</v>
      </c>
      <c r="F629" s="132" t="s">
        <v>2799</v>
      </c>
      <c r="G629" s="133" t="s">
        <v>218</v>
      </c>
      <c r="H629" s="134">
        <v>1</v>
      </c>
      <c r="I629" s="135"/>
      <c r="J629" s="136">
        <f>ROUND(I629*H629,2)</f>
        <v>0</v>
      </c>
      <c r="K629" s="132" t="s">
        <v>164</v>
      </c>
      <c r="L629" s="31"/>
      <c r="M629" s="137" t="s">
        <v>1</v>
      </c>
      <c r="N629" s="138" t="s">
        <v>39</v>
      </c>
      <c r="P629" s="139">
        <f>O629*H629</f>
        <v>0</v>
      </c>
      <c r="Q629" s="139">
        <v>0</v>
      </c>
      <c r="R629" s="139">
        <f>Q629*H629</f>
        <v>0</v>
      </c>
      <c r="S629" s="139">
        <v>0</v>
      </c>
      <c r="T629" s="140">
        <f>S629*H629</f>
        <v>0</v>
      </c>
      <c r="AR629" s="141" t="s">
        <v>165</v>
      </c>
      <c r="AT629" s="141" t="s">
        <v>160</v>
      </c>
      <c r="AU629" s="141" t="s">
        <v>82</v>
      </c>
      <c r="AY629" s="16" t="s">
        <v>159</v>
      </c>
      <c r="BE629" s="142">
        <f>IF(N629="základní",J629,0)</f>
        <v>0</v>
      </c>
      <c r="BF629" s="142">
        <f>IF(N629="snížená",J629,0)</f>
        <v>0</v>
      </c>
      <c r="BG629" s="142">
        <f>IF(N629="zákl. přenesená",J629,0)</f>
        <v>0</v>
      </c>
      <c r="BH629" s="142">
        <f>IF(N629="sníž. přenesená",J629,0)</f>
        <v>0</v>
      </c>
      <c r="BI629" s="142">
        <f>IF(N629="nulová",J629,0)</f>
        <v>0</v>
      </c>
      <c r="BJ629" s="16" t="s">
        <v>82</v>
      </c>
      <c r="BK629" s="142">
        <f>ROUND(I629*H629,2)</f>
        <v>0</v>
      </c>
      <c r="BL629" s="16" t="s">
        <v>165</v>
      </c>
      <c r="BM629" s="141" t="s">
        <v>2800</v>
      </c>
    </row>
    <row r="630" spans="2:65" s="1" customFormat="1">
      <c r="B630" s="31"/>
      <c r="D630" s="143" t="s">
        <v>167</v>
      </c>
      <c r="F630" s="144" t="s">
        <v>2801</v>
      </c>
      <c r="I630" s="145"/>
      <c r="L630" s="31"/>
      <c r="M630" s="146"/>
      <c r="T630" s="54"/>
      <c r="AT630" s="16" t="s">
        <v>167</v>
      </c>
      <c r="AU630" s="16" t="s">
        <v>82</v>
      </c>
    </row>
    <row r="631" spans="2:65" s="1" customFormat="1">
      <c r="B631" s="31"/>
      <c r="D631" s="147" t="s">
        <v>169</v>
      </c>
      <c r="F631" s="148" t="s">
        <v>2802</v>
      </c>
      <c r="I631" s="145"/>
      <c r="L631" s="31"/>
      <c r="M631" s="146"/>
      <c r="T631" s="54"/>
      <c r="AT631" s="16" t="s">
        <v>169</v>
      </c>
      <c r="AU631" s="16" t="s">
        <v>82</v>
      </c>
    </row>
    <row r="632" spans="2:65" s="1" customFormat="1" ht="16.5" customHeight="1">
      <c r="B632" s="129"/>
      <c r="C632" s="130" t="s">
        <v>2803</v>
      </c>
      <c r="D632" s="130" t="s">
        <v>160</v>
      </c>
      <c r="E632" s="131" t="s">
        <v>2804</v>
      </c>
      <c r="F632" s="132" t="s">
        <v>2805</v>
      </c>
      <c r="G632" s="133" t="s">
        <v>218</v>
      </c>
      <c r="H632" s="134">
        <v>4</v>
      </c>
      <c r="I632" s="135"/>
      <c r="J632" s="136">
        <f>ROUND(I632*H632,2)</f>
        <v>0</v>
      </c>
      <c r="K632" s="132" t="s">
        <v>164</v>
      </c>
      <c r="L632" s="31"/>
      <c r="M632" s="137" t="s">
        <v>1</v>
      </c>
      <c r="N632" s="138" t="s">
        <v>39</v>
      </c>
      <c r="P632" s="139">
        <f>O632*H632</f>
        <v>0</v>
      </c>
      <c r="Q632" s="139">
        <v>0</v>
      </c>
      <c r="R632" s="139">
        <f>Q632*H632</f>
        <v>0</v>
      </c>
      <c r="S632" s="139">
        <v>0</v>
      </c>
      <c r="T632" s="140">
        <f>S632*H632</f>
        <v>0</v>
      </c>
      <c r="AR632" s="141" t="s">
        <v>165</v>
      </c>
      <c r="AT632" s="141" t="s">
        <v>160</v>
      </c>
      <c r="AU632" s="141" t="s">
        <v>82</v>
      </c>
      <c r="AY632" s="16" t="s">
        <v>159</v>
      </c>
      <c r="BE632" s="142">
        <f>IF(N632="základní",J632,0)</f>
        <v>0</v>
      </c>
      <c r="BF632" s="142">
        <f>IF(N632="snížená",J632,0)</f>
        <v>0</v>
      </c>
      <c r="BG632" s="142">
        <f>IF(N632="zákl. přenesená",J632,0)</f>
        <v>0</v>
      </c>
      <c r="BH632" s="142">
        <f>IF(N632="sníž. přenesená",J632,0)</f>
        <v>0</v>
      </c>
      <c r="BI632" s="142">
        <f>IF(N632="nulová",J632,0)</f>
        <v>0</v>
      </c>
      <c r="BJ632" s="16" t="s">
        <v>82</v>
      </c>
      <c r="BK632" s="142">
        <f>ROUND(I632*H632,2)</f>
        <v>0</v>
      </c>
      <c r="BL632" s="16" t="s">
        <v>165</v>
      </c>
      <c r="BM632" s="141" t="s">
        <v>2806</v>
      </c>
    </row>
    <row r="633" spans="2:65" s="1" customFormat="1">
      <c r="B633" s="31"/>
      <c r="D633" s="143" t="s">
        <v>167</v>
      </c>
      <c r="F633" s="144" t="s">
        <v>2807</v>
      </c>
      <c r="I633" s="145"/>
      <c r="L633" s="31"/>
      <c r="M633" s="146"/>
      <c r="T633" s="54"/>
      <c r="AT633" s="16" t="s">
        <v>167</v>
      </c>
      <c r="AU633" s="16" t="s">
        <v>82</v>
      </c>
    </row>
    <row r="634" spans="2:65" s="1" customFormat="1">
      <c r="B634" s="31"/>
      <c r="D634" s="147" t="s">
        <v>169</v>
      </c>
      <c r="F634" s="148" t="s">
        <v>2808</v>
      </c>
      <c r="I634" s="145"/>
      <c r="L634" s="31"/>
      <c r="M634" s="146"/>
      <c r="T634" s="54"/>
      <c r="AT634" s="16" t="s">
        <v>169</v>
      </c>
      <c r="AU634" s="16" t="s">
        <v>82</v>
      </c>
    </row>
    <row r="635" spans="2:65" s="1" customFormat="1" ht="16.5" customHeight="1">
      <c r="B635" s="129"/>
      <c r="C635" s="130" t="s">
        <v>2809</v>
      </c>
      <c r="D635" s="130" t="s">
        <v>160</v>
      </c>
      <c r="E635" s="131" t="s">
        <v>2810</v>
      </c>
      <c r="F635" s="132" t="s">
        <v>2811</v>
      </c>
      <c r="G635" s="133" t="s">
        <v>218</v>
      </c>
      <c r="H635" s="134">
        <v>1</v>
      </c>
      <c r="I635" s="135"/>
      <c r="J635" s="136">
        <f>ROUND(I635*H635,2)</f>
        <v>0</v>
      </c>
      <c r="K635" s="132" t="s">
        <v>164</v>
      </c>
      <c r="L635" s="31"/>
      <c r="M635" s="137" t="s">
        <v>1</v>
      </c>
      <c r="N635" s="138" t="s">
        <v>39</v>
      </c>
      <c r="P635" s="139">
        <f>O635*H635</f>
        <v>0</v>
      </c>
      <c r="Q635" s="139">
        <v>0</v>
      </c>
      <c r="R635" s="139">
        <f>Q635*H635</f>
        <v>0</v>
      </c>
      <c r="S635" s="139">
        <v>0</v>
      </c>
      <c r="T635" s="140">
        <f>S635*H635</f>
        <v>0</v>
      </c>
      <c r="AR635" s="141" t="s">
        <v>165</v>
      </c>
      <c r="AT635" s="141" t="s">
        <v>160</v>
      </c>
      <c r="AU635" s="141" t="s">
        <v>82</v>
      </c>
      <c r="AY635" s="16" t="s">
        <v>159</v>
      </c>
      <c r="BE635" s="142">
        <f>IF(N635="základní",J635,0)</f>
        <v>0</v>
      </c>
      <c r="BF635" s="142">
        <f>IF(N635="snížená",J635,0)</f>
        <v>0</v>
      </c>
      <c r="BG635" s="142">
        <f>IF(N635="zákl. přenesená",J635,0)</f>
        <v>0</v>
      </c>
      <c r="BH635" s="142">
        <f>IF(N635="sníž. přenesená",J635,0)</f>
        <v>0</v>
      </c>
      <c r="BI635" s="142">
        <f>IF(N635="nulová",J635,0)</f>
        <v>0</v>
      </c>
      <c r="BJ635" s="16" t="s">
        <v>82</v>
      </c>
      <c r="BK635" s="142">
        <f>ROUND(I635*H635,2)</f>
        <v>0</v>
      </c>
      <c r="BL635" s="16" t="s">
        <v>165</v>
      </c>
      <c r="BM635" s="141" t="s">
        <v>2812</v>
      </c>
    </row>
    <row r="636" spans="2:65" s="1" customFormat="1">
      <c r="B636" s="31"/>
      <c r="D636" s="143" t="s">
        <v>167</v>
      </c>
      <c r="F636" s="144" t="s">
        <v>2813</v>
      </c>
      <c r="I636" s="145"/>
      <c r="L636" s="31"/>
      <c r="M636" s="146"/>
      <c r="T636" s="54"/>
      <c r="AT636" s="16" t="s">
        <v>167</v>
      </c>
      <c r="AU636" s="16" t="s">
        <v>82</v>
      </c>
    </row>
    <row r="637" spans="2:65" s="1" customFormat="1">
      <c r="B637" s="31"/>
      <c r="D637" s="147" t="s">
        <v>169</v>
      </c>
      <c r="F637" s="148" t="s">
        <v>2814</v>
      </c>
      <c r="I637" s="145"/>
      <c r="L637" s="31"/>
      <c r="M637" s="146"/>
      <c r="T637" s="54"/>
      <c r="AT637" s="16" t="s">
        <v>169</v>
      </c>
      <c r="AU637" s="16" t="s">
        <v>82</v>
      </c>
    </row>
    <row r="638" spans="2:65" s="1" customFormat="1" ht="16.5" customHeight="1">
      <c r="B638" s="129"/>
      <c r="C638" s="130" t="s">
        <v>2529</v>
      </c>
      <c r="D638" s="130" t="s">
        <v>160</v>
      </c>
      <c r="E638" s="131" t="s">
        <v>2815</v>
      </c>
      <c r="F638" s="132" t="s">
        <v>2816</v>
      </c>
      <c r="G638" s="133" t="s">
        <v>1337</v>
      </c>
      <c r="H638" s="134">
        <v>4</v>
      </c>
      <c r="I638" s="135"/>
      <c r="J638" s="136">
        <f>ROUND(I638*H638,2)</f>
        <v>0</v>
      </c>
      <c r="K638" s="132" t="s">
        <v>1149</v>
      </c>
      <c r="L638" s="31"/>
      <c r="M638" s="137" t="s">
        <v>1</v>
      </c>
      <c r="N638" s="138" t="s">
        <v>39</v>
      </c>
      <c r="P638" s="139">
        <f>O638*H638</f>
        <v>0</v>
      </c>
      <c r="Q638" s="139">
        <v>0</v>
      </c>
      <c r="R638" s="139">
        <f>Q638*H638</f>
        <v>0</v>
      </c>
      <c r="S638" s="139">
        <v>0</v>
      </c>
      <c r="T638" s="140">
        <f>S638*H638</f>
        <v>0</v>
      </c>
      <c r="AR638" s="141" t="s">
        <v>165</v>
      </c>
      <c r="AT638" s="141" t="s">
        <v>160</v>
      </c>
      <c r="AU638" s="141" t="s">
        <v>82</v>
      </c>
      <c r="AY638" s="16" t="s">
        <v>159</v>
      </c>
      <c r="BE638" s="142">
        <f>IF(N638="základní",J638,0)</f>
        <v>0</v>
      </c>
      <c r="BF638" s="142">
        <f>IF(N638="snížená",J638,0)</f>
        <v>0</v>
      </c>
      <c r="BG638" s="142">
        <f>IF(N638="zákl. přenesená",J638,0)</f>
        <v>0</v>
      </c>
      <c r="BH638" s="142">
        <f>IF(N638="sníž. přenesená",J638,0)</f>
        <v>0</v>
      </c>
      <c r="BI638" s="142">
        <f>IF(N638="nulová",J638,0)</f>
        <v>0</v>
      </c>
      <c r="BJ638" s="16" t="s">
        <v>82</v>
      </c>
      <c r="BK638" s="142">
        <f>ROUND(I638*H638,2)</f>
        <v>0</v>
      </c>
      <c r="BL638" s="16" t="s">
        <v>165</v>
      </c>
      <c r="BM638" s="141" t="s">
        <v>2817</v>
      </c>
    </row>
    <row r="639" spans="2:65" s="1" customFormat="1">
      <c r="B639" s="31"/>
      <c r="D639" s="143" t="s">
        <v>167</v>
      </c>
      <c r="F639" s="144" t="s">
        <v>2816</v>
      </c>
      <c r="I639" s="145"/>
      <c r="L639" s="31"/>
      <c r="M639" s="146"/>
      <c r="T639" s="54"/>
      <c r="AT639" s="16" t="s">
        <v>167</v>
      </c>
      <c r="AU639" s="16" t="s">
        <v>82</v>
      </c>
    </row>
    <row r="640" spans="2:65" s="1" customFormat="1" ht="21.75" customHeight="1">
      <c r="B640" s="129"/>
      <c r="C640" s="130" t="s">
        <v>2818</v>
      </c>
      <c r="D640" s="130" t="s">
        <v>160</v>
      </c>
      <c r="E640" s="131" t="s">
        <v>2819</v>
      </c>
      <c r="F640" s="132" t="s">
        <v>2820</v>
      </c>
      <c r="G640" s="133" t="s">
        <v>163</v>
      </c>
      <c r="H640" s="134">
        <v>1884</v>
      </c>
      <c r="I640" s="135"/>
      <c r="J640" s="136">
        <f>ROUND(I640*H640,2)</f>
        <v>0</v>
      </c>
      <c r="K640" s="132" t="s">
        <v>164</v>
      </c>
      <c r="L640" s="31"/>
      <c r="M640" s="137" t="s">
        <v>1</v>
      </c>
      <c r="N640" s="138" t="s">
        <v>39</v>
      </c>
      <c r="P640" s="139">
        <f>O640*H640</f>
        <v>0</v>
      </c>
      <c r="Q640" s="139">
        <v>0</v>
      </c>
      <c r="R640" s="139">
        <f>Q640*H640</f>
        <v>0</v>
      </c>
      <c r="S640" s="139">
        <v>0</v>
      </c>
      <c r="T640" s="140">
        <f>S640*H640</f>
        <v>0</v>
      </c>
      <c r="AR640" s="141" t="s">
        <v>165</v>
      </c>
      <c r="AT640" s="141" t="s">
        <v>160</v>
      </c>
      <c r="AU640" s="141" t="s">
        <v>82</v>
      </c>
      <c r="AY640" s="16" t="s">
        <v>159</v>
      </c>
      <c r="BE640" s="142">
        <f>IF(N640="základní",J640,0)</f>
        <v>0</v>
      </c>
      <c r="BF640" s="142">
        <f>IF(N640="snížená",J640,0)</f>
        <v>0</v>
      </c>
      <c r="BG640" s="142">
        <f>IF(N640="zákl. přenesená",J640,0)</f>
        <v>0</v>
      </c>
      <c r="BH640" s="142">
        <f>IF(N640="sníž. přenesená",J640,0)</f>
        <v>0</v>
      </c>
      <c r="BI640" s="142">
        <f>IF(N640="nulová",J640,0)</f>
        <v>0</v>
      </c>
      <c r="BJ640" s="16" t="s">
        <v>82</v>
      </c>
      <c r="BK640" s="142">
        <f>ROUND(I640*H640,2)</f>
        <v>0</v>
      </c>
      <c r="BL640" s="16" t="s">
        <v>165</v>
      </c>
      <c r="BM640" s="141" t="s">
        <v>2821</v>
      </c>
    </row>
    <row r="641" spans="2:65" s="1" customFormat="1" ht="19.5">
      <c r="B641" s="31"/>
      <c r="D641" s="143" t="s">
        <v>167</v>
      </c>
      <c r="F641" s="144" t="s">
        <v>2822</v>
      </c>
      <c r="I641" s="145"/>
      <c r="L641" s="31"/>
      <c r="M641" s="146"/>
      <c r="T641" s="54"/>
      <c r="AT641" s="16" t="s">
        <v>167</v>
      </c>
      <c r="AU641" s="16" t="s">
        <v>82</v>
      </c>
    </row>
    <row r="642" spans="2:65" s="1" customFormat="1">
      <c r="B642" s="31"/>
      <c r="D642" s="147" t="s">
        <v>169</v>
      </c>
      <c r="F642" s="148" t="s">
        <v>2823</v>
      </c>
      <c r="I642" s="145"/>
      <c r="L642" s="31"/>
      <c r="M642" s="146"/>
      <c r="T642" s="54"/>
      <c r="AT642" s="16" t="s">
        <v>169</v>
      </c>
      <c r="AU642" s="16" t="s">
        <v>82</v>
      </c>
    </row>
    <row r="643" spans="2:65" s="1" customFormat="1" ht="16.5" customHeight="1">
      <c r="B643" s="129"/>
      <c r="C643" s="130" t="s">
        <v>2824</v>
      </c>
      <c r="D643" s="130" t="s">
        <v>160</v>
      </c>
      <c r="E643" s="131" t="s">
        <v>2825</v>
      </c>
      <c r="F643" s="132" t="s">
        <v>2826</v>
      </c>
      <c r="G643" s="133" t="s">
        <v>218</v>
      </c>
      <c r="H643" s="134">
        <v>3</v>
      </c>
      <c r="I643" s="135"/>
      <c r="J643" s="136">
        <f>ROUND(I643*H643,2)</f>
        <v>0</v>
      </c>
      <c r="K643" s="132" t="s">
        <v>1149</v>
      </c>
      <c r="L643" s="31"/>
      <c r="M643" s="137" t="s">
        <v>1</v>
      </c>
      <c r="N643" s="138" t="s">
        <v>39</v>
      </c>
      <c r="P643" s="139">
        <f>O643*H643</f>
        <v>0</v>
      </c>
      <c r="Q643" s="139">
        <v>0</v>
      </c>
      <c r="R643" s="139">
        <f>Q643*H643</f>
        <v>0</v>
      </c>
      <c r="S643" s="139">
        <v>0</v>
      </c>
      <c r="T643" s="140">
        <f>S643*H643</f>
        <v>0</v>
      </c>
      <c r="AR643" s="141" t="s">
        <v>165</v>
      </c>
      <c r="AT643" s="141" t="s">
        <v>160</v>
      </c>
      <c r="AU643" s="141" t="s">
        <v>82</v>
      </c>
      <c r="AY643" s="16" t="s">
        <v>159</v>
      </c>
      <c r="BE643" s="142">
        <f>IF(N643="základní",J643,0)</f>
        <v>0</v>
      </c>
      <c r="BF643" s="142">
        <f>IF(N643="snížená",J643,0)</f>
        <v>0</v>
      </c>
      <c r="BG643" s="142">
        <f>IF(N643="zákl. přenesená",J643,0)</f>
        <v>0</v>
      </c>
      <c r="BH643" s="142">
        <f>IF(N643="sníž. přenesená",J643,0)</f>
        <v>0</v>
      </c>
      <c r="BI643" s="142">
        <f>IF(N643="nulová",J643,0)</f>
        <v>0</v>
      </c>
      <c r="BJ643" s="16" t="s">
        <v>82</v>
      </c>
      <c r="BK643" s="142">
        <f>ROUND(I643*H643,2)</f>
        <v>0</v>
      </c>
      <c r="BL643" s="16" t="s">
        <v>165</v>
      </c>
      <c r="BM643" s="141" t="s">
        <v>2827</v>
      </c>
    </row>
    <row r="644" spans="2:65" s="1" customFormat="1" ht="78">
      <c r="B644" s="31"/>
      <c r="D644" s="143" t="s">
        <v>167</v>
      </c>
      <c r="F644" s="144" t="s">
        <v>2828</v>
      </c>
      <c r="I644" s="145"/>
      <c r="L644" s="31"/>
      <c r="M644" s="146"/>
      <c r="T644" s="54"/>
      <c r="AT644" s="16" t="s">
        <v>167</v>
      </c>
      <c r="AU644" s="16" t="s">
        <v>82</v>
      </c>
    </row>
    <row r="645" spans="2:65" s="14" customFormat="1">
      <c r="B645" s="163"/>
      <c r="D645" s="143" t="s">
        <v>171</v>
      </c>
      <c r="E645" s="164" t="s">
        <v>1</v>
      </c>
      <c r="F645" s="165" t="s">
        <v>2829</v>
      </c>
      <c r="H645" s="164" t="s">
        <v>1</v>
      </c>
      <c r="I645" s="166"/>
      <c r="L645" s="163"/>
      <c r="M645" s="167"/>
      <c r="T645" s="168"/>
      <c r="AT645" s="164" t="s">
        <v>171</v>
      </c>
      <c r="AU645" s="164" t="s">
        <v>82</v>
      </c>
      <c r="AV645" s="14" t="s">
        <v>82</v>
      </c>
      <c r="AW645" s="14" t="s">
        <v>31</v>
      </c>
      <c r="AX645" s="14" t="s">
        <v>74</v>
      </c>
      <c r="AY645" s="164" t="s">
        <v>159</v>
      </c>
    </row>
    <row r="646" spans="2:65" s="14" customFormat="1">
      <c r="B646" s="163"/>
      <c r="D646" s="143" t="s">
        <v>171</v>
      </c>
      <c r="E646" s="164" t="s">
        <v>1</v>
      </c>
      <c r="F646" s="165" t="s">
        <v>2830</v>
      </c>
      <c r="H646" s="164" t="s">
        <v>1</v>
      </c>
      <c r="I646" s="166"/>
      <c r="L646" s="163"/>
      <c r="M646" s="167"/>
      <c r="T646" s="168"/>
      <c r="AT646" s="164" t="s">
        <v>171</v>
      </c>
      <c r="AU646" s="164" t="s">
        <v>82</v>
      </c>
      <c r="AV646" s="14" t="s">
        <v>82</v>
      </c>
      <c r="AW646" s="14" t="s">
        <v>31</v>
      </c>
      <c r="AX646" s="14" t="s">
        <v>74</v>
      </c>
      <c r="AY646" s="164" t="s">
        <v>159</v>
      </c>
    </row>
    <row r="647" spans="2:65" s="14" customFormat="1">
      <c r="B647" s="163"/>
      <c r="D647" s="143" t="s">
        <v>171</v>
      </c>
      <c r="E647" s="164" t="s">
        <v>1</v>
      </c>
      <c r="F647" s="165" t="s">
        <v>2831</v>
      </c>
      <c r="H647" s="164" t="s">
        <v>1</v>
      </c>
      <c r="I647" s="166"/>
      <c r="L647" s="163"/>
      <c r="M647" s="167"/>
      <c r="T647" s="168"/>
      <c r="AT647" s="164" t="s">
        <v>171</v>
      </c>
      <c r="AU647" s="164" t="s">
        <v>82</v>
      </c>
      <c r="AV647" s="14" t="s">
        <v>82</v>
      </c>
      <c r="AW647" s="14" t="s">
        <v>31</v>
      </c>
      <c r="AX647" s="14" t="s">
        <v>74</v>
      </c>
      <c r="AY647" s="164" t="s">
        <v>159</v>
      </c>
    </row>
    <row r="648" spans="2:65" s="14" customFormat="1">
      <c r="B648" s="163"/>
      <c r="D648" s="143" t="s">
        <v>171</v>
      </c>
      <c r="E648" s="164" t="s">
        <v>1</v>
      </c>
      <c r="F648" s="165" t="s">
        <v>2832</v>
      </c>
      <c r="H648" s="164" t="s">
        <v>1</v>
      </c>
      <c r="I648" s="166"/>
      <c r="L648" s="163"/>
      <c r="M648" s="167"/>
      <c r="T648" s="168"/>
      <c r="AT648" s="164" t="s">
        <v>171</v>
      </c>
      <c r="AU648" s="164" t="s">
        <v>82</v>
      </c>
      <c r="AV648" s="14" t="s">
        <v>82</v>
      </c>
      <c r="AW648" s="14" t="s">
        <v>31</v>
      </c>
      <c r="AX648" s="14" t="s">
        <v>74</v>
      </c>
      <c r="AY648" s="164" t="s">
        <v>159</v>
      </c>
    </row>
    <row r="649" spans="2:65" s="14" customFormat="1">
      <c r="B649" s="163"/>
      <c r="D649" s="143" t="s">
        <v>171</v>
      </c>
      <c r="E649" s="164" t="s">
        <v>1</v>
      </c>
      <c r="F649" s="165" t="s">
        <v>2833</v>
      </c>
      <c r="H649" s="164" t="s">
        <v>1</v>
      </c>
      <c r="I649" s="166"/>
      <c r="L649" s="163"/>
      <c r="M649" s="167"/>
      <c r="T649" s="168"/>
      <c r="AT649" s="164" t="s">
        <v>171</v>
      </c>
      <c r="AU649" s="164" t="s">
        <v>82</v>
      </c>
      <c r="AV649" s="14" t="s">
        <v>82</v>
      </c>
      <c r="AW649" s="14" t="s">
        <v>31</v>
      </c>
      <c r="AX649" s="14" t="s">
        <v>74</v>
      </c>
      <c r="AY649" s="164" t="s">
        <v>159</v>
      </c>
    </row>
    <row r="650" spans="2:65" s="12" customFormat="1">
      <c r="B650" s="149"/>
      <c r="D650" s="143" t="s">
        <v>171</v>
      </c>
      <c r="E650" s="150" t="s">
        <v>1</v>
      </c>
      <c r="F650" s="151" t="s">
        <v>179</v>
      </c>
      <c r="H650" s="152">
        <v>3</v>
      </c>
      <c r="I650" s="153"/>
      <c r="L650" s="149"/>
      <c r="M650" s="154"/>
      <c r="T650" s="155"/>
      <c r="AT650" s="150" t="s">
        <v>171</v>
      </c>
      <c r="AU650" s="150" t="s">
        <v>82</v>
      </c>
      <c r="AV650" s="12" t="s">
        <v>84</v>
      </c>
      <c r="AW650" s="12" t="s">
        <v>31</v>
      </c>
      <c r="AX650" s="12" t="s">
        <v>74</v>
      </c>
      <c r="AY650" s="150" t="s">
        <v>159</v>
      </c>
    </row>
    <row r="651" spans="2:65" s="13" customFormat="1">
      <c r="B651" s="156"/>
      <c r="D651" s="143" t="s">
        <v>171</v>
      </c>
      <c r="E651" s="157" t="s">
        <v>1</v>
      </c>
      <c r="F651" s="158" t="s">
        <v>173</v>
      </c>
      <c r="H651" s="159">
        <v>3</v>
      </c>
      <c r="I651" s="160"/>
      <c r="L651" s="156"/>
      <c r="M651" s="161"/>
      <c r="T651" s="162"/>
      <c r="AT651" s="157" t="s">
        <v>171</v>
      </c>
      <c r="AU651" s="157" t="s">
        <v>82</v>
      </c>
      <c r="AV651" s="13" t="s">
        <v>165</v>
      </c>
      <c r="AW651" s="13" t="s">
        <v>31</v>
      </c>
      <c r="AX651" s="13" t="s">
        <v>82</v>
      </c>
      <c r="AY651" s="157" t="s">
        <v>159</v>
      </c>
    </row>
    <row r="652" spans="2:65" s="11" customFormat="1" ht="25.9" customHeight="1">
      <c r="B652" s="119"/>
      <c r="D652" s="120" t="s">
        <v>73</v>
      </c>
      <c r="E652" s="121" t="s">
        <v>602</v>
      </c>
      <c r="F652" s="121" t="s">
        <v>603</v>
      </c>
      <c r="I652" s="122"/>
      <c r="J652" s="123">
        <f>BK652</f>
        <v>0</v>
      </c>
      <c r="L652" s="119"/>
      <c r="M652" s="124"/>
      <c r="P652" s="125">
        <f>P653+P682</f>
        <v>0</v>
      </c>
      <c r="R652" s="125">
        <f>R653+R682</f>
        <v>1.5561</v>
      </c>
      <c r="T652" s="126">
        <f>T653+T682</f>
        <v>0</v>
      </c>
      <c r="AR652" s="120" t="s">
        <v>82</v>
      </c>
      <c r="AT652" s="127" t="s">
        <v>73</v>
      </c>
      <c r="AU652" s="127" t="s">
        <v>74</v>
      </c>
      <c r="AY652" s="120" t="s">
        <v>159</v>
      </c>
      <c r="BK652" s="128">
        <f>BK653+BK682</f>
        <v>0</v>
      </c>
    </row>
    <row r="653" spans="2:65" s="11" customFormat="1" ht="22.9" customHeight="1">
      <c r="B653" s="119"/>
      <c r="D653" s="120" t="s">
        <v>73</v>
      </c>
      <c r="E653" s="179" t="s">
        <v>82</v>
      </c>
      <c r="F653" s="179" t="s">
        <v>604</v>
      </c>
      <c r="I653" s="122"/>
      <c r="J653" s="180">
        <f>BK653</f>
        <v>0</v>
      </c>
      <c r="L653" s="119"/>
      <c r="M653" s="124"/>
      <c r="P653" s="125">
        <f>SUM(P654:P681)</f>
        <v>0</v>
      </c>
      <c r="R653" s="125">
        <f>SUM(R654:R681)</f>
        <v>1.5561</v>
      </c>
      <c r="T653" s="126">
        <f>SUM(T654:T681)</f>
        <v>0</v>
      </c>
      <c r="AR653" s="120" t="s">
        <v>82</v>
      </c>
      <c r="AT653" s="127" t="s">
        <v>73</v>
      </c>
      <c r="AU653" s="127" t="s">
        <v>82</v>
      </c>
      <c r="AY653" s="120" t="s">
        <v>159</v>
      </c>
      <c r="BK653" s="128">
        <f>SUM(BK654:BK681)</f>
        <v>0</v>
      </c>
    </row>
    <row r="654" spans="2:65" s="1" customFormat="1" ht="21.75" customHeight="1">
      <c r="B654" s="129"/>
      <c r="C654" s="130" t="s">
        <v>1446</v>
      </c>
      <c r="D654" s="130" t="s">
        <v>160</v>
      </c>
      <c r="E654" s="131" t="s">
        <v>2834</v>
      </c>
      <c r="F654" s="132" t="s">
        <v>2835</v>
      </c>
      <c r="G654" s="133" t="s">
        <v>218</v>
      </c>
      <c r="H654" s="134">
        <v>90</v>
      </c>
      <c r="I654" s="135"/>
      <c r="J654" s="136">
        <f>ROUND(I654*H654,2)</f>
        <v>0</v>
      </c>
      <c r="K654" s="132" t="s">
        <v>164</v>
      </c>
      <c r="L654" s="31"/>
      <c r="M654" s="137" t="s">
        <v>1</v>
      </c>
      <c r="N654" s="138" t="s">
        <v>39</v>
      </c>
      <c r="P654" s="139">
        <f>O654*H654</f>
        <v>0</v>
      </c>
      <c r="Q654" s="139">
        <v>0</v>
      </c>
      <c r="R654" s="139">
        <f>Q654*H654</f>
        <v>0</v>
      </c>
      <c r="S654" s="139">
        <v>0</v>
      </c>
      <c r="T654" s="140">
        <f>S654*H654</f>
        <v>0</v>
      </c>
      <c r="AR654" s="141" t="s">
        <v>165</v>
      </c>
      <c r="AT654" s="141" t="s">
        <v>160</v>
      </c>
      <c r="AU654" s="141" t="s">
        <v>84</v>
      </c>
      <c r="AY654" s="16" t="s">
        <v>159</v>
      </c>
      <c r="BE654" s="142">
        <f>IF(N654="základní",J654,0)</f>
        <v>0</v>
      </c>
      <c r="BF654" s="142">
        <f>IF(N654="snížená",J654,0)</f>
        <v>0</v>
      </c>
      <c r="BG654" s="142">
        <f>IF(N654="zákl. přenesená",J654,0)</f>
        <v>0</v>
      </c>
      <c r="BH654" s="142">
        <f>IF(N654="sníž. přenesená",J654,0)</f>
        <v>0</v>
      </c>
      <c r="BI654" s="142">
        <f>IF(N654="nulová",J654,0)</f>
        <v>0</v>
      </c>
      <c r="BJ654" s="16" t="s">
        <v>82</v>
      </c>
      <c r="BK654" s="142">
        <f>ROUND(I654*H654,2)</f>
        <v>0</v>
      </c>
      <c r="BL654" s="16" t="s">
        <v>165</v>
      </c>
      <c r="BM654" s="141" t="s">
        <v>2836</v>
      </c>
    </row>
    <row r="655" spans="2:65" s="1" customFormat="1" ht="19.5">
      <c r="B655" s="31"/>
      <c r="D655" s="143" t="s">
        <v>167</v>
      </c>
      <c r="F655" s="144" t="s">
        <v>2837</v>
      </c>
      <c r="I655" s="145"/>
      <c r="L655" s="31"/>
      <c r="M655" s="146"/>
      <c r="T655" s="54"/>
      <c r="AT655" s="16" t="s">
        <v>167</v>
      </c>
      <c r="AU655" s="16" t="s">
        <v>84</v>
      </c>
    </row>
    <row r="656" spans="2:65" s="1" customFormat="1">
      <c r="B656" s="31"/>
      <c r="D656" s="147" t="s">
        <v>169</v>
      </c>
      <c r="F656" s="148" t="s">
        <v>2838</v>
      </c>
      <c r="I656" s="145"/>
      <c r="L656" s="31"/>
      <c r="M656" s="146"/>
      <c r="T656" s="54"/>
      <c r="AT656" s="16" t="s">
        <v>169</v>
      </c>
      <c r="AU656" s="16" t="s">
        <v>84</v>
      </c>
    </row>
    <row r="657" spans="2:65" s="12" customFormat="1">
      <c r="B657" s="149"/>
      <c r="D657" s="143" t="s">
        <v>171</v>
      </c>
      <c r="E657" s="150" t="s">
        <v>1</v>
      </c>
      <c r="F657" s="151" t="s">
        <v>2839</v>
      </c>
      <c r="H657" s="152">
        <v>90</v>
      </c>
      <c r="I657" s="153"/>
      <c r="L657" s="149"/>
      <c r="M657" s="154"/>
      <c r="T657" s="155"/>
      <c r="AT657" s="150" t="s">
        <v>171</v>
      </c>
      <c r="AU657" s="150" t="s">
        <v>84</v>
      </c>
      <c r="AV657" s="12" t="s">
        <v>84</v>
      </c>
      <c r="AW657" s="12" t="s">
        <v>31</v>
      </c>
      <c r="AX657" s="12" t="s">
        <v>82</v>
      </c>
      <c r="AY657" s="150" t="s">
        <v>159</v>
      </c>
    </row>
    <row r="658" spans="2:65" s="1" customFormat="1" ht="21.75" customHeight="1">
      <c r="B658" s="129"/>
      <c r="C658" s="130" t="s">
        <v>2840</v>
      </c>
      <c r="D658" s="130" t="s">
        <v>160</v>
      </c>
      <c r="E658" s="131" t="s">
        <v>2841</v>
      </c>
      <c r="F658" s="132" t="s">
        <v>2842</v>
      </c>
      <c r="G658" s="133" t="s">
        <v>218</v>
      </c>
      <c r="H658" s="134">
        <v>30</v>
      </c>
      <c r="I658" s="135"/>
      <c r="J658" s="136">
        <f>ROUND(I658*H658,2)</f>
        <v>0</v>
      </c>
      <c r="K658" s="132" t="s">
        <v>164</v>
      </c>
      <c r="L658" s="31"/>
      <c r="M658" s="137" t="s">
        <v>1</v>
      </c>
      <c r="N658" s="138" t="s">
        <v>39</v>
      </c>
      <c r="P658" s="139">
        <f>O658*H658</f>
        <v>0</v>
      </c>
      <c r="Q658" s="139">
        <v>0</v>
      </c>
      <c r="R658" s="139">
        <f>Q658*H658</f>
        <v>0</v>
      </c>
      <c r="S658" s="139">
        <v>0</v>
      </c>
      <c r="T658" s="140">
        <f>S658*H658</f>
        <v>0</v>
      </c>
      <c r="AR658" s="141" t="s">
        <v>165</v>
      </c>
      <c r="AT658" s="141" t="s">
        <v>160</v>
      </c>
      <c r="AU658" s="141" t="s">
        <v>84</v>
      </c>
      <c r="AY658" s="16" t="s">
        <v>159</v>
      </c>
      <c r="BE658" s="142">
        <f>IF(N658="základní",J658,0)</f>
        <v>0</v>
      </c>
      <c r="BF658" s="142">
        <f>IF(N658="snížená",J658,0)</f>
        <v>0</v>
      </c>
      <c r="BG658" s="142">
        <f>IF(N658="zákl. přenesená",J658,0)</f>
        <v>0</v>
      </c>
      <c r="BH658" s="142">
        <f>IF(N658="sníž. přenesená",J658,0)</f>
        <v>0</v>
      </c>
      <c r="BI658" s="142">
        <f>IF(N658="nulová",J658,0)</f>
        <v>0</v>
      </c>
      <c r="BJ658" s="16" t="s">
        <v>82</v>
      </c>
      <c r="BK658" s="142">
        <f>ROUND(I658*H658,2)</f>
        <v>0</v>
      </c>
      <c r="BL658" s="16" t="s">
        <v>165</v>
      </c>
      <c r="BM658" s="141" t="s">
        <v>2843</v>
      </c>
    </row>
    <row r="659" spans="2:65" s="1" customFormat="1" ht="19.5">
      <c r="B659" s="31"/>
      <c r="D659" s="143" t="s">
        <v>167</v>
      </c>
      <c r="F659" s="144" t="s">
        <v>2844</v>
      </c>
      <c r="I659" s="145"/>
      <c r="L659" s="31"/>
      <c r="M659" s="146"/>
      <c r="T659" s="54"/>
      <c r="AT659" s="16" t="s">
        <v>167</v>
      </c>
      <c r="AU659" s="16" t="s">
        <v>84</v>
      </c>
    </row>
    <row r="660" spans="2:65" s="1" customFormat="1">
      <c r="B660" s="31"/>
      <c r="D660" s="147" t="s">
        <v>169</v>
      </c>
      <c r="F660" s="148" t="s">
        <v>2845</v>
      </c>
      <c r="I660" s="145"/>
      <c r="L660" s="31"/>
      <c r="M660" s="146"/>
      <c r="T660" s="54"/>
      <c r="AT660" s="16" t="s">
        <v>169</v>
      </c>
      <c r="AU660" s="16" t="s">
        <v>84</v>
      </c>
    </row>
    <row r="661" spans="2:65" s="12" customFormat="1">
      <c r="B661" s="149"/>
      <c r="D661" s="143" t="s">
        <v>171</v>
      </c>
      <c r="E661" s="150" t="s">
        <v>1</v>
      </c>
      <c r="F661" s="151" t="s">
        <v>2846</v>
      </c>
      <c r="H661" s="152">
        <v>30</v>
      </c>
      <c r="I661" s="153"/>
      <c r="L661" s="149"/>
      <c r="M661" s="154"/>
      <c r="T661" s="155"/>
      <c r="AT661" s="150" t="s">
        <v>171</v>
      </c>
      <c r="AU661" s="150" t="s">
        <v>84</v>
      </c>
      <c r="AV661" s="12" t="s">
        <v>84</v>
      </c>
      <c r="AW661" s="12" t="s">
        <v>31</v>
      </c>
      <c r="AX661" s="12" t="s">
        <v>82</v>
      </c>
      <c r="AY661" s="150" t="s">
        <v>159</v>
      </c>
    </row>
    <row r="662" spans="2:65" s="1" customFormat="1" ht="21.75" customHeight="1">
      <c r="B662" s="129"/>
      <c r="C662" s="130" t="s">
        <v>1934</v>
      </c>
      <c r="D662" s="130" t="s">
        <v>160</v>
      </c>
      <c r="E662" s="131" t="s">
        <v>2847</v>
      </c>
      <c r="F662" s="132" t="s">
        <v>2848</v>
      </c>
      <c r="G662" s="133" t="s">
        <v>218</v>
      </c>
      <c r="H662" s="134">
        <v>4</v>
      </c>
      <c r="I662" s="135"/>
      <c r="J662" s="136">
        <f>ROUND(I662*H662,2)</f>
        <v>0</v>
      </c>
      <c r="K662" s="132" t="s">
        <v>164</v>
      </c>
      <c r="L662" s="31"/>
      <c r="M662" s="137" t="s">
        <v>1</v>
      </c>
      <c r="N662" s="138" t="s">
        <v>39</v>
      </c>
      <c r="P662" s="139">
        <f>O662*H662</f>
        <v>0</v>
      </c>
      <c r="Q662" s="139">
        <v>0</v>
      </c>
      <c r="R662" s="139">
        <f>Q662*H662</f>
        <v>0</v>
      </c>
      <c r="S662" s="139">
        <v>0</v>
      </c>
      <c r="T662" s="140">
        <f>S662*H662</f>
        <v>0</v>
      </c>
      <c r="AR662" s="141" t="s">
        <v>165</v>
      </c>
      <c r="AT662" s="141" t="s">
        <v>160</v>
      </c>
      <c r="AU662" s="141" t="s">
        <v>84</v>
      </c>
      <c r="AY662" s="16" t="s">
        <v>159</v>
      </c>
      <c r="BE662" s="142">
        <f>IF(N662="základní",J662,0)</f>
        <v>0</v>
      </c>
      <c r="BF662" s="142">
        <f>IF(N662="snížená",J662,0)</f>
        <v>0</v>
      </c>
      <c r="BG662" s="142">
        <f>IF(N662="zákl. přenesená",J662,0)</f>
        <v>0</v>
      </c>
      <c r="BH662" s="142">
        <f>IF(N662="sníž. přenesená",J662,0)</f>
        <v>0</v>
      </c>
      <c r="BI662" s="142">
        <f>IF(N662="nulová",J662,0)</f>
        <v>0</v>
      </c>
      <c r="BJ662" s="16" t="s">
        <v>82</v>
      </c>
      <c r="BK662" s="142">
        <f>ROUND(I662*H662,2)</f>
        <v>0</v>
      </c>
      <c r="BL662" s="16" t="s">
        <v>165</v>
      </c>
      <c r="BM662" s="141" t="s">
        <v>2849</v>
      </c>
    </row>
    <row r="663" spans="2:65" s="1" customFormat="1" ht="19.5">
      <c r="B663" s="31"/>
      <c r="D663" s="143" t="s">
        <v>167</v>
      </c>
      <c r="F663" s="144" t="s">
        <v>2850</v>
      </c>
      <c r="I663" s="145"/>
      <c r="L663" s="31"/>
      <c r="M663" s="146"/>
      <c r="T663" s="54"/>
      <c r="AT663" s="16" t="s">
        <v>167</v>
      </c>
      <c r="AU663" s="16" t="s">
        <v>84</v>
      </c>
    </row>
    <row r="664" spans="2:65" s="1" customFormat="1">
      <c r="B664" s="31"/>
      <c r="D664" s="147" t="s">
        <v>169</v>
      </c>
      <c r="F664" s="148" t="s">
        <v>2851</v>
      </c>
      <c r="I664" s="145"/>
      <c r="L664" s="31"/>
      <c r="M664" s="146"/>
      <c r="T664" s="54"/>
      <c r="AT664" s="16" t="s">
        <v>169</v>
      </c>
      <c r="AU664" s="16" t="s">
        <v>84</v>
      </c>
    </row>
    <row r="665" spans="2:65" s="12" customFormat="1">
      <c r="B665" s="149"/>
      <c r="D665" s="143" t="s">
        <v>171</v>
      </c>
      <c r="E665" s="150" t="s">
        <v>1</v>
      </c>
      <c r="F665" s="151" t="s">
        <v>2254</v>
      </c>
      <c r="H665" s="152">
        <v>4</v>
      </c>
      <c r="I665" s="153"/>
      <c r="L665" s="149"/>
      <c r="M665" s="154"/>
      <c r="T665" s="155"/>
      <c r="AT665" s="150" t="s">
        <v>171</v>
      </c>
      <c r="AU665" s="150" t="s">
        <v>84</v>
      </c>
      <c r="AV665" s="12" t="s">
        <v>84</v>
      </c>
      <c r="AW665" s="12" t="s">
        <v>31</v>
      </c>
      <c r="AX665" s="12" t="s">
        <v>82</v>
      </c>
      <c r="AY665" s="150" t="s">
        <v>159</v>
      </c>
    </row>
    <row r="666" spans="2:65" s="1" customFormat="1" ht="21.75" customHeight="1">
      <c r="B666" s="129"/>
      <c r="C666" s="130" t="s">
        <v>2852</v>
      </c>
      <c r="D666" s="130" t="s">
        <v>160</v>
      </c>
      <c r="E666" s="131" t="s">
        <v>2853</v>
      </c>
      <c r="F666" s="132" t="s">
        <v>2854</v>
      </c>
      <c r="G666" s="133" t="s">
        <v>218</v>
      </c>
      <c r="H666" s="134">
        <v>1</v>
      </c>
      <c r="I666" s="135"/>
      <c r="J666" s="136">
        <f>ROUND(I666*H666,2)</f>
        <v>0</v>
      </c>
      <c r="K666" s="132" t="s">
        <v>164</v>
      </c>
      <c r="L666" s="31"/>
      <c r="M666" s="137" t="s">
        <v>1</v>
      </c>
      <c r="N666" s="138" t="s">
        <v>39</v>
      </c>
      <c r="P666" s="139">
        <f>O666*H666</f>
        <v>0</v>
      </c>
      <c r="Q666" s="139">
        <v>0</v>
      </c>
      <c r="R666" s="139">
        <f>Q666*H666</f>
        <v>0</v>
      </c>
      <c r="S666" s="139">
        <v>0</v>
      </c>
      <c r="T666" s="140">
        <f>S666*H666</f>
        <v>0</v>
      </c>
      <c r="AR666" s="141" t="s">
        <v>165</v>
      </c>
      <c r="AT666" s="141" t="s">
        <v>160</v>
      </c>
      <c r="AU666" s="141" t="s">
        <v>84</v>
      </c>
      <c r="AY666" s="16" t="s">
        <v>159</v>
      </c>
      <c r="BE666" s="142">
        <f>IF(N666="základní",J666,0)</f>
        <v>0</v>
      </c>
      <c r="BF666" s="142">
        <f>IF(N666="snížená",J666,0)</f>
        <v>0</v>
      </c>
      <c r="BG666" s="142">
        <f>IF(N666="zákl. přenesená",J666,0)</f>
        <v>0</v>
      </c>
      <c r="BH666" s="142">
        <f>IF(N666="sníž. přenesená",J666,0)</f>
        <v>0</v>
      </c>
      <c r="BI666" s="142">
        <f>IF(N666="nulová",J666,0)</f>
        <v>0</v>
      </c>
      <c r="BJ666" s="16" t="s">
        <v>82</v>
      </c>
      <c r="BK666" s="142">
        <f>ROUND(I666*H666,2)</f>
        <v>0</v>
      </c>
      <c r="BL666" s="16" t="s">
        <v>165</v>
      </c>
      <c r="BM666" s="141" t="s">
        <v>2855</v>
      </c>
    </row>
    <row r="667" spans="2:65" s="1" customFormat="1" ht="19.5">
      <c r="B667" s="31"/>
      <c r="D667" s="143" t="s">
        <v>167</v>
      </c>
      <c r="F667" s="144" t="s">
        <v>2856</v>
      </c>
      <c r="I667" s="145"/>
      <c r="L667" s="31"/>
      <c r="M667" s="146"/>
      <c r="T667" s="54"/>
      <c r="AT667" s="16" t="s">
        <v>167</v>
      </c>
      <c r="AU667" s="16" t="s">
        <v>84</v>
      </c>
    </row>
    <row r="668" spans="2:65" s="1" customFormat="1">
      <c r="B668" s="31"/>
      <c r="D668" s="147" t="s">
        <v>169</v>
      </c>
      <c r="F668" s="148" t="s">
        <v>2857</v>
      </c>
      <c r="I668" s="145"/>
      <c r="L668" s="31"/>
      <c r="M668" s="146"/>
      <c r="T668" s="54"/>
      <c r="AT668" s="16" t="s">
        <v>169</v>
      </c>
      <c r="AU668" s="16" t="s">
        <v>84</v>
      </c>
    </row>
    <row r="669" spans="2:65" s="12" customFormat="1">
      <c r="B669" s="149"/>
      <c r="D669" s="143" t="s">
        <v>171</v>
      </c>
      <c r="E669" s="150" t="s">
        <v>1</v>
      </c>
      <c r="F669" s="151" t="s">
        <v>82</v>
      </c>
      <c r="H669" s="152">
        <v>1</v>
      </c>
      <c r="I669" s="153"/>
      <c r="L669" s="149"/>
      <c r="M669" s="154"/>
      <c r="T669" s="155"/>
      <c r="AT669" s="150" t="s">
        <v>171</v>
      </c>
      <c r="AU669" s="150" t="s">
        <v>84</v>
      </c>
      <c r="AV669" s="12" t="s">
        <v>84</v>
      </c>
      <c r="AW669" s="12" t="s">
        <v>31</v>
      </c>
      <c r="AX669" s="12" t="s">
        <v>82</v>
      </c>
      <c r="AY669" s="150" t="s">
        <v>159</v>
      </c>
    </row>
    <row r="670" spans="2:65" s="1" customFormat="1" ht="16.5" customHeight="1">
      <c r="B670" s="129"/>
      <c r="C670" s="130" t="s">
        <v>2858</v>
      </c>
      <c r="D670" s="130" t="s">
        <v>160</v>
      </c>
      <c r="E670" s="131" t="s">
        <v>2859</v>
      </c>
      <c r="F670" s="132" t="s">
        <v>2860</v>
      </c>
      <c r="G670" s="133" t="s">
        <v>163</v>
      </c>
      <c r="H670" s="134">
        <v>2730</v>
      </c>
      <c r="I670" s="135"/>
      <c r="J670" s="136">
        <f>ROUND(I670*H670,2)</f>
        <v>0</v>
      </c>
      <c r="K670" s="132" t="s">
        <v>164</v>
      </c>
      <c r="L670" s="31"/>
      <c r="M670" s="137" t="s">
        <v>1</v>
      </c>
      <c r="N670" s="138" t="s">
        <v>39</v>
      </c>
      <c r="P670" s="139">
        <f>O670*H670</f>
        <v>0</v>
      </c>
      <c r="Q670" s="139">
        <v>0</v>
      </c>
      <c r="R670" s="139">
        <f>Q670*H670</f>
        <v>0</v>
      </c>
      <c r="S670" s="139">
        <v>0</v>
      </c>
      <c r="T670" s="140">
        <f>S670*H670</f>
        <v>0</v>
      </c>
      <c r="AR670" s="141" t="s">
        <v>165</v>
      </c>
      <c r="AT670" s="141" t="s">
        <v>160</v>
      </c>
      <c r="AU670" s="141" t="s">
        <v>84</v>
      </c>
      <c r="AY670" s="16" t="s">
        <v>159</v>
      </c>
      <c r="BE670" s="142">
        <f>IF(N670="základní",J670,0)</f>
        <v>0</v>
      </c>
      <c r="BF670" s="142">
        <f>IF(N670="snížená",J670,0)</f>
        <v>0</v>
      </c>
      <c r="BG670" s="142">
        <f>IF(N670="zákl. přenesená",J670,0)</f>
        <v>0</v>
      </c>
      <c r="BH670" s="142">
        <f>IF(N670="sníž. přenesená",J670,0)</f>
        <v>0</v>
      </c>
      <c r="BI670" s="142">
        <f>IF(N670="nulová",J670,0)</f>
        <v>0</v>
      </c>
      <c r="BJ670" s="16" t="s">
        <v>82</v>
      </c>
      <c r="BK670" s="142">
        <f>ROUND(I670*H670,2)</f>
        <v>0</v>
      </c>
      <c r="BL670" s="16" t="s">
        <v>165</v>
      </c>
      <c r="BM670" s="141" t="s">
        <v>2861</v>
      </c>
    </row>
    <row r="671" spans="2:65" s="1" customFormat="1">
      <c r="B671" s="31"/>
      <c r="D671" s="143" t="s">
        <v>167</v>
      </c>
      <c r="F671" s="144" t="s">
        <v>2862</v>
      </c>
      <c r="I671" s="145"/>
      <c r="L671" s="31"/>
      <c r="M671" s="146"/>
      <c r="T671" s="54"/>
      <c r="AT671" s="16" t="s">
        <v>167</v>
      </c>
      <c r="AU671" s="16" t="s">
        <v>84</v>
      </c>
    </row>
    <row r="672" spans="2:65" s="1" customFormat="1">
      <c r="B672" s="31"/>
      <c r="D672" s="147" t="s">
        <v>169</v>
      </c>
      <c r="F672" s="148" t="s">
        <v>2863</v>
      </c>
      <c r="I672" s="145"/>
      <c r="L672" s="31"/>
      <c r="M672" s="146"/>
      <c r="T672" s="54"/>
      <c r="AT672" s="16" t="s">
        <v>169</v>
      </c>
      <c r="AU672" s="16" t="s">
        <v>84</v>
      </c>
    </row>
    <row r="673" spans="2:65" s="12" customFormat="1">
      <c r="B673" s="149"/>
      <c r="D673" s="143" t="s">
        <v>171</v>
      </c>
      <c r="E673" s="150" t="s">
        <v>1</v>
      </c>
      <c r="F673" s="151" t="s">
        <v>2487</v>
      </c>
      <c r="H673" s="152">
        <v>2730</v>
      </c>
      <c r="I673" s="153"/>
      <c r="L673" s="149"/>
      <c r="M673" s="154"/>
      <c r="T673" s="155"/>
      <c r="AT673" s="150" t="s">
        <v>171</v>
      </c>
      <c r="AU673" s="150" t="s">
        <v>84</v>
      </c>
      <c r="AV673" s="12" t="s">
        <v>84</v>
      </c>
      <c r="AW673" s="12" t="s">
        <v>31</v>
      </c>
      <c r="AX673" s="12" t="s">
        <v>74</v>
      </c>
      <c r="AY673" s="150" t="s">
        <v>159</v>
      </c>
    </row>
    <row r="674" spans="2:65" s="13" customFormat="1">
      <c r="B674" s="156"/>
      <c r="D674" s="143" t="s">
        <v>171</v>
      </c>
      <c r="E674" s="157" t="s">
        <v>1</v>
      </c>
      <c r="F674" s="158" t="s">
        <v>173</v>
      </c>
      <c r="H674" s="159">
        <v>2730</v>
      </c>
      <c r="I674" s="160"/>
      <c r="L674" s="156"/>
      <c r="M674" s="161"/>
      <c r="T674" s="162"/>
      <c r="AT674" s="157" t="s">
        <v>171</v>
      </c>
      <c r="AU674" s="157" t="s">
        <v>84</v>
      </c>
      <c r="AV674" s="13" t="s">
        <v>165</v>
      </c>
      <c r="AW674" s="13" t="s">
        <v>31</v>
      </c>
      <c r="AX674" s="13" t="s">
        <v>82</v>
      </c>
      <c r="AY674" s="157" t="s">
        <v>159</v>
      </c>
    </row>
    <row r="675" spans="2:65" s="1" customFormat="1" ht="16.5" customHeight="1">
      <c r="B675" s="129"/>
      <c r="C675" s="169" t="s">
        <v>2864</v>
      </c>
      <c r="D675" s="169" t="s">
        <v>418</v>
      </c>
      <c r="E675" s="170" t="s">
        <v>2865</v>
      </c>
      <c r="F675" s="171" t="s">
        <v>2866</v>
      </c>
      <c r="G675" s="172" t="s">
        <v>163</v>
      </c>
      <c r="H675" s="173">
        <v>2730</v>
      </c>
      <c r="I675" s="174"/>
      <c r="J675" s="175">
        <f>ROUND(I675*H675,2)</f>
        <v>0</v>
      </c>
      <c r="K675" s="171" t="s">
        <v>164</v>
      </c>
      <c r="L675" s="176"/>
      <c r="M675" s="177" t="s">
        <v>1</v>
      </c>
      <c r="N675" s="178" t="s">
        <v>39</v>
      </c>
      <c r="P675" s="139">
        <f>O675*H675</f>
        <v>0</v>
      </c>
      <c r="Q675" s="139">
        <v>5.6999999999999998E-4</v>
      </c>
      <c r="R675" s="139">
        <f>Q675*H675</f>
        <v>1.5561</v>
      </c>
      <c r="S675" s="139">
        <v>0</v>
      </c>
      <c r="T675" s="140">
        <f>S675*H675</f>
        <v>0</v>
      </c>
      <c r="AR675" s="141" t="s">
        <v>215</v>
      </c>
      <c r="AT675" s="141" t="s">
        <v>418</v>
      </c>
      <c r="AU675" s="141" t="s">
        <v>84</v>
      </c>
      <c r="AY675" s="16" t="s">
        <v>159</v>
      </c>
      <c r="BE675" s="142">
        <f>IF(N675="základní",J675,0)</f>
        <v>0</v>
      </c>
      <c r="BF675" s="142">
        <f>IF(N675="snížená",J675,0)</f>
        <v>0</v>
      </c>
      <c r="BG675" s="142">
        <f>IF(N675="zákl. přenesená",J675,0)</f>
        <v>0</v>
      </c>
      <c r="BH675" s="142">
        <f>IF(N675="sníž. přenesená",J675,0)</f>
        <v>0</v>
      </c>
      <c r="BI675" s="142">
        <f>IF(N675="nulová",J675,0)</f>
        <v>0</v>
      </c>
      <c r="BJ675" s="16" t="s">
        <v>82</v>
      </c>
      <c r="BK675" s="142">
        <f>ROUND(I675*H675,2)</f>
        <v>0</v>
      </c>
      <c r="BL675" s="16" t="s">
        <v>165</v>
      </c>
      <c r="BM675" s="141" t="s">
        <v>2867</v>
      </c>
    </row>
    <row r="676" spans="2:65" s="1" customFormat="1">
      <c r="B676" s="31"/>
      <c r="D676" s="143" t="s">
        <v>167</v>
      </c>
      <c r="F676" s="144" t="s">
        <v>2866</v>
      </c>
      <c r="I676" s="145"/>
      <c r="L676" s="31"/>
      <c r="M676" s="146"/>
      <c r="T676" s="54"/>
      <c r="AT676" s="16" t="s">
        <v>167</v>
      </c>
      <c r="AU676" s="16" t="s">
        <v>84</v>
      </c>
    </row>
    <row r="677" spans="2:65" s="1" customFormat="1" ht="16.5" customHeight="1">
      <c r="B677" s="129"/>
      <c r="C677" s="130" t="s">
        <v>2868</v>
      </c>
      <c r="D677" s="130" t="s">
        <v>160</v>
      </c>
      <c r="E677" s="131" t="s">
        <v>2869</v>
      </c>
      <c r="F677" s="132" t="s">
        <v>2870</v>
      </c>
      <c r="G677" s="133" t="s">
        <v>202</v>
      </c>
      <c r="H677" s="134">
        <v>342</v>
      </c>
      <c r="I677" s="135"/>
      <c r="J677" s="136">
        <f>ROUND(I677*H677,2)</f>
        <v>0</v>
      </c>
      <c r="K677" s="132" t="s">
        <v>164</v>
      </c>
      <c r="L677" s="31"/>
      <c r="M677" s="137" t="s">
        <v>1</v>
      </c>
      <c r="N677" s="138" t="s">
        <v>39</v>
      </c>
      <c r="P677" s="139">
        <f>O677*H677</f>
        <v>0</v>
      </c>
      <c r="Q677" s="139">
        <v>0</v>
      </c>
      <c r="R677" s="139">
        <f>Q677*H677</f>
        <v>0</v>
      </c>
      <c r="S677" s="139">
        <v>0</v>
      </c>
      <c r="T677" s="140">
        <f>S677*H677</f>
        <v>0</v>
      </c>
      <c r="AR677" s="141" t="s">
        <v>165</v>
      </c>
      <c r="AT677" s="141" t="s">
        <v>160</v>
      </c>
      <c r="AU677" s="141" t="s">
        <v>84</v>
      </c>
      <c r="AY677" s="16" t="s">
        <v>159</v>
      </c>
      <c r="BE677" s="142">
        <f>IF(N677="základní",J677,0)</f>
        <v>0</v>
      </c>
      <c r="BF677" s="142">
        <f>IF(N677="snížená",J677,0)</f>
        <v>0</v>
      </c>
      <c r="BG677" s="142">
        <f>IF(N677="zákl. přenesená",J677,0)</f>
        <v>0</v>
      </c>
      <c r="BH677" s="142">
        <f>IF(N677="sníž. přenesená",J677,0)</f>
        <v>0</v>
      </c>
      <c r="BI677" s="142">
        <f>IF(N677="nulová",J677,0)</f>
        <v>0</v>
      </c>
      <c r="BJ677" s="16" t="s">
        <v>82</v>
      </c>
      <c r="BK677" s="142">
        <f>ROUND(I677*H677,2)</f>
        <v>0</v>
      </c>
      <c r="BL677" s="16" t="s">
        <v>165</v>
      </c>
      <c r="BM677" s="141" t="s">
        <v>2871</v>
      </c>
    </row>
    <row r="678" spans="2:65" s="1" customFormat="1">
      <c r="B678" s="31"/>
      <c r="D678" s="143" t="s">
        <v>167</v>
      </c>
      <c r="F678" s="144" t="s">
        <v>2872</v>
      </c>
      <c r="I678" s="145"/>
      <c r="L678" s="31"/>
      <c r="M678" s="146"/>
      <c r="T678" s="54"/>
      <c r="AT678" s="16" t="s">
        <v>167</v>
      </c>
      <c r="AU678" s="16" t="s">
        <v>84</v>
      </c>
    </row>
    <row r="679" spans="2:65" s="1" customFormat="1">
      <c r="B679" s="31"/>
      <c r="D679" s="147" t="s">
        <v>169</v>
      </c>
      <c r="F679" s="148" t="s">
        <v>2873</v>
      </c>
      <c r="I679" s="145"/>
      <c r="L679" s="31"/>
      <c r="M679" s="146"/>
      <c r="T679" s="54"/>
      <c r="AT679" s="16" t="s">
        <v>169</v>
      </c>
      <c r="AU679" s="16" t="s">
        <v>84</v>
      </c>
    </row>
    <row r="680" spans="2:65" s="12" customFormat="1">
      <c r="B680" s="149"/>
      <c r="D680" s="143" t="s">
        <v>171</v>
      </c>
      <c r="E680" s="150" t="s">
        <v>1</v>
      </c>
      <c r="F680" s="151" t="s">
        <v>2874</v>
      </c>
      <c r="H680" s="152">
        <v>342</v>
      </c>
      <c r="I680" s="153"/>
      <c r="L680" s="149"/>
      <c r="M680" s="154"/>
      <c r="T680" s="155"/>
      <c r="AT680" s="150" t="s">
        <v>171</v>
      </c>
      <c r="AU680" s="150" t="s">
        <v>84</v>
      </c>
      <c r="AV680" s="12" t="s">
        <v>84</v>
      </c>
      <c r="AW680" s="12" t="s">
        <v>31</v>
      </c>
      <c r="AX680" s="12" t="s">
        <v>74</v>
      </c>
      <c r="AY680" s="150" t="s">
        <v>159</v>
      </c>
    </row>
    <row r="681" spans="2:65" s="13" customFormat="1">
      <c r="B681" s="156"/>
      <c r="D681" s="143" t="s">
        <v>171</v>
      </c>
      <c r="E681" s="157" t="s">
        <v>1</v>
      </c>
      <c r="F681" s="158" t="s">
        <v>173</v>
      </c>
      <c r="H681" s="159">
        <v>342</v>
      </c>
      <c r="I681" s="160"/>
      <c r="L681" s="156"/>
      <c r="M681" s="161"/>
      <c r="T681" s="162"/>
      <c r="AT681" s="157" t="s">
        <v>171</v>
      </c>
      <c r="AU681" s="157" t="s">
        <v>84</v>
      </c>
      <c r="AV681" s="13" t="s">
        <v>165</v>
      </c>
      <c r="AW681" s="13" t="s">
        <v>31</v>
      </c>
      <c r="AX681" s="13" t="s">
        <v>82</v>
      </c>
      <c r="AY681" s="157" t="s">
        <v>159</v>
      </c>
    </row>
    <row r="682" spans="2:65" s="11" customFormat="1" ht="22.9" customHeight="1">
      <c r="B682" s="119"/>
      <c r="D682" s="120" t="s">
        <v>73</v>
      </c>
      <c r="E682" s="179" t="s">
        <v>1277</v>
      </c>
      <c r="F682" s="179" t="s">
        <v>1278</v>
      </c>
      <c r="I682" s="122"/>
      <c r="J682" s="180">
        <f>BK682</f>
        <v>0</v>
      </c>
      <c r="L682" s="119"/>
      <c r="M682" s="124"/>
      <c r="P682" s="125">
        <f>SUM(P683:P688)</f>
        <v>0</v>
      </c>
      <c r="R682" s="125">
        <f>SUM(R683:R688)</f>
        <v>0</v>
      </c>
      <c r="T682" s="126">
        <f>SUM(T683:T688)</f>
        <v>0</v>
      </c>
      <c r="AR682" s="120" t="s">
        <v>82</v>
      </c>
      <c r="AT682" s="127" t="s">
        <v>73</v>
      </c>
      <c r="AU682" s="127" t="s">
        <v>82</v>
      </c>
      <c r="AY682" s="120" t="s">
        <v>159</v>
      </c>
      <c r="BK682" s="128">
        <f>SUM(BK683:BK688)</f>
        <v>0</v>
      </c>
    </row>
    <row r="683" spans="2:65" s="1" customFormat="1" ht="16.5" customHeight="1">
      <c r="B683" s="129"/>
      <c r="C683" s="130" t="s">
        <v>2875</v>
      </c>
      <c r="D683" s="130" t="s">
        <v>160</v>
      </c>
      <c r="E683" s="131" t="s">
        <v>2876</v>
      </c>
      <c r="F683" s="132" t="s">
        <v>2877</v>
      </c>
      <c r="G683" s="133" t="s">
        <v>303</v>
      </c>
      <c r="H683" s="134">
        <v>123.236</v>
      </c>
      <c r="I683" s="135"/>
      <c r="J683" s="136">
        <f>ROUND(I683*H683,2)</f>
        <v>0</v>
      </c>
      <c r="K683" s="132" t="s">
        <v>164</v>
      </c>
      <c r="L683" s="31"/>
      <c r="M683" s="137" t="s">
        <v>1</v>
      </c>
      <c r="N683" s="138" t="s">
        <v>39</v>
      </c>
      <c r="P683" s="139">
        <f>O683*H683</f>
        <v>0</v>
      </c>
      <c r="Q683" s="139">
        <v>0</v>
      </c>
      <c r="R683" s="139">
        <f>Q683*H683</f>
        <v>0</v>
      </c>
      <c r="S683" s="139">
        <v>0</v>
      </c>
      <c r="T683" s="140">
        <f>S683*H683</f>
        <v>0</v>
      </c>
      <c r="AR683" s="141" t="s">
        <v>165</v>
      </c>
      <c r="AT683" s="141" t="s">
        <v>160</v>
      </c>
      <c r="AU683" s="141" t="s">
        <v>84</v>
      </c>
      <c r="AY683" s="16" t="s">
        <v>159</v>
      </c>
      <c r="BE683" s="142">
        <f>IF(N683="základní",J683,0)</f>
        <v>0</v>
      </c>
      <c r="BF683" s="142">
        <f>IF(N683="snížená",J683,0)</f>
        <v>0</v>
      </c>
      <c r="BG683" s="142">
        <f>IF(N683="zákl. přenesená",J683,0)</f>
        <v>0</v>
      </c>
      <c r="BH683" s="142">
        <f>IF(N683="sníž. přenesená",J683,0)</f>
        <v>0</v>
      </c>
      <c r="BI683" s="142">
        <f>IF(N683="nulová",J683,0)</f>
        <v>0</v>
      </c>
      <c r="BJ683" s="16" t="s">
        <v>82</v>
      </c>
      <c r="BK683" s="142">
        <f>ROUND(I683*H683,2)</f>
        <v>0</v>
      </c>
      <c r="BL683" s="16" t="s">
        <v>165</v>
      </c>
      <c r="BM683" s="141" t="s">
        <v>2878</v>
      </c>
    </row>
    <row r="684" spans="2:65" s="1" customFormat="1">
      <c r="B684" s="31"/>
      <c r="D684" s="143" t="s">
        <v>167</v>
      </c>
      <c r="F684" s="144" t="s">
        <v>2879</v>
      </c>
      <c r="I684" s="145"/>
      <c r="L684" s="31"/>
      <c r="M684" s="146"/>
      <c r="T684" s="54"/>
      <c r="AT684" s="16" t="s">
        <v>167</v>
      </c>
      <c r="AU684" s="16" t="s">
        <v>84</v>
      </c>
    </row>
    <row r="685" spans="2:65" s="1" customFormat="1">
      <c r="B685" s="31"/>
      <c r="D685" s="147" t="s">
        <v>169</v>
      </c>
      <c r="F685" s="148" t="s">
        <v>2880</v>
      </c>
      <c r="I685" s="145"/>
      <c r="L685" s="31"/>
      <c r="M685" s="146"/>
      <c r="T685" s="54"/>
      <c r="AT685" s="16" t="s">
        <v>169</v>
      </c>
      <c r="AU685" s="16" t="s">
        <v>84</v>
      </c>
    </row>
    <row r="686" spans="2:65" s="1" customFormat="1" ht="16.5" customHeight="1">
      <c r="B686" s="129"/>
      <c r="C686" s="130" t="s">
        <v>2881</v>
      </c>
      <c r="D686" s="130" t="s">
        <v>160</v>
      </c>
      <c r="E686" s="131" t="s">
        <v>2882</v>
      </c>
      <c r="F686" s="132" t="s">
        <v>2883</v>
      </c>
      <c r="G686" s="133" t="s">
        <v>303</v>
      </c>
      <c r="H686" s="134">
        <v>123.236</v>
      </c>
      <c r="I686" s="135"/>
      <c r="J686" s="136">
        <f>ROUND(I686*H686,2)</f>
        <v>0</v>
      </c>
      <c r="K686" s="132" t="s">
        <v>164</v>
      </c>
      <c r="L686" s="31"/>
      <c r="M686" s="137" t="s">
        <v>1</v>
      </c>
      <c r="N686" s="138" t="s">
        <v>39</v>
      </c>
      <c r="P686" s="139">
        <f>O686*H686</f>
        <v>0</v>
      </c>
      <c r="Q686" s="139">
        <v>0</v>
      </c>
      <c r="R686" s="139">
        <f>Q686*H686</f>
        <v>0</v>
      </c>
      <c r="S686" s="139">
        <v>0</v>
      </c>
      <c r="T686" s="140">
        <f>S686*H686</f>
        <v>0</v>
      </c>
      <c r="AR686" s="141" t="s">
        <v>165</v>
      </c>
      <c r="AT686" s="141" t="s">
        <v>160</v>
      </c>
      <c r="AU686" s="141" t="s">
        <v>84</v>
      </c>
      <c r="AY686" s="16" t="s">
        <v>159</v>
      </c>
      <c r="BE686" s="142">
        <f>IF(N686="základní",J686,0)</f>
        <v>0</v>
      </c>
      <c r="BF686" s="142">
        <f>IF(N686="snížená",J686,0)</f>
        <v>0</v>
      </c>
      <c r="BG686" s="142">
        <f>IF(N686="zákl. přenesená",J686,0)</f>
        <v>0</v>
      </c>
      <c r="BH686" s="142">
        <f>IF(N686="sníž. přenesená",J686,0)</f>
        <v>0</v>
      </c>
      <c r="BI686" s="142">
        <f>IF(N686="nulová",J686,0)</f>
        <v>0</v>
      </c>
      <c r="BJ686" s="16" t="s">
        <v>82</v>
      </c>
      <c r="BK686" s="142">
        <f>ROUND(I686*H686,2)</f>
        <v>0</v>
      </c>
      <c r="BL686" s="16" t="s">
        <v>165</v>
      </c>
      <c r="BM686" s="141" t="s">
        <v>2884</v>
      </c>
    </row>
    <row r="687" spans="2:65" s="1" customFormat="1">
      <c r="B687" s="31"/>
      <c r="D687" s="143" t="s">
        <v>167</v>
      </c>
      <c r="F687" s="144" t="s">
        <v>2885</v>
      </c>
      <c r="I687" s="145"/>
      <c r="L687" s="31"/>
      <c r="M687" s="146"/>
      <c r="T687" s="54"/>
      <c r="AT687" s="16" t="s">
        <v>167</v>
      </c>
      <c r="AU687" s="16" t="s">
        <v>84</v>
      </c>
    </row>
    <row r="688" spans="2:65" s="1" customFormat="1">
      <c r="B688" s="31"/>
      <c r="D688" s="147" t="s">
        <v>169</v>
      </c>
      <c r="F688" s="148" t="s">
        <v>2886</v>
      </c>
      <c r="I688" s="145"/>
      <c r="L688" s="31"/>
      <c r="M688" s="182"/>
      <c r="N688" s="183"/>
      <c r="O688" s="183"/>
      <c r="P688" s="183"/>
      <c r="Q688" s="183"/>
      <c r="R688" s="183"/>
      <c r="S688" s="183"/>
      <c r="T688" s="184"/>
      <c r="AT688" s="16" t="s">
        <v>169</v>
      </c>
      <c r="AU688" s="16" t="s">
        <v>84</v>
      </c>
    </row>
    <row r="689" spans="2:12" s="1" customFormat="1" ht="6.95" customHeight="1">
      <c r="B689" s="43"/>
      <c r="C689" s="44"/>
      <c r="D689" s="44"/>
      <c r="E689" s="44"/>
      <c r="F689" s="44"/>
      <c r="G689" s="44"/>
      <c r="H689" s="44"/>
      <c r="I689" s="44"/>
      <c r="J689" s="44"/>
      <c r="K689" s="44"/>
      <c r="L689" s="31"/>
    </row>
  </sheetData>
  <sheetProtection algorithmName="SHA-512" hashValue="WPKVnxppHygkHlf9ofJY2AIkPJdMf4QLJuUx0eqxTBaXFsEGofEPEsH204dVleTH+6mLR3sEmLMnP533xIzgGw==" saltValue="+wILPA1093xJ2SA9QmWntg==" spinCount="100000" sheet="1" objects="1" scenarios="1"/>
  <protectedRanges>
    <protectedRange sqref="B3:K28 B43:K77 I1:I1048576" name="Oblast1"/>
  </protectedRanges>
  <autoFilter ref="C124:K688" xr:uid="{00000000-0009-0000-0000-000009000000}"/>
  <mergeCells count="9">
    <mergeCell ref="E87:H87"/>
    <mergeCell ref="E115:H115"/>
    <mergeCell ref="E117:H117"/>
    <mergeCell ref="L2:V2"/>
    <mergeCell ref="E7:H7"/>
    <mergeCell ref="E9:H9"/>
    <mergeCell ref="E18:H18"/>
    <mergeCell ref="E27:H27"/>
    <mergeCell ref="E85:H85"/>
  </mergeCells>
  <hyperlinks>
    <hyperlink ref="F129" r:id="rId1" xr:uid="{00000000-0004-0000-0900-000000000000}"/>
    <hyperlink ref="F134" r:id="rId2" xr:uid="{00000000-0004-0000-0900-000001000000}"/>
    <hyperlink ref="F139" r:id="rId3" xr:uid="{00000000-0004-0000-0900-000002000000}"/>
    <hyperlink ref="F144" r:id="rId4" xr:uid="{00000000-0004-0000-0900-000003000000}"/>
    <hyperlink ref="F149" r:id="rId5" xr:uid="{00000000-0004-0000-0900-000004000000}"/>
    <hyperlink ref="F154" r:id="rId6" xr:uid="{00000000-0004-0000-0900-000005000000}"/>
    <hyperlink ref="F159" r:id="rId7" xr:uid="{00000000-0004-0000-0900-000006000000}"/>
    <hyperlink ref="F164" r:id="rId8" xr:uid="{00000000-0004-0000-0900-000007000000}"/>
    <hyperlink ref="F169" r:id="rId9" xr:uid="{00000000-0004-0000-0900-000008000000}"/>
    <hyperlink ref="F174" r:id="rId10" xr:uid="{00000000-0004-0000-0900-000009000000}"/>
    <hyperlink ref="F179" r:id="rId11" xr:uid="{00000000-0004-0000-0900-00000A000000}"/>
    <hyperlink ref="F184" r:id="rId12" xr:uid="{00000000-0004-0000-0900-00000B000000}"/>
    <hyperlink ref="F189" r:id="rId13" xr:uid="{00000000-0004-0000-0900-00000C000000}"/>
    <hyperlink ref="F194" r:id="rId14" xr:uid="{00000000-0004-0000-0900-00000D000000}"/>
    <hyperlink ref="F200" r:id="rId15" xr:uid="{00000000-0004-0000-0900-00000E000000}"/>
    <hyperlink ref="F206" r:id="rId16" xr:uid="{00000000-0004-0000-0900-00000F000000}"/>
    <hyperlink ref="F211" r:id="rId17" xr:uid="{00000000-0004-0000-0900-000010000000}"/>
    <hyperlink ref="F216" r:id="rId18" xr:uid="{00000000-0004-0000-0900-000011000000}"/>
    <hyperlink ref="F221" r:id="rId19" xr:uid="{00000000-0004-0000-0900-000012000000}"/>
    <hyperlink ref="F235" r:id="rId20" xr:uid="{00000000-0004-0000-0900-000013000000}"/>
    <hyperlink ref="F240" r:id="rId21" xr:uid="{00000000-0004-0000-0900-000014000000}"/>
    <hyperlink ref="F251" r:id="rId22" xr:uid="{00000000-0004-0000-0900-000015000000}"/>
    <hyperlink ref="F256" r:id="rId23" xr:uid="{00000000-0004-0000-0900-000016000000}"/>
    <hyperlink ref="F261" r:id="rId24" xr:uid="{00000000-0004-0000-0900-000017000000}"/>
    <hyperlink ref="F266" r:id="rId25" xr:uid="{00000000-0004-0000-0900-000018000000}"/>
    <hyperlink ref="F271" r:id="rId26" xr:uid="{00000000-0004-0000-0900-000019000000}"/>
    <hyperlink ref="F276" r:id="rId27" xr:uid="{00000000-0004-0000-0900-00001A000000}"/>
    <hyperlink ref="F281" r:id="rId28" xr:uid="{00000000-0004-0000-0900-00001B000000}"/>
    <hyperlink ref="F286" r:id="rId29" xr:uid="{00000000-0004-0000-0900-00001C000000}"/>
    <hyperlink ref="F291" r:id="rId30" xr:uid="{00000000-0004-0000-0900-00001D000000}"/>
    <hyperlink ref="F296" r:id="rId31" xr:uid="{00000000-0004-0000-0900-00001E000000}"/>
    <hyperlink ref="F301" r:id="rId32" xr:uid="{00000000-0004-0000-0900-00001F000000}"/>
    <hyperlink ref="F306" r:id="rId33" xr:uid="{00000000-0004-0000-0900-000020000000}"/>
    <hyperlink ref="F311" r:id="rId34" xr:uid="{00000000-0004-0000-0900-000021000000}"/>
    <hyperlink ref="F316" r:id="rId35" xr:uid="{00000000-0004-0000-0900-000022000000}"/>
    <hyperlink ref="F321" r:id="rId36" xr:uid="{00000000-0004-0000-0900-000023000000}"/>
    <hyperlink ref="F326" r:id="rId37" xr:uid="{00000000-0004-0000-0900-000024000000}"/>
    <hyperlink ref="F331" r:id="rId38" xr:uid="{00000000-0004-0000-0900-000025000000}"/>
    <hyperlink ref="F336" r:id="rId39" xr:uid="{00000000-0004-0000-0900-000026000000}"/>
    <hyperlink ref="F341" r:id="rId40" xr:uid="{00000000-0004-0000-0900-000027000000}"/>
    <hyperlink ref="F346" r:id="rId41" xr:uid="{00000000-0004-0000-0900-000028000000}"/>
    <hyperlink ref="F351" r:id="rId42" xr:uid="{00000000-0004-0000-0900-000029000000}"/>
    <hyperlink ref="F356" r:id="rId43" xr:uid="{00000000-0004-0000-0900-00002A000000}"/>
    <hyperlink ref="F362" r:id="rId44" xr:uid="{00000000-0004-0000-0900-00002B000000}"/>
    <hyperlink ref="F367" r:id="rId45" xr:uid="{00000000-0004-0000-0900-00002C000000}"/>
    <hyperlink ref="F372" r:id="rId46" xr:uid="{00000000-0004-0000-0900-00002D000000}"/>
    <hyperlink ref="F377" r:id="rId47" xr:uid="{00000000-0004-0000-0900-00002E000000}"/>
    <hyperlink ref="F382" r:id="rId48" xr:uid="{00000000-0004-0000-0900-00002F000000}"/>
    <hyperlink ref="F387" r:id="rId49" xr:uid="{00000000-0004-0000-0900-000030000000}"/>
    <hyperlink ref="F392" r:id="rId50" xr:uid="{00000000-0004-0000-0900-000031000000}"/>
    <hyperlink ref="F397" r:id="rId51" xr:uid="{00000000-0004-0000-0900-000032000000}"/>
    <hyperlink ref="F405" r:id="rId52" xr:uid="{00000000-0004-0000-0900-000033000000}"/>
    <hyperlink ref="F413" r:id="rId53" xr:uid="{00000000-0004-0000-0900-000034000000}"/>
    <hyperlink ref="F418" r:id="rId54" xr:uid="{00000000-0004-0000-0900-000035000000}"/>
    <hyperlink ref="F427" r:id="rId55" xr:uid="{00000000-0004-0000-0900-000036000000}"/>
    <hyperlink ref="F435" r:id="rId56" xr:uid="{00000000-0004-0000-0900-000037000000}"/>
    <hyperlink ref="F440" r:id="rId57" xr:uid="{00000000-0004-0000-0900-000038000000}"/>
    <hyperlink ref="F446" r:id="rId58" xr:uid="{00000000-0004-0000-0900-000039000000}"/>
    <hyperlink ref="F451" r:id="rId59" xr:uid="{00000000-0004-0000-0900-00003A000000}"/>
    <hyperlink ref="F456" r:id="rId60" xr:uid="{00000000-0004-0000-0900-00003B000000}"/>
    <hyperlink ref="F462" r:id="rId61" xr:uid="{00000000-0004-0000-0900-00003C000000}"/>
    <hyperlink ref="F473" r:id="rId62" xr:uid="{00000000-0004-0000-0900-00003D000000}"/>
    <hyperlink ref="F476" r:id="rId63" xr:uid="{00000000-0004-0000-0900-00003E000000}"/>
    <hyperlink ref="F479" r:id="rId64" xr:uid="{00000000-0004-0000-0900-00003F000000}"/>
    <hyperlink ref="F482" r:id="rId65" xr:uid="{00000000-0004-0000-0900-000040000000}"/>
    <hyperlink ref="F485" r:id="rId66" xr:uid="{00000000-0004-0000-0900-000041000000}"/>
    <hyperlink ref="F488" r:id="rId67" xr:uid="{00000000-0004-0000-0900-000042000000}"/>
    <hyperlink ref="F491" r:id="rId68" xr:uid="{00000000-0004-0000-0900-000043000000}"/>
    <hyperlink ref="F494" r:id="rId69" xr:uid="{00000000-0004-0000-0900-000044000000}"/>
    <hyperlink ref="F497" r:id="rId70" xr:uid="{00000000-0004-0000-0900-000045000000}"/>
    <hyperlink ref="F500" r:id="rId71" xr:uid="{00000000-0004-0000-0900-000046000000}"/>
    <hyperlink ref="F503" r:id="rId72" xr:uid="{00000000-0004-0000-0900-000047000000}"/>
    <hyperlink ref="F506" r:id="rId73" xr:uid="{00000000-0004-0000-0900-000048000000}"/>
    <hyperlink ref="F509" r:id="rId74" xr:uid="{00000000-0004-0000-0900-000049000000}"/>
    <hyperlink ref="F512" r:id="rId75" xr:uid="{00000000-0004-0000-0900-00004A000000}"/>
    <hyperlink ref="F515" r:id="rId76" xr:uid="{00000000-0004-0000-0900-00004B000000}"/>
    <hyperlink ref="F518" r:id="rId77" xr:uid="{00000000-0004-0000-0900-00004C000000}"/>
    <hyperlink ref="F521" r:id="rId78" xr:uid="{00000000-0004-0000-0900-00004D000000}"/>
    <hyperlink ref="F526" r:id="rId79" xr:uid="{00000000-0004-0000-0900-00004E000000}"/>
    <hyperlink ref="F529" r:id="rId80" xr:uid="{00000000-0004-0000-0900-00004F000000}"/>
    <hyperlink ref="F532" r:id="rId81" xr:uid="{00000000-0004-0000-0900-000050000000}"/>
    <hyperlink ref="F535" r:id="rId82" xr:uid="{00000000-0004-0000-0900-000051000000}"/>
    <hyperlink ref="F538" r:id="rId83" xr:uid="{00000000-0004-0000-0900-000052000000}"/>
    <hyperlink ref="F541" r:id="rId84" xr:uid="{00000000-0004-0000-0900-000053000000}"/>
    <hyperlink ref="F544" r:id="rId85" xr:uid="{00000000-0004-0000-0900-000054000000}"/>
    <hyperlink ref="F547" r:id="rId86" xr:uid="{00000000-0004-0000-0900-000055000000}"/>
    <hyperlink ref="F564" r:id="rId87" xr:uid="{00000000-0004-0000-0900-000056000000}"/>
    <hyperlink ref="F567" r:id="rId88" xr:uid="{00000000-0004-0000-0900-000057000000}"/>
    <hyperlink ref="F570" r:id="rId89" xr:uid="{00000000-0004-0000-0900-000058000000}"/>
    <hyperlink ref="F573" r:id="rId90" xr:uid="{00000000-0004-0000-0900-000059000000}"/>
    <hyperlink ref="F576" r:id="rId91" xr:uid="{00000000-0004-0000-0900-00005A000000}"/>
    <hyperlink ref="F579" r:id="rId92" xr:uid="{00000000-0004-0000-0900-00005B000000}"/>
    <hyperlink ref="F582" r:id="rId93" xr:uid="{00000000-0004-0000-0900-00005C000000}"/>
    <hyperlink ref="F585" r:id="rId94" xr:uid="{00000000-0004-0000-0900-00005D000000}"/>
    <hyperlink ref="F592" r:id="rId95" xr:uid="{00000000-0004-0000-0900-00005E000000}"/>
    <hyperlink ref="F595" r:id="rId96" xr:uid="{00000000-0004-0000-0900-00005F000000}"/>
    <hyperlink ref="F598" r:id="rId97" xr:uid="{00000000-0004-0000-0900-000060000000}"/>
    <hyperlink ref="F601" r:id="rId98" xr:uid="{00000000-0004-0000-0900-000061000000}"/>
    <hyperlink ref="F610" r:id="rId99" xr:uid="{00000000-0004-0000-0900-000062000000}"/>
    <hyperlink ref="F613" r:id="rId100" xr:uid="{00000000-0004-0000-0900-000063000000}"/>
    <hyperlink ref="F616" r:id="rId101" xr:uid="{00000000-0004-0000-0900-000064000000}"/>
    <hyperlink ref="F619" r:id="rId102" xr:uid="{00000000-0004-0000-0900-000065000000}"/>
    <hyperlink ref="F622" r:id="rId103" xr:uid="{00000000-0004-0000-0900-000066000000}"/>
    <hyperlink ref="F625" r:id="rId104" xr:uid="{00000000-0004-0000-0900-000067000000}"/>
    <hyperlink ref="F628" r:id="rId105" xr:uid="{00000000-0004-0000-0900-000068000000}"/>
    <hyperlink ref="F631" r:id="rId106" xr:uid="{00000000-0004-0000-0900-000069000000}"/>
    <hyperlink ref="F634" r:id="rId107" xr:uid="{00000000-0004-0000-0900-00006A000000}"/>
    <hyperlink ref="F637" r:id="rId108" xr:uid="{00000000-0004-0000-0900-00006B000000}"/>
    <hyperlink ref="F642" r:id="rId109" xr:uid="{00000000-0004-0000-0900-00006C000000}"/>
    <hyperlink ref="F656" r:id="rId110" xr:uid="{00000000-0004-0000-0900-00006D000000}"/>
    <hyperlink ref="F660" r:id="rId111" xr:uid="{00000000-0004-0000-0900-00006E000000}"/>
    <hyperlink ref="F664" r:id="rId112" xr:uid="{00000000-0004-0000-0900-00006F000000}"/>
    <hyperlink ref="F668" r:id="rId113" xr:uid="{00000000-0004-0000-0900-000070000000}"/>
    <hyperlink ref="F672" r:id="rId114" xr:uid="{00000000-0004-0000-0900-000071000000}"/>
    <hyperlink ref="F679" r:id="rId115" xr:uid="{00000000-0004-0000-0900-000072000000}"/>
    <hyperlink ref="F685" r:id="rId116" xr:uid="{00000000-0004-0000-0900-000073000000}"/>
    <hyperlink ref="F688" r:id="rId117" xr:uid="{00000000-0004-0000-0900-000074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11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BM172"/>
  <sheetViews>
    <sheetView showGridLines="0" tabSelected="1" topLeftCell="A110" workbookViewId="0">
      <selection activeCell="I38" sqref="I38"/>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10" t="s">
        <v>5</v>
      </c>
      <c r="M2" s="199"/>
      <c r="N2" s="199"/>
      <c r="O2" s="199"/>
      <c r="P2" s="199"/>
      <c r="Q2" s="199"/>
      <c r="R2" s="199"/>
      <c r="S2" s="199"/>
      <c r="T2" s="199"/>
      <c r="U2" s="199"/>
      <c r="V2" s="199"/>
      <c r="AT2" s="16" t="s">
        <v>111</v>
      </c>
    </row>
    <row r="3" spans="2:46" ht="6.95" customHeight="1">
      <c r="B3" s="17"/>
      <c r="C3" s="18"/>
      <c r="D3" s="18"/>
      <c r="E3" s="18"/>
      <c r="F3" s="18"/>
      <c r="G3" s="18"/>
      <c r="H3" s="18"/>
      <c r="I3" s="18"/>
      <c r="J3" s="18"/>
      <c r="K3" s="18"/>
      <c r="L3" s="19"/>
      <c r="AT3" s="16" t="s">
        <v>84</v>
      </c>
    </row>
    <row r="4" spans="2:46" ht="24.95" customHeight="1">
      <c r="B4" s="19"/>
      <c r="D4" s="20" t="s">
        <v>112</v>
      </c>
      <c r="L4" s="19"/>
      <c r="M4" s="86" t="s">
        <v>10</v>
      </c>
      <c r="AT4" s="16" t="s">
        <v>3</v>
      </c>
    </row>
    <row r="5" spans="2:46" ht="6.95" customHeight="1">
      <c r="B5" s="19"/>
      <c r="L5" s="19"/>
    </row>
    <row r="6" spans="2:46" ht="12" customHeight="1">
      <c r="B6" s="19"/>
      <c r="D6" s="26" t="s">
        <v>16</v>
      </c>
      <c r="L6" s="19"/>
    </row>
    <row r="7" spans="2:46" ht="16.5" customHeight="1">
      <c r="B7" s="19"/>
      <c r="E7" s="230" t="str">
        <f>'Rekapitulace stavby'!K6</f>
        <v>Mánesovy sady</v>
      </c>
      <c r="F7" s="231"/>
      <c r="G7" s="231"/>
      <c r="H7" s="231"/>
      <c r="L7" s="19"/>
    </row>
    <row r="8" spans="2:46" s="1" customFormat="1" ht="12" customHeight="1">
      <c r="B8" s="31"/>
      <c r="D8" s="26" t="s">
        <v>113</v>
      </c>
      <c r="L8" s="31"/>
    </row>
    <row r="9" spans="2:46" s="1" customFormat="1" ht="16.5" customHeight="1">
      <c r="B9" s="31"/>
      <c r="E9" s="219" t="s">
        <v>2887</v>
      </c>
      <c r="F9" s="229"/>
      <c r="G9" s="229"/>
      <c r="H9" s="229"/>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19. 9. 2023</v>
      </c>
      <c r="L12" s="31"/>
    </row>
    <row r="13" spans="2:46" s="1" customFormat="1" ht="10.9" customHeight="1">
      <c r="B13" s="31"/>
      <c r="L13" s="31"/>
    </row>
    <row r="14" spans="2:46" s="1" customFormat="1" ht="12" customHeight="1">
      <c r="B14" s="31"/>
      <c r="D14" s="26" t="s">
        <v>24</v>
      </c>
      <c r="I14" s="26" t="s">
        <v>25</v>
      </c>
      <c r="J14" s="24" t="str">
        <f>IF('Rekapitulace stavby'!AN10="","",'Rekapitulace stavby'!AN10)</f>
        <v/>
      </c>
      <c r="L14" s="31"/>
    </row>
    <row r="15" spans="2:46" s="1" customFormat="1" ht="18" customHeight="1">
      <c r="B15" s="31"/>
      <c r="E15" s="24" t="str">
        <f>IF('Rekapitulace stavby'!E11="","",'Rekapitulace stavby'!E11)</f>
        <v xml:space="preserve"> </v>
      </c>
      <c r="I15" s="26" t="s">
        <v>27</v>
      </c>
      <c r="J15" s="24" t="str">
        <f>IF('Rekapitulace stavby'!AN11="","",'Rekapitulace stavby'!AN11)</f>
        <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2" t="str">
        <f>'Rekapitulace stavby'!E14</f>
        <v>Vyplň údaj</v>
      </c>
      <c r="F18" s="198"/>
      <c r="G18" s="198"/>
      <c r="H18" s="198"/>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tr">
        <f>IF('Rekapitulace stavby'!AN16="","",'Rekapitulace stavby'!AN16)</f>
        <v/>
      </c>
      <c r="L20" s="31"/>
    </row>
    <row r="21" spans="2:12" s="1" customFormat="1" ht="18" customHeight="1">
      <c r="B21" s="31"/>
      <c r="E21" s="24" t="str">
        <f>IF('Rekapitulace stavby'!E17="","",'Rekapitulace stavby'!E17)</f>
        <v xml:space="preserve"> </v>
      </c>
      <c r="I21" s="26" t="s">
        <v>27</v>
      </c>
      <c r="J21" s="24" t="str">
        <f>IF('Rekapitulace stavby'!AN17="","",'Rekapitulace stavby'!AN17)</f>
        <v/>
      </c>
      <c r="L21" s="31"/>
    </row>
    <row r="22" spans="2:12" s="1" customFormat="1" ht="6.95" customHeight="1">
      <c r="B22" s="31"/>
      <c r="L22" s="31"/>
    </row>
    <row r="23" spans="2:12" s="1" customFormat="1" ht="12" customHeight="1">
      <c r="B23" s="31"/>
      <c r="D23" s="26" t="s">
        <v>32</v>
      </c>
      <c r="I23" s="26" t="s">
        <v>25</v>
      </c>
      <c r="J23" s="24" t="str">
        <f>IF('Rekapitulace stavby'!AN19="","",'Rekapitulace stavby'!AN19)</f>
        <v/>
      </c>
      <c r="L23" s="31"/>
    </row>
    <row r="24" spans="2:12" s="1" customFormat="1" ht="18" customHeight="1">
      <c r="B24" s="31"/>
      <c r="E24" s="24" t="str">
        <f>IF('Rekapitulace stavby'!E20="","",'Rekapitulace stavby'!E20)</f>
        <v xml:space="preserve"> </v>
      </c>
      <c r="I24" s="26" t="s">
        <v>27</v>
      </c>
      <c r="J24" s="24" t="str">
        <f>IF('Rekapitulace stavby'!AN20="","",'Rekapitulace stavby'!AN20)</f>
        <v/>
      </c>
      <c r="L24" s="31"/>
    </row>
    <row r="25" spans="2:12" s="1" customFormat="1" ht="6.95" customHeight="1">
      <c r="B25" s="31"/>
      <c r="L25" s="31"/>
    </row>
    <row r="26" spans="2:12" s="1" customFormat="1" ht="12" customHeight="1">
      <c r="B26" s="31"/>
      <c r="D26" s="26" t="s">
        <v>33</v>
      </c>
      <c r="L26" s="31"/>
    </row>
    <row r="27" spans="2:12" s="7" customFormat="1" ht="16.5" customHeight="1">
      <c r="B27" s="87"/>
      <c r="E27" s="203" t="s">
        <v>1</v>
      </c>
      <c r="F27" s="203"/>
      <c r="G27" s="203"/>
      <c r="H27" s="203"/>
      <c r="L27" s="87"/>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8" t="s">
        <v>34</v>
      </c>
      <c r="J30" s="64">
        <f>ROUND(J123, 2)</f>
        <v>0</v>
      </c>
      <c r="L30" s="31"/>
    </row>
    <row r="31" spans="2:12" s="1" customFormat="1" ht="6.95" customHeight="1">
      <c r="B31" s="31"/>
      <c r="D31" s="52"/>
      <c r="E31" s="52"/>
      <c r="F31" s="52"/>
      <c r="G31" s="52"/>
      <c r="H31" s="52"/>
      <c r="I31" s="52"/>
      <c r="J31" s="52"/>
      <c r="K31" s="52"/>
      <c r="L31" s="31"/>
    </row>
    <row r="32" spans="2:12" s="1" customFormat="1" ht="14.45" customHeight="1">
      <c r="B32" s="31"/>
      <c r="F32" s="34" t="s">
        <v>36</v>
      </c>
      <c r="I32" s="34" t="s">
        <v>35</v>
      </c>
      <c r="J32" s="34" t="s">
        <v>37</v>
      </c>
      <c r="L32" s="31"/>
    </row>
    <row r="33" spans="2:12" s="1" customFormat="1" ht="14.45" customHeight="1">
      <c r="B33" s="31"/>
      <c r="D33" s="89" t="s">
        <v>38</v>
      </c>
      <c r="E33" s="26" t="s">
        <v>39</v>
      </c>
      <c r="F33" s="90">
        <f>ROUND((SUM(BE123:BE171)),  2)</f>
        <v>0</v>
      </c>
      <c r="I33" s="91">
        <v>0.21</v>
      </c>
      <c r="J33" s="90">
        <f>ROUND(((SUM(BE123:BE171))*I33),  2)</f>
        <v>0</v>
      </c>
      <c r="L33" s="31"/>
    </row>
    <row r="34" spans="2:12" s="1" customFormat="1" ht="14.45" customHeight="1">
      <c r="B34" s="31"/>
      <c r="E34" s="26" t="s">
        <v>40</v>
      </c>
      <c r="F34" s="90">
        <f>ROUND((SUM(BF123:BF171)),  2)</f>
        <v>0</v>
      </c>
      <c r="I34" s="91">
        <v>0.12</v>
      </c>
      <c r="J34" s="90">
        <f>ROUND(((SUM(BF123:BF171))*I34),  2)</f>
        <v>0</v>
      </c>
      <c r="L34" s="31"/>
    </row>
    <row r="35" spans="2:12" s="1" customFormat="1" ht="14.45" hidden="1" customHeight="1">
      <c r="B35" s="31"/>
      <c r="E35" s="26" t="s">
        <v>41</v>
      </c>
      <c r="F35" s="90">
        <f>ROUND((SUM(BG123:BG171)),  2)</f>
        <v>0</v>
      </c>
      <c r="I35" s="91">
        <v>0.21</v>
      </c>
      <c r="J35" s="90">
        <f>0</f>
        <v>0</v>
      </c>
      <c r="L35" s="31"/>
    </row>
    <row r="36" spans="2:12" s="1" customFormat="1" ht="14.45" hidden="1" customHeight="1">
      <c r="B36" s="31"/>
      <c r="E36" s="26" t="s">
        <v>42</v>
      </c>
      <c r="F36" s="90">
        <f>ROUND((SUM(BH123:BH171)),  2)</f>
        <v>0</v>
      </c>
      <c r="I36" s="91">
        <v>0.15</v>
      </c>
      <c r="J36" s="90">
        <f>0</f>
        <v>0</v>
      </c>
      <c r="L36" s="31"/>
    </row>
    <row r="37" spans="2:12" s="1" customFormat="1" ht="14.45" hidden="1" customHeight="1">
      <c r="B37" s="31"/>
      <c r="E37" s="26" t="s">
        <v>43</v>
      </c>
      <c r="F37" s="90">
        <f>ROUND((SUM(BI123:BI171)),  2)</f>
        <v>0</v>
      </c>
      <c r="I37" s="91">
        <v>0</v>
      </c>
      <c r="J37" s="90">
        <f>0</f>
        <v>0</v>
      </c>
      <c r="L37" s="31"/>
    </row>
    <row r="38" spans="2:12" s="1" customFormat="1" ht="6.95" customHeight="1">
      <c r="B38" s="31"/>
      <c r="L38" s="31"/>
    </row>
    <row r="39" spans="2:12" s="1" customFormat="1" ht="25.35" customHeight="1">
      <c r="B39" s="31"/>
      <c r="C39" s="92"/>
      <c r="D39" s="93" t="s">
        <v>44</v>
      </c>
      <c r="E39" s="55"/>
      <c r="F39" s="55"/>
      <c r="G39" s="94" t="s">
        <v>45</v>
      </c>
      <c r="H39" s="95" t="s">
        <v>46</v>
      </c>
      <c r="I39" s="55"/>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47</v>
      </c>
      <c r="E50" s="41"/>
      <c r="F50" s="41"/>
      <c r="G50" s="40" t="s">
        <v>48</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49</v>
      </c>
      <c r="E61" s="33"/>
      <c r="F61" s="98" t="s">
        <v>50</v>
      </c>
      <c r="G61" s="42" t="s">
        <v>49</v>
      </c>
      <c r="H61" s="33"/>
      <c r="I61" s="33"/>
      <c r="J61" s="99" t="s">
        <v>50</v>
      </c>
      <c r="K61" s="33"/>
      <c r="L61" s="31"/>
    </row>
    <row r="62" spans="2:12">
      <c r="B62" s="19"/>
      <c r="L62" s="19"/>
    </row>
    <row r="63" spans="2:12">
      <c r="B63" s="19"/>
      <c r="L63" s="19"/>
    </row>
    <row r="64" spans="2:12">
      <c r="B64" s="19"/>
      <c r="L64" s="19"/>
    </row>
    <row r="65" spans="2:12" s="1" customFormat="1" ht="12.75">
      <c r="B65" s="31"/>
      <c r="D65" s="40" t="s">
        <v>51</v>
      </c>
      <c r="E65" s="41"/>
      <c r="F65" s="41"/>
      <c r="G65" s="40" t="s">
        <v>52</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49</v>
      </c>
      <c r="E76" s="33"/>
      <c r="F76" s="98" t="s">
        <v>50</v>
      </c>
      <c r="G76" s="42" t="s">
        <v>49</v>
      </c>
      <c r="H76" s="33"/>
      <c r="I76" s="33"/>
      <c r="J76" s="99" t="s">
        <v>50</v>
      </c>
      <c r="K76" s="33"/>
      <c r="L76" s="31"/>
    </row>
    <row r="77" spans="2:12" s="1" customFormat="1" ht="14.45" customHeight="1">
      <c r="B77" s="43"/>
      <c r="C77" s="44"/>
      <c r="D77" s="44"/>
      <c r="E77" s="44"/>
      <c r="F77" s="44"/>
      <c r="G77" s="44"/>
      <c r="H77" s="44"/>
      <c r="I77" s="44"/>
      <c r="J77" s="44"/>
      <c r="K77" s="44"/>
      <c r="L77" s="31"/>
    </row>
    <row r="81" spans="2:47" s="1" customFormat="1" ht="6.95" customHeight="1">
      <c r="B81" s="45"/>
      <c r="C81" s="46"/>
      <c r="D81" s="46"/>
      <c r="E81" s="46"/>
      <c r="F81" s="46"/>
      <c r="G81" s="46"/>
      <c r="H81" s="46"/>
      <c r="I81" s="46"/>
      <c r="J81" s="46"/>
      <c r="K81" s="46"/>
      <c r="L81" s="31"/>
    </row>
    <row r="82" spans="2:47" s="1" customFormat="1" ht="24.95" customHeight="1">
      <c r="B82" s="31"/>
      <c r="C82" s="20" t="s">
        <v>115</v>
      </c>
      <c r="L82" s="31"/>
    </row>
    <row r="83" spans="2:47" s="1" customFormat="1" ht="6.95" customHeight="1">
      <c r="B83" s="31"/>
      <c r="L83" s="31"/>
    </row>
    <row r="84" spans="2:47" s="1" customFormat="1" ht="12" customHeight="1">
      <c r="B84" s="31"/>
      <c r="C84" s="26" t="s">
        <v>16</v>
      </c>
      <c r="L84" s="31"/>
    </row>
    <row r="85" spans="2:47" s="1" customFormat="1" ht="16.5" customHeight="1">
      <c r="B85" s="31"/>
      <c r="E85" s="230" t="str">
        <f>E7</f>
        <v>Mánesovy sady</v>
      </c>
      <c r="F85" s="231"/>
      <c r="G85" s="231"/>
      <c r="H85" s="231"/>
      <c r="L85" s="31"/>
    </row>
    <row r="86" spans="2:47" s="1" customFormat="1" ht="12" customHeight="1">
      <c r="B86" s="31"/>
      <c r="C86" s="26" t="s">
        <v>113</v>
      </c>
      <c r="L86" s="31"/>
    </row>
    <row r="87" spans="2:47" s="1" customFormat="1" ht="16.5" customHeight="1">
      <c r="B87" s="31"/>
      <c r="E87" s="219" t="str">
        <f>E9</f>
        <v>VON - Vedlejší a ostatní náklady</v>
      </c>
      <c r="F87" s="229"/>
      <c r="G87" s="229"/>
      <c r="H87" s="229"/>
      <c r="L87" s="31"/>
    </row>
    <row r="88" spans="2:47" s="1" customFormat="1" ht="6.95" customHeight="1">
      <c r="B88" s="31"/>
      <c r="L88" s="31"/>
    </row>
    <row r="89" spans="2:47" s="1" customFormat="1" ht="12" customHeight="1">
      <c r="B89" s="31"/>
      <c r="C89" s="26" t="s">
        <v>20</v>
      </c>
      <c r="F89" s="24" t="str">
        <f>F12</f>
        <v>Ústí nad Labem</v>
      </c>
      <c r="I89" s="26" t="s">
        <v>22</v>
      </c>
      <c r="J89" s="51" t="str">
        <f>IF(J12="","",J12)</f>
        <v>19. 9. 2023</v>
      </c>
      <c r="L89" s="31"/>
    </row>
    <row r="90" spans="2:47" s="1" customFormat="1" ht="6.95" customHeight="1">
      <c r="B90" s="31"/>
      <c r="L90" s="31"/>
    </row>
    <row r="91" spans="2:47" s="1" customFormat="1" ht="15.2" customHeight="1">
      <c r="B91" s="31"/>
      <c r="C91" s="26" t="s">
        <v>24</v>
      </c>
      <c r="F91" s="24" t="str">
        <f>E15</f>
        <v xml:space="preserve"> </v>
      </c>
      <c r="I91" s="26" t="s">
        <v>30</v>
      </c>
      <c r="J91" s="29" t="str">
        <f>E21</f>
        <v xml:space="preserve"> </v>
      </c>
      <c r="L91" s="31"/>
    </row>
    <row r="92" spans="2:47" s="1" customFormat="1" ht="15.2" customHeight="1">
      <c r="B92" s="31"/>
      <c r="C92" s="26" t="s">
        <v>28</v>
      </c>
      <c r="F92" s="24" t="str">
        <f>IF(E18="","",E18)</f>
        <v>Vyplň údaj</v>
      </c>
      <c r="I92" s="26" t="s">
        <v>32</v>
      </c>
      <c r="J92" s="29" t="str">
        <f>E24</f>
        <v xml:space="preserve"> </v>
      </c>
      <c r="L92" s="31"/>
    </row>
    <row r="93" spans="2:47" s="1" customFormat="1" ht="10.35" customHeight="1">
      <c r="B93" s="31"/>
      <c r="L93" s="31"/>
    </row>
    <row r="94" spans="2:47" s="1" customFormat="1" ht="29.25" customHeight="1">
      <c r="B94" s="31"/>
      <c r="C94" s="100" t="s">
        <v>116</v>
      </c>
      <c r="D94" s="92"/>
      <c r="E94" s="92"/>
      <c r="F94" s="92"/>
      <c r="G94" s="92"/>
      <c r="H94" s="92"/>
      <c r="I94" s="92"/>
      <c r="J94" s="101" t="s">
        <v>117</v>
      </c>
      <c r="K94" s="92"/>
      <c r="L94" s="31"/>
    </row>
    <row r="95" spans="2:47" s="1" customFormat="1" ht="10.35" customHeight="1">
      <c r="B95" s="31"/>
      <c r="L95" s="31"/>
    </row>
    <row r="96" spans="2:47" s="1" customFormat="1" ht="22.9" customHeight="1">
      <c r="B96" s="31"/>
      <c r="C96" s="102" t="s">
        <v>118</v>
      </c>
      <c r="J96" s="64">
        <f>J123</f>
        <v>0</v>
      </c>
      <c r="L96" s="31"/>
      <c r="AU96" s="16" t="s">
        <v>119</v>
      </c>
    </row>
    <row r="97" spans="2:12" s="8" customFormat="1" ht="24.95" customHeight="1">
      <c r="B97" s="103"/>
      <c r="D97" s="104" t="s">
        <v>1311</v>
      </c>
      <c r="E97" s="105"/>
      <c r="F97" s="105"/>
      <c r="G97" s="105"/>
      <c r="H97" s="105"/>
      <c r="I97" s="105"/>
      <c r="J97" s="106">
        <f>J124</f>
        <v>0</v>
      </c>
      <c r="L97" s="103"/>
    </row>
    <row r="98" spans="2:12" s="9" customFormat="1" ht="19.899999999999999" customHeight="1">
      <c r="B98" s="107"/>
      <c r="D98" s="108" t="s">
        <v>2888</v>
      </c>
      <c r="E98" s="109"/>
      <c r="F98" s="109"/>
      <c r="G98" s="109"/>
      <c r="H98" s="109"/>
      <c r="I98" s="109"/>
      <c r="J98" s="110">
        <f>J125</f>
        <v>0</v>
      </c>
      <c r="L98" s="107"/>
    </row>
    <row r="99" spans="2:12" s="9" customFormat="1" ht="19.899999999999999" customHeight="1">
      <c r="B99" s="107"/>
      <c r="D99" s="108" t="s">
        <v>2889</v>
      </c>
      <c r="E99" s="109"/>
      <c r="F99" s="109"/>
      <c r="G99" s="109"/>
      <c r="H99" s="109"/>
      <c r="I99" s="109"/>
      <c r="J99" s="110">
        <f>J149</f>
        <v>0</v>
      </c>
      <c r="L99" s="107"/>
    </row>
    <row r="100" spans="2:12" s="9" customFormat="1" ht="19.899999999999999" customHeight="1">
      <c r="B100" s="107"/>
      <c r="D100" s="108" t="s">
        <v>2890</v>
      </c>
      <c r="E100" s="109"/>
      <c r="F100" s="109"/>
      <c r="G100" s="109"/>
      <c r="H100" s="109"/>
      <c r="I100" s="109"/>
      <c r="J100" s="110">
        <f>J153</f>
        <v>0</v>
      </c>
      <c r="L100" s="107"/>
    </row>
    <row r="101" spans="2:12" s="9" customFormat="1" ht="19.899999999999999" customHeight="1">
      <c r="B101" s="107"/>
      <c r="D101" s="108" t="s">
        <v>2891</v>
      </c>
      <c r="E101" s="109"/>
      <c r="F101" s="109"/>
      <c r="G101" s="109"/>
      <c r="H101" s="109"/>
      <c r="I101" s="109"/>
      <c r="J101" s="110">
        <f>J157</f>
        <v>0</v>
      </c>
      <c r="L101" s="107"/>
    </row>
    <row r="102" spans="2:12" s="9" customFormat="1" ht="19.899999999999999" customHeight="1">
      <c r="B102" s="107"/>
      <c r="D102" s="108" t="s">
        <v>2892</v>
      </c>
      <c r="E102" s="109"/>
      <c r="F102" s="109"/>
      <c r="G102" s="109"/>
      <c r="H102" s="109"/>
      <c r="I102" s="109"/>
      <c r="J102" s="110">
        <f>J161</f>
        <v>0</v>
      </c>
      <c r="L102" s="107"/>
    </row>
    <row r="103" spans="2:12" s="9" customFormat="1" ht="19.899999999999999" customHeight="1">
      <c r="B103" s="107"/>
      <c r="D103" s="108" t="s">
        <v>2893</v>
      </c>
      <c r="E103" s="109"/>
      <c r="F103" s="109"/>
      <c r="G103" s="109"/>
      <c r="H103" s="109"/>
      <c r="I103" s="109"/>
      <c r="J103" s="110">
        <f>J165</f>
        <v>0</v>
      </c>
      <c r="L103" s="107"/>
    </row>
    <row r="104" spans="2:12" s="1" customFormat="1" ht="21.75" customHeight="1">
      <c r="B104" s="31"/>
      <c r="L104" s="31"/>
    </row>
    <row r="105" spans="2:12" s="1" customFormat="1" ht="6.95" customHeight="1">
      <c r="B105" s="43"/>
      <c r="C105" s="44"/>
      <c r="D105" s="44"/>
      <c r="E105" s="44"/>
      <c r="F105" s="44"/>
      <c r="G105" s="44"/>
      <c r="H105" s="44"/>
      <c r="I105" s="44"/>
      <c r="J105" s="44"/>
      <c r="K105" s="44"/>
      <c r="L105" s="31"/>
    </row>
    <row r="109" spans="2:12" s="1" customFormat="1" ht="6.95" customHeight="1">
      <c r="B109" s="45"/>
      <c r="C109" s="46"/>
      <c r="D109" s="46"/>
      <c r="E109" s="46"/>
      <c r="F109" s="46"/>
      <c r="G109" s="46"/>
      <c r="H109" s="46"/>
      <c r="I109" s="46"/>
      <c r="J109" s="46"/>
      <c r="K109" s="46"/>
      <c r="L109" s="31"/>
    </row>
    <row r="110" spans="2:12" s="1" customFormat="1" ht="24.95" customHeight="1">
      <c r="B110" s="31"/>
      <c r="C110" s="20" t="s">
        <v>144</v>
      </c>
      <c r="L110" s="31"/>
    </row>
    <row r="111" spans="2:12" s="1" customFormat="1" ht="6.95" customHeight="1">
      <c r="B111" s="31"/>
      <c r="L111" s="31"/>
    </row>
    <row r="112" spans="2:12" s="1" customFormat="1" ht="12" customHeight="1">
      <c r="B112" s="31"/>
      <c r="C112" s="26" t="s">
        <v>16</v>
      </c>
      <c r="L112" s="31"/>
    </row>
    <row r="113" spans="2:65" s="1" customFormat="1" ht="16.5" customHeight="1">
      <c r="B113" s="31"/>
      <c r="E113" s="230" t="str">
        <f>E7</f>
        <v>Mánesovy sady</v>
      </c>
      <c r="F113" s="231"/>
      <c r="G113" s="231"/>
      <c r="H113" s="231"/>
      <c r="L113" s="31"/>
    </row>
    <row r="114" spans="2:65" s="1" customFormat="1" ht="12" customHeight="1">
      <c r="B114" s="31"/>
      <c r="C114" s="26" t="s">
        <v>113</v>
      </c>
      <c r="L114" s="31"/>
    </row>
    <row r="115" spans="2:65" s="1" customFormat="1" ht="16.5" customHeight="1">
      <c r="B115" s="31"/>
      <c r="E115" s="219" t="str">
        <f>E9</f>
        <v>VON - Vedlejší a ostatní náklady</v>
      </c>
      <c r="F115" s="229"/>
      <c r="G115" s="229"/>
      <c r="H115" s="229"/>
      <c r="L115" s="31"/>
    </row>
    <row r="116" spans="2:65" s="1" customFormat="1" ht="6.95" customHeight="1">
      <c r="B116" s="31"/>
      <c r="L116" s="31"/>
    </row>
    <row r="117" spans="2:65" s="1" customFormat="1" ht="12" customHeight="1">
      <c r="B117" s="31"/>
      <c r="C117" s="26" t="s">
        <v>20</v>
      </c>
      <c r="F117" s="24" t="str">
        <f>F12</f>
        <v>Ústí nad Labem</v>
      </c>
      <c r="I117" s="26" t="s">
        <v>22</v>
      </c>
      <c r="J117" s="51" t="str">
        <f>IF(J12="","",J12)</f>
        <v>19. 9. 2023</v>
      </c>
      <c r="L117" s="31"/>
    </row>
    <row r="118" spans="2:65" s="1" customFormat="1" ht="6.95" customHeight="1">
      <c r="B118" s="31"/>
      <c r="L118" s="31"/>
    </row>
    <row r="119" spans="2:65" s="1" customFormat="1" ht="15.2" customHeight="1">
      <c r="B119" s="31"/>
      <c r="C119" s="26" t="s">
        <v>24</v>
      </c>
      <c r="F119" s="24" t="str">
        <f>E15</f>
        <v xml:space="preserve"> </v>
      </c>
      <c r="I119" s="26" t="s">
        <v>30</v>
      </c>
      <c r="J119" s="29" t="str">
        <f>E21</f>
        <v xml:space="preserve"> </v>
      </c>
      <c r="L119" s="31"/>
    </row>
    <row r="120" spans="2:65" s="1" customFormat="1" ht="15.2" customHeight="1">
      <c r="B120" s="31"/>
      <c r="C120" s="26" t="s">
        <v>28</v>
      </c>
      <c r="F120" s="24" t="str">
        <f>IF(E18="","",E18)</f>
        <v>Vyplň údaj</v>
      </c>
      <c r="I120" s="26" t="s">
        <v>32</v>
      </c>
      <c r="J120" s="29" t="str">
        <f>E24</f>
        <v xml:space="preserve"> </v>
      </c>
      <c r="L120" s="31"/>
    </row>
    <row r="121" spans="2:65" s="1" customFormat="1" ht="10.35" customHeight="1">
      <c r="B121" s="31"/>
      <c r="L121" s="31"/>
    </row>
    <row r="122" spans="2:65" s="10" customFormat="1" ht="29.25" customHeight="1">
      <c r="B122" s="111"/>
      <c r="C122" s="112" t="s">
        <v>145</v>
      </c>
      <c r="D122" s="113" t="s">
        <v>59</v>
      </c>
      <c r="E122" s="113" t="s">
        <v>55</v>
      </c>
      <c r="F122" s="113" t="s">
        <v>56</v>
      </c>
      <c r="G122" s="113" t="s">
        <v>146</v>
      </c>
      <c r="H122" s="113" t="s">
        <v>147</v>
      </c>
      <c r="I122" s="113" t="s">
        <v>148</v>
      </c>
      <c r="J122" s="113" t="s">
        <v>117</v>
      </c>
      <c r="K122" s="114" t="s">
        <v>149</v>
      </c>
      <c r="L122" s="111"/>
      <c r="M122" s="57" t="s">
        <v>1</v>
      </c>
      <c r="N122" s="58" t="s">
        <v>38</v>
      </c>
      <c r="O122" s="58" t="s">
        <v>150</v>
      </c>
      <c r="P122" s="58" t="s">
        <v>151</v>
      </c>
      <c r="Q122" s="58" t="s">
        <v>152</v>
      </c>
      <c r="R122" s="58" t="s">
        <v>153</v>
      </c>
      <c r="S122" s="58" t="s">
        <v>154</v>
      </c>
      <c r="T122" s="59" t="s">
        <v>155</v>
      </c>
    </row>
    <row r="123" spans="2:65" s="1" customFormat="1" ht="22.9" customHeight="1">
      <c r="B123" s="31"/>
      <c r="C123" s="62" t="s">
        <v>156</v>
      </c>
      <c r="J123" s="115">
        <f>BK123</f>
        <v>0</v>
      </c>
      <c r="L123" s="31"/>
      <c r="M123" s="60"/>
      <c r="N123" s="52"/>
      <c r="O123" s="52"/>
      <c r="P123" s="116">
        <f>P124</f>
        <v>0</v>
      </c>
      <c r="Q123" s="52"/>
      <c r="R123" s="116">
        <f>R124</f>
        <v>0</v>
      </c>
      <c r="S123" s="52"/>
      <c r="T123" s="117">
        <f>T124</f>
        <v>0</v>
      </c>
      <c r="AT123" s="16" t="s">
        <v>73</v>
      </c>
      <c r="AU123" s="16" t="s">
        <v>119</v>
      </c>
      <c r="BK123" s="118">
        <f>BK124</f>
        <v>0</v>
      </c>
    </row>
    <row r="124" spans="2:65" s="11" customFormat="1" ht="25.9" customHeight="1">
      <c r="B124" s="119"/>
      <c r="D124" s="120" t="s">
        <v>73</v>
      </c>
      <c r="E124" s="121" t="s">
        <v>1064</v>
      </c>
      <c r="F124" s="121" t="s">
        <v>1666</v>
      </c>
      <c r="I124" s="122"/>
      <c r="J124" s="123">
        <f>BK124</f>
        <v>0</v>
      </c>
      <c r="L124" s="119"/>
      <c r="M124" s="124"/>
      <c r="P124" s="125">
        <f>P125+P149+P153+P157+P161+P165</f>
        <v>0</v>
      </c>
      <c r="R124" s="125">
        <f>R125+R149+R153+R157+R161+R165</f>
        <v>0</v>
      </c>
      <c r="T124" s="126">
        <f>T125+T149+T153+T157+T161+T165</f>
        <v>0</v>
      </c>
      <c r="AR124" s="120" t="s">
        <v>192</v>
      </c>
      <c r="AT124" s="127" t="s">
        <v>73</v>
      </c>
      <c r="AU124" s="127" t="s">
        <v>74</v>
      </c>
      <c r="AY124" s="120" t="s">
        <v>159</v>
      </c>
      <c r="BK124" s="128">
        <f>BK125+BK149+BK153+BK157+BK161+BK165</f>
        <v>0</v>
      </c>
    </row>
    <row r="125" spans="2:65" s="11" customFormat="1" ht="22.9" customHeight="1">
      <c r="B125" s="119"/>
      <c r="D125" s="120" t="s">
        <v>73</v>
      </c>
      <c r="E125" s="179" t="s">
        <v>2894</v>
      </c>
      <c r="F125" s="179" t="s">
        <v>2895</v>
      </c>
      <c r="I125" s="122"/>
      <c r="J125" s="180">
        <f>BK125</f>
        <v>0</v>
      </c>
      <c r="L125" s="119"/>
      <c r="M125" s="124"/>
      <c r="P125" s="125">
        <f>SUM(P126:P148)</f>
        <v>0</v>
      </c>
      <c r="R125" s="125">
        <f>SUM(R126:R148)</f>
        <v>0</v>
      </c>
      <c r="T125" s="126">
        <f>SUM(T126:T148)</f>
        <v>0</v>
      </c>
      <c r="AR125" s="120" t="s">
        <v>192</v>
      </c>
      <c r="AT125" s="127" t="s">
        <v>73</v>
      </c>
      <c r="AU125" s="127" t="s">
        <v>82</v>
      </c>
      <c r="AY125" s="120" t="s">
        <v>159</v>
      </c>
      <c r="BK125" s="128">
        <f>SUM(BK126:BK148)</f>
        <v>0</v>
      </c>
    </row>
    <row r="126" spans="2:65" s="1" customFormat="1" ht="16.5" customHeight="1">
      <c r="B126" s="129"/>
      <c r="C126" s="130" t="s">
        <v>82</v>
      </c>
      <c r="D126" s="130" t="s">
        <v>160</v>
      </c>
      <c r="E126" s="131" t="s">
        <v>2896</v>
      </c>
      <c r="F126" s="132" t="s">
        <v>2897</v>
      </c>
      <c r="G126" s="133" t="s">
        <v>218</v>
      </c>
      <c r="H126" s="134">
        <v>10</v>
      </c>
      <c r="I126" s="135"/>
      <c r="J126" s="136">
        <f>ROUND(I126*H126,2)</f>
        <v>0</v>
      </c>
      <c r="K126" s="132" t="s">
        <v>164</v>
      </c>
      <c r="L126" s="31"/>
      <c r="M126" s="137" t="s">
        <v>1</v>
      </c>
      <c r="N126" s="138" t="s">
        <v>39</v>
      </c>
      <c r="P126" s="139">
        <f>O126*H126</f>
        <v>0</v>
      </c>
      <c r="Q126" s="139">
        <v>0</v>
      </c>
      <c r="R126" s="139">
        <f>Q126*H126</f>
        <v>0</v>
      </c>
      <c r="S126" s="139">
        <v>0</v>
      </c>
      <c r="T126" s="140">
        <f>S126*H126</f>
        <v>0</v>
      </c>
      <c r="AR126" s="141" t="s">
        <v>2898</v>
      </c>
      <c r="AT126" s="141" t="s">
        <v>160</v>
      </c>
      <c r="AU126" s="141" t="s">
        <v>84</v>
      </c>
      <c r="AY126" s="16" t="s">
        <v>159</v>
      </c>
      <c r="BE126" s="142">
        <f>IF(N126="základní",J126,0)</f>
        <v>0</v>
      </c>
      <c r="BF126" s="142">
        <f>IF(N126="snížená",J126,0)</f>
        <v>0</v>
      </c>
      <c r="BG126" s="142">
        <f>IF(N126="zákl. přenesená",J126,0)</f>
        <v>0</v>
      </c>
      <c r="BH126" s="142">
        <f>IF(N126="sníž. přenesená",J126,0)</f>
        <v>0</v>
      </c>
      <c r="BI126" s="142">
        <f>IF(N126="nulová",J126,0)</f>
        <v>0</v>
      </c>
      <c r="BJ126" s="16" t="s">
        <v>82</v>
      </c>
      <c r="BK126" s="142">
        <f>ROUND(I126*H126,2)</f>
        <v>0</v>
      </c>
      <c r="BL126" s="16" t="s">
        <v>2898</v>
      </c>
      <c r="BM126" s="141" t="s">
        <v>2899</v>
      </c>
    </row>
    <row r="127" spans="2:65" s="1" customFormat="1">
      <c r="B127" s="31"/>
      <c r="D127" s="143" t="s">
        <v>167</v>
      </c>
      <c r="F127" s="144" t="s">
        <v>2897</v>
      </c>
      <c r="I127" s="145"/>
      <c r="L127" s="31"/>
      <c r="M127" s="146"/>
      <c r="T127" s="54"/>
      <c r="AT127" s="16" t="s">
        <v>167</v>
      </c>
      <c r="AU127" s="16" t="s">
        <v>84</v>
      </c>
    </row>
    <row r="128" spans="2:65" s="1" customFormat="1">
      <c r="B128" s="31"/>
      <c r="D128" s="147" t="s">
        <v>169</v>
      </c>
      <c r="F128" s="148" t="s">
        <v>2900</v>
      </c>
      <c r="I128" s="145"/>
      <c r="L128" s="31"/>
      <c r="M128" s="146"/>
      <c r="T128" s="54"/>
      <c r="AT128" s="16" t="s">
        <v>169</v>
      </c>
      <c r="AU128" s="16" t="s">
        <v>84</v>
      </c>
    </row>
    <row r="129" spans="2:65" s="1" customFormat="1" ht="16.5" customHeight="1">
      <c r="B129" s="129"/>
      <c r="C129" s="130" t="s">
        <v>84</v>
      </c>
      <c r="D129" s="130" t="s">
        <v>160</v>
      </c>
      <c r="E129" s="131" t="s">
        <v>2901</v>
      </c>
      <c r="F129" s="132" t="s">
        <v>2902</v>
      </c>
      <c r="G129" s="133" t="s">
        <v>1067</v>
      </c>
      <c r="H129" s="134">
        <v>16</v>
      </c>
      <c r="I129" s="135"/>
      <c r="J129" s="136">
        <f>ROUND(I129*H129,2)</f>
        <v>0</v>
      </c>
      <c r="K129" s="132" t="s">
        <v>164</v>
      </c>
      <c r="L129" s="31"/>
      <c r="M129" s="137" t="s">
        <v>1</v>
      </c>
      <c r="N129" s="138" t="s">
        <v>39</v>
      </c>
      <c r="P129" s="139">
        <f>O129*H129</f>
        <v>0</v>
      </c>
      <c r="Q129" s="139">
        <v>0</v>
      </c>
      <c r="R129" s="139">
        <f>Q129*H129</f>
        <v>0</v>
      </c>
      <c r="S129" s="139">
        <v>0</v>
      </c>
      <c r="T129" s="140">
        <f>S129*H129</f>
        <v>0</v>
      </c>
      <c r="AR129" s="141" t="s">
        <v>2898</v>
      </c>
      <c r="AT129" s="141" t="s">
        <v>160</v>
      </c>
      <c r="AU129" s="141" t="s">
        <v>84</v>
      </c>
      <c r="AY129" s="16" t="s">
        <v>159</v>
      </c>
      <c r="BE129" s="142">
        <f>IF(N129="základní",J129,0)</f>
        <v>0</v>
      </c>
      <c r="BF129" s="142">
        <f>IF(N129="snížená",J129,0)</f>
        <v>0</v>
      </c>
      <c r="BG129" s="142">
        <f>IF(N129="zákl. přenesená",J129,0)</f>
        <v>0</v>
      </c>
      <c r="BH129" s="142">
        <f>IF(N129="sníž. přenesená",J129,0)</f>
        <v>0</v>
      </c>
      <c r="BI129" s="142">
        <f>IF(N129="nulová",J129,0)</f>
        <v>0</v>
      </c>
      <c r="BJ129" s="16" t="s">
        <v>82</v>
      </c>
      <c r="BK129" s="142">
        <f>ROUND(I129*H129,2)</f>
        <v>0</v>
      </c>
      <c r="BL129" s="16" t="s">
        <v>2898</v>
      </c>
      <c r="BM129" s="141" t="s">
        <v>2903</v>
      </c>
    </row>
    <row r="130" spans="2:65" s="1" customFormat="1">
      <c r="B130" s="31"/>
      <c r="D130" s="143" t="s">
        <v>167</v>
      </c>
      <c r="F130" s="144" t="s">
        <v>2902</v>
      </c>
      <c r="I130" s="145"/>
      <c r="L130" s="31"/>
      <c r="M130" s="146"/>
      <c r="T130" s="54"/>
      <c r="AT130" s="16" t="s">
        <v>167</v>
      </c>
      <c r="AU130" s="16" t="s">
        <v>84</v>
      </c>
    </row>
    <row r="131" spans="2:65" s="1" customFormat="1">
      <c r="B131" s="31"/>
      <c r="D131" s="147" t="s">
        <v>169</v>
      </c>
      <c r="F131" s="148" t="s">
        <v>2904</v>
      </c>
      <c r="I131" s="145"/>
      <c r="L131" s="31"/>
      <c r="M131" s="146"/>
      <c r="T131" s="54"/>
      <c r="AT131" s="16" t="s">
        <v>169</v>
      </c>
      <c r="AU131" s="16" t="s">
        <v>84</v>
      </c>
    </row>
    <row r="132" spans="2:65" s="12" customFormat="1">
      <c r="B132" s="149"/>
      <c r="D132" s="143" t="s">
        <v>171</v>
      </c>
      <c r="E132" s="150" t="s">
        <v>1</v>
      </c>
      <c r="F132" s="151" t="s">
        <v>268</v>
      </c>
      <c r="H132" s="152">
        <v>16</v>
      </c>
      <c r="I132" s="153"/>
      <c r="L132" s="149"/>
      <c r="M132" s="154"/>
      <c r="T132" s="155"/>
      <c r="AT132" s="150" t="s">
        <v>171</v>
      </c>
      <c r="AU132" s="150" t="s">
        <v>84</v>
      </c>
      <c r="AV132" s="12" t="s">
        <v>84</v>
      </c>
      <c r="AW132" s="12" t="s">
        <v>31</v>
      </c>
      <c r="AX132" s="12" t="s">
        <v>82</v>
      </c>
      <c r="AY132" s="150" t="s">
        <v>159</v>
      </c>
    </row>
    <row r="133" spans="2:65" s="1" customFormat="1" ht="16.5" customHeight="1">
      <c r="B133" s="129"/>
      <c r="C133" s="130" t="s">
        <v>179</v>
      </c>
      <c r="D133" s="130" t="s">
        <v>160</v>
      </c>
      <c r="E133" s="131" t="s">
        <v>2905</v>
      </c>
      <c r="F133" s="132" t="s">
        <v>2906</v>
      </c>
      <c r="G133" s="133" t="s">
        <v>1067</v>
      </c>
      <c r="H133" s="134">
        <v>40</v>
      </c>
      <c r="I133" s="135"/>
      <c r="J133" s="136">
        <f>ROUND(I133*H133,2)</f>
        <v>0</v>
      </c>
      <c r="K133" s="132" t="s">
        <v>164</v>
      </c>
      <c r="L133" s="31"/>
      <c r="M133" s="137" t="s">
        <v>1</v>
      </c>
      <c r="N133" s="138" t="s">
        <v>39</v>
      </c>
      <c r="P133" s="139">
        <f>O133*H133</f>
        <v>0</v>
      </c>
      <c r="Q133" s="139">
        <v>0</v>
      </c>
      <c r="R133" s="139">
        <f>Q133*H133</f>
        <v>0</v>
      </c>
      <c r="S133" s="139">
        <v>0</v>
      </c>
      <c r="T133" s="140">
        <f>S133*H133</f>
        <v>0</v>
      </c>
      <c r="AR133" s="141" t="s">
        <v>2898</v>
      </c>
      <c r="AT133" s="141" t="s">
        <v>160</v>
      </c>
      <c r="AU133" s="141" t="s">
        <v>84</v>
      </c>
      <c r="AY133" s="16" t="s">
        <v>159</v>
      </c>
      <c r="BE133" s="142">
        <f>IF(N133="základní",J133,0)</f>
        <v>0</v>
      </c>
      <c r="BF133" s="142">
        <f>IF(N133="snížená",J133,0)</f>
        <v>0</v>
      </c>
      <c r="BG133" s="142">
        <f>IF(N133="zákl. přenesená",J133,0)</f>
        <v>0</v>
      </c>
      <c r="BH133" s="142">
        <f>IF(N133="sníž. přenesená",J133,0)</f>
        <v>0</v>
      </c>
      <c r="BI133" s="142">
        <f>IF(N133="nulová",J133,0)</f>
        <v>0</v>
      </c>
      <c r="BJ133" s="16" t="s">
        <v>82</v>
      </c>
      <c r="BK133" s="142">
        <f>ROUND(I133*H133,2)</f>
        <v>0</v>
      </c>
      <c r="BL133" s="16" t="s">
        <v>2898</v>
      </c>
      <c r="BM133" s="141" t="s">
        <v>2907</v>
      </c>
    </row>
    <row r="134" spans="2:65" s="1" customFormat="1">
      <c r="B134" s="31"/>
      <c r="D134" s="143" t="s">
        <v>167</v>
      </c>
      <c r="F134" s="144" t="s">
        <v>2906</v>
      </c>
      <c r="I134" s="145"/>
      <c r="L134" s="31"/>
      <c r="M134" s="146"/>
      <c r="T134" s="54"/>
      <c r="AT134" s="16" t="s">
        <v>167</v>
      </c>
      <c r="AU134" s="16" t="s">
        <v>84</v>
      </c>
    </row>
    <row r="135" spans="2:65" s="1" customFormat="1">
      <c r="B135" s="31"/>
      <c r="D135" s="147" t="s">
        <v>169</v>
      </c>
      <c r="F135" s="148" t="s">
        <v>2908</v>
      </c>
      <c r="I135" s="145"/>
      <c r="L135" s="31"/>
      <c r="M135" s="146"/>
      <c r="T135" s="54"/>
      <c r="AT135" s="16" t="s">
        <v>169</v>
      </c>
      <c r="AU135" s="16" t="s">
        <v>84</v>
      </c>
    </row>
    <row r="136" spans="2:65" s="1" customFormat="1" ht="16.5" customHeight="1">
      <c r="B136" s="129"/>
      <c r="C136" s="130" t="s">
        <v>165</v>
      </c>
      <c r="D136" s="130" t="s">
        <v>160</v>
      </c>
      <c r="E136" s="131" t="s">
        <v>2909</v>
      </c>
      <c r="F136" s="132" t="s">
        <v>2910</v>
      </c>
      <c r="G136" s="133" t="s">
        <v>1067</v>
      </c>
      <c r="H136" s="134">
        <v>16</v>
      </c>
      <c r="I136" s="135"/>
      <c r="J136" s="136">
        <f>ROUND(I136*H136,2)</f>
        <v>0</v>
      </c>
      <c r="K136" s="132" t="s">
        <v>164</v>
      </c>
      <c r="L136" s="31"/>
      <c r="M136" s="137" t="s">
        <v>1</v>
      </c>
      <c r="N136" s="138" t="s">
        <v>39</v>
      </c>
      <c r="P136" s="139">
        <f>O136*H136</f>
        <v>0</v>
      </c>
      <c r="Q136" s="139">
        <v>0</v>
      </c>
      <c r="R136" s="139">
        <f>Q136*H136</f>
        <v>0</v>
      </c>
      <c r="S136" s="139">
        <v>0</v>
      </c>
      <c r="T136" s="140">
        <f>S136*H136</f>
        <v>0</v>
      </c>
      <c r="AR136" s="141" t="s">
        <v>2898</v>
      </c>
      <c r="AT136" s="141" t="s">
        <v>160</v>
      </c>
      <c r="AU136" s="141" t="s">
        <v>84</v>
      </c>
      <c r="AY136" s="16" t="s">
        <v>159</v>
      </c>
      <c r="BE136" s="142">
        <f>IF(N136="základní",J136,0)</f>
        <v>0</v>
      </c>
      <c r="BF136" s="142">
        <f>IF(N136="snížená",J136,0)</f>
        <v>0</v>
      </c>
      <c r="BG136" s="142">
        <f>IF(N136="zákl. přenesená",J136,0)</f>
        <v>0</v>
      </c>
      <c r="BH136" s="142">
        <f>IF(N136="sníž. přenesená",J136,0)</f>
        <v>0</v>
      </c>
      <c r="BI136" s="142">
        <f>IF(N136="nulová",J136,0)</f>
        <v>0</v>
      </c>
      <c r="BJ136" s="16" t="s">
        <v>82</v>
      </c>
      <c r="BK136" s="142">
        <f>ROUND(I136*H136,2)</f>
        <v>0</v>
      </c>
      <c r="BL136" s="16" t="s">
        <v>2898</v>
      </c>
      <c r="BM136" s="141" t="s">
        <v>2911</v>
      </c>
    </row>
    <row r="137" spans="2:65" s="1" customFormat="1">
      <c r="B137" s="31"/>
      <c r="D137" s="143" t="s">
        <v>167</v>
      </c>
      <c r="F137" s="144" t="s">
        <v>2910</v>
      </c>
      <c r="I137" s="145"/>
      <c r="L137" s="31"/>
      <c r="M137" s="146"/>
      <c r="T137" s="54"/>
      <c r="AT137" s="16" t="s">
        <v>167</v>
      </c>
      <c r="AU137" s="16" t="s">
        <v>84</v>
      </c>
    </row>
    <row r="138" spans="2:65" s="1" customFormat="1">
      <c r="B138" s="31"/>
      <c r="D138" s="147" t="s">
        <v>169</v>
      </c>
      <c r="F138" s="148" t="s">
        <v>2912</v>
      </c>
      <c r="I138" s="145"/>
      <c r="L138" s="31"/>
      <c r="M138" s="146"/>
      <c r="T138" s="54"/>
      <c r="AT138" s="16" t="s">
        <v>169</v>
      </c>
      <c r="AU138" s="16" t="s">
        <v>84</v>
      </c>
    </row>
    <row r="139" spans="2:65" s="12" customFormat="1">
      <c r="B139" s="149"/>
      <c r="D139" s="143" t="s">
        <v>171</v>
      </c>
      <c r="E139" s="150" t="s">
        <v>1</v>
      </c>
      <c r="F139" s="151" t="s">
        <v>268</v>
      </c>
      <c r="H139" s="152">
        <v>16</v>
      </c>
      <c r="I139" s="153"/>
      <c r="L139" s="149"/>
      <c r="M139" s="154"/>
      <c r="T139" s="155"/>
      <c r="AT139" s="150" t="s">
        <v>171</v>
      </c>
      <c r="AU139" s="150" t="s">
        <v>84</v>
      </c>
      <c r="AV139" s="12" t="s">
        <v>84</v>
      </c>
      <c r="AW139" s="12" t="s">
        <v>31</v>
      </c>
      <c r="AX139" s="12" t="s">
        <v>82</v>
      </c>
      <c r="AY139" s="150" t="s">
        <v>159</v>
      </c>
    </row>
    <row r="140" spans="2:65" s="1" customFormat="1" ht="16.5" customHeight="1">
      <c r="B140" s="129"/>
      <c r="C140" s="130" t="s">
        <v>192</v>
      </c>
      <c r="D140" s="130" t="s">
        <v>160</v>
      </c>
      <c r="E140" s="131" t="s">
        <v>1680</v>
      </c>
      <c r="F140" s="132" t="s">
        <v>1681</v>
      </c>
      <c r="G140" s="133" t="s">
        <v>218</v>
      </c>
      <c r="H140" s="134">
        <v>1</v>
      </c>
      <c r="I140" s="135"/>
      <c r="J140" s="136">
        <f>ROUND(I140*H140,2)</f>
        <v>0</v>
      </c>
      <c r="K140" s="132" t="s">
        <v>164</v>
      </c>
      <c r="L140" s="31"/>
      <c r="M140" s="137" t="s">
        <v>1</v>
      </c>
      <c r="N140" s="138" t="s">
        <v>39</v>
      </c>
      <c r="P140" s="139">
        <f>O140*H140</f>
        <v>0</v>
      </c>
      <c r="Q140" s="139">
        <v>0</v>
      </c>
      <c r="R140" s="139">
        <f>Q140*H140</f>
        <v>0</v>
      </c>
      <c r="S140" s="139">
        <v>0</v>
      </c>
      <c r="T140" s="140">
        <f>S140*H140</f>
        <v>0</v>
      </c>
      <c r="AR140" s="141" t="s">
        <v>2898</v>
      </c>
      <c r="AT140" s="141" t="s">
        <v>160</v>
      </c>
      <c r="AU140" s="141" t="s">
        <v>84</v>
      </c>
      <c r="AY140" s="16" t="s">
        <v>159</v>
      </c>
      <c r="BE140" s="142">
        <f>IF(N140="základní",J140,0)</f>
        <v>0</v>
      </c>
      <c r="BF140" s="142">
        <f>IF(N140="snížená",J140,0)</f>
        <v>0</v>
      </c>
      <c r="BG140" s="142">
        <f>IF(N140="zákl. přenesená",J140,0)</f>
        <v>0</v>
      </c>
      <c r="BH140" s="142">
        <f>IF(N140="sníž. přenesená",J140,0)</f>
        <v>0</v>
      </c>
      <c r="BI140" s="142">
        <f>IF(N140="nulová",J140,0)</f>
        <v>0</v>
      </c>
      <c r="BJ140" s="16" t="s">
        <v>82</v>
      </c>
      <c r="BK140" s="142">
        <f>ROUND(I140*H140,2)</f>
        <v>0</v>
      </c>
      <c r="BL140" s="16" t="s">
        <v>2898</v>
      </c>
      <c r="BM140" s="141" t="s">
        <v>2913</v>
      </c>
    </row>
    <row r="141" spans="2:65" s="1" customFormat="1">
      <c r="B141" s="31"/>
      <c r="D141" s="143" t="s">
        <v>167</v>
      </c>
      <c r="F141" s="144" t="s">
        <v>1681</v>
      </c>
      <c r="I141" s="145"/>
      <c r="L141" s="31"/>
      <c r="M141" s="146"/>
      <c r="T141" s="54"/>
      <c r="AT141" s="16" t="s">
        <v>167</v>
      </c>
      <c r="AU141" s="16" t="s">
        <v>84</v>
      </c>
    </row>
    <row r="142" spans="2:65" s="1" customFormat="1">
      <c r="B142" s="31"/>
      <c r="D142" s="147" t="s">
        <v>169</v>
      </c>
      <c r="F142" s="148" t="s">
        <v>1683</v>
      </c>
      <c r="I142" s="145"/>
      <c r="L142" s="31"/>
      <c r="M142" s="146"/>
      <c r="T142" s="54"/>
      <c r="AT142" s="16" t="s">
        <v>169</v>
      </c>
      <c r="AU142" s="16" t="s">
        <v>84</v>
      </c>
    </row>
    <row r="143" spans="2:65" s="1" customFormat="1" ht="16.5" customHeight="1">
      <c r="B143" s="129"/>
      <c r="C143" s="130" t="s">
        <v>199</v>
      </c>
      <c r="D143" s="130" t="s">
        <v>160</v>
      </c>
      <c r="E143" s="131" t="s">
        <v>2914</v>
      </c>
      <c r="F143" s="132" t="s">
        <v>2915</v>
      </c>
      <c r="G143" s="133" t="s">
        <v>1067</v>
      </c>
      <c r="H143" s="134">
        <v>40</v>
      </c>
      <c r="I143" s="135"/>
      <c r="J143" s="136">
        <f>ROUND(I143*H143,2)</f>
        <v>0</v>
      </c>
      <c r="K143" s="132" t="s">
        <v>164</v>
      </c>
      <c r="L143" s="31"/>
      <c r="M143" s="137" t="s">
        <v>1</v>
      </c>
      <c r="N143" s="138" t="s">
        <v>39</v>
      </c>
      <c r="P143" s="139">
        <f>O143*H143</f>
        <v>0</v>
      </c>
      <c r="Q143" s="139">
        <v>0</v>
      </c>
      <c r="R143" s="139">
        <f>Q143*H143</f>
        <v>0</v>
      </c>
      <c r="S143" s="139">
        <v>0</v>
      </c>
      <c r="T143" s="140">
        <f>S143*H143</f>
        <v>0</v>
      </c>
      <c r="AR143" s="141" t="s">
        <v>2898</v>
      </c>
      <c r="AT143" s="141" t="s">
        <v>160</v>
      </c>
      <c r="AU143" s="141" t="s">
        <v>84</v>
      </c>
      <c r="AY143" s="16" t="s">
        <v>159</v>
      </c>
      <c r="BE143" s="142">
        <f>IF(N143="základní",J143,0)</f>
        <v>0</v>
      </c>
      <c r="BF143" s="142">
        <f>IF(N143="snížená",J143,0)</f>
        <v>0</v>
      </c>
      <c r="BG143" s="142">
        <f>IF(N143="zákl. přenesená",J143,0)</f>
        <v>0</v>
      </c>
      <c r="BH143" s="142">
        <f>IF(N143="sníž. přenesená",J143,0)</f>
        <v>0</v>
      </c>
      <c r="BI143" s="142">
        <f>IF(N143="nulová",J143,0)</f>
        <v>0</v>
      </c>
      <c r="BJ143" s="16" t="s">
        <v>82</v>
      </c>
      <c r="BK143" s="142">
        <f>ROUND(I143*H143,2)</f>
        <v>0</v>
      </c>
      <c r="BL143" s="16" t="s">
        <v>2898</v>
      </c>
      <c r="BM143" s="141" t="s">
        <v>2916</v>
      </c>
    </row>
    <row r="144" spans="2:65" s="1" customFormat="1">
      <c r="B144" s="31"/>
      <c r="D144" s="143" t="s">
        <v>167</v>
      </c>
      <c r="F144" s="144" t="s">
        <v>2915</v>
      </c>
      <c r="I144" s="145"/>
      <c r="L144" s="31"/>
      <c r="M144" s="146"/>
      <c r="T144" s="54"/>
      <c r="AT144" s="16" t="s">
        <v>167</v>
      </c>
      <c r="AU144" s="16" t="s">
        <v>84</v>
      </c>
    </row>
    <row r="145" spans="2:65" s="1" customFormat="1">
      <c r="B145" s="31"/>
      <c r="D145" s="147" t="s">
        <v>169</v>
      </c>
      <c r="F145" s="148" t="s">
        <v>2917</v>
      </c>
      <c r="I145" s="145"/>
      <c r="L145" s="31"/>
      <c r="M145" s="146"/>
      <c r="T145" s="54"/>
      <c r="AT145" s="16" t="s">
        <v>169</v>
      </c>
      <c r="AU145" s="16" t="s">
        <v>84</v>
      </c>
    </row>
    <row r="146" spans="2:65" s="1" customFormat="1" ht="16.5" customHeight="1">
      <c r="B146" s="129"/>
      <c r="C146" s="130" t="s">
        <v>207</v>
      </c>
      <c r="D146" s="130" t="s">
        <v>160</v>
      </c>
      <c r="E146" s="131" t="s">
        <v>2918</v>
      </c>
      <c r="F146" s="132" t="s">
        <v>2919</v>
      </c>
      <c r="G146" s="133" t="s">
        <v>1067</v>
      </c>
      <c r="H146" s="134">
        <v>24</v>
      </c>
      <c r="I146" s="135"/>
      <c r="J146" s="136">
        <f>ROUND(I146*H146,2)</f>
        <v>0</v>
      </c>
      <c r="K146" s="132" t="s">
        <v>164</v>
      </c>
      <c r="L146" s="31"/>
      <c r="M146" s="137" t="s">
        <v>1</v>
      </c>
      <c r="N146" s="138" t="s">
        <v>39</v>
      </c>
      <c r="P146" s="139">
        <f>O146*H146</f>
        <v>0</v>
      </c>
      <c r="Q146" s="139">
        <v>0</v>
      </c>
      <c r="R146" s="139">
        <f>Q146*H146</f>
        <v>0</v>
      </c>
      <c r="S146" s="139">
        <v>0</v>
      </c>
      <c r="T146" s="140">
        <f>S146*H146</f>
        <v>0</v>
      </c>
      <c r="AR146" s="141" t="s">
        <v>2898</v>
      </c>
      <c r="AT146" s="141" t="s">
        <v>160</v>
      </c>
      <c r="AU146" s="141" t="s">
        <v>84</v>
      </c>
      <c r="AY146" s="16" t="s">
        <v>159</v>
      </c>
      <c r="BE146" s="142">
        <f>IF(N146="základní",J146,0)</f>
        <v>0</v>
      </c>
      <c r="BF146" s="142">
        <f>IF(N146="snížená",J146,0)</f>
        <v>0</v>
      </c>
      <c r="BG146" s="142">
        <f>IF(N146="zákl. přenesená",J146,0)</f>
        <v>0</v>
      </c>
      <c r="BH146" s="142">
        <f>IF(N146="sníž. přenesená",J146,0)</f>
        <v>0</v>
      </c>
      <c r="BI146" s="142">
        <f>IF(N146="nulová",J146,0)</f>
        <v>0</v>
      </c>
      <c r="BJ146" s="16" t="s">
        <v>82</v>
      </c>
      <c r="BK146" s="142">
        <f>ROUND(I146*H146,2)</f>
        <v>0</v>
      </c>
      <c r="BL146" s="16" t="s">
        <v>2898</v>
      </c>
      <c r="BM146" s="141" t="s">
        <v>2920</v>
      </c>
    </row>
    <row r="147" spans="2:65" s="1" customFormat="1">
      <c r="B147" s="31"/>
      <c r="D147" s="143" t="s">
        <v>167</v>
      </c>
      <c r="F147" s="144" t="s">
        <v>2919</v>
      </c>
      <c r="I147" s="145"/>
      <c r="L147" s="31"/>
      <c r="M147" s="146"/>
      <c r="T147" s="54"/>
      <c r="AT147" s="16" t="s">
        <v>167</v>
      </c>
      <c r="AU147" s="16" t="s">
        <v>84</v>
      </c>
    </row>
    <row r="148" spans="2:65" s="1" customFormat="1">
      <c r="B148" s="31"/>
      <c r="D148" s="147" t="s">
        <v>169</v>
      </c>
      <c r="F148" s="148" t="s">
        <v>2921</v>
      </c>
      <c r="I148" s="145"/>
      <c r="L148" s="31"/>
      <c r="M148" s="146"/>
      <c r="T148" s="54"/>
      <c r="AT148" s="16" t="s">
        <v>169</v>
      </c>
      <c r="AU148" s="16" t="s">
        <v>84</v>
      </c>
    </row>
    <row r="149" spans="2:65" s="11" customFormat="1" ht="22.9" customHeight="1">
      <c r="B149" s="119"/>
      <c r="D149" s="120" t="s">
        <v>73</v>
      </c>
      <c r="E149" s="179" t="s">
        <v>2922</v>
      </c>
      <c r="F149" s="179" t="s">
        <v>2923</v>
      </c>
      <c r="I149" s="122"/>
      <c r="J149" s="180">
        <f>BK149</f>
        <v>0</v>
      </c>
      <c r="L149" s="119"/>
      <c r="M149" s="124"/>
      <c r="P149" s="125">
        <f>SUM(P150:P152)</f>
        <v>0</v>
      </c>
      <c r="R149" s="125">
        <f>SUM(R150:R152)</f>
        <v>0</v>
      </c>
      <c r="T149" s="126">
        <f>SUM(T150:T152)</f>
        <v>0</v>
      </c>
      <c r="AR149" s="120" t="s">
        <v>192</v>
      </c>
      <c r="AT149" s="127" t="s">
        <v>73</v>
      </c>
      <c r="AU149" s="127" t="s">
        <v>82</v>
      </c>
      <c r="AY149" s="120" t="s">
        <v>159</v>
      </c>
      <c r="BK149" s="128">
        <f>SUM(BK150:BK152)</f>
        <v>0</v>
      </c>
    </row>
    <row r="150" spans="2:65" s="1" customFormat="1" ht="16.5" customHeight="1">
      <c r="B150" s="129"/>
      <c r="C150" s="130" t="s">
        <v>215</v>
      </c>
      <c r="D150" s="130" t="s">
        <v>160</v>
      </c>
      <c r="E150" s="131" t="s">
        <v>2924</v>
      </c>
      <c r="F150" s="132" t="s">
        <v>2923</v>
      </c>
      <c r="G150" s="133" t="s">
        <v>783</v>
      </c>
      <c r="H150" s="181"/>
      <c r="I150" s="135"/>
      <c r="J150" s="136">
        <f>ROUND(I150*H150,2)</f>
        <v>0</v>
      </c>
      <c r="K150" s="132" t="s">
        <v>164</v>
      </c>
      <c r="L150" s="31"/>
      <c r="M150" s="137" t="s">
        <v>1</v>
      </c>
      <c r="N150" s="138" t="s">
        <v>39</v>
      </c>
      <c r="P150" s="139">
        <f>O150*H150</f>
        <v>0</v>
      </c>
      <c r="Q150" s="139">
        <v>0</v>
      </c>
      <c r="R150" s="139">
        <f>Q150*H150</f>
        <v>0</v>
      </c>
      <c r="S150" s="139">
        <v>0</v>
      </c>
      <c r="T150" s="140">
        <f>S150*H150</f>
        <v>0</v>
      </c>
      <c r="AR150" s="141" t="s">
        <v>2898</v>
      </c>
      <c r="AT150" s="141" t="s">
        <v>160</v>
      </c>
      <c r="AU150" s="141" t="s">
        <v>84</v>
      </c>
      <c r="AY150" s="16" t="s">
        <v>159</v>
      </c>
      <c r="BE150" s="142">
        <f>IF(N150="základní",J150,0)</f>
        <v>0</v>
      </c>
      <c r="BF150" s="142">
        <f>IF(N150="snížená",J150,0)</f>
        <v>0</v>
      </c>
      <c r="BG150" s="142">
        <f>IF(N150="zákl. přenesená",J150,0)</f>
        <v>0</v>
      </c>
      <c r="BH150" s="142">
        <f>IF(N150="sníž. přenesená",J150,0)</f>
        <v>0</v>
      </c>
      <c r="BI150" s="142">
        <f>IF(N150="nulová",J150,0)</f>
        <v>0</v>
      </c>
      <c r="BJ150" s="16" t="s">
        <v>82</v>
      </c>
      <c r="BK150" s="142">
        <f>ROUND(I150*H150,2)</f>
        <v>0</v>
      </c>
      <c r="BL150" s="16" t="s">
        <v>2898</v>
      </c>
      <c r="BM150" s="141" t="s">
        <v>2925</v>
      </c>
    </row>
    <row r="151" spans="2:65" s="1" customFormat="1">
      <c r="B151" s="31"/>
      <c r="D151" s="143" t="s">
        <v>167</v>
      </c>
      <c r="F151" s="144" t="s">
        <v>2923</v>
      </c>
      <c r="I151" s="145"/>
      <c r="L151" s="31"/>
      <c r="M151" s="146"/>
      <c r="T151" s="54"/>
      <c r="AT151" s="16" t="s">
        <v>167</v>
      </c>
      <c r="AU151" s="16" t="s">
        <v>84</v>
      </c>
    </row>
    <row r="152" spans="2:65" s="1" customFormat="1">
      <c r="B152" s="31"/>
      <c r="D152" s="147" t="s">
        <v>169</v>
      </c>
      <c r="F152" s="148" t="s">
        <v>2926</v>
      </c>
      <c r="I152" s="145"/>
      <c r="L152" s="31"/>
      <c r="M152" s="146"/>
      <c r="T152" s="54"/>
      <c r="AT152" s="16" t="s">
        <v>169</v>
      </c>
      <c r="AU152" s="16" t="s">
        <v>84</v>
      </c>
    </row>
    <row r="153" spans="2:65" s="11" customFormat="1" ht="22.9" customHeight="1">
      <c r="B153" s="119"/>
      <c r="D153" s="120" t="s">
        <v>73</v>
      </c>
      <c r="E153" s="179" t="s">
        <v>2927</v>
      </c>
      <c r="F153" s="179" t="s">
        <v>2928</v>
      </c>
      <c r="I153" s="122"/>
      <c r="J153" s="180">
        <f>BK153</f>
        <v>0</v>
      </c>
      <c r="L153" s="119"/>
      <c r="M153" s="124"/>
      <c r="P153" s="125">
        <f>SUM(P154:P156)</f>
        <v>0</v>
      </c>
      <c r="R153" s="125">
        <f>SUM(R154:R156)</f>
        <v>0</v>
      </c>
      <c r="T153" s="126">
        <f>SUM(T154:T156)</f>
        <v>0</v>
      </c>
      <c r="AR153" s="120" t="s">
        <v>192</v>
      </c>
      <c r="AT153" s="127" t="s">
        <v>73</v>
      </c>
      <c r="AU153" s="127" t="s">
        <v>82</v>
      </c>
      <c r="AY153" s="120" t="s">
        <v>159</v>
      </c>
      <c r="BK153" s="128">
        <f>SUM(BK154:BK156)</f>
        <v>0</v>
      </c>
    </row>
    <row r="154" spans="2:65" s="1" customFormat="1" ht="16.5" customHeight="1">
      <c r="B154" s="129"/>
      <c r="C154" s="130" t="s">
        <v>224</v>
      </c>
      <c r="D154" s="130" t="s">
        <v>160</v>
      </c>
      <c r="E154" s="131" t="s">
        <v>2929</v>
      </c>
      <c r="F154" s="132" t="s">
        <v>2928</v>
      </c>
      <c r="G154" s="133" t="s">
        <v>783</v>
      </c>
      <c r="H154" s="181"/>
      <c r="I154" s="135"/>
      <c r="J154" s="136">
        <f>ROUND(I154*H154,2)</f>
        <v>0</v>
      </c>
      <c r="K154" s="132" t="s">
        <v>164</v>
      </c>
      <c r="L154" s="31"/>
      <c r="M154" s="137" t="s">
        <v>1</v>
      </c>
      <c r="N154" s="138" t="s">
        <v>39</v>
      </c>
      <c r="P154" s="139">
        <f>O154*H154</f>
        <v>0</v>
      </c>
      <c r="Q154" s="139">
        <v>0</v>
      </c>
      <c r="R154" s="139">
        <f>Q154*H154</f>
        <v>0</v>
      </c>
      <c r="S154" s="139">
        <v>0</v>
      </c>
      <c r="T154" s="140">
        <f>S154*H154</f>
        <v>0</v>
      </c>
      <c r="AR154" s="141" t="s">
        <v>2898</v>
      </c>
      <c r="AT154" s="141" t="s">
        <v>160</v>
      </c>
      <c r="AU154" s="141" t="s">
        <v>84</v>
      </c>
      <c r="AY154" s="16" t="s">
        <v>159</v>
      </c>
      <c r="BE154" s="142">
        <f>IF(N154="základní",J154,0)</f>
        <v>0</v>
      </c>
      <c r="BF154" s="142">
        <f>IF(N154="snížená",J154,0)</f>
        <v>0</v>
      </c>
      <c r="BG154" s="142">
        <f>IF(N154="zákl. přenesená",J154,0)</f>
        <v>0</v>
      </c>
      <c r="BH154" s="142">
        <f>IF(N154="sníž. přenesená",J154,0)</f>
        <v>0</v>
      </c>
      <c r="BI154" s="142">
        <f>IF(N154="nulová",J154,0)</f>
        <v>0</v>
      </c>
      <c r="BJ154" s="16" t="s">
        <v>82</v>
      </c>
      <c r="BK154" s="142">
        <f>ROUND(I154*H154,2)</f>
        <v>0</v>
      </c>
      <c r="BL154" s="16" t="s">
        <v>2898</v>
      </c>
      <c r="BM154" s="141" t="s">
        <v>2930</v>
      </c>
    </row>
    <row r="155" spans="2:65" s="1" customFormat="1">
      <c r="B155" s="31"/>
      <c r="D155" s="143" t="s">
        <v>167</v>
      </c>
      <c r="F155" s="144" t="s">
        <v>2928</v>
      </c>
      <c r="I155" s="145"/>
      <c r="L155" s="31"/>
      <c r="M155" s="146"/>
      <c r="T155" s="54"/>
      <c r="AT155" s="16" t="s">
        <v>167</v>
      </c>
      <c r="AU155" s="16" t="s">
        <v>84</v>
      </c>
    </row>
    <row r="156" spans="2:65" s="1" customFormat="1">
      <c r="B156" s="31"/>
      <c r="D156" s="147" t="s">
        <v>169</v>
      </c>
      <c r="F156" s="148" t="s">
        <v>2931</v>
      </c>
      <c r="I156" s="145"/>
      <c r="L156" s="31"/>
      <c r="M156" s="146"/>
      <c r="T156" s="54"/>
      <c r="AT156" s="16" t="s">
        <v>169</v>
      </c>
      <c r="AU156" s="16" t="s">
        <v>84</v>
      </c>
    </row>
    <row r="157" spans="2:65" s="11" customFormat="1" ht="22.9" customHeight="1">
      <c r="B157" s="119"/>
      <c r="D157" s="120" t="s">
        <v>73</v>
      </c>
      <c r="E157" s="179" t="s">
        <v>2932</v>
      </c>
      <c r="F157" s="179" t="s">
        <v>2933</v>
      </c>
      <c r="I157" s="122"/>
      <c r="J157" s="180">
        <f>BK157</f>
        <v>0</v>
      </c>
      <c r="L157" s="119"/>
      <c r="M157" s="124"/>
      <c r="P157" s="125">
        <f>SUM(P158:P160)</f>
        <v>0</v>
      </c>
      <c r="R157" s="125">
        <f>SUM(R158:R160)</f>
        <v>0</v>
      </c>
      <c r="T157" s="126">
        <f>SUM(T158:T160)</f>
        <v>0</v>
      </c>
      <c r="AR157" s="120" t="s">
        <v>192</v>
      </c>
      <c r="AT157" s="127" t="s">
        <v>73</v>
      </c>
      <c r="AU157" s="127" t="s">
        <v>82</v>
      </c>
      <c r="AY157" s="120" t="s">
        <v>159</v>
      </c>
      <c r="BK157" s="128">
        <f>SUM(BK158:BK160)</f>
        <v>0</v>
      </c>
    </row>
    <row r="158" spans="2:65" s="1" customFormat="1" ht="16.5" customHeight="1">
      <c r="B158" s="129"/>
      <c r="C158" s="130" t="s">
        <v>231</v>
      </c>
      <c r="D158" s="130" t="s">
        <v>160</v>
      </c>
      <c r="E158" s="131" t="s">
        <v>2934</v>
      </c>
      <c r="F158" s="132" t="s">
        <v>2933</v>
      </c>
      <c r="G158" s="133" t="s">
        <v>1067</v>
      </c>
      <c r="H158" s="134">
        <v>150</v>
      </c>
      <c r="I158" s="135"/>
      <c r="J158" s="136">
        <f>ROUND(I158*H158,2)</f>
        <v>0</v>
      </c>
      <c r="K158" s="132" t="s">
        <v>164</v>
      </c>
      <c r="L158" s="31"/>
      <c r="M158" s="137" t="s">
        <v>1</v>
      </c>
      <c r="N158" s="138" t="s">
        <v>39</v>
      </c>
      <c r="P158" s="139">
        <f>O158*H158</f>
        <v>0</v>
      </c>
      <c r="Q158" s="139">
        <v>0</v>
      </c>
      <c r="R158" s="139">
        <f>Q158*H158</f>
        <v>0</v>
      </c>
      <c r="S158" s="139">
        <v>0</v>
      </c>
      <c r="T158" s="140">
        <f>S158*H158</f>
        <v>0</v>
      </c>
      <c r="AR158" s="141" t="s">
        <v>2898</v>
      </c>
      <c r="AT158" s="141" t="s">
        <v>160</v>
      </c>
      <c r="AU158" s="141" t="s">
        <v>84</v>
      </c>
      <c r="AY158" s="16" t="s">
        <v>159</v>
      </c>
      <c r="BE158" s="142">
        <f>IF(N158="základní",J158,0)</f>
        <v>0</v>
      </c>
      <c r="BF158" s="142">
        <f>IF(N158="snížená",J158,0)</f>
        <v>0</v>
      </c>
      <c r="BG158" s="142">
        <f>IF(N158="zákl. přenesená",J158,0)</f>
        <v>0</v>
      </c>
      <c r="BH158" s="142">
        <f>IF(N158="sníž. přenesená",J158,0)</f>
        <v>0</v>
      </c>
      <c r="BI158" s="142">
        <f>IF(N158="nulová",J158,0)</f>
        <v>0</v>
      </c>
      <c r="BJ158" s="16" t="s">
        <v>82</v>
      </c>
      <c r="BK158" s="142">
        <f>ROUND(I158*H158,2)</f>
        <v>0</v>
      </c>
      <c r="BL158" s="16" t="s">
        <v>2898</v>
      </c>
      <c r="BM158" s="141" t="s">
        <v>2935</v>
      </c>
    </row>
    <row r="159" spans="2:65" s="1" customFormat="1">
      <c r="B159" s="31"/>
      <c r="D159" s="143" t="s">
        <v>167</v>
      </c>
      <c r="F159" s="144" t="s">
        <v>2933</v>
      </c>
      <c r="I159" s="145"/>
      <c r="L159" s="31"/>
      <c r="M159" s="146"/>
      <c r="T159" s="54"/>
      <c r="AT159" s="16" t="s">
        <v>167</v>
      </c>
      <c r="AU159" s="16" t="s">
        <v>84</v>
      </c>
    </row>
    <row r="160" spans="2:65" s="1" customFormat="1">
      <c r="B160" s="31"/>
      <c r="D160" s="147" t="s">
        <v>169</v>
      </c>
      <c r="F160" s="148" t="s">
        <v>2936</v>
      </c>
      <c r="I160" s="145"/>
      <c r="L160" s="31"/>
      <c r="M160" s="146"/>
      <c r="T160" s="54"/>
      <c r="AT160" s="16" t="s">
        <v>169</v>
      </c>
      <c r="AU160" s="16" t="s">
        <v>84</v>
      </c>
    </row>
    <row r="161" spans="2:65" s="11" customFormat="1" ht="22.9" customHeight="1">
      <c r="B161" s="119"/>
      <c r="D161" s="120" t="s">
        <v>73</v>
      </c>
      <c r="E161" s="179" t="s">
        <v>2937</v>
      </c>
      <c r="F161" s="179" t="s">
        <v>2938</v>
      </c>
      <c r="I161" s="122"/>
      <c r="J161" s="180">
        <f>BK161</f>
        <v>0</v>
      </c>
      <c r="L161" s="119"/>
      <c r="M161" s="124"/>
      <c r="P161" s="125">
        <f>SUM(P162:P164)</f>
        <v>0</v>
      </c>
      <c r="R161" s="125">
        <f>SUM(R162:R164)</f>
        <v>0</v>
      </c>
      <c r="T161" s="126">
        <f>SUM(T162:T164)</f>
        <v>0</v>
      </c>
      <c r="AR161" s="120" t="s">
        <v>192</v>
      </c>
      <c r="AT161" s="127" t="s">
        <v>73</v>
      </c>
      <c r="AU161" s="127" t="s">
        <v>82</v>
      </c>
      <c r="AY161" s="120" t="s">
        <v>159</v>
      </c>
      <c r="BK161" s="128">
        <f>SUM(BK162:BK164)</f>
        <v>0</v>
      </c>
    </row>
    <row r="162" spans="2:65" s="1" customFormat="1" ht="16.5" customHeight="1">
      <c r="B162" s="129"/>
      <c r="C162" s="130" t="s">
        <v>157</v>
      </c>
      <c r="D162" s="130" t="s">
        <v>160</v>
      </c>
      <c r="E162" s="131" t="s">
        <v>2939</v>
      </c>
      <c r="F162" s="132" t="s">
        <v>2940</v>
      </c>
      <c r="G162" s="133" t="s">
        <v>2941</v>
      </c>
      <c r="H162" s="134">
        <v>1</v>
      </c>
      <c r="I162" s="135"/>
      <c r="J162" s="136">
        <f>ROUND(I162*H162,2)</f>
        <v>0</v>
      </c>
      <c r="K162" s="132" t="s">
        <v>164</v>
      </c>
      <c r="L162" s="31"/>
      <c r="M162" s="137" t="s">
        <v>1</v>
      </c>
      <c r="N162" s="138" t="s">
        <v>39</v>
      </c>
      <c r="P162" s="139">
        <f>O162*H162</f>
        <v>0</v>
      </c>
      <c r="Q162" s="139">
        <v>0</v>
      </c>
      <c r="R162" s="139">
        <f>Q162*H162</f>
        <v>0</v>
      </c>
      <c r="S162" s="139">
        <v>0</v>
      </c>
      <c r="T162" s="140">
        <f>S162*H162</f>
        <v>0</v>
      </c>
      <c r="AR162" s="141" t="s">
        <v>2898</v>
      </c>
      <c r="AT162" s="141" t="s">
        <v>160</v>
      </c>
      <c r="AU162" s="141" t="s">
        <v>84</v>
      </c>
      <c r="AY162" s="16" t="s">
        <v>159</v>
      </c>
      <c r="BE162" s="142">
        <f>IF(N162="základní",J162,0)</f>
        <v>0</v>
      </c>
      <c r="BF162" s="142">
        <f>IF(N162="snížená",J162,0)</f>
        <v>0</v>
      </c>
      <c r="BG162" s="142">
        <f>IF(N162="zákl. přenesená",J162,0)</f>
        <v>0</v>
      </c>
      <c r="BH162" s="142">
        <f>IF(N162="sníž. přenesená",J162,0)</f>
        <v>0</v>
      </c>
      <c r="BI162" s="142">
        <f>IF(N162="nulová",J162,0)</f>
        <v>0</v>
      </c>
      <c r="BJ162" s="16" t="s">
        <v>82</v>
      </c>
      <c r="BK162" s="142">
        <f>ROUND(I162*H162,2)</f>
        <v>0</v>
      </c>
      <c r="BL162" s="16" t="s">
        <v>2898</v>
      </c>
      <c r="BM162" s="141" t="s">
        <v>2942</v>
      </c>
    </row>
    <row r="163" spans="2:65" s="1" customFormat="1">
      <c r="B163" s="31"/>
      <c r="D163" s="143" t="s">
        <v>167</v>
      </c>
      <c r="F163" s="144" t="s">
        <v>2940</v>
      </c>
      <c r="I163" s="145"/>
      <c r="L163" s="31"/>
      <c r="M163" s="146"/>
      <c r="T163" s="54"/>
      <c r="AT163" s="16" t="s">
        <v>167</v>
      </c>
      <c r="AU163" s="16" t="s">
        <v>84</v>
      </c>
    </row>
    <row r="164" spans="2:65" s="1" customFormat="1">
      <c r="B164" s="31"/>
      <c r="D164" s="147" t="s">
        <v>169</v>
      </c>
      <c r="F164" s="148" t="s">
        <v>2943</v>
      </c>
      <c r="I164" s="145"/>
      <c r="L164" s="31"/>
      <c r="M164" s="146"/>
      <c r="T164" s="54"/>
      <c r="AT164" s="16" t="s">
        <v>169</v>
      </c>
      <c r="AU164" s="16" t="s">
        <v>84</v>
      </c>
    </row>
    <row r="165" spans="2:65" s="11" customFormat="1" ht="22.9" customHeight="1">
      <c r="B165" s="119"/>
      <c r="D165" s="120" t="s">
        <v>73</v>
      </c>
      <c r="E165" s="179" t="s">
        <v>2944</v>
      </c>
      <c r="F165" s="179" t="s">
        <v>2945</v>
      </c>
      <c r="I165" s="122"/>
      <c r="J165" s="180">
        <f>BK165</f>
        <v>0</v>
      </c>
      <c r="L165" s="119"/>
      <c r="M165" s="124"/>
      <c r="P165" s="125">
        <f>SUM(P166:P171)</f>
        <v>0</v>
      </c>
      <c r="R165" s="125">
        <f>SUM(R166:R171)</f>
        <v>0</v>
      </c>
      <c r="T165" s="126">
        <f>SUM(T166:T171)</f>
        <v>0</v>
      </c>
      <c r="AR165" s="120" t="s">
        <v>192</v>
      </c>
      <c r="AT165" s="127" t="s">
        <v>73</v>
      </c>
      <c r="AU165" s="127" t="s">
        <v>82</v>
      </c>
      <c r="AY165" s="120" t="s">
        <v>159</v>
      </c>
      <c r="BK165" s="128">
        <f>SUM(BK166:BK171)</f>
        <v>0</v>
      </c>
    </row>
    <row r="166" spans="2:65" s="1" customFormat="1" ht="16.5" customHeight="1">
      <c r="B166" s="129"/>
      <c r="C166" s="130" t="s">
        <v>222</v>
      </c>
      <c r="D166" s="130" t="s">
        <v>160</v>
      </c>
      <c r="E166" s="131" t="s">
        <v>2946</v>
      </c>
      <c r="F166" s="132" t="s">
        <v>2947</v>
      </c>
      <c r="G166" s="133" t="s">
        <v>2941</v>
      </c>
      <c r="H166" s="134">
        <v>1</v>
      </c>
      <c r="I166" s="135"/>
      <c r="J166" s="136">
        <f>ROUND(I166*H166,2)</f>
        <v>0</v>
      </c>
      <c r="K166" s="132" t="s">
        <v>164</v>
      </c>
      <c r="L166" s="31"/>
      <c r="M166" s="137" t="s">
        <v>1</v>
      </c>
      <c r="N166" s="138" t="s">
        <v>39</v>
      </c>
      <c r="P166" s="139">
        <f>O166*H166</f>
        <v>0</v>
      </c>
      <c r="Q166" s="139">
        <v>0</v>
      </c>
      <c r="R166" s="139">
        <f>Q166*H166</f>
        <v>0</v>
      </c>
      <c r="S166" s="139">
        <v>0</v>
      </c>
      <c r="T166" s="140">
        <f>S166*H166</f>
        <v>0</v>
      </c>
      <c r="AR166" s="141" t="s">
        <v>2898</v>
      </c>
      <c r="AT166" s="141" t="s">
        <v>160</v>
      </c>
      <c r="AU166" s="141" t="s">
        <v>84</v>
      </c>
      <c r="AY166" s="16" t="s">
        <v>159</v>
      </c>
      <c r="BE166" s="142">
        <f>IF(N166="základní",J166,0)</f>
        <v>0</v>
      </c>
      <c r="BF166" s="142">
        <f>IF(N166="snížená",J166,0)</f>
        <v>0</v>
      </c>
      <c r="BG166" s="142">
        <f>IF(N166="zákl. přenesená",J166,0)</f>
        <v>0</v>
      </c>
      <c r="BH166" s="142">
        <f>IF(N166="sníž. přenesená",J166,0)</f>
        <v>0</v>
      </c>
      <c r="BI166" s="142">
        <f>IF(N166="nulová",J166,0)</f>
        <v>0</v>
      </c>
      <c r="BJ166" s="16" t="s">
        <v>82</v>
      </c>
      <c r="BK166" s="142">
        <f>ROUND(I166*H166,2)</f>
        <v>0</v>
      </c>
      <c r="BL166" s="16" t="s">
        <v>2898</v>
      </c>
      <c r="BM166" s="141" t="s">
        <v>2948</v>
      </c>
    </row>
    <row r="167" spans="2:65" s="1" customFormat="1">
      <c r="B167" s="31"/>
      <c r="D167" s="143" t="s">
        <v>167</v>
      </c>
      <c r="F167" s="144" t="s">
        <v>2947</v>
      </c>
      <c r="I167" s="145"/>
      <c r="L167" s="31"/>
      <c r="M167" s="146"/>
      <c r="T167" s="54"/>
      <c r="AT167" s="16" t="s">
        <v>167</v>
      </c>
      <c r="AU167" s="16" t="s">
        <v>84</v>
      </c>
    </row>
    <row r="168" spans="2:65" s="1" customFormat="1">
      <c r="B168" s="31"/>
      <c r="D168" s="147" t="s">
        <v>169</v>
      </c>
      <c r="F168" s="148" t="s">
        <v>2949</v>
      </c>
      <c r="I168" s="145"/>
      <c r="L168" s="31"/>
      <c r="M168" s="146"/>
      <c r="T168" s="54"/>
      <c r="AT168" s="16" t="s">
        <v>169</v>
      </c>
      <c r="AU168" s="16" t="s">
        <v>84</v>
      </c>
    </row>
    <row r="169" spans="2:65" s="1" customFormat="1" ht="16.5" customHeight="1">
      <c r="B169" s="129"/>
      <c r="C169" s="130" t="s">
        <v>239</v>
      </c>
      <c r="D169" s="130" t="s">
        <v>160</v>
      </c>
      <c r="E169" s="131" t="s">
        <v>2950</v>
      </c>
      <c r="F169" s="132" t="s">
        <v>2951</v>
      </c>
      <c r="G169" s="133" t="s">
        <v>2941</v>
      </c>
      <c r="H169" s="134">
        <v>1</v>
      </c>
      <c r="I169" s="135"/>
      <c r="J169" s="136">
        <f>ROUND(I169*H169,2)</f>
        <v>0</v>
      </c>
      <c r="K169" s="132" t="s">
        <v>164</v>
      </c>
      <c r="L169" s="31"/>
      <c r="M169" s="137" t="s">
        <v>1</v>
      </c>
      <c r="N169" s="138" t="s">
        <v>39</v>
      </c>
      <c r="P169" s="139">
        <f>O169*H169</f>
        <v>0</v>
      </c>
      <c r="Q169" s="139">
        <v>0</v>
      </c>
      <c r="R169" s="139">
        <f>Q169*H169</f>
        <v>0</v>
      </c>
      <c r="S169" s="139">
        <v>0</v>
      </c>
      <c r="T169" s="140">
        <f>S169*H169</f>
        <v>0</v>
      </c>
      <c r="AR169" s="141" t="s">
        <v>2898</v>
      </c>
      <c r="AT169" s="141" t="s">
        <v>160</v>
      </c>
      <c r="AU169" s="141" t="s">
        <v>84</v>
      </c>
      <c r="AY169" s="16" t="s">
        <v>159</v>
      </c>
      <c r="BE169" s="142">
        <f>IF(N169="základní",J169,0)</f>
        <v>0</v>
      </c>
      <c r="BF169" s="142">
        <f>IF(N169="snížená",J169,0)</f>
        <v>0</v>
      </c>
      <c r="BG169" s="142">
        <f>IF(N169="zákl. přenesená",J169,0)</f>
        <v>0</v>
      </c>
      <c r="BH169" s="142">
        <f>IF(N169="sníž. přenesená",J169,0)</f>
        <v>0</v>
      </c>
      <c r="BI169" s="142">
        <f>IF(N169="nulová",J169,0)</f>
        <v>0</v>
      </c>
      <c r="BJ169" s="16" t="s">
        <v>82</v>
      </c>
      <c r="BK169" s="142">
        <f>ROUND(I169*H169,2)</f>
        <v>0</v>
      </c>
      <c r="BL169" s="16" t="s">
        <v>2898</v>
      </c>
      <c r="BM169" s="141" t="s">
        <v>2952</v>
      </c>
    </row>
    <row r="170" spans="2:65" s="1" customFormat="1">
      <c r="B170" s="31"/>
      <c r="D170" s="143" t="s">
        <v>167</v>
      </c>
      <c r="F170" s="144" t="s">
        <v>2951</v>
      </c>
      <c r="I170" s="145"/>
      <c r="L170" s="31"/>
      <c r="M170" s="146"/>
      <c r="T170" s="54"/>
      <c r="AT170" s="16" t="s">
        <v>167</v>
      </c>
      <c r="AU170" s="16" t="s">
        <v>84</v>
      </c>
    </row>
    <row r="171" spans="2:65" s="1" customFormat="1">
      <c r="B171" s="31"/>
      <c r="D171" s="147" t="s">
        <v>169</v>
      </c>
      <c r="F171" s="148" t="s">
        <v>2953</v>
      </c>
      <c r="I171" s="145"/>
      <c r="L171" s="31"/>
      <c r="M171" s="182"/>
      <c r="N171" s="183"/>
      <c r="O171" s="183"/>
      <c r="P171" s="183"/>
      <c r="Q171" s="183"/>
      <c r="R171" s="183"/>
      <c r="S171" s="183"/>
      <c r="T171" s="184"/>
      <c r="AT171" s="16" t="s">
        <v>169</v>
      </c>
      <c r="AU171" s="16" t="s">
        <v>84</v>
      </c>
    </row>
    <row r="172" spans="2:65" s="1" customFormat="1" ht="6.95" customHeight="1">
      <c r="B172" s="43"/>
      <c r="C172" s="44"/>
      <c r="D172" s="44"/>
      <c r="E172" s="44"/>
      <c r="F172" s="44"/>
      <c r="G172" s="44"/>
      <c r="H172" s="44"/>
      <c r="I172" s="44"/>
      <c r="J172" s="44"/>
      <c r="K172" s="44"/>
      <c r="L172" s="31"/>
    </row>
  </sheetData>
  <sheetProtection algorithmName="SHA-512" hashValue="ln8DRYM+iGMo3uK1kvFVUfTwv+bADYmUmxqJRZ6WUbH6hBWzoyFAy2wXOD7g1gGFszGU2fwYvM8GDbwGTyYe6w==" saltValue="paRDJmZd8e1nQjUN52n4rw==" spinCount="100000" sheet="1" objects="1" scenarios="1"/>
  <protectedRanges>
    <protectedRange sqref="B3:K28 B42:K77 I1:I1048576" name="Oblast1"/>
  </protectedRanges>
  <autoFilter ref="C122:K171" xr:uid="{00000000-0009-0000-0000-00000A000000}"/>
  <mergeCells count="9">
    <mergeCell ref="E87:H87"/>
    <mergeCell ref="E113:H113"/>
    <mergeCell ref="E115:H115"/>
    <mergeCell ref="L2:V2"/>
    <mergeCell ref="E7:H7"/>
    <mergeCell ref="E9:H9"/>
    <mergeCell ref="E18:H18"/>
    <mergeCell ref="E27:H27"/>
    <mergeCell ref="E85:H85"/>
  </mergeCells>
  <hyperlinks>
    <hyperlink ref="F128" r:id="rId1" xr:uid="{00000000-0004-0000-0A00-000000000000}"/>
    <hyperlink ref="F131" r:id="rId2" xr:uid="{00000000-0004-0000-0A00-000001000000}"/>
    <hyperlink ref="F135" r:id="rId3" xr:uid="{00000000-0004-0000-0A00-000002000000}"/>
    <hyperlink ref="F138" r:id="rId4" xr:uid="{00000000-0004-0000-0A00-000003000000}"/>
    <hyperlink ref="F142" r:id="rId5" xr:uid="{00000000-0004-0000-0A00-000004000000}"/>
    <hyperlink ref="F145" r:id="rId6" xr:uid="{00000000-0004-0000-0A00-000005000000}"/>
    <hyperlink ref="F148" r:id="rId7" xr:uid="{00000000-0004-0000-0A00-000006000000}"/>
    <hyperlink ref="F152" r:id="rId8" xr:uid="{00000000-0004-0000-0A00-000007000000}"/>
    <hyperlink ref="F156" r:id="rId9" xr:uid="{00000000-0004-0000-0A00-000008000000}"/>
    <hyperlink ref="F160" r:id="rId10" xr:uid="{00000000-0004-0000-0A00-000009000000}"/>
    <hyperlink ref="F164" r:id="rId11" xr:uid="{00000000-0004-0000-0A00-00000A000000}"/>
    <hyperlink ref="F168" r:id="rId12" xr:uid="{00000000-0004-0000-0A00-00000B000000}"/>
    <hyperlink ref="F171" r:id="rId13" xr:uid="{00000000-0004-0000-0A00-00000C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M651"/>
  <sheetViews>
    <sheetView showGridLines="0" topLeftCell="A47" workbookViewId="0">
      <selection activeCell="Y20" sqref="Y20"/>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10" t="s">
        <v>5</v>
      </c>
      <c r="M2" s="199"/>
      <c r="N2" s="199"/>
      <c r="O2" s="199"/>
      <c r="P2" s="199"/>
      <c r="Q2" s="199"/>
      <c r="R2" s="199"/>
      <c r="S2" s="199"/>
      <c r="T2" s="199"/>
      <c r="U2" s="199"/>
      <c r="V2" s="199"/>
      <c r="AT2" s="16" t="s">
        <v>83</v>
      </c>
    </row>
    <row r="3" spans="2:46" ht="6.95" customHeight="1">
      <c r="B3" s="17"/>
      <c r="C3" s="18"/>
      <c r="D3" s="18"/>
      <c r="E3" s="18"/>
      <c r="F3" s="18"/>
      <c r="G3" s="18"/>
      <c r="H3" s="18"/>
      <c r="I3" s="18"/>
      <c r="J3" s="18"/>
      <c r="K3" s="18"/>
      <c r="L3" s="19"/>
      <c r="AT3" s="16" t="s">
        <v>84</v>
      </c>
    </row>
    <row r="4" spans="2:46" ht="24.95" customHeight="1">
      <c r="B4" s="19"/>
      <c r="D4" s="20" t="s">
        <v>112</v>
      </c>
      <c r="L4" s="19"/>
      <c r="M4" s="86" t="s">
        <v>10</v>
      </c>
      <c r="AT4" s="16" t="s">
        <v>3</v>
      </c>
    </row>
    <row r="5" spans="2:46" ht="6.95" customHeight="1">
      <c r="B5" s="19"/>
      <c r="L5" s="19"/>
    </row>
    <row r="6" spans="2:46" ht="12" customHeight="1">
      <c r="B6" s="19"/>
      <c r="D6" s="26" t="s">
        <v>16</v>
      </c>
      <c r="L6" s="19"/>
    </row>
    <row r="7" spans="2:46" ht="16.5" customHeight="1">
      <c r="B7" s="19"/>
      <c r="E7" s="230" t="str">
        <f>'Rekapitulace stavby'!K6</f>
        <v>Mánesovy sady</v>
      </c>
      <c r="F7" s="231"/>
      <c r="G7" s="231"/>
      <c r="H7" s="231"/>
      <c r="L7" s="19"/>
    </row>
    <row r="8" spans="2:46" s="1" customFormat="1" ht="12" customHeight="1">
      <c r="B8" s="31"/>
      <c r="D8" s="26" t="s">
        <v>113</v>
      </c>
      <c r="L8" s="31"/>
    </row>
    <row r="9" spans="2:46" s="1" customFormat="1" ht="16.5" customHeight="1">
      <c r="B9" s="31"/>
      <c r="E9" s="219" t="s">
        <v>114</v>
      </c>
      <c r="F9" s="229"/>
      <c r="G9" s="229"/>
      <c r="H9" s="229"/>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19. 9. 2023</v>
      </c>
      <c r="L12" s="31"/>
    </row>
    <row r="13" spans="2:46" s="1" customFormat="1" ht="10.9" customHeight="1">
      <c r="B13" s="31"/>
      <c r="L13" s="31"/>
    </row>
    <row r="14" spans="2:46" s="1" customFormat="1" ht="12" customHeight="1">
      <c r="B14" s="31"/>
      <c r="D14" s="26" t="s">
        <v>24</v>
      </c>
      <c r="I14" s="26" t="s">
        <v>25</v>
      </c>
      <c r="J14" s="24" t="str">
        <f>IF('Rekapitulace stavby'!AN10="","",'Rekapitulace stavby'!AN10)</f>
        <v/>
      </c>
      <c r="L14" s="31"/>
    </row>
    <row r="15" spans="2:46" s="1" customFormat="1" ht="18" customHeight="1">
      <c r="B15" s="31"/>
      <c r="E15" s="24" t="str">
        <f>IF('Rekapitulace stavby'!E11="","",'Rekapitulace stavby'!E11)</f>
        <v xml:space="preserve"> </v>
      </c>
      <c r="I15" s="26" t="s">
        <v>27</v>
      </c>
      <c r="J15" s="24" t="str">
        <f>IF('Rekapitulace stavby'!AN11="","",'Rekapitulace stavby'!AN11)</f>
        <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2" t="str">
        <f>'Rekapitulace stavby'!E14</f>
        <v>Vyplň údaj</v>
      </c>
      <c r="F18" s="198"/>
      <c r="G18" s="198"/>
      <c r="H18" s="198"/>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tr">
        <f>IF('Rekapitulace stavby'!AN16="","",'Rekapitulace stavby'!AN16)</f>
        <v/>
      </c>
      <c r="L20" s="31"/>
    </row>
    <row r="21" spans="2:12" s="1" customFormat="1" ht="18" customHeight="1">
      <c r="B21" s="31"/>
      <c r="E21" s="24" t="str">
        <f>IF('Rekapitulace stavby'!E17="","",'Rekapitulace stavby'!E17)</f>
        <v xml:space="preserve"> </v>
      </c>
      <c r="I21" s="26" t="s">
        <v>27</v>
      </c>
      <c r="J21" s="24" t="str">
        <f>IF('Rekapitulace stavby'!AN17="","",'Rekapitulace stavby'!AN17)</f>
        <v/>
      </c>
      <c r="L21" s="31"/>
    </row>
    <row r="22" spans="2:12" s="1" customFormat="1" ht="6.95" customHeight="1">
      <c r="B22" s="31"/>
      <c r="L22" s="31"/>
    </row>
    <row r="23" spans="2:12" s="1" customFormat="1" ht="12" customHeight="1">
      <c r="B23" s="31"/>
      <c r="D23" s="26" t="s">
        <v>32</v>
      </c>
      <c r="I23" s="26" t="s">
        <v>25</v>
      </c>
      <c r="J23" s="24" t="str">
        <f>IF('Rekapitulace stavby'!AN19="","",'Rekapitulace stavby'!AN19)</f>
        <v/>
      </c>
      <c r="L23" s="31"/>
    </row>
    <row r="24" spans="2:12" s="1" customFormat="1" ht="18" customHeight="1">
      <c r="B24" s="31"/>
      <c r="E24" s="24" t="str">
        <f>IF('Rekapitulace stavby'!E20="","",'Rekapitulace stavby'!E20)</f>
        <v xml:space="preserve"> </v>
      </c>
      <c r="I24" s="26" t="s">
        <v>27</v>
      </c>
      <c r="J24" s="24" t="str">
        <f>IF('Rekapitulace stavby'!AN20="","",'Rekapitulace stavby'!AN20)</f>
        <v/>
      </c>
      <c r="L24" s="31"/>
    </row>
    <row r="25" spans="2:12" s="1" customFormat="1" ht="6.95" customHeight="1">
      <c r="B25" s="31"/>
      <c r="L25" s="31"/>
    </row>
    <row r="26" spans="2:12" s="1" customFormat="1" ht="12" customHeight="1">
      <c r="B26" s="31"/>
      <c r="D26" s="26" t="s">
        <v>33</v>
      </c>
      <c r="L26" s="31"/>
    </row>
    <row r="27" spans="2:12" s="7" customFormat="1" ht="16.5" customHeight="1">
      <c r="B27" s="87"/>
      <c r="E27" s="203" t="s">
        <v>1</v>
      </c>
      <c r="F27" s="203"/>
      <c r="G27" s="203"/>
      <c r="H27" s="203"/>
      <c r="L27" s="87"/>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8" t="s">
        <v>34</v>
      </c>
      <c r="J30" s="64">
        <f>ROUND(J140, 2)</f>
        <v>0</v>
      </c>
      <c r="L30" s="31"/>
    </row>
    <row r="31" spans="2:12" s="1" customFormat="1" ht="6.95" customHeight="1">
      <c r="B31" s="31"/>
      <c r="D31" s="52"/>
      <c r="E31" s="52"/>
      <c r="F31" s="52"/>
      <c r="G31" s="52"/>
      <c r="H31" s="52"/>
      <c r="I31" s="52"/>
      <c r="J31" s="52"/>
      <c r="K31" s="52"/>
      <c r="L31" s="31"/>
    </row>
    <row r="32" spans="2:12" s="1" customFormat="1" ht="14.45" customHeight="1">
      <c r="B32" s="31"/>
      <c r="F32" s="34" t="s">
        <v>36</v>
      </c>
      <c r="I32" s="34" t="s">
        <v>35</v>
      </c>
      <c r="J32" s="34" t="s">
        <v>37</v>
      </c>
      <c r="L32" s="31"/>
    </row>
    <row r="33" spans="2:12" s="1" customFormat="1" ht="14.45" customHeight="1">
      <c r="B33" s="31"/>
      <c r="D33" s="89" t="s">
        <v>38</v>
      </c>
      <c r="E33" s="26" t="s">
        <v>39</v>
      </c>
      <c r="F33" s="90">
        <f>ROUND((SUM(BE140:BE650)),  2)</f>
        <v>0</v>
      </c>
      <c r="I33" s="91">
        <v>0.21</v>
      </c>
      <c r="J33" s="90">
        <f>ROUND(((SUM(BE140:BE650))*I33),  2)</f>
        <v>0</v>
      </c>
      <c r="L33" s="31"/>
    </row>
    <row r="34" spans="2:12" s="1" customFormat="1" ht="14.45" customHeight="1">
      <c r="B34" s="31"/>
      <c r="E34" s="26" t="s">
        <v>40</v>
      </c>
      <c r="F34" s="90">
        <f>ROUND((SUM(BF140:BF650)),  2)</f>
        <v>0</v>
      </c>
      <c r="I34" s="91">
        <v>0.12</v>
      </c>
      <c r="J34" s="90">
        <f>ROUND(((SUM(BF140:BF650))*I34),  2)</f>
        <v>0</v>
      </c>
      <c r="L34" s="31"/>
    </row>
    <row r="35" spans="2:12" s="1" customFormat="1" ht="14.45" hidden="1" customHeight="1">
      <c r="B35" s="31"/>
      <c r="E35" s="26" t="s">
        <v>41</v>
      </c>
      <c r="F35" s="90">
        <f>ROUND((SUM(BG140:BG650)),  2)</f>
        <v>0</v>
      </c>
      <c r="I35" s="91">
        <v>0.21</v>
      </c>
      <c r="J35" s="90">
        <f>0</f>
        <v>0</v>
      </c>
      <c r="L35" s="31"/>
    </row>
    <row r="36" spans="2:12" s="1" customFormat="1" ht="14.45" hidden="1" customHeight="1">
      <c r="B36" s="31"/>
      <c r="E36" s="26" t="s">
        <v>42</v>
      </c>
      <c r="F36" s="90">
        <f>ROUND((SUM(BH140:BH650)),  2)</f>
        <v>0</v>
      </c>
      <c r="I36" s="91">
        <v>0.15</v>
      </c>
      <c r="J36" s="90">
        <f>0</f>
        <v>0</v>
      </c>
      <c r="L36" s="31"/>
    </row>
    <row r="37" spans="2:12" s="1" customFormat="1" ht="14.45" hidden="1" customHeight="1">
      <c r="B37" s="31"/>
      <c r="E37" s="26" t="s">
        <v>43</v>
      </c>
      <c r="F37" s="90">
        <f>ROUND((SUM(BI140:BI650)),  2)</f>
        <v>0</v>
      </c>
      <c r="I37" s="91">
        <v>0</v>
      </c>
      <c r="J37" s="90">
        <f>0</f>
        <v>0</v>
      </c>
      <c r="L37" s="31"/>
    </row>
    <row r="38" spans="2:12" s="1" customFormat="1" ht="6.95" customHeight="1">
      <c r="B38" s="31"/>
      <c r="L38" s="31"/>
    </row>
    <row r="39" spans="2:12" s="1" customFormat="1" ht="25.35" customHeight="1">
      <c r="B39" s="31"/>
      <c r="C39" s="92"/>
      <c r="D39" s="93" t="s">
        <v>44</v>
      </c>
      <c r="E39" s="55"/>
      <c r="F39" s="55"/>
      <c r="G39" s="94" t="s">
        <v>45</v>
      </c>
      <c r="H39" s="95" t="s">
        <v>46</v>
      </c>
      <c r="I39" s="55"/>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47</v>
      </c>
      <c r="E50" s="41"/>
      <c r="F50" s="41"/>
      <c r="G50" s="40" t="s">
        <v>48</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49</v>
      </c>
      <c r="E61" s="33"/>
      <c r="F61" s="98" t="s">
        <v>50</v>
      </c>
      <c r="G61" s="42" t="s">
        <v>49</v>
      </c>
      <c r="H61" s="33"/>
      <c r="I61" s="33"/>
      <c r="J61" s="99" t="s">
        <v>50</v>
      </c>
      <c r="K61" s="33"/>
      <c r="L61" s="31"/>
    </row>
    <row r="62" spans="2:12">
      <c r="B62" s="19"/>
      <c r="L62" s="19"/>
    </row>
    <row r="63" spans="2:12">
      <c r="B63" s="19"/>
      <c r="L63" s="19"/>
    </row>
    <row r="64" spans="2:12">
      <c r="B64" s="19"/>
      <c r="L64" s="19"/>
    </row>
    <row r="65" spans="2:12" s="1" customFormat="1" ht="12.75">
      <c r="B65" s="31"/>
      <c r="D65" s="40" t="s">
        <v>51</v>
      </c>
      <c r="E65" s="41"/>
      <c r="F65" s="41"/>
      <c r="G65" s="40" t="s">
        <v>52</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49</v>
      </c>
      <c r="E76" s="33"/>
      <c r="F76" s="98" t="s">
        <v>50</v>
      </c>
      <c r="G76" s="42" t="s">
        <v>49</v>
      </c>
      <c r="H76" s="33"/>
      <c r="I76" s="33"/>
      <c r="J76" s="99" t="s">
        <v>50</v>
      </c>
      <c r="K76" s="33"/>
      <c r="L76" s="31"/>
    </row>
    <row r="77" spans="2:12" s="1" customFormat="1" ht="14.45" customHeight="1">
      <c r="B77" s="43"/>
      <c r="C77" s="44"/>
      <c r="D77" s="44"/>
      <c r="E77" s="44"/>
      <c r="F77" s="44"/>
      <c r="G77" s="44"/>
      <c r="H77" s="44"/>
      <c r="I77" s="44"/>
      <c r="J77" s="44"/>
      <c r="K77" s="44"/>
      <c r="L77" s="31"/>
    </row>
    <row r="81" spans="2:47" s="1" customFormat="1" ht="6.95" customHeight="1">
      <c r="B81" s="45"/>
      <c r="C81" s="46"/>
      <c r="D81" s="46"/>
      <c r="E81" s="46"/>
      <c r="F81" s="46"/>
      <c r="G81" s="46"/>
      <c r="H81" s="46"/>
      <c r="I81" s="46"/>
      <c r="J81" s="46"/>
      <c r="K81" s="46"/>
      <c r="L81" s="31"/>
    </row>
    <row r="82" spans="2:47" s="1" customFormat="1" ht="24.95" customHeight="1">
      <c r="B82" s="31"/>
      <c r="C82" s="20" t="s">
        <v>115</v>
      </c>
      <c r="L82" s="31"/>
    </row>
    <row r="83" spans="2:47" s="1" customFormat="1" ht="6.95" customHeight="1">
      <c r="B83" s="31"/>
      <c r="L83" s="31"/>
    </row>
    <row r="84" spans="2:47" s="1" customFormat="1" ht="12" customHeight="1">
      <c r="B84" s="31"/>
      <c r="C84" s="26" t="s">
        <v>16</v>
      </c>
      <c r="L84" s="31"/>
    </row>
    <row r="85" spans="2:47" s="1" customFormat="1" ht="16.5" customHeight="1">
      <c r="B85" s="31"/>
      <c r="E85" s="230" t="str">
        <f>E7</f>
        <v>Mánesovy sady</v>
      </c>
      <c r="F85" s="231"/>
      <c r="G85" s="231"/>
      <c r="H85" s="231"/>
      <c r="L85" s="31"/>
    </row>
    <row r="86" spans="2:47" s="1" customFormat="1" ht="12" customHeight="1">
      <c r="B86" s="31"/>
      <c r="C86" s="26" t="s">
        <v>113</v>
      </c>
      <c r="L86" s="31"/>
    </row>
    <row r="87" spans="2:47" s="1" customFormat="1" ht="16.5" customHeight="1">
      <c r="B87" s="31"/>
      <c r="E87" s="219" t="str">
        <f>E9</f>
        <v>SO.01 - Hlavní stavební objekty</v>
      </c>
      <c r="F87" s="229"/>
      <c r="G87" s="229"/>
      <c r="H87" s="229"/>
      <c r="L87" s="31"/>
    </row>
    <row r="88" spans="2:47" s="1" customFormat="1" ht="6.95" customHeight="1">
      <c r="B88" s="31"/>
      <c r="L88" s="31"/>
    </row>
    <row r="89" spans="2:47" s="1" customFormat="1" ht="12" customHeight="1">
      <c r="B89" s="31"/>
      <c r="C89" s="26" t="s">
        <v>20</v>
      </c>
      <c r="F89" s="24" t="str">
        <f>F12</f>
        <v>Ústí nad Labem</v>
      </c>
      <c r="I89" s="26" t="s">
        <v>22</v>
      </c>
      <c r="J89" s="51" t="str">
        <f>IF(J12="","",J12)</f>
        <v>19. 9. 2023</v>
      </c>
      <c r="L89" s="31"/>
    </row>
    <row r="90" spans="2:47" s="1" customFormat="1" ht="6.95" customHeight="1">
      <c r="B90" s="31"/>
      <c r="L90" s="31"/>
    </row>
    <row r="91" spans="2:47" s="1" customFormat="1" ht="15.2" customHeight="1">
      <c r="B91" s="31"/>
      <c r="C91" s="26" t="s">
        <v>24</v>
      </c>
      <c r="F91" s="24" t="str">
        <f>E15</f>
        <v xml:space="preserve"> </v>
      </c>
      <c r="I91" s="26" t="s">
        <v>30</v>
      </c>
      <c r="J91" s="29" t="str">
        <f>E21</f>
        <v xml:space="preserve"> </v>
      </c>
      <c r="L91" s="31"/>
    </row>
    <row r="92" spans="2:47" s="1" customFormat="1" ht="15.2" customHeight="1">
      <c r="B92" s="31"/>
      <c r="C92" s="26" t="s">
        <v>28</v>
      </c>
      <c r="F92" s="24" t="str">
        <f>IF(E18="","",E18)</f>
        <v>Vyplň údaj</v>
      </c>
      <c r="I92" s="26" t="s">
        <v>32</v>
      </c>
      <c r="J92" s="29" t="str">
        <f>E24</f>
        <v xml:space="preserve"> </v>
      </c>
      <c r="L92" s="31"/>
    </row>
    <row r="93" spans="2:47" s="1" customFormat="1" ht="10.35" customHeight="1">
      <c r="B93" s="31"/>
      <c r="L93" s="31"/>
    </row>
    <row r="94" spans="2:47" s="1" customFormat="1" ht="29.25" customHeight="1">
      <c r="B94" s="31"/>
      <c r="C94" s="100" t="s">
        <v>116</v>
      </c>
      <c r="D94" s="92"/>
      <c r="E94" s="92"/>
      <c r="F94" s="92"/>
      <c r="G94" s="92"/>
      <c r="H94" s="92"/>
      <c r="I94" s="92"/>
      <c r="J94" s="101" t="s">
        <v>117</v>
      </c>
      <c r="K94" s="92"/>
      <c r="L94" s="31"/>
    </row>
    <row r="95" spans="2:47" s="1" customFormat="1" ht="10.35" customHeight="1">
      <c r="B95" s="31"/>
      <c r="L95" s="31"/>
    </row>
    <row r="96" spans="2:47" s="1" customFormat="1" ht="22.9" customHeight="1">
      <c r="B96" s="31"/>
      <c r="C96" s="102" t="s">
        <v>118</v>
      </c>
      <c r="J96" s="64">
        <f>J140</f>
        <v>0</v>
      </c>
      <c r="L96" s="31"/>
      <c r="AU96" s="16" t="s">
        <v>119</v>
      </c>
    </row>
    <row r="97" spans="2:12" s="8" customFormat="1" ht="24.95" customHeight="1">
      <c r="B97" s="103"/>
      <c r="D97" s="104" t="s">
        <v>120</v>
      </c>
      <c r="E97" s="105"/>
      <c r="F97" s="105"/>
      <c r="G97" s="105"/>
      <c r="H97" s="105"/>
      <c r="I97" s="105"/>
      <c r="J97" s="106">
        <f>J141</f>
        <v>0</v>
      </c>
      <c r="L97" s="103"/>
    </row>
    <row r="98" spans="2:12" s="8" customFormat="1" ht="24.95" customHeight="1">
      <c r="B98" s="103"/>
      <c r="D98" s="104" t="s">
        <v>121</v>
      </c>
      <c r="E98" s="105"/>
      <c r="F98" s="105"/>
      <c r="G98" s="105"/>
      <c r="H98" s="105"/>
      <c r="I98" s="105"/>
      <c r="J98" s="106">
        <f>J180</f>
        <v>0</v>
      </c>
      <c r="L98" s="103"/>
    </row>
    <row r="99" spans="2:12" s="8" customFormat="1" ht="24.95" customHeight="1">
      <c r="B99" s="103"/>
      <c r="D99" s="104" t="s">
        <v>122</v>
      </c>
      <c r="E99" s="105"/>
      <c r="F99" s="105"/>
      <c r="G99" s="105"/>
      <c r="H99" s="105"/>
      <c r="I99" s="105"/>
      <c r="J99" s="106">
        <f>J192</f>
        <v>0</v>
      </c>
      <c r="L99" s="103"/>
    </row>
    <row r="100" spans="2:12" s="8" customFormat="1" ht="24.95" customHeight="1">
      <c r="B100" s="103"/>
      <c r="D100" s="104" t="s">
        <v>123</v>
      </c>
      <c r="E100" s="105"/>
      <c r="F100" s="105"/>
      <c r="G100" s="105"/>
      <c r="H100" s="105"/>
      <c r="I100" s="105"/>
      <c r="J100" s="106">
        <f>J217</f>
        <v>0</v>
      </c>
      <c r="L100" s="103"/>
    </row>
    <row r="101" spans="2:12" s="8" customFormat="1" ht="24.95" customHeight="1">
      <c r="B101" s="103"/>
      <c r="D101" s="104" t="s">
        <v>124</v>
      </c>
      <c r="E101" s="105"/>
      <c r="F101" s="105"/>
      <c r="G101" s="105"/>
      <c r="H101" s="105"/>
      <c r="I101" s="105"/>
      <c r="J101" s="106">
        <f>J230</f>
        <v>0</v>
      </c>
      <c r="L101" s="103"/>
    </row>
    <row r="102" spans="2:12" s="8" customFormat="1" ht="24.95" customHeight="1">
      <c r="B102" s="103"/>
      <c r="D102" s="104" t="s">
        <v>125</v>
      </c>
      <c r="E102" s="105"/>
      <c r="F102" s="105"/>
      <c r="G102" s="105"/>
      <c r="H102" s="105"/>
      <c r="I102" s="105"/>
      <c r="J102" s="106">
        <f>J241</f>
        <v>0</v>
      </c>
      <c r="L102" s="103"/>
    </row>
    <row r="103" spans="2:12" s="8" customFormat="1" ht="24.95" customHeight="1">
      <c r="B103" s="103"/>
      <c r="D103" s="104" t="s">
        <v>126</v>
      </c>
      <c r="E103" s="105"/>
      <c r="F103" s="105"/>
      <c r="G103" s="105"/>
      <c r="H103" s="105"/>
      <c r="I103" s="105"/>
      <c r="J103" s="106">
        <f>J247</f>
        <v>0</v>
      </c>
      <c r="L103" s="103"/>
    </row>
    <row r="104" spans="2:12" s="8" customFormat="1" ht="24.95" customHeight="1">
      <c r="B104" s="103"/>
      <c r="D104" s="104" t="s">
        <v>127</v>
      </c>
      <c r="E104" s="105"/>
      <c r="F104" s="105"/>
      <c r="G104" s="105"/>
      <c r="H104" s="105"/>
      <c r="I104" s="105"/>
      <c r="J104" s="106">
        <f>J301</f>
        <v>0</v>
      </c>
      <c r="L104" s="103"/>
    </row>
    <row r="105" spans="2:12" s="8" customFormat="1" ht="24.95" customHeight="1">
      <c r="B105" s="103"/>
      <c r="D105" s="104" t="s">
        <v>128</v>
      </c>
      <c r="E105" s="105"/>
      <c r="F105" s="105"/>
      <c r="G105" s="105"/>
      <c r="H105" s="105"/>
      <c r="I105" s="105"/>
      <c r="J105" s="106">
        <f>J336</f>
        <v>0</v>
      </c>
      <c r="L105" s="103"/>
    </row>
    <row r="106" spans="2:12" s="8" customFormat="1" ht="24.95" customHeight="1">
      <c r="B106" s="103"/>
      <c r="D106" s="104" t="s">
        <v>129</v>
      </c>
      <c r="E106" s="105"/>
      <c r="F106" s="105"/>
      <c r="G106" s="105"/>
      <c r="H106" s="105"/>
      <c r="I106" s="105"/>
      <c r="J106" s="106">
        <f>J351</f>
        <v>0</v>
      </c>
      <c r="L106" s="103"/>
    </row>
    <row r="107" spans="2:12" s="8" customFormat="1" ht="24.95" customHeight="1">
      <c r="B107" s="103"/>
      <c r="D107" s="104" t="s">
        <v>130</v>
      </c>
      <c r="E107" s="105"/>
      <c r="F107" s="105"/>
      <c r="G107" s="105"/>
      <c r="H107" s="105"/>
      <c r="I107" s="105"/>
      <c r="J107" s="106">
        <f>J403</f>
        <v>0</v>
      </c>
      <c r="L107" s="103"/>
    </row>
    <row r="108" spans="2:12" s="8" customFormat="1" ht="24.95" customHeight="1">
      <c r="B108" s="103"/>
      <c r="D108" s="104" t="s">
        <v>131</v>
      </c>
      <c r="E108" s="105"/>
      <c r="F108" s="105"/>
      <c r="G108" s="105"/>
      <c r="H108" s="105"/>
      <c r="I108" s="105"/>
      <c r="J108" s="106">
        <f>J423</f>
        <v>0</v>
      </c>
      <c r="L108" s="103"/>
    </row>
    <row r="109" spans="2:12" s="8" customFormat="1" ht="24.95" customHeight="1">
      <c r="B109" s="103"/>
      <c r="D109" s="104" t="s">
        <v>132</v>
      </c>
      <c r="E109" s="105"/>
      <c r="F109" s="105"/>
      <c r="G109" s="105"/>
      <c r="H109" s="105"/>
      <c r="I109" s="105"/>
      <c r="J109" s="106">
        <f>J464</f>
        <v>0</v>
      </c>
      <c r="L109" s="103"/>
    </row>
    <row r="110" spans="2:12" s="8" customFormat="1" ht="24.95" customHeight="1">
      <c r="B110" s="103"/>
      <c r="D110" s="104" t="s">
        <v>133</v>
      </c>
      <c r="E110" s="105"/>
      <c r="F110" s="105"/>
      <c r="G110" s="105"/>
      <c r="H110" s="105"/>
      <c r="I110" s="105"/>
      <c r="J110" s="106">
        <f>J481</f>
        <v>0</v>
      </c>
      <c r="L110" s="103"/>
    </row>
    <row r="111" spans="2:12" s="9" customFormat="1" ht="19.899999999999999" customHeight="1">
      <c r="B111" s="107"/>
      <c r="D111" s="108" t="s">
        <v>134</v>
      </c>
      <c r="E111" s="109"/>
      <c r="F111" s="109"/>
      <c r="G111" s="109"/>
      <c r="H111" s="109"/>
      <c r="I111" s="109"/>
      <c r="J111" s="110">
        <f>J482</f>
        <v>0</v>
      </c>
      <c r="L111" s="107"/>
    </row>
    <row r="112" spans="2:12" s="9" customFormat="1" ht="19.899999999999999" customHeight="1">
      <c r="B112" s="107"/>
      <c r="D112" s="108" t="s">
        <v>135</v>
      </c>
      <c r="E112" s="109"/>
      <c r="F112" s="109"/>
      <c r="G112" s="109"/>
      <c r="H112" s="109"/>
      <c r="I112" s="109"/>
      <c r="J112" s="110">
        <f>J488</f>
        <v>0</v>
      </c>
      <c r="L112" s="107"/>
    </row>
    <row r="113" spans="2:12" s="9" customFormat="1" ht="19.899999999999999" customHeight="1">
      <c r="B113" s="107"/>
      <c r="D113" s="108" t="s">
        <v>136</v>
      </c>
      <c r="E113" s="109"/>
      <c r="F113" s="109"/>
      <c r="G113" s="109"/>
      <c r="H113" s="109"/>
      <c r="I113" s="109"/>
      <c r="J113" s="110">
        <f>J496</f>
        <v>0</v>
      </c>
      <c r="L113" s="107"/>
    </row>
    <row r="114" spans="2:12" s="8" customFormat="1" ht="24.95" customHeight="1">
      <c r="B114" s="103"/>
      <c r="D114" s="104" t="s">
        <v>137</v>
      </c>
      <c r="E114" s="105"/>
      <c r="F114" s="105"/>
      <c r="G114" s="105"/>
      <c r="H114" s="105"/>
      <c r="I114" s="105"/>
      <c r="J114" s="106">
        <f>J532</f>
        <v>0</v>
      </c>
      <c r="L114" s="103"/>
    </row>
    <row r="115" spans="2:12" s="8" customFormat="1" ht="24.95" customHeight="1">
      <c r="B115" s="103"/>
      <c r="D115" s="104" t="s">
        <v>138</v>
      </c>
      <c r="E115" s="105"/>
      <c r="F115" s="105"/>
      <c r="G115" s="105"/>
      <c r="H115" s="105"/>
      <c r="I115" s="105"/>
      <c r="J115" s="106">
        <f>J546</f>
        <v>0</v>
      </c>
      <c r="L115" s="103"/>
    </row>
    <row r="116" spans="2:12" s="8" customFormat="1" ht="24.95" customHeight="1">
      <c r="B116" s="103"/>
      <c r="D116" s="104" t="s">
        <v>139</v>
      </c>
      <c r="E116" s="105"/>
      <c r="F116" s="105"/>
      <c r="G116" s="105"/>
      <c r="H116" s="105"/>
      <c r="I116" s="105"/>
      <c r="J116" s="106">
        <f>J559</f>
        <v>0</v>
      </c>
      <c r="L116" s="103"/>
    </row>
    <row r="117" spans="2:12" s="8" customFormat="1" ht="24.95" customHeight="1">
      <c r="B117" s="103"/>
      <c r="D117" s="104" t="s">
        <v>140</v>
      </c>
      <c r="E117" s="105"/>
      <c r="F117" s="105"/>
      <c r="G117" s="105"/>
      <c r="H117" s="105"/>
      <c r="I117" s="105"/>
      <c r="J117" s="106">
        <f>J585</f>
        <v>0</v>
      </c>
      <c r="L117" s="103"/>
    </row>
    <row r="118" spans="2:12" s="8" customFormat="1" ht="24.95" customHeight="1">
      <c r="B118" s="103"/>
      <c r="D118" s="104" t="s">
        <v>141</v>
      </c>
      <c r="E118" s="105"/>
      <c r="F118" s="105"/>
      <c r="G118" s="105"/>
      <c r="H118" s="105"/>
      <c r="I118" s="105"/>
      <c r="J118" s="106">
        <f>J616</f>
        <v>0</v>
      </c>
      <c r="L118" s="103"/>
    </row>
    <row r="119" spans="2:12" s="8" customFormat="1" ht="24.95" customHeight="1">
      <c r="B119" s="103"/>
      <c r="D119" s="104" t="s">
        <v>142</v>
      </c>
      <c r="E119" s="105"/>
      <c r="F119" s="105"/>
      <c r="G119" s="105"/>
      <c r="H119" s="105"/>
      <c r="I119" s="105"/>
      <c r="J119" s="106">
        <f>J633</f>
        <v>0</v>
      </c>
      <c r="L119" s="103"/>
    </row>
    <row r="120" spans="2:12" s="9" customFormat="1" ht="19.899999999999999" customHeight="1">
      <c r="B120" s="107"/>
      <c r="D120" s="108" t="s">
        <v>143</v>
      </c>
      <c r="E120" s="109"/>
      <c r="F120" s="109"/>
      <c r="G120" s="109"/>
      <c r="H120" s="109"/>
      <c r="I120" s="109"/>
      <c r="J120" s="110">
        <f>J634</f>
        <v>0</v>
      </c>
      <c r="L120" s="107"/>
    </row>
    <row r="121" spans="2:12" s="1" customFormat="1" ht="21.75" customHeight="1">
      <c r="B121" s="31"/>
      <c r="L121" s="31"/>
    </row>
    <row r="122" spans="2:12" s="1" customFormat="1" ht="6.95" customHeight="1">
      <c r="B122" s="43"/>
      <c r="C122" s="44"/>
      <c r="D122" s="44"/>
      <c r="E122" s="44"/>
      <c r="F122" s="44"/>
      <c r="G122" s="44"/>
      <c r="H122" s="44"/>
      <c r="I122" s="44"/>
      <c r="J122" s="44"/>
      <c r="K122" s="44"/>
      <c r="L122" s="31"/>
    </row>
    <row r="126" spans="2:12" s="1" customFormat="1" ht="6.95" customHeight="1">
      <c r="B126" s="45"/>
      <c r="C126" s="46"/>
      <c r="D126" s="46"/>
      <c r="E126" s="46"/>
      <c r="F126" s="46"/>
      <c r="G126" s="46"/>
      <c r="H126" s="46"/>
      <c r="I126" s="46"/>
      <c r="J126" s="46"/>
      <c r="K126" s="46"/>
      <c r="L126" s="31"/>
    </row>
    <row r="127" spans="2:12" s="1" customFormat="1" ht="24.95" customHeight="1">
      <c r="B127" s="31"/>
      <c r="C127" s="20" t="s">
        <v>144</v>
      </c>
      <c r="L127" s="31"/>
    </row>
    <row r="128" spans="2:12" s="1" customFormat="1" ht="6.95" customHeight="1">
      <c r="B128" s="31"/>
      <c r="L128" s="31"/>
    </row>
    <row r="129" spans="2:65" s="1" customFormat="1" ht="12" customHeight="1">
      <c r="B129" s="31"/>
      <c r="C129" s="26" t="s">
        <v>16</v>
      </c>
      <c r="L129" s="31"/>
    </row>
    <row r="130" spans="2:65" s="1" customFormat="1" ht="16.5" customHeight="1">
      <c r="B130" s="31"/>
      <c r="E130" s="230" t="str">
        <f>E7</f>
        <v>Mánesovy sady</v>
      </c>
      <c r="F130" s="231"/>
      <c r="G130" s="231"/>
      <c r="H130" s="231"/>
      <c r="L130" s="31"/>
    </row>
    <row r="131" spans="2:65" s="1" customFormat="1" ht="12" customHeight="1">
      <c r="B131" s="31"/>
      <c r="C131" s="26" t="s">
        <v>113</v>
      </c>
      <c r="L131" s="31"/>
    </row>
    <row r="132" spans="2:65" s="1" customFormat="1" ht="16.5" customHeight="1">
      <c r="B132" s="31"/>
      <c r="E132" s="219" t="str">
        <f>E9</f>
        <v>SO.01 - Hlavní stavební objekty</v>
      </c>
      <c r="F132" s="229"/>
      <c r="G132" s="229"/>
      <c r="H132" s="229"/>
      <c r="L132" s="31"/>
    </row>
    <row r="133" spans="2:65" s="1" customFormat="1" ht="6.95" customHeight="1">
      <c r="B133" s="31"/>
      <c r="L133" s="31"/>
    </row>
    <row r="134" spans="2:65" s="1" customFormat="1" ht="12" customHeight="1">
      <c r="B134" s="31"/>
      <c r="C134" s="26" t="s">
        <v>20</v>
      </c>
      <c r="F134" s="24" t="str">
        <f>F12</f>
        <v>Ústí nad Labem</v>
      </c>
      <c r="I134" s="26" t="s">
        <v>22</v>
      </c>
      <c r="J134" s="51" t="str">
        <f>IF(J12="","",J12)</f>
        <v>19. 9. 2023</v>
      </c>
      <c r="L134" s="31"/>
    </row>
    <row r="135" spans="2:65" s="1" customFormat="1" ht="6.95" customHeight="1">
      <c r="B135" s="31"/>
      <c r="L135" s="31"/>
    </row>
    <row r="136" spans="2:65" s="1" customFormat="1" ht="15.2" customHeight="1">
      <c r="B136" s="31"/>
      <c r="C136" s="26" t="s">
        <v>24</v>
      </c>
      <c r="F136" s="24" t="str">
        <f>E15</f>
        <v xml:space="preserve"> </v>
      </c>
      <c r="I136" s="26" t="s">
        <v>30</v>
      </c>
      <c r="J136" s="29" t="str">
        <f>E21</f>
        <v xml:space="preserve"> </v>
      </c>
      <c r="L136" s="31"/>
    </row>
    <row r="137" spans="2:65" s="1" customFormat="1" ht="15.2" customHeight="1">
      <c r="B137" s="31"/>
      <c r="C137" s="26" t="s">
        <v>28</v>
      </c>
      <c r="F137" s="24" t="str">
        <f>IF(E18="","",E18)</f>
        <v>Vyplň údaj</v>
      </c>
      <c r="I137" s="26" t="s">
        <v>32</v>
      </c>
      <c r="J137" s="29" t="str">
        <f>E24</f>
        <v xml:space="preserve"> </v>
      </c>
      <c r="L137" s="31"/>
    </row>
    <row r="138" spans="2:65" s="1" customFormat="1" ht="10.35" customHeight="1">
      <c r="B138" s="31"/>
      <c r="L138" s="31"/>
    </row>
    <row r="139" spans="2:65" s="10" customFormat="1" ht="29.25" customHeight="1">
      <c r="B139" s="111"/>
      <c r="C139" s="112" t="s">
        <v>145</v>
      </c>
      <c r="D139" s="113" t="s">
        <v>59</v>
      </c>
      <c r="E139" s="113" t="s">
        <v>55</v>
      </c>
      <c r="F139" s="113" t="s">
        <v>56</v>
      </c>
      <c r="G139" s="113" t="s">
        <v>146</v>
      </c>
      <c r="H139" s="113" t="s">
        <v>147</v>
      </c>
      <c r="I139" s="113" t="s">
        <v>148</v>
      </c>
      <c r="J139" s="113" t="s">
        <v>117</v>
      </c>
      <c r="K139" s="114" t="s">
        <v>149</v>
      </c>
      <c r="L139" s="111"/>
      <c r="M139" s="57" t="s">
        <v>1</v>
      </c>
      <c r="N139" s="58" t="s">
        <v>38</v>
      </c>
      <c r="O139" s="58" t="s">
        <v>150</v>
      </c>
      <c r="P139" s="58" t="s">
        <v>151</v>
      </c>
      <c r="Q139" s="58" t="s">
        <v>152</v>
      </c>
      <c r="R139" s="58" t="s">
        <v>153</v>
      </c>
      <c r="S139" s="58" t="s">
        <v>154</v>
      </c>
      <c r="T139" s="59" t="s">
        <v>155</v>
      </c>
    </row>
    <row r="140" spans="2:65" s="1" customFormat="1" ht="22.9" customHeight="1">
      <c r="B140" s="31"/>
      <c r="C140" s="62" t="s">
        <v>156</v>
      </c>
      <c r="J140" s="115">
        <f>BK140</f>
        <v>0</v>
      </c>
      <c r="L140" s="31"/>
      <c r="M140" s="60"/>
      <c r="N140" s="52"/>
      <c r="O140" s="52"/>
      <c r="P140" s="116">
        <f>P141+P180+P192+P217+P230+P241+P247+P301+P336+P351+P403+P423+P464+P481+P532+P546+P559+P585+P616+P633</f>
        <v>0</v>
      </c>
      <c r="Q140" s="52"/>
      <c r="R140" s="116">
        <f>R141+R180+R192+R217+R230+R241+R247+R301+R336+R351+R403+R423+R464+R481+R532+R546+R559+R585+R616+R633</f>
        <v>3020.0341048</v>
      </c>
      <c r="S140" s="52"/>
      <c r="T140" s="117">
        <f>T141+T180+T192+T217+T230+T241+T247+T301+T336+T351+T403+T423+T464+T481+T532+T546+T559+T585+T616+T633</f>
        <v>728.4316</v>
      </c>
      <c r="AT140" s="16" t="s">
        <v>73</v>
      </c>
      <c r="AU140" s="16" t="s">
        <v>119</v>
      </c>
      <c r="BK140" s="118">
        <f>BK141+BK180+BK192+BK217+BK230+BK241+BK247+BK301+BK336+BK351+BK403+BK423+BK464+BK481+BK532+BK546+BK559+BK585+BK616+BK633</f>
        <v>0</v>
      </c>
    </row>
    <row r="141" spans="2:65" s="11" customFormat="1" ht="25.9" customHeight="1">
      <c r="B141" s="119"/>
      <c r="D141" s="120" t="s">
        <v>73</v>
      </c>
      <c r="E141" s="121" t="s">
        <v>157</v>
      </c>
      <c r="F141" s="121" t="s">
        <v>158</v>
      </c>
      <c r="I141" s="122"/>
      <c r="J141" s="123">
        <f>BK141</f>
        <v>0</v>
      </c>
      <c r="L141" s="119"/>
      <c r="M141" s="124"/>
      <c r="P141" s="125">
        <f>SUM(P142:P179)</f>
        <v>0</v>
      </c>
      <c r="R141" s="125">
        <f>SUM(R142:R179)</f>
        <v>0</v>
      </c>
      <c r="T141" s="126">
        <f>SUM(T142:T179)</f>
        <v>713.13599999999997</v>
      </c>
      <c r="AR141" s="120" t="s">
        <v>82</v>
      </c>
      <c r="AT141" s="127" t="s">
        <v>73</v>
      </c>
      <c r="AU141" s="127" t="s">
        <v>74</v>
      </c>
      <c r="AY141" s="120" t="s">
        <v>159</v>
      </c>
      <c r="BK141" s="128">
        <f>SUM(BK142:BK179)</f>
        <v>0</v>
      </c>
    </row>
    <row r="142" spans="2:65" s="1" customFormat="1" ht="21.75" customHeight="1">
      <c r="B142" s="129"/>
      <c r="C142" s="130" t="s">
        <v>82</v>
      </c>
      <c r="D142" s="130" t="s">
        <v>160</v>
      </c>
      <c r="E142" s="131" t="s">
        <v>161</v>
      </c>
      <c r="F142" s="132" t="s">
        <v>162</v>
      </c>
      <c r="G142" s="133" t="s">
        <v>163</v>
      </c>
      <c r="H142" s="134">
        <v>45</v>
      </c>
      <c r="I142" s="135"/>
      <c r="J142" s="136">
        <f>ROUND(I142*H142,2)</f>
        <v>0</v>
      </c>
      <c r="K142" s="132" t="s">
        <v>164</v>
      </c>
      <c r="L142" s="31"/>
      <c r="M142" s="137" t="s">
        <v>1</v>
      </c>
      <c r="N142" s="138" t="s">
        <v>39</v>
      </c>
      <c r="P142" s="139">
        <f>O142*H142</f>
        <v>0</v>
      </c>
      <c r="Q142" s="139">
        <v>0</v>
      </c>
      <c r="R142" s="139">
        <f>Q142*H142</f>
        <v>0</v>
      </c>
      <c r="S142" s="139">
        <v>0.29499999999999998</v>
      </c>
      <c r="T142" s="140">
        <f>S142*H142</f>
        <v>13.274999999999999</v>
      </c>
      <c r="AR142" s="141" t="s">
        <v>165</v>
      </c>
      <c r="AT142" s="141" t="s">
        <v>160</v>
      </c>
      <c r="AU142" s="141" t="s">
        <v>82</v>
      </c>
      <c r="AY142" s="16" t="s">
        <v>159</v>
      </c>
      <c r="BE142" s="142">
        <f>IF(N142="základní",J142,0)</f>
        <v>0</v>
      </c>
      <c r="BF142" s="142">
        <f>IF(N142="snížená",J142,0)</f>
        <v>0</v>
      </c>
      <c r="BG142" s="142">
        <f>IF(N142="zákl. přenesená",J142,0)</f>
        <v>0</v>
      </c>
      <c r="BH142" s="142">
        <f>IF(N142="sníž. přenesená",J142,0)</f>
        <v>0</v>
      </c>
      <c r="BI142" s="142">
        <f>IF(N142="nulová",J142,0)</f>
        <v>0</v>
      </c>
      <c r="BJ142" s="16" t="s">
        <v>82</v>
      </c>
      <c r="BK142" s="142">
        <f>ROUND(I142*H142,2)</f>
        <v>0</v>
      </c>
      <c r="BL142" s="16" t="s">
        <v>165</v>
      </c>
      <c r="BM142" s="141" t="s">
        <v>166</v>
      </c>
    </row>
    <row r="143" spans="2:65" s="1" customFormat="1" ht="19.5">
      <c r="B143" s="31"/>
      <c r="D143" s="143" t="s">
        <v>167</v>
      </c>
      <c r="F143" s="144" t="s">
        <v>168</v>
      </c>
      <c r="I143" s="145"/>
      <c r="L143" s="31"/>
      <c r="M143" s="146"/>
      <c r="T143" s="54"/>
      <c r="AT143" s="16" t="s">
        <v>167</v>
      </c>
      <c r="AU143" s="16" t="s">
        <v>82</v>
      </c>
    </row>
    <row r="144" spans="2:65" s="1" customFormat="1">
      <c r="B144" s="31"/>
      <c r="D144" s="147" t="s">
        <v>169</v>
      </c>
      <c r="F144" s="148" t="s">
        <v>170</v>
      </c>
      <c r="I144" s="145"/>
      <c r="L144" s="31"/>
      <c r="M144" s="146"/>
      <c r="T144" s="54"/>
      <c r="AT144" s="16" t="s">
        <v>169</v>
      </c>
      <c r="AU144" s="16" t="s">
        <v>82</v>
      </c>
    </row>
    <row r="145" spans="2:65" s="12" customFormat="1">
      <c r="B145" s="149"/>
      <c r="D145" s="143" t="s">
        <v>171</v>
      </c>
      <c r="E145" s="150" t="s">
        <v>1</v>
      </c>
      <c r="F145" s="151" t="s">
        <v>172</v>
      </c>
      <c r="H145" s="152">
        <v>45</v>
      </c>
      <c r="I145" s="153"/>
      <c r="L145" s="149"/>
      <c r="M145" s="154"/>
      <c r="T145" s="155"/>
      <c r="AT145" s="150" t="s">
        <v>171</v>
      </c>
      <c r="AU145" s="150" t="s">
        <v>82</v>
      </c>
      <c r="AV145" s="12" t="s">
        <v>84</v>
      </c>
      <c r="AW145" s="12" t="s">
        <v>31</v>
      </c>
      <c r="AX145" s="12" t="s">
        <v>74</v>
      </c>
      <c r="AY145" s="150" t="s">
        <v>159</v>
      </c>
    </row>
    <row r="146" spans="2:65" s="13" customFormat="1">
      <c r="B146" s="156"/>
      <c r="D146" s="143" t="s">
        <v>171</v>
      </c>
      <c r="E146" s="157" t="s">
        <v>1</v>
      </c>
      <c r="F146" s="158" t="s">
        <v>173</v>
      </c>
      <c r="H146" s="159">
        <v>45</v>
      </c>
      <c r="I146" s="160"/>
      <c r="L146" s="156"/>
      <c r="M146" s="161"/>
      <c r="T146" s="162"/>
      <c r="AT146" s="157" t="s">
        <v>171</v>
      </c>
      <c r="AU146" s="157" t="s">
        <v>82</v>
      </c>
      <c r="AV146" s="13" t="s">
        <v>165</v>
      </c>
      <c r="AW146" s="13" t="s">
        <v>31</v>
      </c>
      <c r="AX146" s="13" t="s">
        <v>82</v>
      </c>
      <c r="AY146" s="157" t="s">
        <v>159</v>
      </c>
    </row>
    <row r="147" spans="2:65" s="1" customFormat="1" ht="16.5" customHeight="1">
      <c r="B147" s="129"/>
      <c r="C147" s="130" t="s">
        <v>84</v>
      </c>
      <c r="D147" s="130" t="s">
        <v>160</v>
      </c>
      <c r="E147" s="131" t="s">
        <v>174</v>
      </c>
      <c r="F147" s="132" t="s">
        <v>175</v>
      </c>
      <c r="G147" s="133" t="s">
        <v>163</v>
      </c>
      <c r="H147" s="134">
        <v>986</v>
      </c>
      <c r="I147" s="135"/>
      <c r="J147" s="136">
        <f>ROUND(I147*H147,2)</f>
        <v>0</v>
      </c>
      <c r="K147" s="132" t="s">
        <v>164</v>
      </c>
      <c r="L147" s="31"/>
      <c r="M147" s="137" t="s">
        <v>1</v>
      </c>
      <c r="N147" s="138" t="s">
        <v>39</v>
      </c>
      <c r="P147" s="139">
        <f>O147*H147</f>
        <v>0</v>
      </c>
      <c r="Q147" s="139">
        <v>0</v>
      </c>
      <c r="R147" s="139">
        <f>Q147*H147</f>
        <v>0</v>
      </c>
      <c r="S147" s="139">
        <v>9.8000000000000004E-2</v>
      </c>
      <c r="T147" s="140">
        <f>S147*H147</f>
        <v>96.628</v>
      </c>
      <c r="AR147" s="141" t="s">
        <v>165</v>
      </c>
      <c r="AT147" s="141" t="s">
        <v>160</v>
      </c>
      <c r="AU147" s="141" t="s">
        <v>82</v>
      </c>
      <c r="AY147" s="16" t="s">
        <v>159</v>
      </c>
      <c r="BE147" s="142">
        <f>IF(N147="základní",J147,0)</f>
        <v>0</v>
      </c>
      <c r="BF147" s="142">
        <f>IF(N147="snížená",J147,0)</f>
        <v>0</v>
      </c>
      <c r="BG147" s="142">
        <f>IF(N147="zákl. přenesená",J147,0)</f>
        <v>0</v>
      </c>
      <c r="BH147" s="142">
        <f>IF(N147="sníž. přenesená",J147,0)</f>
        <v>0</v>
      </c>
      <c r="BI147" s="142">
        <f>IF(N147="nulová",J147,0)</f>
        <v>0</v>
      </c>
      <c r="BJ147" s="16" t="s">
        <v>82</v>
      </c>
      <c r="BK147" s="142">
        <f>ROUND(I147*H147,2)</f>
        <v>0</v>
      </c>
      <c r="BL147" s="16" t="s">
        <v>165</v>
      </c>
      <c r="BM147" s="141" t="s">
        <v>176</v>
      </c>
    </row>
    <row r="148" spans="2:65" s="1" customFormat="1" ht="19.5">
      <c r="B148" s="31"/>
      <c r="D148" s="143" t="s">
        <v>167</v>
      </c>
      <c r="F148" s="144" t="s">
        <v>177</v>
      </c>
      <c r="I148" s="145"/>
      <c r="L148" s="31"/>
      <c r="M148" s="146"/>
      <c r="T148" s="54"/>
      <c r="AT148" s="16" t="s">
        <v>167</v>
      </c>
      <c r="AU148" s="16" t="s">
        <v>82</v>
      </c>
    </row>
    <row r="149" spans="2:65" s="1" customFormat="1">
      <c r="B149" s="31"/>
      <c r="D149" s="147" t="s">
        <v>169</v>
      </c>
      <c r="F149" s="148" t="s">
        <v>178</v>
      </c>
      <c r="I149" s="145"/>
      <c r="L149" s="31"/>
      <c r="M149" s="146"/>
      <c r="T149" s="54"/>
      <c r="AT149" s="16" t="s">
        <v>169</v>
      </c>
      <c r="AU149" s="16" t="s">
        <v>82</v>
      </c>
    </row>
    <row r="150" spans="2:65" s="1" customFormat="1" ht="16.5" customHeight="1">
      <c r="B150" s="129"/>
      <c r="C150" s="130" t="s">
        <v>179</v>
      </c>
      <c r="D150" s="130" t="s">
        <v>160</v>
      </c>
      <c r="E150" s="131" t="s">
        <v>180</v>
      </c>
      <c r="F150" s="132" t="s">
        <v>181</v>
      </c>
      <c r="G150" s="133" t="s">
        <v>163</v>
      </c>
      <c r="H150" s="134">
        <v>430</v>
      </c>
      <c r="I150" s="135"/>
      <c r="J150" s="136">
        <f>ROUND(I150*H150,2)</f>
        <v>0</v>
      </c>
      <c r="K150" s="132" t="s">
        <v>164</v>
      </c>
      <c r="L150" s="31"/>
      <c r="M150" s="137" t="s">
        <v>1</v>
      </c>
      <c r="N150" s="138" t="s">
        <v>39</v>
      </c>
      <c r="P150" s="139">
        <f>O150*H150</f>
        <v>0</v>
      </c>
      <c r="Q150" s="139">
        <v>0</v>
      </c>
      <c r="R150" s="139">
        <f>Q150*H150</f>
        <v>0</v>
      </c>
      <c r="S150" s="139">
        <v>0.3</v>
      </c>
      <c r="T150" s="140">
        <f>S150*H150</f>
        <v>129</v>
      </c>
      <c r="AR150" s="141" t="s">
        <v>165</v>
      </c>
      <c r="AT150" s="141" t="s">
        <v>160</v>
      </c>
      <c r="AU150" s="141" t="s">
        <v>82</v>
      </c>
      <c r="AY150" s="16" t="s">
        <v>159</v>
      </c>
      <c r="BE150" s="142">
        <f>IF(N150="základní",J150,0)</f>
        <v>0</v>
      </c>
      <c r="BF150" s="142">
        <f>IF(N150="snížená",J150,0)</f>
        <v>0</v>
      </c>
      <c r="BG150" s="142">
        <f>IF(N150="zákl. přenesená",J150,0)</f>
        <v>0</v>
      </c>
      <c r="BH150" s="142">
        <f>IF(N150="sníž. přenesená",J150,0)</f>
        <v>0</v>
      </c>
      <c r="BI150" s="142">
        <f>IF(N150="nulová",J150,0)</f>
        <v>0</v>
      </c>
      <c r="BJ150" s="16" t="s">
        <v>82</v>
      </c>
      <c r="BK150" s="142">
        <f>ROUND(I150*H150,2)</f>
        <v>0</v>
      </c>
      <c r="BL150" s="16" t="s">
        <v>165</v>
      </c>
      <c r="BM150" s="141" t="s">
        <v>182</v>
      </c>
    </row>
    <row r="151" spans="2:65" s="1" customFormat="1" ht="19.5">
      <c r="B151" s="31"/>
      <c r="D151" s="143" t="s">
        <v>167</v>
      </c>
      <c r="F151" s="144" t="s">
        <v>183</v>
      </c>
      <c r="I151" s="145"/>
      <c r="L151" s="31"/>
      <c r="M151" s="146"/>
      <c r="T151" s="54"/>
      <c r="AT151" s="16" t="s">
        <v>167</v>
      </c>
      <c r="AU151" s="16" t="s">
        <v>82</v>
      </c>
    </row>
    <row r="152" spans="2:65" s="1" customFormat="1">
      <c r="B152" s="31"/>
      <c r="D152" s="147" t="s">
        <v>169</v>
      </c>
      <c r="F152" s="148" t="s">
        <v>184</v>
      </c>
      <c r="I152" s="145"/>
      <c r="L152" s="31"/>
      <c r="M152" s="146"/>
      <c r="T152" s="54"/>
      <c r="AT152" s="16" t="s">
        <v>169</v>
      </c>
      <c r="AU152" s="16" t="s">
        <v>82</v>
      </c>
    </row>
    <row r="153" spans="2:65" s="12" customFormat="1">
      <c r="B153" s="149"/>
      <c r="D153" s="143" t="s">
        <v>171</v>
      </c>
      <c r="E153" s="150" t="s">
        <v>1</v>
      </c>
      <c r="F153" s="151" t="s">
        <v>185</v>
      </c>
      <c r="H153" s="152">
        <v>430</v>
      </c>
      <c r="I153" s="153"/>
      <c r="L153" s="149"/>
      <c r="M153" s="154"/>
      <c r="T153" s="155"/>
      <c r="AT153" s="150" t="s">
        <v>171</v>
      </c>
      <c r="AU153" s="150" t="s">
        <v>82</v>
      </c>
      <c r="AV153" s="12" t="s">
        <v>84</v>
      </c>
      <c r="AW153" s="12" t="s">
        <v>31</v>
      </c>
      <c r="AX153" s="12" t="s">
        <v>74</v>
      </c>
      <c r="AY153" s="150" t="s">
        <v>159</v>
      </c>
    </row>
    <row r="154" spans="2:65" s="13" customFormat="1">
      <c r="B154" s="156"/>
      <c r="D154" s="143" t="s">
        <v>171</v>
      </c>
      <c r="E154" s="157" t="s">
        <v>1</v>
      </c>
      <c r="F154" s="158" t="s">
        <v>173</v>
      </c>
      <c r="H154" s="159">
        <v>430</v>
      </c>
      <c r="I154" s="160"/>
      <c r="L154" s="156"/>
      <c r="M154" s="161"/>
      <c r="T154" s="162"/>
      <c r="AT154" s="157" t="s">
        <v>171</v>
      </c>
      <c r="AU154" s="157" t="s">
        <v>82</v>
      </c>
      <c r="AV154" s="13" t="s">
        <v>165</v>
      </c>
      <c r="AW154" s="13" t="s">
        <v>31</v>
      </c>
      <c r="AX154" s="13" t="s">
        <v>82</v>
      </c>
      <c r="AY154" s="157" t="s">
        <v>159</v>
      </c>
    </row>
    <row r="155" spans="2:65" s="1" customFormat="1" ht="21.75" customHeight="1">
      <c r="B155" s="129"/>
      <c r="C155" s="130" t="s">
        <v>165</v>
      </c>
      <c r="D155" s="130" t="s">
        <v>160</v>
      </c>
      <c r="E155" s="131" t="s">
        <v>186</v>
      </c>
      <c r="F155" s="132" t="s">
        <v>187</v>
      </c>
      <c r="G155" s="133" t="s">
        <v>163</v>
      </c>
      <c r="H155" s="134">
        <v>956</v>
      </c>
      <c r="I155" s="135"/>
      <c r="J155" s="136">
        <f>ROUND(I155*H155,2)</f>
        <v>0</v>
      </c>
      <c r="K155" s="132" t="s">
        <v>164</v>
      </c>
      <c r="L155" s="31"/>
      <c r="M155" s="137" t="s">
        <v>1</v>
      </c>
      <c r="N155" s="138" t="s">
        <v>39</v>
      </c>
      <c r="P155" s="139">
        <f>O155*H155</f>
        <v>0</v>
      </c>
      <c r="Q155" s="139">
        <v>0</v>
      </c>
      <c r="R155" s="139">
        <f>Q155*H155</f>
        <v>0</v>
      </c>
      <c r="S155" s="139">
        <v>0.3</v>
      </c>
      <c r="T155" s="140">
        <f>S155*H155</f>
        <v>286.8</v>
      </c>
      <c r="AR155" s="141" t="s">
        <v>165</v>
      </c>
      <c r="AT155" s="141" t="s">
        <v>160</v>
      </c>
      <c r="AU155" s="141" t="s">
        <v>82</v>
      </c>
      <c r="AY155" s="16" t="s">
        <v>159</v>
      </c>
      <c r="BE155" s="142">
        <f>IF(N155="základní",J155,0)</f>
        <v>0</v>
      </c>
      <c r="BF155" s="142">
        <f>IF(N155="snížená",J155,0)</f>
        <v>0</v>
      </c>
      <c r="BG155" s="142">
        <f>IF(N155="zákl. přenesená",J155,0)</f>
        <v>0</v>
      </c>
      <c r="BH155" s="142">
        <f>IF(N155="sníž. přenesená",J155,0)</f>
        <v>0</v>
      </c>
      <c r="BI155" s="142">
        <f>IF(N155="nulová",J155,0)</f>
        <v>0</v>
      </c>
      <c r="BJ155" s="16" t="s">
        <v>82</v>
      </c>
      <c r="BK155" s="142">
        <f>ROUND(I155*H155,2)</f>
        <v>0</v>
      </c>
      <c r="BL155" s="16" t="s">
        <v>165</v>
      </c>
      <c r="BM155" s="141" t="s">
        <v>188</v>
      </c>
    </row>
    <row r="156" spans="2:65" s="1" customFormat="1" ht="19.5">
      <c r="B156" s="31"/>
      <c r="D156" s="143" t="s">
        <v>167</v>
      </c>
      <c r="F156" s="144" t="s">
        <v>189</v>
      </c>
      <c r="I156" s="145"/>
      <c r="L156" s="31"/>
      <c r="M156" s="146"/>
      <c r="T156" s="54"/>
      <c r="AT156" s="16" t="s">
        <v>167</v>
      </c>
      <c r="AU156" s="16" t="s">
        <v>82</v>
      </c>
    </row>
    <row r="157" spans="2:65" s="1" customFormat="1">
      <c r="B157" s="31"/>
      <c r="D157" s="147" t="s">
        <v>169</v>
      </c>
      <c r="F157" s="148" t="s">
        <v>190</v>
      </c>
      <c r="I157" s="145"/>
      <c r="L157" s="31"/>
      <c r="M157" s="146"/>
      <c r="T157" s="54"/>
      <c r="AT157" s="16" t="s">
        <v>169</v>
      </c>
      <c r="AU157" s="16" t="s">
        <v>82</v>
      </c>
    </row>
    <row r="158" spans="2:65" s="12" customFormat="1">
      <c r="B158" s="149"/>
      <c r="D158" s="143" t="s">
        <v>171</v>
      </c>
      <c r="E158" s="150" t="s">
        <v>1</v>
      </c>
      <c r="F158" s="151" t="s">
        <v>191</v>
      </c>
      <c r="H158" s="152">
        <v>956</v>
      </c>
      <c r="I158" s="153"/>
      <c r="L158" s="149"/>
      <c r="M158" s="154"/>
      <c r="T158" s="155"/>
      <c r="AT158" s="150" t="s">
        <v>171</v>
      </c>
      <c r="AU158" s="150" t="s">
        <v>82</v>
      </c>
      <c r="AV158" s="12" t="s">
        <v>84</v>
      </c>
      <c r="AW158" s="12" t="s">
        <v>31</v>
      </c>
      <c r="AX158" s="12" t="s">
        <v>74</v>
      </c>
      <c r="AY158" s="150" t="s">
        <v>159</v>
      </c>
    </row>
    <row r="159" spans="2:65" s="13" customFormat="1">
      <c r="B159" s="156"/>
      <c r="D159" s="143" t="s">
        <v>171</v>
      </c>
      <c r="E159" s="157" t="s">
        <v>1</v>
      </c>
      <c r="F159" s="158" t="s">
        <v>173</v>
      </c>
      <c r="H159" s="159">
        <v>956</v>
      </c>
      <c r="I159" s="160"/>
      <c r="L159" s="156"/>
      <c r="M159" s="161"/>
      <c r="T159" s="162"/>
      <c r="AT159" s="157" t="s">
        <v>171</v>
      </c>
      <c r="AU159" s="157" t="s">
        <v>82</v>
      </c>
      <c r="AV159" s="13" t="s">
        <v>165</v>
      </c>
      <c r="AW159" s="13" t="s">
        <v>31</v>
      </c>
      <c r="AX159" s="13" t="s">
        <v>82</v>
      </c>
      <c r="AY159" s="157" t="s">
        <v>159</v>
      </c>
    </row>
    <row r="160" spans="2:65" s="1" customFormat="1" ht="16.5" customHeight="1">
      <c r="B160" s="129"/>
      <c r="C160" s="130" t="s">
        <v>192</v>
      </c>
      <c r="D160" s="130" t="s">
        <v>160</v>
      </c>
      <c r="E160" s="131" t="s">
        <v>193</v>
      </c>
      <c r="F160" s="132" t="s">
        <v>194</v>
      </c>
      <c r="G160" s="133" t="s">
        <v>163</v>
      </c>
      <c r="H160" s="134">
        <v>85</v>
      </c>
      <c r="I160" s="135"/>
      <c r="J160" s="136">
        <f>ROUND(I160*H160,2)</f>
        <v>0</v>
      </c>
      <c r="K160" s="132" t="s">
        <v>164</v>
      </c>
      <c r="L160" s="31"/>
      <c r="M160" s="137" t="s">
        <v>1</v>
      </c>
      <c r="N160" s="138" t="s">
        <v>39</v>
      </c>
      <c r="P160" s="139">
        <f>O160*H160</f>
        <v>0</v>
      </c>
      <c r="Q160" s="139">
        <v>0</v>
      </c>
      <c r="R160" s="139">
        <f>Q160*H160</f>
        <v>0</v>
      </c>
      <c r="S160" s="139">
        <v>0.35499999999999998</v>
      </c>
      <c r="T160" s="140">
        <f>S160*H160</f>
        <v>30.174999999999997</v>
      </c>
      <c r="AR160" s="141" t="s">
        <v>165</v>
      </c>
      <c r="AT160" s="141" t="s">
        <v>160</v>
      </c>
      <c r="AU160" s="141" t="s">
        <v>82</v>
      </c>
      <c r="AY160" s="16" t="s">
        <v>159</v>
      </c>
      <c r="BE160" s="142">
        <f>IF(N160="základní",J160,0)</f>
        <v>0</v>
      </c>
      <c r="BF160" s="142">
        <f>IF(N160="snížená",J160,0)</f>
        <v>0</v>
      </c>
      <c r="BG160" s="142">
        <f>IF(N160="zákl. přenesená",J160,0)</f>
        <v>0</v>
      </c>
      <c r="BH160" s="142">
        <f>IF(N160="sníž. přenesená",J160,0)</f>
        <v>0</v>
      </c>
      <c r="BI160" s="142">
        <f>IF(N160="nulová",J160,0)</f>
        <v>0</v>
      </c>
      <c r="BJ160" s="16" t="s">
        <v>82</v>
      </c>
      <c r="BK160" s="142">
        <f>ROUND(I160*H160,2)</f>
        <v>0</v>
      </c>
      <c r="BL160" s="16" t="s">
        <v>165</v>
      </c>
      <c r="BM160" s="141" t="s">
        <v>195</v>
      </c>
    </row>
    <row r="161" spans="2:65" s="1" customFormat="1" ht="19.5">
      <c r="B161" s="31"/>
      <c r="D161" s="143" t="s">
        <v>167</v>
      </c>
      <c r="F161" s="144" t="s">
        <v>196</v>
      </c>
      <c r="I161" s="145"/>
      <c r="L161" s="31"/>
      <c r="M161" s="146"/>
      <c r="T161" s="54"/>
      <c r="AT161" s="16" t="s">
        <v>167</v>
      </c>
      <c r="AU161" s="16" t="s">
        <v>82</v>
      </c>
    </row>
    <row r="162" spans="2:65" s="1" customFormat="1">
      <c r="B162" s="31"/>
      <c r="D162" s="147" t="s">
        <v>169</v>
      </c>
      <c r="F162" s="148" t="s">
        <v>197</v>
      </c>
      <c r="I162" s="145"/>
      <c r="L162" s="31"/>
      <c r="M162" s="146"/>
      <c r="T162" s="54"/>
      <c r="AT162" s="16" t="s">
        <v>169</v>
      </c>
      <c r="AU162" s="16" t="s">
        <v>82</v>
      </c>
    </row>
    <row r="163" spans="2:65" s="12" customFormat="1">
      <c r="B163" s="149"/>
      <c r="D163" s="143" t="s">
        <v>171</v>
      </c>
      <c r="E163" s="150" t="s">
        <v>1</v>
      </c>
      <c r="F163" s="151" t="s">
        <v>198</v>
      </c>
      <c r="H163" s="152">
        <v>85</v>
      </c>
      <c r="I163" s="153"/>
      <c r="L163" s="149"/>
      <c r="M163" s="154"/>
      <c r="T163" s="155"/>
      <c r="AT163" s="150" t="s">
        <v>171</v>
      </c>
      <c r="AU163" s="150" t="s">
        <v>82</v>
      </c>
      <c r="AV163" s="12" t="s">
        <v>84</v>
      </c>
      <c r="AW163" s="12" t="s">
        <v>31</v>
      </c>
      <c r="AX163" s="12" t="s">
        <v>74</v>
      </c>
      <c r="AY163" s="150" t="s">
        <v>159</v>
      </c>
    </row>
    <row r="164" spans="2:65" s="13" customFormat="1">
      <c r="B164" s="156"/>
      <c r="D164" s="143" t="s">
        <v>171</v>
      </c>
      <c r="E164" s="157" t="s">
        <v>1</v>
      </c>
      <c r="F164" s="158" t="s">
        <v>173</v>
      </c>
      <c r="H164" s="159">
        <v>85</v>
      </c>
      <c r="I164" s="160"/>
      <c r="L164" s="156"/>
      <c r="M164" s="161"/>
      <c r="T164" s="162"/>
      <c r="AT164" s="157" t="s">
        <v>171</v>
      </c>
      <c r="AU164" s="157" t="s">
        <v>82</v>
      </c>
      <c r="AV164" s="13" t="s">
        <v>165</v>
      </c>
      <c r="AW164" s="13" t="s">
        <v>31</v>
      </c>
      <c r="AX164" s="13" t="s">
        <v>82</v>
      </c>
      <c r="AY164" s="157" t="s">
        <v>159</v>
      </c>
    </row>
    <row r="165" spans="2:65" s="1" customFormat="1" ht="16.5" customHeight="1">
      <c r="B165" s="129"/>
      <c r="C165" s="130" t="s">
        <v>199</v>
      </c>
      <c r="D165" s="130" t="s">
        <v>160</v>
      </c>
      <c r="E165" s="131" t="s">
        <v>200</v>
      </c>
      <c r="F165" s="132" t="s">
        <v>201</v>
      </c>
      <c r="G165" s="133" t="s">
        <v>202</v>
      </c>
      <c r="H165" s="134">
        <v>6.08</v>
      </c>
      <c r="I165" s="135"/>
      <c r="J165" s="136">
        <f>ROUND(I165*H165,2)</f>
        <v>0</v>
      </c>
      <c r="K165" s="132" t="s">
        <v>164</v>
      </c>
      <c r="L165" s="31"/>
      <c r="M165" s="137" t="s">
        <v>1</v>
      </c>
      <c r="N165" s="138" t="s">
        <v>39</v>
      </c>
      <c r="P165" s="139">
        <f>O165*H165</f>
        <v>0</v>
      </c>
      <c r="Q165" s="139">
        <v>0</v>
      </c>
      <c r="R165" s="139">
        <f>Q165*H165</f>
        <v>0</v>
      </c>
      <c r="S165" s="139">
        <v>2.6</v>
      </c>
      <c r="T165" s="140">
        <f>S165*H165</f>
        <v>15.808000000000002</v>
      </c>
      <c r="AR165" s="141" t="s">
        <v>165</v>
      </c>
      <c r="AT165" s="141" t="s">
        <v>160</v>
      </c>
      <c r="AU165" s="141" t="s">
        <v>82</v>
      </c>
      <c r="AY165" s="16" t="s">
        <v>159</v>
      </c>
      <c r="BE165" s="142">
        <f>IF(N165="základní",J165,0)</f>
        <v>0</v>
      </c>
      <c r="BF165" s="142">
        <f>IF(N165="snížená",J165,0)</f>
        <v>0</v>
      </c>
      <c r="BG165" s="142">
        <f>IF(N165="zákl. přenesená",J165,0)</f>
        <v>0</v>
      </c>
      <c r="BH165" s="142">
        <f>IF(N165="sníž. přenesená",J165,0)</f>
        <v>0</v>
      </c>
      <c r="BI165" s="142">
        <f>IF(N165="nulová",J165,0)</f>
        <v>0</v>
      </c>
      <c r="BJ165" s="16" t="s">
        <v>82</v>
      </c>
      <c r="BK165" s="142">
        <f>ROUND(I165*H165,2)</f>
        <v>0</v>
      </c>
      <c r="BL165" s="16" t="s">
        <v>165</v>
      </c>
      <c r="BM165" s="141" t="s">
        <v>203</v>
      </c>
    </row>
    <row r="166" spans="2:65" s="1" customFormat="1">
      <c r="B166" s="31"/>
      <c r="D166" s="143" t="s">
        <v>167</v>
      </c>
      <c r="F166" s="144" t="s">
        <v>204</v>
      </c>
      <c r="I166" s="145"/>
      <c r="L166" s="31"/>
      <c r="M166" s="146"/>
      <c r="T166" s="54"/>
      <c r="AT166" s="16" t="s">
        <v>167</v>
      </c>
      <c r="AU166" s="16" t="s">
        <v>82</v>
      </c>
    </row>
    <row r="167" spans="2:65" s="1" customFormat="1">
      <c r="B167" s="31"/>
      <c r="D167" s="147" t="s">
        <v>169</v>
      </c>
      <c r="F167" s="148" t="s">
        <v>205</v>
      </c>
      <c r="I167" s="145"/>
      <c r="L167" s="31"/>
      <c r="M167" s="146"/>
      <c r="T167" s="54"/>
      <c r="AT167" s="16" t="s">
        <v>169</v>
      </c>
      <c r="AU167" s="16" t="s">
        <v>82</v>
      </c>
    </row>
    <row r="168" spans="2:65" s="12" customFormat="1">
      <c r="B168" s="149"/>
      <c r="D168" s="143" t="s">
        <v>171</v>
      </c>
      <c r="E168" s="150" t="s">
        <v>1</v>
      </c>
      <c r="F168" s="151" t="s">
        <v>206</v>
      </c>
      <c r="H168" s="152">
        <v>6.08</v>
      </c>
      <c r="I168" s="153"/>
      <c r="L168" s="149"/>
      <c r="M168" s="154"/>
      <c r="T168" s="155"/>
      <c r="AT168" s="150" t="s">
        <v>171</v>
      </c>
      <c r="AU168" s="150" t="s">
        <v>82</v>
      </c>
      <c r="AV168" s="12" t="s">
        <v>84</v>
      </c>
      <c r="AW168" s="12" t="s">
        <v>31</v>
      </c>
      <c r="AX168" s="12" t="s">
        <v>74</v>
      </c>
      <c r="AY168" s="150" t="s">
        <v>159</v>
      </c>
    </row>
    <row r="169" spans="2:65" s="13" customFormat="1">
      <c r="B169" s="156"/>
      <c r="D169" s="143" t="s">
        <v>171</v>
      </c>
      <c r="E169" s="157" t="s">
        <v>1</v>
      </c>
      <c r="F169" s="158" t="s">
        <v>173</v>
      </c>
      <c r="H169" s="159">
        <v>6.08</v>
      </c>
      <c r="I169" s="160"/>
      <c r="L169" s="156"/>
      <c r="M169" s="161"/>
      <c r="T169" s="162"/>
      <c r="AT169" s="157" t="s">
        <v>171</v>
      </c>
      <c r="AU169" s="157" t="s">
        <v>82</v>
      </c>
      <c r="AV169" s="13" t="s">
        <v>165</v>
      </c>
      <c r="AW169" s="13" t="s">
        <v>31</v>
      </c>
      <c r="AX169" s="13" t="s">
        <v>82</v>
      </c>
      <c r="AY169" s="157" t="s">
        <v>159</v>
      </c>
    </row>
    <row r="170" spans="2:65" s="1" customFormat="1" ht="16.5" customHeight="1">
      <c r="B170" s="129"/>
      <c r="C170" s="130" t="s">
        <v>207</v>
      </c>
      <c r="D170" s="130" t="s">
        <v>160</v>
      </c>
      <c r="E170" s="131" t="s">
        <v>208</v>
      </c>
      <c r="F170" s="132" t="s">
        <v>209</v>
      </c>
      <c r="G170" s="133" t="s">
        <v>210</v>
      </c>
      <c r="H170" s="134">
        <v>690</v>
      </c>
      <c r="I170" s="135"/>
      <c r="J170" s="136">
        <f>ROUND(I170*H170,2)</f>
        <v>0</v>
      </c>
      <c r="K170" s="132" t="s">
        <v>164</v>
      </c>
      <c r="L170" s="31"/>
      <c r="M170" s="137" t="s">
        <v>1</v>
      </c>
      <c r="N170" s="138" t="s">
        <v>39</v>
      </c>
      <c r="P170" s="139">
        <f>O170*H170</f>
        <v>0</v>
      </c>
      <c r="Q170" s="139">
        <v>0</v>
      </c>
      <c r="R170" s="139">
        <f>Q170*H170</f>
        <v>0</v>
      </c>
      <c r="S170" s="139">
        <v>0.20499999999999999</v>
      </c>
      <c r="T170" s="140">
        <f>S170*H170</f>
        <v>141.44999999999999</v>
      </c>
      <c r="AR170" s="141" t="s">
        <v>165</v>
      </c>
      <c r="AT170" s="141" t="s">
        <v>160</v>
      </c>
      <c r="AU170" s="141" t="s">
        <v>82</v>
      </c>
      <c r="AY170" s="16" t="s">
        <v>159</v>
      </c>
      <c r="BE170" s="142">
        <f>IF(N170="základní",J170,0)</f>
        <v>0</v>
      </c>
      <c r="BF170" s="142">
        <f>IF(N170="snížená",J170,0)</f>
        <v>0</v>
      </c>
      <c r="BG170" s="142">
        <f>IF(N170="zákl. přenesená",J170,0)</f>
        <v>0</v>
      </c>
      <c r="BH170" s="142">
        <f>IF(N170="sníž. přenesená",J170,0)</f>
        <v>0</v>
      </c>
      <c r="BI170" s="142">
        <f>IF(N170="nulová",J170,0)</f>
        <v>0</v>
      </c>
      <c r="BJ170" s="16" t="s">
        <v>82</v>
      </c>
      <c r="BK170" s="142">
        <f>ROUND(I170*H170,2)</f>
        <v>0</v>
      </c>
      <c r="BL170" s="16" t="s">
        <v>165</v>
      </c>
      <c r="BM170" s="141" t="s">
        <v>211</v>
      </c>
    </row>
    <row r="171" spans="2:65" s="1" customFormat="1" ht="19.5">
      <c r="B171" s="31"/>
      <c r="D171" s="143" t="s">
        <v>167</v>
      </c>
      <c r="F171" s="144" t="s">
        <v>212</v>
      </c>
      <c r="I171" s="145"/>
      <c r="L171" s="31"/>
      <c r="M171" s="146"/>
      <c r="T171" s="54"/>
      <c r="AT171" s="16" t="s">
        <v>167</v>
      </c>
      <c r="AU171" s="16" t="s">
        <v>82</v>
      </c>
    </row>
    <row r="172" spans="2:65" s="1" customFormat="1">
      <c r="B172" s="31"/>
      <c r="D172" s="147" t="s">
        <v>169</v>
      </c>
      <c r="F172" s="148" t="s">
        <v>213</v>
      </c>
      <c r="I172" s="145"/>
      <c r="L172" s="31"/>
      <c r="M172" s="146"/>
      <c r="T172" s="54"/>
      <c r="AT172" s="16" t="s">
        <v>169</v>
      </c>
      <c r="AU172" s="16" t="s">
        <v>82</v>
      </c>
    </row>
    <row r="173" spans="2:65" s="12" customFormat="1">
      <c r="B173" s="149"/>
      <c r="D173" s="143" t="s">
        <v>171</v>
      </c>
      <c r="E173" s="150" t="s">
        <v>1</v>
      </c>
      <c r="F173" s="151" t="s">
        <v>214</v>
      </c>
      <c r="H173" s="152">
        <v>690</v>
      </c>
      <c r="I173" s="153"/>
      <c r="L173" s="149"/>
      <c r="M173" s="154"/>
      <c r="T173" s="155"/>
      <c r="AT173" s="150" t="s">
        <v>171</v>
      </c>
      <c r="AU173" s="150" t="s">
        <v>82</v>
      </c>
      <c r="AV173" s="12" t="s">
        <v>84</v>
      </c>
      <c r="AW173" s="12" t="s">
        <v>31</v>
      </c>
      <c r="AX173" s="12" t="s">
        <v>74</v>
      </c>
      <c r="AY173" s="150" t="s">
        <v>159</v>
      </c>
    </row>
    <row r="174" spans="2:65" s="13" customFormat="1">
      <c r="B174" s="156"/>
      <c r="D174" s="143" t="s">
        <v>171</v>
      </c>
      <c r="E174" s="157" t="s">
        <v>1</v>
      </c>
      <c r="F174" s="158" t="s">
        <v>173</v>
      </c>
      <c r="H174" s="159">
        <v>690</v>
      </c>
      <c r="I174" s="160"/>
      <c r="L174" s="156"/>
      <c r="M174" s="161"/>
      <c r="T174" s="162"/>
      <c r="AT174" s="157" t="s">
        <v>171</v>
      </c>
      <c r="AU174" s="157" t="s">
        <v>82</v>
      </c>
      <c r="AV174" s="13" t="s">
        <v>165</v>
      </c>
      <c r="AW174" s="13" t="s">
        <v>31</v>
      </c>
      <c r="AX174" s="13" t="s">
        <v>82</v>
      </c>
      <c r="AY174" s="157" t="s">
        <v>159</v>
      </c>
    </row>
    <row r="175" spans="2:65" s="1" customFormat="1" ht="24.2" customHeight="1">
      <c r="B175" s="129"/>
      <c r="C175" s="130" t="s">
        <v>215</v>
      </c>
      <c r="D175" s="130" t="s">
        <v>160</v>
      </c>
      <c r="E175" s="131" t="s">
        <v>216</v>
      </c>
      <c r="F175" s="132" t="s">
        <v>217</v>
      </c>
      <c r="G175" s="133" t="s">
        <v>218</v>
      </c>
      <c r="H175" s="134">
        <v>1</v>
      </c>
      <c r="I175" s="135"/>
      <c r="J175" s="136">
        <f>ROUND(I175*H175,2)</f>
        <v>0</v>
      </c>
      <c r="K175" s="132" t="s">
        <v>219</v>
      </c>
      <c r="L175" s="31"/>
      <c r="M175" s="137" t="s">
        <v>1</v>
      </c>
      <c r="N175" s="138" t="s">
        <v>39</v>
      </c>
      <c r="P175" s="139">
        <f>O175*H175</f>
        <v>0</v>
      </c>
      <c r="Q175" s="139">
        <v>0</v>
      </c>
      <c r="R175" s="139">
        <f>Q175*H175</f>
        <v>0</v>
      </c>
      <c r="S175" s="139">
        <v>0</v>
      </c>
      <c r="T175" s="140">
        <f>S175*H175</f>
        <v>0</v>
      </c>
      <c r="AR175" s="141" t="s">
        <v>165</v>
      </c>
      <c r="AT175" s="141" t="s">
        <v>160</v>
      </c>
      <c r="AU175" s="141" t="s">
        <v>82</v>
      </c>
      <c r="AY175" s="16" t="s">
        <v>159</v>
      </c>
      <c r="BE175" s="142">
        <f>IF(N175="základní",J175,0)</f>
        <v>0</v>
      </c>
      <c r="BF175" s="142">
        <f>IF(N175="snížená",J175,0)</f>
        <v>0</v>
      </c>
      <c r="BG175" s="142">
        <f>IF(N175="zákl. přenesená",J175,0)</f>
        <v>0</v>
      </c>
      <c r="BH175" s="142">
        <f>IF(N175="sníž. přenesená",J175,0)</f>
        <v>0</v>
      </c>
      <c r="BI175" s="142">
        <f>IF(N175="nulová",J175,0)</f>
        <v>0</v>
      </c>
      <c r="BJ175" s="16" t="s">
        <v>82</v>
      </c>
      <c r="BK175" s="142">
        <f>ROUND(I175*H175,2)</f>
        <v>0</v>
      </c>
      <c r="BL175" s="16" t="s">
        <v>165</v>
      </c>
      <c r="BM175" s="141" t="s">
        <v>220</v>
      </c>
    </row>
    <row r="176" spans="2:65" s="1" customFormat="1">
      <c r="B176" s="31"/>
      <c r="D176" s="143" t="s">
        <v>167</v>
      </c>
      <c r="F176" s="144" t="s">
        <v>217</v>
      </c>
      <c r="I176" s="145"/>
      <c r="L176" s="31"/>
      <c r="M176" s="146"/>
      <c r="T176" s="54"/>
      <c r="AT176" s="16" t="s">
        <v>167</v>
      </c>
      <c r="AU176" s="16" t="s">
        <v>82</v>
      </c>
    </row>
    <row r="177" spans="2:65" s="14" customFormat="1">
      <c r="B177" s="163"/>
      <c r="D177" s="143" t="s">
        <v>171</v>
      </c>
      <c r="E177" s="164" t="s">
        <v>1</v>
      </c>
      <c r="F177" s="165" t="s">
        <v>221</v>
      </c>
      <c r="H177" s="164" t="s">
        <v>1</v>
      </c>
      <c r="I177" s="166"/>
      <c r="L177" s="163"/>
      <c r="M177" s="167"/>
      <c r="T177" s="168"/>
      <c r="AT177" s="164" t="s">
        <v>171</v>
      </c>
      <c r="AU177" s="164" t="s">
        <v>82</v>
      </c>
      <c r="AV177" s="14" t="s">
        <v>82</v>
      </c>
      <c r="AW177" s="14" t="s">
        <v>31</v>
      </c>
      <c r="AX177" s="14" t="s">
        <v>74</v>
      </c>
      <c r="AY177" s="164" t="s">
        <v>159</v>
      </c>
    </row>
    <row r="178" spans="2:65" s="12" customFormat="1">
      <c r="B178" s="149"/>
      <c r="D178" s="143" t="s">
        <v>171</v>
      </c>
      <c r="E178" s="150" t="s">
        <v>1</v>
      </c>
      <c r="F178" s="151" t="s">
        <v>82</v>
      </c>
      <c r="H178" s="152">
        <v>1</v>
      </c>
      <c r="I178" s="153"/>
      <c r="L178" s="149"/>
      <c r="M178" s="154"/>
      <c r="T178" s="155"/>
      <c r="AT178" s="150" t="s">
        <v>171</v>
      </c>
      <c r="AU178" s="150" t="s">
        <v>82</v>
      </c>
      <c r="AV178" s="12" t="s">
        <v>84</v>
      </c>
      <c r="AW178" s="12" t="s">
        <v>31</v>
      </c>
      <c r="AX178" s="12" t="s">
        <v>74</v>
      </c>
      <c r="AY178" s="150" t="s">
        <v>159</v>
      </c>
    </row>
    <row r="179" spans="2:65" s="13" customFormat="1">
      <c r="B179" s="156"/>
      <c r="D179" s="143" t="s">
        <v>171</v>
      </c>
      <c r="E179" s="157" t="s">
        <v>1</v>
      </c>
      <c r="F179" s="158" t="s">
        <v>173</v>
      </c>
      <c r="H179" s="159">
        <v>1</v>
      </c>
      <c r="I179" s="160"/>
      <c r="L179" s="156"/>
      <c r="M179" s="161"/>
      <c r="T179" s="162"/>
      <c r="AT179" s="157" t="s">
        <v>171</v>
      </c>
      <c r="AU179" s="157" t="s">
        <v>82</v>
      </c>
      <c r="AV179" s="13" t="s">
        <v>165</v>
      </c>
      <c r="AW179" s="13" t="s">
        <v>31</v>
      </c>
      <c r="AX179" s="13" t="s">
        <v>82</v>
      </c>
      <c r="AY179" s="157" t="s">
        <v>159</v>
      </c>
    </row>
    <row r="180" spans="2:65" s="11" customFormat="1" ht="25.9" customHeight="1">
      <c r="B180" s="119"/>
      <c r="D180" s="120" t="s">
        <v>73</v>
      </c>
      <c r="E180" s="121" t="s">
        <v>222</v>
      </c>
      <c r="F180" s="121" t="s">
        <v>223</v>
      </c>
      <c r="I180" s="122"/>
      <c r="J180" s="123">
        <f>BK180</f>
        <v>0</v>
      </c>
      <c r="L180" s="119"/>
      <c r="M180" s="124"/>
      <c r="P180" s="125">
        <f>SUM(P181:P191)</f>
        <v>0</v>
      </c>
      <c r="R180" s="125">
        <f>SUM(R181:R191)</f>
        <v>0</v>
      </c>
      <c r="T180" s="126">
        <f>SUM(T181:T191)</f>
        <v>0</v>
      </c>
      <c r="AR180" s="120" t="s">
        <v>82</v>
      </c>
      <c r="AT180" s="127" t="s">
        <v>73</v>
      </c>
      <c r="AU180" s="127" t="s">
        <v>74</v>
      </c>
      <c r="AY180" s="120" t="s">
        <v>159</v>
      </c>
      <c r="BK180" s="128">
        <f>SUM(BK181:BK191)</f>
        <v>0</v>
      </c>
    </row>
    <row r="181" spans="2:65" s="1" customFormat="1" ht="16.5" customHeight="1">
      <c r="B181" s="129"/>
      <c r="C181" s="130" t="s">
        <v>224</v>
      </c>
      <c r="D181" s="130" t="s">
        <v>160</v>
      </c>
      <c r="E181" s="131" t="s">
        <v>225</v>
      </c>
      <c r="F181" s="132" t="s">
        <v>226</v>
      </c>
      <c r="G181" s="133" t="s">
        <v>163</v>
      </c>
      <c r="H181" s="134">
        <v>126.6</v>
      </c>
      <c r="I181" s="135"/>
      <c r="J181" s="136">
        <f>ROUND(I181*H181,2)</f>
        <v>0</v>
      </c>
      <c r="K181" s="132" t="s">
        <v>164</v>
      </c>
      <c r="L181" s="31"/>
      <c r="M181" s="137" t="s">
        <v>1</v>
      </c>
      <c r="N181" s="138" t="s">
        <v>39</v>
      </c>
      <c r="P181" s="139">
        <f>O181*H181</f>
        <v>0</v>
      </c>
      <c r="Q181" s="139">
        <v>0</v>
      </c>
      <c r="R181" s="139">
        <f>Q181*H181</f>
        <v>0</v>
      </c>
      <c r="S181" s="139">
        <v>0</v>
      </c>
      <c r="T181" s="140">
        <f>S181*H181</f>
        <v>0</v>
      </c>
      <c r="AR181" s="141" t="s">
        <v>165</v>
      </c>
      <c r="AT181" s="141" t="s">
        <v>160</v>
      </c>
      <c r="AU181" s="141" t="s">
        <v>82</v>
      </c>
      <c r="AY181" s="16" t="s">
        <v>159</v>
      </c>
      <c r="BE181" s="142">
        <f>IF(N181="základní",J181,0)</f>
        <v>0</v>
      </c>
      <c r="BF181" s="142">
        <f>IF(N181="snížená",J181,0)</f>
        <v>0</v>
      </c>
      <c r="BG181" s="142">
        <f>IF(N181="zákl. přenesená",J181,0)</f>
        <v>0</v>
      </c>
      <c r="BH181" s="142">
        <f>IF(N181="sníž. přenesená",J181,0)</f>
        <v>0</v>
      </c>
      <c r="BI181" s="142">
        <f>IF(N181="nulová",J181,0)</f>
        <v>0</v>
      </c>
      <c r="BJ181" s="16" t="s">
        <v>82</v>
      </c>
      <c r="BK181" s="142">
        <f>ROUND(I181*H181,2)</f>
        <v>0</v>
      </c>
      <c r="BL181" s="16" t="s">
        <v>165</v>
      </c>
      <c r="BM181" s="141" t="s">
        <v>227</v>
      </c>
    </row>
    <row r="182" spans="2:65" s="1" customFormat="1">
      <c r="B182" s="31"/>
      <c r="D182" s="143" t="s">
        <v>167</v>
      </c>
      <c r="F182" s="144" t="s">
        <v>228</v>
      </c>
      <c r="I182" s="145"/>
      <c r="L182" s="31"/>
      <c r="M182" s="146"/>
      <c r="T182" s="54"/>
      <c r="AT182" s="16" t="s">
        <v>167</v>
      </c>
      <c r="AU182" s="16" t="s">
        <v>82</v>
      </c>
    </row>
    <row r="183" spans="2:65" s="1" customFormat="1">
      <c r="B183" s="31"/>
      <c r="D183" s="147" t="s">
        <v>169</v>
      </c>
      <c r="F183" s="148" t="s">
        <v>229</v>
      </c>
      <c r="I183" s="145"/>
      <c r="L183" s="31"/>
      <c r="M183" s="146"/>
      <c r="T183" s="54"/>
      <c r="AT183" s="16" t="s">
        <v>169</v>
      </c>
      <c r="AU183" s="16" t="s">
        <v>82</v>
      </c>
    </row>
    <row r="184" spans="2:65" s="12" customFormat="1">
      <c r="B184" s="149"/>
      <c r="D184" s="143" t="s">
        <v>171</v>
      </c>
      <c r="E184" s="150" t="s">
        <v>1</v>
      </c>
      <c r="F184" s="151" t="s">
        <v>230</v>
      </c>
      <c r="H184" s="152">
        <v>126.6</v>
      </c>
      <c r="I184" s="153"/>
      <c r="L184" s="149"/>
      <c r="M184" s="154"/>
      <c r="T184" s="155"/>
      <c r="AT184" s="150" t="s">
        <v>171</v>
      </c>
      <c r="AU184" s="150" t="s">
        <v>82</v>
      </c>
      <c r="AV184" s="12" t="s">
        <v>84</v>
      </c>
      <c r="AW184" s="12" t="s">
        <v>31</v>
      </c>
      <c r="AX184" s="12" t="s">
        <v>74</v>
      </c>
      <c r="AY184" s="150" t="s">
        <v>159</v>
      </c>
    </row>
    <row r="185" spans="2:65" s="13" customFormat="1">
      <c r="B185" s="156"/>
      <c r="D185" s="143" t="s">
        <v>171</v>
      </c>
      <c r="E185" s="157" t="s">
        <v>1</v>
      </c>
      <c r="F185" s="158" t="s">
        <v>173</v>
      </c>
      <c r="H185" s="159">
        <v>126.6</v>
      </c>
      <c r="I185" s="160"/>
      <c r="L185" s="156"/>
      <c r="M185" s="161"/>
      <c r="T185" s="162"/>
      <c r="AT185" s="157" t="s">
        <v>171</v>
      </c>
      <c r="AU185" s="157" t="s">
        <v>82</v>
      </c>
      <c r="AV185" s="13" t="s">
        <v>165</v>
      </c>
      <c r="AW185" s="13" t="s">
        <v>31</v>
      </c>
      <c r="AX185" s="13" t="s">
        <v>82</v>
      </c>
      <c r="AY185" s="157" t="s">
        <v>159</v>
      </c>
    </row>
    <row r="186" spans="2:65" s="1" customFormat="1" ht="16.5" customHeight="1">
      <c r="B186" s="129"/>
      <c r="C186" s="130" t="s">
        <v>231</v>
      </c>
      <c r="D186" s="130" t="s">
        <v>160</v>
      </c>
      <c r="E186" s="131" t="s">
        <v>232</v>
      </c>
      <c r="F186" s="132" t="s">
        <v>233</v>
      </c>
      <c r="G186" s="133" t="s">
        <v>202</v>
      </c>
      <c r="H186" s="134">
        <v>116.4</v>
      </c>
      <c r="I186" s="135"/>
      <c r="J186" s="136">
        <f>ROUND(I186*H186,2)</f>
        <v>0</v>
      </c>
      <c r="K186" s="132" t="s">
        <v>164</v>
      </c>
      <c r="L186" s="31"/>
      <c r="M186" s="137" t="s">
        <v>1</v>
      </c>
      <c r="N186" s="138" t="s">
        <v>39</v>
      </c>
      <c r="P186" s="139">
        <f>O186*H186</f>
        <v>0</v>
      </c>
      <c r="Q186" s="139">
        <v>0</v>
      </c>
      <c r="R186" s="139">
        <f>Q186*H186</f>
        <v>0</v>
      </c>
      <c r="S186" s="139">
        <v>0</v>
      </c>
      <c r="T186" s="140">
        <f>S186*H186</f>
        <v>0</v>
      </c>
      <c r="AR186" s="141" t="s">
        <v>165</v>
      </c>
      <c r="AT186" s="141" t="s">
        <v>160</v>
      </c>
      <c r="AU186" s="141" t="s">
        <v>82</v>
      </c>
      <c r="AY186" s="16" t="s">
        <v>159</v>
      </c>
      <c r="BE186" s="142">
        <f>IF(N186="základní",J186,0)</f>
        <v>0</v>
      </c>
      <c r="BF186" s="142">
        <f>IF(N186="snížená",J186,0)</f>
        <v>0</v>
      </c>
      <c r="BG186" s="142">
        <f>IF(N186="zákl. přenesená",J186,0)</f>
        <v>0</v>
      </c>
      <c r="BH186" s="142">
        <f>IF(N186="sníž. přenesená",J186,0)</f>
        <v>0</v>
      </c>
      <c r="BI186" s="142">
        <f>IF(N186="nulová",J186,0)</f>
        <v>0</v>
      </c>
      <c r="BJ186" s="16" t="s">
        <v>82</v>
      </c>
      <c r="BK186" s="142">
        <f>ROUND(I186*H186,2)</f>
        <v>0</v>
      </c>
      <c r="BL186" s="16" t="s">
        <v>165</v>
      </c>
      <c r="BM186" s="141" t="s">
        <v>234</v>
      </c>
    </row>
    <row r="187" spans="2:65" s="1" customFormat="1">
      <c r="B187" s="31"/>
      <c r="D187" s="143" t="s">
        <v>167</v>
      </c>
      <c r="F187" s="144" t="s">
        <v>235</v>
      </c>
      <c r="I187" s="145"/>
      <c r="L187" s="31"/>
      <c r="M187" s="146"/>
      <c r="T187" s="54"/>
      <c r="AT187" s="16" t="s">
        <v>167</v>
      </c>
      <c r="AU187" s="16" t="s">
        <v>82</v>
      </c>
    </row>
    <row r="188" spans="2:65" s="1" customFormat="1">
      <c r="B188" s="31"/>
      <c r="D188" s="147" t="s">
        <v>169</v>
      </c>
      <c r="F188" s="148" t="s">
        <v>236</v>
      </c>
      <c r="I188" s="145"/>
      <c r="L188" s="31"/>
      <c r="M188" s="146"/>
      <c r="T188" s="54"/>
      <c r="AT188" s="16" t="s">
        <v>169</v>
      </c>
      <c r="AU188" s="16" t="s">
        <v>82</v>
      </c>
    </row>
    <row r="189" spans="2:65" s="14" customFormat="1">
      <c r="B189" s="163"/>
      <c r="D189" s="143" t="s">
        <v>171</v>
      </c>
      <c r="E189" s="164" t="s">
        <v>1</v>
      </c>
      <c r="F189" s="165" t="s">
        <v>237</v>
      </c>
      <c r="H189" s="164" t="s">
        <v>1</v>
      </c>
      <c r="I189" s="166"/>
      <c r="L189" s="163"/>
      <c r="M189" s="167"/>
      <c r="T189" s="168"/>
      <c r="AT189" s="164" t="s">
        <v>171</v>
      </c>
      <c r="AU189" s="164" t="s">
        <v>82</v>
      </c>
      <c r="AV189" s="14" t="s">
        <v>82</v>
      </c>
      <c r="AW189" s="14" t="s">
        <v>31</v>
      </c>
      <c r="AX189" s="14" t="s">
        <v>74</v>
      </c>
      <c r="AY189" s="164" t="s">
        <v>159</v>
      </c>
    </row>
    <row r="190" spans="2:65" s="12" customFormat="1">
      <c r="B190" s="149"/>
      <c r="D190" s="143" t="s">
        <v>171</v>
      </c>
      <c r="E190" s="150" t="s">
        <v>1</v>
      </c>
      <c r="F190" s="151" t="s">
        <v>238</v>
      </c>
      <c r="H190" s="152">
        <v>116.4</v>
      </c>
      <c r="I190" s="153"/>
      <c r="L190" s="149"/>
      <c r="M190" s="154"/>
      <c r="T190" s="155"/>
      <c r="AT190" s="150" t="s">
        <v>171</v>
      </c>
      <c r="AU190" s="150" t="s">
        <v>82</v>
      </c>
      <c r="AV190" s="12" t="s">
        <v>84</v>
      </c>
      <c r="AW190" s="12" t="s">
        <v>31</v>
      </c>
      <c r="AX190" s="12" t="s">
        <v>74</v>
      </c>
      <c r="AY190" s="150" t="s">
        <v>159</v>
      </c>
    </row>
    <row r="191" spans="2:65" s="13" customFormat="1">
      <c r="B191" s="156"/>
      <c r="D191" s="143" t="s">
        <v>171</v>
      </c>
      <c r="E191" s="157" t="s">
        <v>1</v>
      </c>
      <c r="F191" s="158" t="s">
        <v>173</v>
      </c>
      <c r="H191" s="159">
        <v>116.4</v>
      </c>
      <c r="I191" s="160"/>
      <c r="L191" s="156"/>
      <c r="M191" s="161"/>
      <c r="T191" s="162"/>
      <c r="AT191" s="157" t="s">
        <v>171</v>
      </c>
      <c r="AU191" s="157" t="s">
        <v>82</v>
      </c>
      <c r="AV191" s="13" t="s">
        <v>165</v>
      </c>
      <c r="AW191" s="13" t="s">
        <v>31</v>
      </c>
      <c r="AX191" s="13" t="s">
        <v>82</v>
      </c>
      <c r="AY191" s="157" t="s">
        <v>159</v>
      </c>
    </row>
    <row r="192" spans="2:65" s="11" customFormat="1" ht="25.9" customHeight="1">
      <c r="B192" s="119"/>
      <c r="D192" s="120" t="s">
        <v>73</v>
      </c>
      <c r="E192" s="121" t="s">
        <v>239</v>
      </c>
      <c r="F192" s="121" t="s">
        <v>240</v>
      </c>
      <c r="I192" s="122"/>
      <c r="J192" s="123">
        <f>BK192</f>
        <v>0</v>
      </c>
      <c r="L192" s="119"/>
      <c r="M192" s="124"/>
      <c r="P192" s="125">
        <f>SUM(P193:P216)</f>
        <v>0</v>
      </c>
      <c r="R192" s="125">
        <f>SUM(R193:R216)</f>
        <v>0</v>
      </c>
      <c r="T192" s="126">
        <f>SUM(T193:T216)</f>
        <v>0</v>
      </c>
      <c r="AR192" s="120" t="s">
        <v>82</v>
      </c>
      <c r="AT192" s="127" t="s">
        <v>73</v>
      </c>
      <c r="AU192" s="127" t="s">
        <v>74</v>
      </c>
      <c r="AY192" s="120" t="s">
        <v>159</v>
      </c>
      <c r="BK192" s="128">
        <f>SUM(BK193:BK216)</f>
        <v>0</v>
      </c>
    </row>
    <row r="193" spans="2:65" s="1" customFormat="1" ht="16.5" customHeight="1">
      <c r="B193" s="129"/>
      <c r="C193" s="130" t="s">
        <v>157</v>
      </c>
      <c r="D193" s="130" t="s">
        <v>160</v>
      </c>
      <c r="E193" s="131" t="s">
        <v>241</v>
      </c>
      <c r="F193" s="132" t="s">
        <v>242</v>
      </c>
      <c r="G193" s="133" t="s">
        <v>202</v>
      </c>
      <c r="H193" s="134">
        <v>1454.58</v>
      </c>
      <c r="I193" s="135"/>
      <c r="J193" s="136">
        <f>ROUND(I193*H193,2)</f>
        <v>0</v>
      </c>
      <c r="K193" s="132" t="s">
        <v>164</v>
      </c>
      <c r="L193" s="31"/>
      <c r="M193" s="137" t="s">
        <v>1</v>
      </c>
      <c r="N193" s="138" t="s">
        <v>39</v>
      </c>
      <c r="P193" s="139">
        <f>O193*H193</f>
        <v>0</v>
      </c>
      <c r="Q193" s="139">
        <v>0</v>
      </c>
      <c r="R193" s="139">
        <f>Q193*H193</f>
        <v>0</v>
      </c>
      <c r="S193" s="139">
        <v>0</v>
      </c>
      <c r="T193" s="140">
        <f>S193*H193</f>
        <v>0</v>
      </c>
      <c r="AR193" s="141" t="s">
        <v>165</v>
      </c>
      <c r="AT193" s="141" t="s">
        <v>160</v>
      </c>
      <c r="AU193" s="141" t="s">
        <v>82</v>
      </c>
      <c r="AY193" s="16" t="s">
        <v>159</v>
      </c>
      <c r="BE193" s="142">
        <f>IF(N193="základní",J193,0)</f>
        <v>0</v>
      </c>
      <c r="BF193" s="142">
        <f>IF(N193="snížená",J193,0)</f>
        <v>0</v>
      </c>
      <c r="BG193" s="142">
        <f>IF(N193="zákl. přenesená",J193,0)</f>
        <v>0</v>
      </c>
      <c r="BH193" s="142">
        <f>IF(N193="sníž. přenesená",J193,0)</f>
        <v>0</v>
      </c>
      <c r="BI193" s="142">
        <f>IF(N193="nulová",J193,0)</f>
        <v>0</v>
      </c>
      <c r="BJ193" s="16" t="s">
        <v>82</v>
      </c>
      <c r="BK193" s="142">
        <f>ROUND(I193*H193,2)</f>
        <v>0</v>
      </c>
      <c r="BL193" s="16" t="s">
        <v>165</v>
      </c>
      <c r="BM193" s="141" t="s">
        <v>243</v>
      </c>
    </row>
    <row r="194" spans="2:65" s="1" customFormat="1" ht="19.5">
      <c r="B194" s="31"/>
      <c r="D194" s="143" t="s">
        <v>167</v>
      </c>
      <c r="F194" s="144" t="s">
        <v>244</v>
      </c>
      <c r="I194" s="145"/>
      <c r="L194" s="31"/>
      <c r="M194" s="146"/>
      <c r="T194" s="54"/>
      <c r="AT194" s="16" t="s">
        <v>167</v>
      </c>
      <c r="AU194" s="16" t="s">
        <v>82</v>
      </c>
    </row>
    <row r="195" spans="2:65" s="1" customFormat="1">
      <c r="B195" s="31"/>
      <c r="D195" s="147" t="s">
        <v>169</v>
      </c>
      <c r="F195" s="148" t="s">
        <v>245</v>
      </c>
      <c r="I195" s="145"/>
      <c r="L195" s="31"/>
      <c r="M195" s="146"/>
      <c r="T195" s="54"/>
      <c r="AT195" s="16" t="s">
        <v>169</v>
      </c>
      <c r="AU195" s="16" t="s">
        <v>82</v>
      </c>
    </row>
    <row r="196" spans="2:65" s="12" customFormat="1">
      <c r="B196" s="149"/>
      <c r="D196" s="143" t="s">
        <v>171</v>
      </c>
      <c r="E196" s="150" t="s">
        <v>1</v>
      </c>
      <c r="F196" s="151" t="s">
        <v>246</v>
      </c>
      <c r="H196" s="152">
        <v>430.98</v>
      </c>
      <c r="I196" s="153"/>
      <c r="L196" s="149"/>
      <c r="M196" s="154"/>
      <c r="T196" s="155"/>
      <c r="AT196" s="150" t="s">
        <v>171</v>
      </c>
      <c r="AU196" s="150" t="s">
        <v>82</v>
      </c>
      <c r="AV196" s="12" t="s">
        <v>84</v>
      </c>
      <c r="AW196" s="12" t="s">
        <v>31</v>
      </c>
      <c r="AX196" s="12" t="s">
        <v>74</v>
      </c>
      <c r="AY196" s="150" t="s">
        <v>159</v>
      </c>
    </row>
    <row r="197" spans="2:65" s="12" customFormat="1">
      <c r="B197" s="149"/>
      <c r="D197" s="143" t="s">
        <v>171</v>
      </c>
      <c r="E197" s="150" t="s">
        <v>1</v>
      </c>
      <c r="F197" s="151" t="s">
        <v>247</v>
      </c>
      <c r="H197" s="152">
        <v>488.4</v>
      </c>
      <c r="I197" s="153"/>
      <c r="L197" s="149"/>
      <c r="M197" s="154"/>
      <c r="T197" s="155"/>
      <c r="AT197" s="150" t="s">
        <v>171</v>
      </c>
      <c r="AU197" s="150" t="s">
        <v>82</v>
      </c>
      <c r="AV197" s="12" t="s">
        <v>84</v>
      </c>
      <c r="AW197" s="12" t="s">
        <v>31</v>
      </c>
      <c r="AX197" s="12" t="s">
        <v>74</v>
      </c>
      <c r="AY197" s="150" t="s">
        <v>159</v>
      </c>
    </row>
    <row r="198" spans="2:65" s="12" customFormat="1">
      <c r="B198" s="149"/>
      <c r="D198" s="143" t="s">
        <v>171</v>
      </c>
      <c r="E198" s="150" t="s">
        <v>1</v>
      </c>
      <c r="F198" s="151" t="s">
        <v>248</v>
      </c>
      <c r="H198" s="152">
        <v>336.6</v>
      </c>
      <c r="I198" s="153"/>
      <c r="L198" s="149"/>
      <c r="M198" s="154"/>
      <c r="T198" s="155"/>
      <c r="AT198" s="150" t="s">
        <v>171</v>
      </c>
      <c r="AU198" s="150" t="s">
        <v>82</v>
      </c>
      <c r="AV198" s="12" t="s">
        <v>84</v>
      </c>
      <c r="AW198" s="12" t="s">
        <v>31</v>
      </c>
      <c r="AX198" s="12" t="s">
        <v>74</v>
      </c>
      <c r="AY198" s="150" t="s">
        <v>159</v>
      </c>
    </row>
    <row r="199" spans="2:65" s="12" customFormat="1">
      <c r="B199" s="149"/>
      <c r="D199" s="143" t="s">
        <v>171</v>
      </c>
      <c r="E199" s="150" t="s">
        <v>1</v>
      </c>
      <c r="F199" s="151" t="s">
        <v>249</v>
      </c>
      <c r="H199" s="152">
        <v>20.100000000000001</v>
      </c>
      <c r="I199" s="153"/>
      <c r="L199" s="149"/>
      <c r="M199" s="154"/>
      <c r="T199" s="155"/>
      <c r="AT199" s="150" t="s">
        <v>171</v>
      </c>
      <c r="AU199" s="150" t="s">
        <v>82</v>
      </c>
      <c r="AV199" s="12" t="s">
        <v>84</v>
      </c>
      <c r="AW199" s="12" t="s">
        <v>31</v>
      </c>
      <c r="AX199" s="12" t="s">
        <v>74</v>
      </c>
      <c r="AY199" s="150" t="s">
        <v>159</v>
      </c>
    </row>
    <row r="200" spans="2:65" s="12" customFormat="1">
      <c r="B200" s="149"/>
      <c r="D200" s="143" t="s">
        <v>171</v>
      </c>
      <c r="E200" s="150" t="s">
        <v>1</v>
      </c>
      <c r="F200" s="151" t="s">
        <v>250</v>
      </c>
      <c r="H200" s="152">
        <v>-114</v>
      </c>
      <c r="I200" s="153"/>
      <c r="L200" s="149"/>
      <c r="M200" s="154"/>
      <c r="T200" s="155"/>
      <c r="AT200" s="150" t="s">
        <v>171</v>
      </c>
      <c r="AU200" s="150" t="s">
        <v>82</v>
      </c>
      <c r="AV200" s="12" t="s">
        <v>84</v>
      </c>
      <c r="AW200" s="12" t="s">
        <v>31</v>
      </c>
      <c r="AX200" s="12" t="s">
        <v>74</v>
      </c>
      <c r="AY200" s="150" t="s">
        <v>159</v>
      </c>
    </row>
    <row r="201" spans="2:65" s="12" customFormat="1">
      <c r="B201" s="149"/>
      <c r="D201" s="143" t="s">
        <v>171</v>
      </c>
      <c r="E201" s="150" t="s">
        <v>1</v>
      </c>
      <c r="F201" s="151" t="s">
        <v>251</v>
      </c>
      <c r="H201" s="152">
        <v>177.5</v>
      </c>
      <c r="I201" s="153"/>
      <c r="L201" s="149"/>
      <c r="M201" s="154"/>
      <c r="T201" s="155"/>
      <c r="AT201" s="150" t="s">
        <v>171</v>
      </c>
      <c r="AU201" s="150" t="s">
        <v>82</v>
      </c>
      <c r="AV201" s="12" t="s">
        <v>84</v>
      </c>
      <c r="AW201" s="12" t="s">
        <v>31</v>
      </c>
      <c r="AX201" s="12" t="s">
        <v>74</v>
      </c>
      <c r="AY201" s="150" t="s">
        <v>159</v>
      </c>
    </row>
    <row r="202" spans="2:65" s="12" customFormat="1">
      <c r="B202" s="149"/>
      <c r="D202" s="143" t="s">
        <v>171</v>
      </c>
      <c r="E202" s="150" t="s">
        <v>1</v>
      </c>
      <c r="F202" s="151" t="s">
        <v>252</v>
      </c>
      <c r="H202" s="152">
        <v>115</v>
      </c>
      <c r="I202" s="153"/>
      <c r="L202" s="149"/>
      <c r="M202" s="154"/>
      <c r="T202" s="155"/>
      <c r="AT202" s="150" t="s">
        <v>171</v>
      </c>
      <c r="AU202" s="150" t="s">
        <v>82</v>
      </c>
      <c r="AV202" s="12" t="s">
        <v>84</v>
      </c>
      <c r="AW202" s="12" t="s">
        <v>31</v>
      </c>
      <c r="AX202" s="12" t="s">
        <v>74</v>
      </c>
      <c r="AY202" s="150" t="s">
        <v>159</v>
      </c>
    </row>
    <row r="203" spans="2:65" s="13" customFormat="1">
      <c r="B203" s="156"/>
      <c r="D203" s="143" t="s">
        <v>171</v>
      </c>
      <c r="E203" s="157" t="s">
        <v>1</v>
      </c>
      <c r="F203" s="158" t="s">
        <v>173</v>
      </c>
      <c r="H203" s="159">
        <v>1454.58</v>
      </c>
      <c r="I203" s="160"/>
      <c r="L203" s="156"/>
      <c r="M203" s="161"/>
      <c r="T203" s="162"/>
      <c r="AT203" s="157" t="s">
        <v>171</v>
      </c>
      <c r="AU203" s="157" t="s">
        <v>82</v>
      </c>
      <c r="AV203" s="13" t="s">
        <v>165</v>
      </c>
      <c r="AW203" s="13" t="s">
        <v>31</v>
      </c>
      <c r="AX203" s="13" t="s">
        <v>82</v>
      </c>
      <c r="AY203" s="157" t="s">
        <v>159</v>
      </c>
    </row>
    <row r="204" spans="2:65" s="1" customFormat="1" ht="21.75" customHeight="1">
      <c r="B204" s="129"/>
      <c r="C204" s="130" t="s">
        <v>222</v>
      </c>
      <c r="D204" s="130" t="s">
        <v>160</v>
      </c>
      <c r="E204" s="131" t="s">
        <v>253</v>
      </c>
      <c r="F204" s="132" t="s">
        <v>254</v>
      </c>
      <c r="G204" s="133" t="s">
        <v>202</v>
      </c>
      <c r="H204" s="134">
        <v>50.92</v>
      </c>
      <c r="I204" s="135"/>
      <c r="J204" s="136">
        <f>ROUND(I204*H204,2)</f>
        <v>0</v>
      </c>
      <c r="K204" s="132" t="s">
        <v>164</v>
      </c>
      <c r="L204" s="31"/>
      <c r="M204" s="137" t="s">
        <v>1</v>
      </c>
      <c r="N204" s="138" t="s">
        <v>39</v>
      </c>
      <c r="P204" s="139">
        <f>O204*H204</f>
        <v>0</v>
      </c>
      <c r="Q204" s="139">
        <v>0</v>
      </c>
      <c r="R204" s="139">
        <f>Q204*H204</f>
        <v>0</v>
      </c>
      <c r="S204" s="139">
        <v>0</v>
      </c>
      <c r="T204" s="140">
        <f>S204*H204</f>
        <v>0</v>
      </c>
      <c r="AR204" s="141" t="s">
        <v>165</v>
      </c>
      <c r="AT204" s="141" t="s">
        <v>160</v>
      </c>
      <c r="AU204" s="141" t="s">
        <v>82</v>
      </c>
      <c r="AY204" s="16" t="s">
        <v>159</v>
      </c>
      <c r="BE204" s="142">
        <f>IF(N204="základní",J204,0)</f>
        <v>0</v>
      </c>
      <c r="BF204" s="142">
        <f>IF(N204="snížená",J204,0)</f>
        <v>0</v>
      </c>
      <c r="BG204" s="142">
        <f>IF(N204="zákl. přenesená",J204,0)</f>
        <v>0</v>
      </c>
      <c r="BH204" s="142">
        <f>IF(N204="sníž. přenesená",J204,0)</f>
        <v>0</v>
      </c>
      <c r="BI204" s="142">
        <f>IF(N204="nulová",J204,0)</f>
        <v>0</v>
      </c>
      <c r="BJ204" s="16" t="s">
        <v>82</v>
      </c>
      <c r="BK204" s="142">
        <f>ROUND(I204*H204,2)</f>
        <v>0</v>
      </c>
      <c r="BL204" s="16" t="s">
        <v>165</v>
      </c>
      <c r="BM204" s="141" t="s">
        <v>255</v>
      </c>
    </row>
    <row r="205" spans="2:65" s="1" customFormat="1" ht="19.5">
      <c r="B205" s="31"/>
      <c r="D205" s="143" t="s">
        <v>167</v>
      </c>
      <c r="F205" s="144" t="s">
        <v>256</v>
      </c>
      <c r="I205" s="145"/>
      <c r="L205" s="31"/>
      <c r="M205" s="146"/>
      <c r="T205" s="54"/>
      <c r="AT205" s="16" t="s">
        <v>167</v>
      </c>
      <c r="AU205" s="16" t="s">
        <v>82</v>
      </c>
    </row>
    <row r="206" spans="2:65" s="1" customFormat="1">
      <c r="B206" s="31"/>
      <c r="D206" s="147" t="s">
        <v>169</v>
      </c>
      <c r="F206" s="148" t="s">
        <v>257</v>
      </c>
      <c r="I206" s="145"/>
      <c r="L206" s="31"/>
      <c r="M206" s="146"/>
      <c r="T206" s="54"/>
      <c r="AT206" s="16" t="s">
        <v>169</v>
      </c>
      <c r="AU206" s="16" t="s">
        <v>82</v>
      </c>
    </row>
    <row r="207" spans="2:65" s="12" customFormat="1">
      <c r="B207" s="149"/>
      <c r="D207" s="143" t="s">
        <v>171</v>
      </c>
      <c r="E207" s="150" t="s">
        <v>1</v>
      </c>
      <c r="F207" s="151" t="s">
        <v>258</v>
      </c>
      <c r="H207" s="152">
        <v>50.15</v>
      </c>
      <c r="I207" s="153"/>
      <c r="L207" s="149"/>
      <c r="M207" s="154"/>
      <c r="T207" s="155"/>
      <c r="AT207" s="150" t="s">
        <v>171</v>
      </c>
      <c r="AU207" s="150" t="s">
        <v>82</v>
      </c>
      <c r="AV207" s="12" t="s">
        <v>84</v>
      </c>
      <c r="AW207" s="12" t="s">
        <v>31</v>
      </c>
      <c r="AX207" s="12" t="s">
        <v>74</v>
      </c>
      <c r="AY207" s="150" t="s">
        <v>159</v>
      </c>
    </row>
    <row r="208" spans="2:65" s="12" customFormat="1">
      <c r="B208" s="149"/>
      <c r="D208" s="143" t="s">
        <v>171</v>
      </c>
      <c r="E208" s="150" t="s">
        <v>1</v>
      </c>
      <c r="F208" s="151" t="s">
        <v>259</v>
      </c>
      <c r="H208" s="152">
        <v>0.77</v>
      </c>
      <c r="I208" s="153"/>
      <c r="L208" s="149"/>
      <c r="M208" s="154"/>
      <c r="T208" s="155"/>
      <c r="AT208" s="150" t="s">
        <v>171</v>
      </c>
      <c r="AU208" s="150" t="s">
        <v>82</v>
      </c>
      <c r="AV208" s="12" t="s">
        <v>84</v>
      </c>
      <c r="AW208" s="12" t="s">
        <v>31</v>
      </c>
      <c r="AX208" s="12" t="s">
        <v>74</v>
      </c>
      <c r="AY208" s="150" t="s">
        <v>159</v>
      </c>
    </row>
    <row r="209" spans="2:65" s="13" customFormat="1">
      <c r="B209" s="156"/>
      <c r="D209" s="143" t="s">
        <v>171</v>
      </c>
      <c r="E209" s="157" t="s">
        <v>1</v>
      </c>
      <c r="F209" s="158" t="s">
        <v>173</v>
      </c>
      <c r="H209" s="159">
        <v>50.92</v>
      </c>
      <c r="I209" s="160"/>
      <c r="L209" s="156"/>
      <c r="M209" s="161"/>
      <c r="T209" s="162"/>
      <c r="AT209" s="157" t="s">
        <v>171</v>
      </c>
      <c r="AU209" s="157" t="s">
        <v>82</v>
      </c>
      <c r="AV209" s="13" t="s">
        <v>165</v>
      </c>
      <c r="AW209" s="13" t="s">
        <v>31</v>
      </c>
      <c r="AX209" s="13" t="s">
        <v>82</v>
      </c>
      <c r="AY209" s="157" t="s">
        <v>159</v>
      </c>
    </row>
    <row r="210" spans="2:65" s="1" customFormat="1" ht="21.75" customHeight="1">
      <c r="B210" s="129"/>
      <c r="C210" s="130" t="s">
        <v>239</v>
      </c>
      <c r="D210" s="130" t="s">
        <v>160</v>
      </c>
      <c r="E210" s="131" t="s">
        <v>260</v>
      </c>
      <c r="F210" s="132" t="s">
        <v>261</v>
      </c>
      <c r="G210" s="133" t="s">
        <v>202</v>
      </c>
      <c r="H210" s="134">
        <v>31.433</v>
      </c>
      <c r="I210" s="135"/>
      <c r="J210" s="136">
        <f>ROUND(I210*H210,2)</f>
        <v>0</v>
      </c>
      <c r="K210" s="132" t="s">
        <v>164</v>
      </c>
      <c r="L210" s="31"/>
      <c r="M210" s="137" t="s">
        <v>1</v>
      </c>
      <c r="N210" s="138" t="s">
        <v>39</v>
      </c>
      <c r="P210" s="139">
        <f>O210*H210</f>
        <v>0</v>
      </c>
      <c r="Q210" s="139">
        <v>0</v>
      </c>
      <c r="R210" s="139">
        <f>Q210*H210</f>
        <v>0</v>
      </c>
      <c r="S210" s="139">
        <v>0</v>
      </c>
      <c r="T210" s="140">
        <f>S210*H210</f>
        <v>0</v>
      </c>
      <c r="AR210" s="141" t="s">
        <v>165</v>
      </c>
      <c r="AT210" s="141" t="s">
        <v>160</v>
      </c>
      <c r="AU210" s="141" t="s">
        <v>82</v>
      </c>
      <c r="AY210" s="16" t="s">
        <v>159</v>
      </c>
      <c r="BE210" s="142">
        <f>IF(N210="základní",J210,0)</f>
        <v>0</v>
      </c>
      <c r="BF210" s="142">
        <f>IF(N210="snížená",J210,0)</f>
        <v>0</v>
      </c>
      <c r="BG210" s="142">
        <f>IF(N210="zákl. přenesená",J210,0)</f>
        <v>0</v>
      </c>
      <c r="BH210" s="142">
        <f>IF(N210="sníž. přenesená",J210,0)</f>
        <v>0</v>
      </c>
      <c r="BI210" s="142">
        <f>IF(N210="nulová",J210,0)</f>
        <v>0</v>
      </c>
      <c r="BJ210" s="16" t="s">
        <v>82</v>
      </c>
      <c r="BK210" s="142">
        <f>ROUND(I210*H210,2)</f>
        <v>0</v>
      </c>
      <c r="BL210" s="16" t="s">
        <v>165</v>
      </c>
      <c r="BM210" s="141" t="s">
        <v>262</v>
      </c>
    </row>
    <row r="211" spans="2:65" s="1" customFormat="1" ht="19.5">
      <c r="B211" s="31"/>
      <c r="D211" s="143" t="s">
        <v>167</v>
      </c>
      <c r="F211" s="144" t="s">
        <v>263</v>
      </c>
      <c r="I211" s="145"/>
      <c r="L211" s="31"/>
      <c r="M211" s="146"/>
      <c r="T211" s="54"/>
      <c r="AT211" s="16" t="s">
        <v>167</v>
      </c>
      <c r="AU211" s="16" t="s">
        <v>82</v>
      </c>
    </row>
    <row r="212" spans="2:65" s="1" customFormat="1">
      <c r="B212" s="31"/>
      <c r="D212" s="147" t="s">
        <v>169</v>
      </c>
      <c r="F212" s="148" t="s">
        <v>264</v>
      </c>
      <c r="I212" s="145"/>
      <c r="L212" s="31"/>
      <c r="M212" s="146"/>
      <c r="T212" s="54"/>
      <c r="AT212" s="16" t="s">
        <v>169</v>
      </c>
      <c r="AU212" s="16" t="s">
        <v>82</v>
      </c>
    </row>
    <row r="213" spans="2:65" s="12" customFormat="1">
      <c r="B213" s="149"/>
      <c r="D213" s="143" t="s">
        <v>171</v>
      </c>
      <c r="E213" s="150" t="s">
        <v>1</v>
      </c>
      <c r="F213" s="151" t="s">
        <v>265</v>
      </c>
      <c r="H213" s="152">
        <v>27.88</v>
      </c>
      <c r="I213" s="153"/>
      <c r="L213" s="149"/>
      <c r="M213" s="154"/>
      <c r="T213" s="155"/>
      <c r="AT213" s="150" t="s">
        <v>171</v>
      </c>
      <c r="AU213" s="150" t="s">
        <v>82</v>
      </c>
      <c r="AV213" s="12" t="s">
        <v>84</v>
      </c>
      <c r="AW213" s="12" t="s">
        <v>31</v>
      </c>
      <c r="AX213" s="12" t="s">
        <v>74</v>
      </c>
      <c r="AY213" s="150" t="s">
        <v>159</v>
      </c>
    </row>
    <row r="214" spans="2:65" s="12" customFormat="1">
      <c r="B214" s="149"/>
      <c r="D214" s="143" t="s">
        <v>171</v>
      </c>
      <c r="E214" s="150" t="s">
        <v>1</v>
      </c>
      <c r="F214" s="151" t="s">
        <v>266</v>
      </c>
      <c r="H214" s="152">
        <v>2.0569999999999999</v>
      </c>
      <c r="I214" s="153"/>
      <c r="L214" s="149"/>
      <c r="M214" s="154"/>
      <c r="T214" s="155"/>
      <c r="AT214" s="150" t="s">
        <v>171</v>
      </c>
      <c r="AU214" s="150" t="s">
        <v>82</v>
      </c>
      <c r="AV214" s="12" t="s">
        <v>84</v>
      </c>
      <c r="AW214" s="12" t="s">
        <v>31</v>
      </c>
      <c r="AX214" s="12" t="s">
        <v>74</v>
      </c>
      <c r="AY214" s="150" t="s">
        <v>159</v>
      </c>
    </row>
    <row r="215" spans="2:65" s="12" customFormat="1">
      <c r="B215" s="149"/>
      <c r="D215" s="143" t="s">
        <v>171</v>
      </c>
      <c r="E215" s="150" t="s">
        <v>1</v>
      </c>
      <c r="F215" s="151" t="s">
        <v>267</v>
      </c>
      <c r="H215" s="152">
        <v>1.496</v>
      </c>
      <c r="I215" s="153"/>
      <c r="L215" s="149"/>
      <c r="M215" s="154"/>
      <c r="T215" s="155"/>
      <c r="AT215" s="150" t="s">
        <v>171</v>
      </c>
      <c r="AU215" s="150" t="s">
        <v>82</v>
      </c>
      <c r="AV215" s="12" t="s">
        <v>84</v>
      </c>
      <c r="AW215" s="12" t="s">
        <v>31</v>
      </c>
      <c r="AX215" s="12" t="s">
        <v>74</v>
      </c>
      <c r="AY215" s="150" t="s">
        <v>159</v>
      </c>
    </row>
    <row r="216" spans="2:65" s="13" customFormat="1">
      <c r="B216" s="156"/>
      <c r="D216" s="143" t="s">
        <v>171</v>
      </c>
      <c r="E216" s="157" t="s">
        <v>1</v>
      </c>
      <c r="F216" s="158" t="s">
        <v>173</v>
      </c>
      <c r="H216" s="159">
        <v>31.433</v>
      </c>
      <c r="I216" s="160"/>
      <c r="L216" s="156"/>
      <c r="M216" s="161"/>
      <c r="T216" s="162"/>
      <c r="AT216" s="157" t="s">
        <v>171</v>
      </c>
      <c r="AU216" s="157" t="s">
        <v>82</v>
      </c>
      <c r="AV216" s="13" t="s">
        <v>165</v>
      </c>
      <c r="AW216" s="13" t="s">
        <v>31</v>
      </c>
      <c r="AX216" s="13" t="s">
        <v>82</v>
      </c>
      <c r="AY216" s="157" t="s">
        <v>159</v>
      </c>
    </row>
    <row r="217" spans="2:65" s="11" customFormat="1" ht="25.9" customHeight="1">
      <c r="B217" s="119"/>
      <c r="D217" s="120" t="s">
        <v>73</v>
      </c>
      <c r="E217" s="121" t="s">
        <v>268</v>
      </c>
      <c r="F217" s="121" t="s">
        <v>269</v>
      </c>
      <c r="I217" s="122"/>
      <c r="J217" s="123">
        <f>BK217</f>
        <v>0</v>
      </c>
      <c r="L217" s="119"/>
      <c r="M217" s="124"/>
      <c r="P217" s="125">
        <f>SUM(P218:P229)</f>
        <v>0</v>
      </c>
      <c r="R217" s="125">
        <f>SUM(R218:R229)</f>
        <v>0</v>
      </c>
      <c r="T217" s="126">
        <f>SUM(T218:T229)</f>
        <v>0</v>
      </c>
      <c r="AR217" s="120" t="s">
        <v>82</v>
      </c>
      <c r="AT217" s="127" t="s">
        <v>73</v>
      </c>
      <c r="AU217" s="127" t="s">
        <v>74</v>
      </c>
      <c r="AY217" s="120" t="s">
        <v>159</v>
      </c>
      <c r="BK217" s="128">
        <f>SUM(BK218:BK229)</f>
        <v>0</v>
      </c>
    </row>
    <row r="218" spans="2:65" s="1" customFormat="1" ht="21.75" customHeight="1">
      <c r="B218" s="129"/>
      <c r="C218" s="130" t="s">
        <v>270</v>
      </c>
      <c r="D218" s="130" t="s">
        <v>160</v>
      </c>
      <c r="E218" s="131" t="s">
        <v>271</v>
      </c>
      <c r="F218" s="132" t="s">
        <v>272</v>
      </c>
      <c r="G218" s="133" t="s">
        <v>202</v>
      </c>
      <c r="H218" s="134">
        <v>1756.2529999999999</v>
      </c>
      <c r="I218" s="135"/>
      <c r="J218" s="136">
        <f>ROUND(I218*H218,2)</f>
        <v>0</v>
      </c>
      <c r="K218" s="132" t="s">
        <v>164</v>
      </c>
      <c r="L218" s="31"/>
      <c r="M218" s="137" t="s">
        <v>1</v>
      </c>
      <c r="N218" s="138" t="s">
        <v>39</v>
      </c>
      <c r="P218" s="139">
        <f>O218*H218</f>
        <v>0</v>
      </c>
      <c r="Q218" s="139">
        <v>0</v>
      </c>
      <c r="R218" s="139">
        <f>Q218*H218</f>
        <v>0</v>
      </c>
      <c r="S218" s="139">
        <v>0</v>
      </c>
      <c r="T218" s="140">
        <f>S218*H218</f>
        <v>0</v>
      </c>
      <c r="AR218" s="141" t="s">
        <v>165</v>
      </c>
      <c r="AT218" s="141" t="s">
        <v>160</v>
      </c>
      <c r="AU218" s="141" t="s">
        <v>82</v>
      </c>
      <c r="AY218" s="16" t="s">
        <v>159</v>
      </c>
      <c r="BE218" s="142">
        <f>IF(N218="základní",J218,0)</f>
        <v>0</v>
      </c>
      <c r="BF218" s="142">
        <f>IF(N218="snížená",J218,0)</f>
        <v>0</v>
      </c>
      <c r="BG218" s="142">
        <f>IF(N218="zákl. přenesená",J218,0)</f>
        <v>0</v>
      </c>
      <c r="BH218" s="142">
        <f>IF(N218="sníž. přenesená",J218,0)</f>
        <v>0</v>
      </c>
      <c r="BI218" s="142">
        <f>IF(N218="nulová",J218,0)</f>
        <v>0</v>
      </c>
      <c r="BJ218" s="16" t="s">
        <v>82</v>
      </c>
      <c r="BK218" s="142">
        <f>ROUND(I218*H218,2)</f>
        <v>0</v>
      </c>
      <c r="BL218" s="16" t="s">
        <v>165</v>
      </c>
      <c r="BM218" s="141" t="s">
        <v>273</v>
      </c>
    </row>
    <row r="219" spans="2:65" s="1" customFormat="1" ht="19.5">
      <c r="B219" s="31"/>
      <c r="D219" s="143" t="s">
        <v>167</v>
      </c>
      <c r="F219" s="144" t="s">
        <v>274</v>
      </c>
      <c r="I219" s="145"/>
      <c r="L219" s="31"/>
      <c r="M219" s="146"/>
      <c r="T219" s="54"/>
      <c r="AT219" s="16" t="s">
        <v>167</v>
      </c>
      <c r="AU219" s="16" t="s">
        <v>82</v>
      </c>
    </row>
    <row r="220" spans="2:65" s="1" customFormat="1">
      <c r="B220" s="31"/>
      <c r="D220" s="147" t="s">
        <v>169</v>
      </c>
      <c r="F220" s="148" t="s">
        <v>275</v>
      </c>
      <c r="I220" s="145"/>
      <c r="L220" s="31"/>
      <c r="M220" s="146"/>
      <c r="T220" s="54"/>
      <c r="AT220" s="16" t="s">
        <v>169</v>
      </c>
      <c r="AU220" s="16" t="s">
        <v>82</v>
      </c>
    </row>
    <row r="221" spans="2:65" s="14" customFormat="1">
      <c r="B221" s="163"/>
      <c r="D221" s="143" t="s">
        <v>171</v>
      </c>
      <c r="E221" s="164" t="s">
        <v>1</v>
      </c>
      <c r="F221" s="165" t="s">
        <v>276</v>
      </c>
      <c r="H221" s="164" t="s">
        <v>1</v>
      </c>
      <c r="I221" s="166"/>
      <c r="L221" s="163"/>
      <c r="M221" s="167"/>
      <c r="T221" s="168"/>
      <c r="AT221" s="164" t="s">
        <v>171</v>
      </c>
      <c r="AU221" s="164" t="s">
        <v>82</v>
      </c>
      <c r="AV221" s="14" t="s">
        <v>82</v>
      </c>
      <c r="AW221" s="14" t="s">
        <v>31</v>
      </c>
      <c r="AX221" s="14" t="s">
        <v>74</v>
      </c>
      <c r="AY221" s="164" t="s">
        <v>159</v>
      </c>
    </row>
    <row r="222" spans="2:65" s="12" customFormat="1">
      <c r="B222" s="149"/>
      <c r="D222" s="143" t="s">
        <v>171</v>
      </c>
      <c r="E222" s="150" t="s">
        <v>1</v>
      </c>
      <c r="F222" s="151" t="s">
        <v>277</v>
      </c>
      <c r="H222" s="152">
        <v>1536.933</v>
      </c>
      <c r="I222" s="153"/>
      <c r="L222" s="149"/>
      <c r="M222" s="154"/>
      <c r="T222" s="155"/>
      <c r="AT222" s="150" t="s">
        <v>171</v>
      </c>
      <c r="AU222" s="150" t="s">
        <v>82</v>
      </c>
      <c r="AV222" s="12" t="s">
        <v>84</v>
      </c>
      <c r="AW222" s="12" t="s">
        <v>31</v>
      </c>
      <c r="AX222" s="12" t="s">
        <v>74</v>
      </c>
      <c r="AY222" s="150" t="s">
        <v>159</v>
      </c>
    </row>
    <row r="223" spans="2:65" s="12" customFormat="1">
      <c r="B223" s="149"/>
      <c r="D223" s="143" t="s">
        <v>171</v>
      </c>
      <c r="E223" s="150" t="s">
        <v>1</v>
      </c>
      <c r="F223" s="151" t="s">
        <v>278</v>
      </c>
      <c r="H223" s="152">
        <v>219.32</v>
      </c>
      <c r="I223" s="153"/>
      <c r="L223" s="149"/>
      <c r="M223" s="154"/>
      <c r="T223" s="155"/>
      <c r="AT223" s="150" t="s">
        <v>171</v>
      </c>
      <c r="AU223" s="150" t="s">
        <v>82</v>
      </c>
      <c r="AV223" s="12" t="s">
        <v>84</v>
      </c>
      <c r="AW223" s="12" t="s">
        <v>31</v>
      </c>
      <c r="AX223" s="12" t="s">
        <v>74</v>
      </c>
      <c r="AY223" s="150" t="s">
        <v>159</v>
      </c>
    </row>
    <row r="224" spans="2:65" s="13" customFormat="1">
      <c r="B224" s="156"/>
      <c r="D224" s="143" t="s">
        <v>171</v>
      </c>
      <c r="E224" s="157" t="s">
        <v>1</v>
      </c>
      <c r="F224" s="158" t="s">
        <v>173</v>
      </c>
      <c r="H224" s="159">
        <v>1756.2529999999999</v>
      </c>
      <c r="I224" s="160"/>
      <c r="L224" s="156"/>
      <c r="M224" s="161"/>
      <c r="T224" s="162"/>
      <c r="AT224" s="157" t="s">
        <v>171</v>
      </c>
      <c r="AU224" s="157" t="s">
        <v>82</v>
      </c>
      <c r="AV224" s="13" t="s">
        <v>165</v>
      </c>
      <c r="AW224" s="13" t="s">
        <v>31</v>
      </c>
      <c r="AX224" s="13" t="s">
        <v>82</v>
      </c>
      <c r="AY224" s="157" t="s">
        <v>159</v>
      </c>
    </row>
    <row r="225" spans="2:65" s="1" customFormat="1" ht="16.5" customHeight="1">
      <c r="B225" s="129"/>
      <c r="C225" s="130" t="s">
        <v>8</v>
      </c>
      <c r="D225" s="130" t="s">
        <v>160</v>
      </c>
      <c r="E225" s="131" t="s">
        <v>279</v>
      </c>
      <c r="F225" s="132" t="s">
        <v>280</v>
      </c>
      <c r="G225" s="133" t="s">
        <v>202</v>
      </c>
      <c r="H225" s="134">
        <v>1756.23</v>
      </c>
      <c r="I225" s="135"/>
      <c r="J225" s="136">
        <f>ROUND(I225*H225,2)</f>
        <v>0</v>
      </c>
      <c r="K225" s="132" t="s">
        <v>164</v>
      </c>
      <c r="L225" s="31"/>
      <c r="M225" s="137" t="s">
        <v>1</v>
      </c>
      <c r="N225" s="138" t="s">
        <v>39</v>
      </c>
      <c r="P225" s="139">
        <f>O225*H225</f>
        <v>0</v>
      </c>
      <c r="Q225" s="139">
        <v>0</v>
      </c>
      <c r="R225" s="139">
        <f>Q225*H225</f>
        <v>0</v>
      </c>
      <c r="S225" s="139">
        <v>0</v>
      </c>
      <c r="T225" s="140">
        <f>S225*H225</f>
        <v>0</v>
      </c>
      <c r="AR225" s="141" t="s">
        <v>165</v>
      </c>
      <c r="AT225" s="141" t="s">
        <v>160</v>
      </c>
      <c r="AU225" s="141" t="s">
        <v>82</v>
      </c>
      <c r="AY225" s="16" t="s">
        <v>159</v>
      </c>
      <c r="BE225" s="142">
        <f>IF(N225="základní",J225,0)</f>
        <v>0</v>
      </c>
      <c r="BF225" s="142">
        <f>IF(N225="snížená",J225,0)</f>
        <v>0</v>
      </c>
      <c r="BG225" s="142">
        <f>IF(N225="zákl. přenesená",J225,0)</f>
        <v>0</v>
      </c>
      <c r="BH225" s="142">
        <f>IF(N225="sníž. přenesená",J225,0)</f>
        <v>0</v>
      </c>
      <c r="BI225" s="142">
        <f>IF(N225="nulová",J225,0)</f>
        <v>0</v>
      </c>
      <c r="BJ225" s="16" t="s">
        <v>82</v>
      </c>
      <c r="BK225" s="142">
        <f>ROUND(I225*H225,2)</f>
        <v>0</v>
      </c>
      <c r="BL225" s="16" t="s">
        <v>165</v>
      </c>
      <c r="BM225" s="141" t="s">
        <v>281</v>
      </c>
    </row>
    <row r="226" spans="2:65" s="1" customFormat="1" ht="19.5">
      <c r="B226" s="31"/>
      <c r="D226" s="143" t="s">
        <v>167</v>
      </c>
      <c r="F226" s="144" t="s">
        <v>282</v>
      </c>
      <c r="I226" s="145"/>
      <c r="L226" s="31"/>
      <c r="M226" s="146"/>
      <c r="T226" s="54"/>
      <c r="AT226" s="16" t="s">
        <v>167</v>
      </c>
      <c r="AU226" s="16" t="s">
        <v>82</v>
      </c>
    </row>
    <row r="227" spans="2:65" s="1" customFormat="1">
      <c r="B227" s="31"/>
      <c r="D227" s="147" t="s">
        <v>169</v>
      </c>
      <c r="F227" s="148" t="s">
        <v>283</v>
      </c>
      <c r="I227" s="145"/>
      <c r="L227" s="31"/>
      <c r="M227" s="146"/>
      <c r="T227" s="54"/>
      <c r="AT227" s="16" t="s">
        <v>169</v>
      </c>
      <c r="AU227" s="16" t="s">
        <v>82</v>
      </c>
    </row>
    <row r="228" spans="2:65" s="12" customFormat="1">
      <c r="B228" s="149"/>
      <c r="D228" s="143" t="s">
        <v>171</v>
      </c>
      <c r="E228" s="150" t="s">
        <v>1</v>
      </c>
      <c r="F228" s="151" t="s">
        <v>284</v>
      </c>
      <c r="H228" s="152">
        <v>1756.23</v>
      </c>
      <c r="I228" s="153"/>
      <c r="L228" s="149"/>
      <c r="M228" s="154"/>
      <c r="T228" s="155"/>
      <c r="AT228" s="150" t="s">
        <v>171</v>
      </c>
      <c r="AU228" s="150" t="s">
        <v>82</v>
      </c>
      <c r="AV228" s="12" t="s">
        <v>84</v>
      </c>
      <c r="AW228" s="12" t="s">
        <v>31</v>
      </c>
      <c r="AX228" s="12" t="s">
        <v>74</v>
      </c>
      <c r="AY228" s="150" t="s">
        <v>159</v>
      </c>
    </row>
    <row r="229" spans="2:65" s="13" customFormat="1">
      <c r="B229" s="156"/>
      <c r="D229" s="143" t="s">
        <v>171</v>
      </c>
      <c r="E229" s="157" t="s">
        <v>1</v>
      </c>
      <c r="F229" s="158" t="s">
        <v>173</v>
      </c>
      <c r="H229" s="159">
        <v>1756.23</v>
      </c>
      <c r="I229" s="160"/>
      <c r="L229" s="156"/>
      <c r="M229" s="161"/>
      <c r="T229" s="162"/>
      <c r="AT229" s="157" t="s">
        <v>171</v>
      </c>
      <c r="AU229" s="157" t="s">
        <v>82</v>
      </c>
      <c r="AV229" s="13" t="s">
        <v>165</v>
      </c>
      <c r="AW229" s="13" t="s">
        <v>31</v>
      </c>
      <c r="AX229" s="13" t="s">
        <v>82</v>
      </c>
      <c r="AY229" s="157" t="s">
        <v>159</v>
      </c>
    </row>
    <row r="230" spans="2:65" s="11" customFormat="1" ht="25.9" customHeight="1">
      <c r="B230" s="119"/>
      <c r="D230" s="120" t="s">
        <v>73</v>
      </c>
      <c r="E230" s="121" t="s">
        <v>285</v>
      </c>
      <c r="F230" s="121" t="s">
        <v>286</v>
      </c>
      <c r="I230" s="122"/>
      <c r="J230" s="123">
        <f>BK230</f>
        <v>0</v>
      </c>
      <c r="L230" s="119"/>
      <c r="M230" s="124"/>
      <c r="P230" s="125">
        <f>SUM(P231:P240)</f>
        <v>0</v>
      </c>
      <c r="R230" s="125">
        <f>SUM(R231:R240)</f>
        <v>0</v>
      </c>
      <c r="T230" s="126">
        <f>SUM(T231:T240)</f>
        <v>0</v>
      </c>
      <c r="AR230" s="120" t="s">
        <v>82</v>
      </c>
      <c r="AT230" s="127" t="s">
        <v>73</v>
      </c>
      <c r="AU230" s="127" t="s">
        <v>74</v>
      </c>
      <c r="AY230" s="120" t="s">
        <v>159</v>
      </c>
      <c r="BK230" s="128">
        <f>SUM(BK231:BK240)</f>
        <v>0</v>
      </c>
    </row>
    <row r="231" spans="2:65" s="1" customFormat="1" ht="16.5" customHeight="1">
      <c r="B231" s="129"/>
      <c r="C231" s="130" t="s">
        <v>268</v>
      </c>
      <c r="D231" s="130" t="s">
        <v>160</v>
      </c>
      <c r="E231" s="131" t="s">
        <v>287</v>
      </c>
      <c r="F231" s="132" t="s">
        <v>288</v>
      </c>
      <c r="G231" s="133" t="s">
        <v>202</v>
      </c>
      <c r="H231" s="134">
        <v>1756.23</v>
      </c>
      <c r="I231" s="135"/>
      <c r="J231" s="136">
        <f>ROUND(I231*H231,2)</f>
        <v>0</v>
      </c>
      <c r="K231" s="132" t="s">
        <v>164</v>
      </c>
      <c r="L231" s="31"/>
      <c r="M231" s="137" t="s">
        <v>1</v>
      </c>
      <c r="N231" s="138" t="s">
        <v>39</v>
      </c>
      <c r="P231" s="139">
        <f>O231*H231</f>
        <v>0</v>
      </c>
      <c r="Q231" s="139">
        <v>0</v>
      </c>
      <c r="R231" s="139">
        <f>Q231*H231</f>
        <v>0</v>
      </c>
      <c r="S231" s="139">
        <v>0</v>
      </c>
      <c r="T231" s="140">
        <f>S231*H231</f>
        <v>0</v>
      </c>
      <c r="AR231" s="141" t="s">
        <v>165</v>
      </c>
      <c r="AT231" s="141" t="s">
        <v>160</v>
      </c>
      <c r="AU231" s="141" t="s">
        <v>82</v>
      </c>
      <c r="AY231" s="16" t="s">
        <v>159</v>
      </c>
      <c r="BE231" s="142">
        <f>IF(N231="základní",J231,0)</f>
        <v>0</v>
      </c>
      <c r="BF231" s="142">
        <f>IF(N231="snížená",J231,0)</f>
        <v>0</v>
      </c>
      <c r="BG231" s="142">
        <f>IF(N231="zákl. přenesená",J231,0)</f>
        <v>0</v>
      </c>
      <c r="BH231" s="142">
        <f>IF(N231="sníž. přenesená",J231,0)</f>
        <v>0</v>
      </c>
      <c r="BI231" s="142">
        <f>IF(N231="nulová",J231,0)</f>
        <v>0</v>
      </c>
      <c r="BJ231" s="16" t="s">
        <v>82</v>
      </c>
      <c r="BK231" s="142">
        <f>ROUND(I231*H231,2)</f>
        <v>0</v>
      </c>
      <c r="BL231" s="16" t="s">
        <v>165</v>
      </c>
      <c r="BM231" s="141" t="s">
        <v>289</v>
      </c>
    </row>
    <row r="232" spans="2:65" s="1" customFormat="1" ht="19.5">
      <c r="B232" s="31"/>
      <c r="D232" s="143" t="s">
        <v>167</v>
      </c>
      <c r="F232" s="144" t="s">
        <v>290</v>
      </c>
      <c r="I232" s="145"/>
      <c r="L232" s="31"/>
      <c r="M232" s="146"/>
      <c r="T232" s="54"/>
      <c r="AT232" s="16" t="s">
        <v>167</v>
      </c>
      <c r="AU232" s="16" t="s">
        <v>82</v>
      </c>
    </row>
    <row r="233" spans="2:65" s="1" customFormat="1">
      <c r="B233" s="31"/>
      <c r="D233" s="147" t="s">
        <v>169</v>
      </c>
      <c r="F233" s="148" t="s">
        <v>291</v>
      </c>
      <c r="I233" s="145"/>
      <c r="L233" s="31"/>
      <c r="M233" s="146"/>
      <c r="T233" s="54"/>
      <c r="AT233" s="16" t="s">
        <v>169</v>
      </c>
      <c r="AU233" s="16" t="s">
        <v>82</v>
      </c>
    </row>
    <row r="234" spans="2:65" s="12" customFormat="1">
      <c r="B234" s="149"/>
      <c r="D234" s="143" t="s">
        <v>171</v>
      </c>
      <c r="E234" s="150" t="s">
        <v>1</v>
      </c>
      <c r="F234" s="151" t="s">
        <v>284</v>
      </c>
      <c r="H234" s="152">
        <v>1756.23</v>
      </c>
      <c r="I234" s="153"/>
      <c r="L234" s="149"/>
      <c r="M234" s="154"/>
      <c r="T234" s="155"/>
      <c r="AT234" s="150" t="s">
        <v>171</v>
      </c>
      <c r="AU234" s="150" t="s">
        <v>82</v>
      </c>
      <c r="AV234" s="12" t="s">
        <v>84</v>
      </c>
      <c r="AW234" s="12" t="s">
        <v>31</v>
      </c>
      <c r="AX234" s="12" t="s">
        <v>74</v>
      </c>
      <c r="AY234" s="150" t="s">
        <v>159</v>
      </c>
    </row>
    <row r="235" spans="2:65" s="13" customFormat="1">
      <c r="B235" s="156"/>
      <c r="D235" s="143" t="s">
        <v>171</v>
      </c>
      <c r="E235" s="157" t="s">
        <v>1</v>
      </c>
      <c r="F235" s="158" t="s">
        <v>173</v>
      </c>
      <c r="H235" s="159">
        <v>1756.23</v>
      </c>
      <c r="I235" s="160"/>
      <c r="L235" s="156"/>
      <c r="M235" s="161"/>
      <c r="T235" s="162"/>
      <c r="AT235" s="157" t="s">
        <v>171</v>
      </c>
      <c r="AU235" s="157" t="s">
        <v>82</v>
      </c>
      <c r="AV235" s="13" t="s">
        <v>165</v>
      </c>
      <c r="AW235" s="13" t="s">
        <v>31</v>
      </c>
      <c r="AX235" s="13" t="s">
        <v>82</v>
      </c>
      <c r="AY235" s="157" t="s">
        <v>159</v>
      </c>
    </row>
    <row r="236" spans="2:65" s="1" customFormat="1" ht="16.5" customHeight="1">
      <c r="B236" s="129"/>
      <c r="C236" s="130" t="s">
        <v>285</v>
      </c>
      <c r="D236" s="130" t="s">
        <v>160</v>
      </c>
      <c r="E236" s="131" t="s">
        <v>292</v>
      </c>
      <c r="F236" s="132" t="s">
        <v>293</v>
      </c>
      <c r="G236" s="133" t="s">
        <v>202</v>
      </c>
      <c r="H236" s="134">
        <v>61.853000000000002</v>
      </c>
      <c r="I236" s="135"/>
      <c r="J236" s="136">
        <f>ROUND(I236*H236,2)</f>
        <v>0</v>
      </c>
      <c r="K236" s="132" t="s">
        <v>164</v>
      </c>
      <c r="L236" s="31"/>
      <c r="M236" s="137" t="s">
        <v>1</v>
      </c>
      <c r="N236" s="138" t="s">
        <v>39</v>
      </c>
      <c r="P236" s="139">
        <f>O236*H236</f>
        <v>0</v>
      </c>
      <c r="Q236" s="139">
        <v>0</v>
      </c>
      <c r="R236" s="139">
        <f>Q236*H236</f>
        <v>0</v>
      </c>
      <c r="S236" s="139">
        <v>0</v>
      </c>
      <c r="T236" s="140">
        <f>S236*H236</f>
        <v>0</v>
      </c>
      <c r="AR236" s="141" t="s">
        <v>165</v>
      </c>
      <c r="AT236" s="141" t="s">
        <v>160</v>
      </c>
      <c r="AU236" s="141" t="s">
        <v>82</v>
      </c>
      <c r="AY236" s="16" t="s">
        <v>159</v>
      </c>
      <c r="BE236" s="142">
        <f>IF(N236="základní",J236,0)</f>
        <v>0</v>
      </c>
      <c r="BF236" s="142">
        <f>IF(N236="snížená",J236,0)</f>
        <v>0</v>
      </c>
      <c r="BG236" s="142">
        <f>IF(N236="zákl. přenesená",J236,0)</f>
        <v>0</v>
      </c>
      <c r="BH236" s="142">
        <f>IF(N236="sníž. přenesená",J236,0)</f>
        <v>0</v>
      </c>
      <c r="BI236" s="142">
        <f>IF(N236="nulová",J236,0)</f>
        <v>0</v>
      </c>
      <c r="BJ236" s="16" t="s">
        <v>82</v>
      </c>
      <c r="BK236" s="142">
        <f>ROUND(I236*H236,2)</f>
        <v>0</v>
      </c>
      <c r="BL236" s="16" t="s">
        <v>165</v>
      </c>
      <c r="BM236" s="141" t="s">
        <v>294</v>
      </c>
    </row>
    <row r="237" spans="2:65" s="1" customFormat="1" ht="19.5">
      <c r="B237" s="31"/>
      <c r="D237" s="143" t="s">
        <v>167</v>
      </c>
      <c r="F237" s="144" t="s">
        <v>295</v>
      </c>
      <c r="I237" s="145"/>
      <c r="L237" s="31"/>
      <c r="M237" s="146"/>
      <c r="T237" s="54"/>
      <c r="AT237" s="16" t="s">
        <v>167</v>
      </c>
      <c r="AU237" s="16" t="s">
        <v>82</v>
      </c>
    </row>
    <row r="238" spans="2:65" s="1" customFormat="1">
      <c r="B238" s="31"/>
      <c r="D238" s="147" t="s">
        <v>169</v>
      </c>
      <c r="F238" s="148" t="s">
        <v>296</v>
      </c>
      <c r="I238" s="145"/>
      <c r="L238" s="31"/>
      <c r="M238" s="146"/>
      <c r="T238" s="54"/>
      <c r="AT238" s="16" t="s">
        <v>169</v>
      </c>
      <c r="AU238" s="16" t="s">
        <v>82</v>
      </c>
    </row>
    <row r="239" spans="2:65" s="12" customFormat="1">
      <c r="B239" s="149"/>
      <c r="D239" s="143" t="s">
        <v>171</v>
      </c>
      <c r="E239" s="150" t="s">
        <v>1</v>
      </c>
      <c r="F239" s="151" t="s">
        <v>297</v>
      </c>
      <c r="H239" s="152">
        <v>61.853000000000002</v>
      </c>
      <c r="I239" s="153"/>
      <c r="L239" s="149"/>
      <c r="M239" s="154"/>
      <c r="T239" s="155"/>
      <c r="AT239" s="150" t="s">
        <v>171</v>
      </c>
      <c r="AU239" s="150" t="s">
        <v>82</v>
      </c>
      <c r="AV239" s="12" t="s">
        <v>84</v>
      </c>
      <c r="AW239" s="12" t="s">
        <v>31</v>
      </c>
      <c r="AX239" s="12" t="s">
        <v>74</v>
      </c>
      <c r="AY239" s="150" t="s">
        <v>159</v>
      </c>
    </row>
    <row r="240" spans="2:65" s="13" customFormat="1">
      <c r="B240" s="156"/>
      <c r="D240" s="143" t="s">
        <v>171</v>
      </c>
      <c r="E240" s="157" t="s">
        <v>1</v>
      </c>
      <c r="F240" s="158" t="s">
        <v>173</v>
      </c>
      <c r="H240" s="159">
        <v>61.853000000000002</v>
      </c>
      <c r="I240" s="160"/>
      <c r="L240" s="156"/>
      <c r="M240" s="161"/>
      <c r="T240" s="162"/>
      <c r="AT240" s="157" t="s">
        <v>171</v>
      </c>
      <c r="AU240" s="157" t="s">
        <v>82</v>
      </c>
      <c r="AV240" s="13" t="s">
        <v>165</v>
      </c>
      <c r="AW240" s="13" t="s">
        <v>31</v>
      </c>
      <c r="AX240" s="13" t="s">
        <v>82</v>
      </c>
      <c r="AY240" s="157" t="s">
        <v>159</v>
      </c>
    </row>
    <row r="241" spans="2:65" s="11" customFormat="1" ht="25.9" customHeight="1">
      <c r="B241" s="119"/>
      <c r="D241" s="120" t="s">
        <v>73</v>
      </c>
      <c r="E241" s="121" t="s">
        <v>298</v>
      </c>
      <c r="F241" s="121" t="s">
        <v>299</v>
      </c>
      <c r="I241" s="122"/>
      <c r="J241" s="123">
        <f>BK241</f>
        <v>0</v>
      </c>
      <c r="L241" s="119"/>
      <c r="M241" s="124"/>
      <c r="P241" s="125">
        <f>SUM(P242:P246)</f>
        <v>0</v>
      </c>
      <c r="R241" s="125">
        <f>SUM(R242:R246)</f>
        <v>0</v>
      </c>
      <c r="T241" s="126">
        <f>SUM(T242:T246)</f>
        <v>0</v>
      </c>
      <c r="AR241" s="120" t="s">
        <v>82</v>
      </c>
      <c r="AT241" s="127" t="s">
        <v>73</v>
      </c>
      <c r="AU241" s="127" t="s">
        <v>74</v>
      </c>
      <c r="AY241" s="120" t="s">
        <v>159</v>
      </c>
      <c r="BK241" s="128">
        <f>SUM(BK242:BK246)</f>
        <v>0</v>
      </c>
    </row>
    <row r="242" spans="2:65" s="1" customFormat="1" ht="16.5" customHeight="1">
      <c r="B242" s="129"/>
      <c r="C242" s="130" t="s">
        <v>300</v>
      </c>
      <c r="D242" s="130" t="s">
        <v>160</v>
      </c>
      <c r="E242" s="131" t="s">
        <v>301</v>
      </c>
      <c r="F242" s="132" t="s">
        <v>302</v>
      </c>
      <c r="G242" s="133" t="s">
        <v>303</v>
      </c>
      <c r="H242" s="134">
        <v>216</v>
      </c>
      <c r="I242" s="135"/>
      <c r="J242" s="136">
        <f>ROUND(I242*H242,2)</f>
        <v>0</v>
      </c>
      <c r="K242" s="132" t="s">
        <v>164</v>
      </c>
      <c r="L242" s="31"/>
      <c r="M242" s="137" t="s">
        <v>1</v>
      </c>
      <c r="N242" s="138" t="s">
        <v>39</v>
      </c>
      <c r="P242" s="139">
        <f>O242*H242</f>
        <v>0</v>
      </c>
      <c r="Q242" s="139">
        <v>0</v>
      </c>
      <c r="R242" s="139">
        <f>Q242*H242</f>
        <v>0</v>
      </c>
      <c r="S242" s="139">
        <v>0</v>
      </c>
      <c r="T242" s="140">
        <f>S242*H242</f>
        <v>0</v>
      </c>
      <c r="AR242" s="141" t="s">
        <v>165</v>
      </c>
      <c r="AT242" s="141" t="s">
        <v>160</v>
      </c>
      <c r="AU242" s="141" t="s">
        <v>82</v>
      </c>
      <c r="AY242" s="16" t="s">
        <v>159</v>
      </c>
      <c r="BE242" s="142">
        <f>IF(N242="základní",J242,0)</f>
        <v>0</v>
      </c>
      <c r="BF242" s="142">
        <f>IF(N242="snížená",J242,0)</f>
        <v>0</v>
      </c>
      <c r="BG242" s="142">
        <f>IF(N242="zákl. přenesená",J242,0)</f>
        <v>0</v>
      </c>
      <c r="BH242" s="142">
        <f>IF(N242="sníž. přenesená",J242,0)</f>
        <v>0</v>
      </c>
      <c r="BI242" s="142">
        <f>IF(N242="nulová",J242,0)</f>
        <v>0</v>
      </c>
      <c r="BJ242" s="16" t="s">
        <v>82</v>
      </c>
      <c r="BK242" s="142">
        <f>ROUND(I242*H242,2)</f>
        <v>0</v>
      </c>
      <c r="BL242" s="16" t="s">
        <v>165</v>
      </c>
      <c r="BM242" s="141" t="s">
        <v>304</v>
      </c>
    </row>
    <row r="243" spans="2:65" s="1" customFormat="1">
      <c r="B243" s="31"/>
      <c r="D243" s="143" t="s">
        <v>167</v>
      </c>
      <c r="F243" s="144" t="s">
        <v>305</v>
      </c>
      <c r="I243" s="145"/>
      <c r="L243" s="31"/>
      <c r="M243" s="146"/>
      <c r="T243" s="54"/>
      <c r="AT243" s="16" t="s">
        <v>167</v>
      </c>
      <c r="AU243" s="16" t="s">
        <v>82</v>
      </c>
    </row>
    <row r="244" spans="2:65" s="1" customFormat="1">
      <c r="B244" s="31"/>
      <c r="D244" s="147" t="s">
        <v>169</v>
      </c>
      <c r="F244" s="148" t="s">
        <v>306</v>
      </c>
      <c r="I244" s="145"/>
      <c r="L244" s="31"/>
      <c r="M244" s="146"/>
      <c r="T244" s="54"/>
      <c r="AT244" s="16" t="s">
        <v>169</v>
      </c>
      <c r="AU244" s="16" t="s">
        <v>82</v>
      </c>
    </row>
    <row r="245" spans="2:65" s="12" customFormat="1">
      <c r="B245" s="149"/>
      <c r="D245" s="143" t="s">
        <v>171</v>
      </c>
      <c r="E245" s="150" t="s">
        <v>1</v>
      </c>
      <c r="F245" s="151" t="s">
        <v>307</v>
      </c>
      <c r="H245" s="152">
        <v>216</v>
      </c>
      <c r="I245" s="153"/>
      <c r="L245" s="149"/>
      <c r="M245" s="154"/>
      <c r="T245" s="155"/>
      <c r="AT245" s="150" t="s">
        <v>171</v>
      </c>
      <c r="AU245" s="150" t="s">
        <v>82</v>
      </c>
      <c r="AV245" s="12" t="s">
        <v>84</v>
      </c>
      <c r="AW245" s="12" t="s">
        <v>31</v>
      </c>
      <c r="AX245" s="12" t="s">
        <v>74</v>
      </c>
      <c r="AY245" s="150" t="s">
        <v>159</v>
      </c>
    </row>
    <row r="246" spans="2:65" s="13" customFormat="1">
      <c r="B246" s="156"/>
      <c r="D246" s="143" t="s">
        <v>171</v>
      </c>
      <c r="E246" s="157" t="s">
        <v>1</v>
      </c>
      <c r="F246" s="158" t="s">
        <v>173</v>
      </c>
      <c r="H246" s="159">
        <v>216</v>
      </c>
      <c r="I246" s="160"/>
      <c r="L246" s="156"/>
      <c r="M246" s="161"/>
      <c r="T246" s="162"/>
      <c r="AT246" s="157" t="s">
        <v>171</v>
      </c>
      <c r="AU246" s="157" t="s">
        <v>82</v>
      </c>
      <c r="AV246" s="13" t="s">
        <v>165</v>
      </c>
      <c r="AW246" s="13" t="s">
        <v>31</v>
      </c>
      <c r="AX246" s="13" t="s">
        <v>82</v>
      </c>
      <c r="AY246" s="157" t="s">
        <v>159</v>
      </c>
    </row>
    <row r="247" spans="2:65" s="11" customFormat="1" ht="25.9" customHeight="1">
      <c r="B247" s="119"/>
      <c r="D247" s="120" t="s">
        <v>73</v>
      </c>
      <c r="E247" s="121" t="s">
        <v>308</v>
      </c>
      <c r="F247" s="121" t="s">
        <v>309</v>
      </c>
      <c r="I247" s="122"/>
      <c r="J247" s="123">
        <f>BK247</f>
        <v>0</v>
      </c>
      <c r="L247" s="119"/>
      <c r="M247" s="124"/>
      <c r="P247" s="125">
        <f>SUM(P248:P300)</f>
        <v>0</v>
      </c>
      <c r="R247" s="125">
        <f>SUM(R248:R300)</f>
        <v>227.89336551999997</v>
      </c>
      <c r="T247" s="126">
        <f>SUM(T248:T300)</f>
        <v>0</v>
      </c>
      <c r="AR247" s="120" t="s">
        <v>82</v>
      </c>
      <c r="AT247" s="127" t="s">
        <v>73</v>
      </c>
      <c r="AU247" s="127" t="s">
        <v>74</v>
      </c>
      <c r="AY247" s="120" t="s">
        <v>159</v>
      </c>
      <c r="BK247" s="128">
        <f>SUM(BK248:BK300)</f>
        <v>0</v>
      </c>
    </row>
    <row r="248" spans="2:65" s="1" customFormat="1" ht="16.5" customHeight="1">
      <c r="B248" s="129"/>
      <c r="C248" s="130" t="s">
        <v>298</v>
      </c>
      <c r="D248" s="130" t="s">
        <v>160</v>
      </c>
      <c r="E248" s="131" t="s">
        <v>310</v>
      </c>
      <c r="F248" s="132" t="s">
        <v>311</v>
      </c>
      <c r="G248" s="133" t="s">
        <v>202</v>
      </c>
      <c r="H248" s="134">
        <v>19.378</v>
      </c>
      <c r="I248" s="135"/>
      <c r="J248" s="136">
        <f>ROUND(I248*H248,2)</f>
        <v>0</v>
      </c>
      <c r="K248" s="132" t="s">
        <v>164</v>
      </c>
      <c r="L248" s="31"/>
      <c r="M248" s="137" t="s">
        <v>1</v>
      </c>
      <c r="N248" s="138" t="s">
        <v>39</v>
      </c>
      <c r="P248" s="139">
        <f>O248*H248</f>
        <v>0</v>
      </c>
      <c r="Q248" s="139">
        <v>2.16</v>
      </c>
      <c r="R248" s="139">
        <f>Q248*H248</f>
        <v>41.856480000000005</v>
      </c>
      <c r="S248" s="139">
        <v>0</v>
      </c>
      <c r="T248" s="140">
        <f>S248*H248</f>
        <v>0</v>
      </c>
      <c r="AR248" s="141" t="s">
        <v>165</v>
      </c>
      <c r="AT248" s="141" t="s">
        <v>160</v>
      </c>
      <c r="AU248" s="141" t="s">
        <v>82</v>
      </c>
      <c r="AY248" s="16" t="s">
        <v>159</v>
      </c>
      <c r="BE248" s="142">
        <f>IF(N248="základní",J248,0)</f>
        <v>0</v>
      </c>
      <c r="BF248" s="142">
        <f>IF(N248="snížená",J248,0)</f>
        <v>0</v>
      </c>
      <c r="BG248" s="142">
        <f>IF(N248="zákl. přenesená",J248,0)</f>
        <v>0</v>
      </c>
      <c r="BH248" s="142">
        <f>IF(N248="sníž. přenesená",J248,0)</f>
        <v>0</v>
      </c>
      <c r="BI248" s="142">
        <f>IF(N248="nulová",J248,0)</f>
        <v>0</v>
      </c>
      <c r="BJ248" s="16" t="s">
        <v>82</v>
      </c>
      <c r="BK248" s="142">
        <f>ROUND(I248*H248,2)</f>
        <v>0</v>
      </c>
      <c r="BL248" s="16" t="s">
        <v>165</v>
      </c>
      <c r="BM248" s="141" t="s">
        <v>312</v>
      </c>
    </row>
    <row r="249" spans="2:65" s="1" customFormat="1">
      <c r="B249" s="31"/>
      <c r="D249" s="143" t="s">
        <v>167</v>
      </c>
      <c r="F249" s="144" t="s">
        <v>313</v>
      </c>
      <c r="I249" s="145"/>
      <c r="L249" s="31"/>
      <c r="M249" s="146"/>
      <c r="T249" s="54"/>
      <c r="AT249" s="16" t="s">
        <v>167</v>
      </c>
      <c r="AU249" s="16" t="s">
        <v>82</v>
      </c>
    </row>
    <row r="250" spans="2:65" s="1" customFormat="1">
      <c r="B250" s="31"/>
      <c r="D250" s="147" t="s">
        <v>169</v>
      </c>
      <c r="F250" s="148" t="s">
        <v>314</v>
      </c>
      <c r="I250" s="145"/>
      <c r="L250" s="31"/>
      <c r="M250" s="146"/>
      <c r="T250" s="54"/>
      <c r="AT250" s="16" t="s">
        <v>169</v>
      </c>
      <c r="AU250" s="16" t="s">
        <v>82</v>
      </c>
    </row>
    <row r="251" spans="2:65" s="12" customFormat="1">
      <c r="B251" s="149"/>
      <c r="D251" s="143" t="s">
        <v>171</v>
      </c>
      <c r="E251" s="150" t="s">
        <v>1</v>
      </c>
      <c r="F251" s="151" t="s">
        <v>315</v>
      </c>
      <c r="H251" s="152">
        <v>19.378</v>
      </c>
      <c r="I251" s="153"/>
      <c r="L251" s="149"/>
      <c r="M251" s="154"/>
      <c r="T251" s="155"/>
      <c r="AT251" s="150" t="s">
        <v>171</v>
      </c>
      <c r="AU251" s="150" t="s">
        <v>82</v>
      </c>
      <c r="AV251" s="12" t="s">
        <v>84</v>
      </c>
      <c r="AW251" s="12" t="s">
        <v>31</v>
      </c>
      <c r="AX251" s="12" t="s">
        <v>74</v>
      </c>
      <c r="AY251" s="150" t="s">
        <v>159</v>
      </c>
    </row>
    <row r="252" spans="2:65" s="13" customFormat="1">
      <c r="B252" s="156"/>
      <c r="D252" s="143" t="s">
        <v>171</v>
      </c>
      <c r="E252" s="157" t="s">
        <v>1</v>
      </c>
      <c r="F252" s="158" t="s">
        <v>173</v>
      </c>
      <c r="H252" s="159">
        <v>19.378</v>
      </c>
      <c r="I252" s="160"/>
      <c r="L252" s="156"/>
      <c r="M252" s="161"/>
      <c r="T252" s="162"/>
      <c r="AT252" s="157" t="s">
        <v>171</v>
      </c>
      <c r="AU252" s="157" t="s">
        <v>82</v>
      </c>
      <c r="AV252" s="13" t="s">
        <v>165</v>
      </c>
      <c r="AW252" s="13" t="s">
        <v>31</v>
      </c>
      <c r="AX252" s="13" t="s">
        <v>82</v>
      </c>
      <c r="AY252" s="157" t="s">
        <v>159</v>
      </c>
    </row>
    <row r="253" spans="2:65" s="1" customFormat="1" ht="16.5" customHeight="1">
      <c r="B253" s="129"/>
      <c r="C253" s="130" t="s">
        <v>316</v>
      </c>
      <c r="D253" s="130" t="s">
        <v>160</v>
      </c>
      <c r="E253" s="131" t="s">
        <v>317</v>
      </c>
      <c r="F253" s="132" t="s">
        <v>318</v>
      </c>
      <c r="G253" s="133" t="s">
        <v>218</v>
      </c>
      <c r="H253" s="134">
        <v>118</v>
      </c>
      <c r="I253" s="135"/>
      <c r="J253" s="136">
        <f>ROUND(I253*H253,2)</f>
        <v>0</v>
      </c>
      <c r="K253" s="132" t="s">
        <v>164</v>
      </c>
      <c r="L253" s="31"/>
      <c r="M253" s="137" t="s">
        <v>1</v>
      </c>
      <c r="N253" s="138" t="s">
        <v>39</v>
      </c>
      <c r="P253" s="139">
        <f>O253*H253</f>
        <v>0</v>
      </c>
      <c r="Q253" s="139">
        <v>0.12845999999999999</v>
      </c>
      <c r="R253" s="139">
        <f>Q253*H253</f>
        <v>15.15828</v>
      </c>
      <c r="S253" s="139">
        <v>0</v>
      </c>
      <c r="T253" s="140">
        <f>S253*H253</f>
        <v>0</v>
      </c>
      <c r="AR253" s="141" t="s">
        <v>165</v>
      </c>
      <c r="AT253" s="141" t="s">
        <v>160</v>
      </c>
      <c r="AU253" s="141" t="s">
        <v>82</v>
      </c>
      <c r="AY253" s="16" t="s">
        <v>159</v>
      </c>
      <c r="BE253" s="142">
        <f>IF(N253="základní",J253,0)</f>
        <v>0</v>
      </c>
      <c r="BF253" s="142">
        <f>IF(N253="snížená",J253,0)</f>
        <v>0</v>
      </c>
      <c r="BG253" s="142">
        <f>IF(N253="zákl. přenesená",J253,0)</f>
        <v>0</v>
      </c>
      <c r="BH253" s="142">
        <f>IF(N253="sníž. přenesená",J253,0)</f>
        <v>0</v>
      </c>
      <c r="BI253" s="142">
        <f>IF(N253="nulová",J253,0)</f>
        <v>0</v>
      </c>
      <c r="BJ253" s="16" t="s">
        <v>82</v>
      </c>
      <c r="BK253" s="142">
        <f>ROUND(I253*H253,2)</f>
        <v>0</v>
      </c>
      <c r="BL253" s="16" t="s">
        <v>165</v>
      </c>
      <c r="BM253" s="141" t="s">
        <v>319</v>
      </c>
    </row>
    <row r="254" spans="2:65" s="1" customFormat="1">
      <c r="B254" s="31"/>
      <c r="D254" s="143" t="s">
        <v>167</v>
      </c>
      <c r="F254" s="144" t="s">
        <v>320</v>
      </c>
      <c r="I254" s="145"/>
      <c r="L254" s="31"/>
      <c r="M254" s="146"/>
      <c r="T254" s="54"/>
      <c r="AT254" s="16" t="s">
        <v>167</v>
      </c>
      <c r="AU254" s="16" t="s">
        <v>82</v>
      </c>
    </row>
    <row r="255" spans="2:65" s="1" customFormat="1">
      <c r="B255" s="31"/>
      <c r="D255" s="147" t="s">
        <v>169</v>
      </c>
      <c r="F255" s="148" t="s">
        <v>321</v>
      </c>
      <c r="I255" s="145"/>
      <c r="L255" s="31"/>
      <c r="M255" s="146"/>
      <c r="T255" s="54"/>
      <c r="AT255" s="16" t="s">
        <v>169</v>
      </c>
      <c r="AU255" s="16" t="s">
        <v>82</v>
      </c>
    </row>
    <row r="256" spans="2:65" s="12" customFormat="1">
      <c r="B256" s="149"/>
      <c r="D256" s="143" t="s">
        <v>171</v>
      </c>
      <c r="E256" s="150" t="s">
        <v>1</v>
      </c>
      <c r="F256" s="151" t="s">
        <v>322</v>
      </c>
      <c r="H256" s="152">
        <v>118</v>
      </c>
      <c r="I256" s="153"/>
      <c r="L256" s="149"/>
      <c r="M256" s="154"/>
      <c r="T256" s="155"/>
      <c r="AT256" s="150" t="s">
        <v>171</v>
      </c>
      <c r="AU256" s="150" t="s">
        <v>82</v>
      </c>
      <c r="AV256" s="12" t="s">
        <v>84</v>
      </c>
      <c r="AW256" s="12" t="s">
        <v>31</v>
      </c>
      <c r="AX256" s="12" t="s">
        <v>74</v>
      </c>
      <c r="AY256" s="150" t="s">
        <v>159</v>
      </c>
    </row>
    <row r="257" spans="2:65" s="13" customFormat="1">
      <c r="B257" s="156"/>
      <c r="D257" s="143" t="s">
        <v>171</v>
      </c>
      <c r="E257" s="157" t="s">
        <v>1</v>
      </c>
      <c r="F257" s="158" t="s">
        <v>173</v>
      </c>
      <c r="H257" s="159">
        <v>118</v>
      </c>
      <c r="I257" s="160"/>
      <c r="L257" s="156"/>
      <c r="M257" s="161"/>
      <c r="T257" s="162"/>
      <c r="AT257" s="157" t="s">
        <v>171</v>
      </c>
      <c r="AU257" s="157" t="s">
        <v>82</v>
      </c>
      <c r="AV257" s="13" t="s">
        <v>165</v>
      </c>
      <c r="AW257" s="13" t="s">
        <v>31</v>
      </c>
      <c r="AX257" s="13" t="s">
        <v>82</v>
      </c>
      <c r="AY257" s="157" t="s">
        <v>159</v>
      </c>
    </row>
    <row r="258" spans="2:65" s="1" customFormat="1" ht="16.5" customHeight="1">
      <c r="B258" s="129"/>
      <c r="C258" s="130" t="s">
        <v>7</v>
      </c>
      <c r="D258" s="130" t="s">
        <v>160</v>
      </c>
      <c r="E258" s="131" t="s">
        <v>323</v>
      </c>
      <c r="F258" s="132" t="s">
        <v>324</v>
      </c>
      <c r="G258" s="133" t="s">
        <v>218</v>
      </c>
      <c r="H258" s="134">
        <v>41</v>
      </c>
      <c r="I258" s="135"/>
      <c r="J258" s="136">
        <f>ROUND(I258*H258,2)</f>
        <v>0</v>
      </c>
      <c r="K258" s="132" t="s">
        <v>164</v>
      </c>
      <c r="L258" s="31"/>
      <c r="M258" s="137" t="s">
        <v>1</v>
      </c>
      <c r="N258" s="138" t="s">
        <v>39</v>
      </c>
      <c r="P258" s="139">
        <f>O258*H258</f>
        <v>0</v>
      </c>
      <c r="Q258" s="139">
        <v>0.12845999999999999</v>
      </c>
      <c r="R258" s="139">
        <f>Q258*H258</f>
        <v>5.2668599999999994</v>
      </c>
      <c r="S258" s="139">
        <v>0</v>
      </c>
      <c r="T258" s="140">
        <f>S258*H258</f>
        <v>0</v>
      </c>
      <c r="AR258" s="141" t="s">
        <v>165</v>
      </c>
      <c r="AT258" s="141" t="s">
        <v>160</v>
      </c>
      <c r="AU258" s="141" t="s">
        <v>82</v>
      </c>
      <c r="AY258" s="16" t="s">
        <v>159</v>
      </c>
      <c r="BE258" s="142">
        <f>IF(N258="základní",J258,0)</f>
        <v>0</v>
      </c>
      <c r="BF258" s="142">
        <f>IF(N258="snížená",J258,0)</f>
        <v>0</v>
      </c>
      <c r="BG258" s="142">
        <f>IF(N258="zákl. přenesená",J258,0)</f>
        <v>0</v>
      </c>
      <c r="BH258" s="142">
        <f>IF(N258="sníž. přenesená",J258,0)</f>
        <v>0</v>
      </c>
      <c r="BI258" s="142">
        <f>IF(N258="nulová",J258,0)</f>
        <v>0</v>
      </c>
      <c r="BJ258" s="16" t="s">
        <v>82</v>
      </c>
      <c r="BK258" s="142">
        <f>ROUND(I258*H258,2)</f>
        <v>0</v>
      </c>
      <c r="BL258" s="16" t="s">
        <v>165</v>
      </c>
      <c r="BM258" s="141" t="s">
        <v>325</v>
      </c>
    </row>
    <row r="259" spans="2:65" s="1" customFormat="1">
      <c r="B259" s="31"/>
      <c r="D259" s="143" t="s">
        <v>167</v>
      </c>
      <c r="F259" s="144" t="s">
        <v>326</v>
      </c>
      <c r="I259" s="145"/>
      <c r="L259" s="31"/>
      <c r="M259" s="146"/>
      <c r="T259" s="54"/>
      <c r="AT259" s="16" t="s">
        <v>167</v>
      </c>
      <c r="AU259" s="16" t="s">
        <v>82</v>
      </c>
    </row>
    <row r="260" spans="2:65" s="1" customFormat="1">
      <c r="B260" s="31"/>
      <c r="D260" s="147" t="s">
        <v>169</v>
      </c>
      <c r="F260" s="148" t="s">
        <v>327</v>
      </c>
      <c r="I260" s="145"/>
      <c r="L260" s="31"/>
      <c r="M260" s="146"/>
      <c r="T260" s="54"/>
      <c r="AT260" s="16" t="s">
        <v>169</v>
      </c>
      <c r="AU260" s="16" t="s">
        <v>82</v>
      </c>
    </row>
    <row r="261" spans="2:65" s="12" customFormat="1">
      <c r="B261" s="149"/>
      <c r="D261" s="143" t="s">
        <v>171</v>
      </c>
      <c r="E261" s="150" t="s">
        <v>1</v>
      </c>
      <c r="F261" s="151" t="s">
        <v>328</v>
      </c>
      <c r="H261" s="152">
        <v>41</v>
      </c>
      <c r="I261" s="153"/>
      <c r="L261" s="149"/>
      <c r="M261" s="154"/>
      <c r="T261" s="155"/>
      <c r="AT261" s="150" t="s">
        <v>171</v>
      </c>
      <c r="AU261" s="150" t="s">
        <v>82</v>
      </c>
      <c r="AV261" s="12" t="s">
        <v>84</v>
      </c>
      <c r="AW261" s="12" t="s">
        <v>31</v>
      </c>
      <c r="AX261" s="12" t="s">
        <v>74</v>
      </c>
      <c r="AY261" s="150" t="s">
        <v>159</v>
      </c>
    </row>
    <row r="262" spans="2:65" s="13" customFormat="1">
      <c r="B262" s="156"/>
      <c r="D262" s="143" t="s">
        <v>171</v>
      </c>
      <c r="E262" s="157" t="s">
        <v>1</v>
      </c>
      <c r="F262" s="158" t="s">
        <v>173</v>
      </c>
      <c r="H262" s="159">
        <v>41</v>
      </c>
      <c r="I262" s="160"/>
      <c r="L262" s="156"/>
      <c r="M262" s="161"/>
      <c r="T262" s="162"/>
      <c r="AT262" s="157" t="s">
        <v>171</v>
      </c>
      <c r="AU262" s="157" t="s">
        <v>82</v>
      </c>
      <c r="AV262" s="13" t="s">
        <v>165</v>
      </c>
      <c r="AW262" s="13" t="s">
        <v>31</v>
      </c>
      <c r="AX262" s="13" t="s">
        <v>82</v>
      </c>
      <c r="AY262" s="157" t="s">
        <v>159</v>
      </c>
    </row>
    <row r="263" spans="2:65" s="1" customFormat="1" ht="16.5" customHeight="1">
      <c r="B263" s="129"/>
      <c r="C263" s="130" t="s">
        <v>329</v>
      </c>
      <c r="D263" s="130" t="s">
        <v>160</v>
      </c>
      <c r="E263" s="131" t="s">
        <v>330</v>
      </c>
      <c r="F263" s="132" t="s">
        <v>331</v>
      </c>
      <c r="G263" s="133" t="s">
        <v>218</v>
      </c>
      <c r="H263" s="134">
        <v>160</v>
      </c>
      <c r="I263" s="135"/>
      <c r="J263" s="136">
        <f>ROUND(I263*H263,2)</f>
        <v>0</v>
      </c>
      <c r="K263" s="132" t="s">
        <v>164</v>
      </c>
      <c r="L263" s="31"/>
      <c r="M263" s="137" t="s">
        <v>1</v>
      </c>
      <c r="N263" s="138" t="s">
        <v>39</v>
      </c>
      <c r="P263" s="139">
        <f>O263*H263</f>
        <v>0</v>
      </c>
      <c r="Q263" s="139">
        <v>0.12845999999999999</v>
      </c>
      <c r="R263" s="139">
        <f>Q263*H263</f>
        <v>20.553599999999999</v>
      </c>
      <c r="S263" s="139">
        <v>0</v>
      </c>
      <c r="T263" s="140">
        <f>S263*H263</f>
        <v>0</v>
      </c>
      <c r="AR263" s="141" t="s">
        <v>165</v>
      </c>
      <c r="AT263" s="141" t="s">
        <v>160</v>
      </c>
      <c r="AU263" s="141" t="s">
        <v>82</v>
      </c>
      <c r="AY263" s="16" t="s">
        <v>159</v>
      </c>
      <c r="BE263" s="142">
        <f>IF(N263="základní",J263,0)</f>
        <v>0</v>
      </c>
      <c r="BF263" s="142">
        <f>IF(N263="snížená",J263,0)</f>
        <v>0</v>
      </c>
      <c r="BG263" s="142">
        <f>IF(N263="zákl. přenesená",J263,0)</f>
        <v>0</v>
      </c>
      <c r="BH263" s="142">
        <f>IF(N263="sníž. přenesená",J263,0)</f>
        <v>0</v>
      </c>
      <c r="BI263" s="142">
        <f>IF(N263="nulová",J263,0)</f>
        <v>0</v>
      </c>
      <c r="BJ263" s="16" t="s">
        <v>82</v>
      </c>
      <c r="BK263" s="142">
        <f>ROUND(I263*H263,2)</f>
        <v>0</v>
      </c>
      <c r="BL263" s="16" t="s">
        <v>165</v>
      </c>
      <c r="BM263" s="141" t="s">
        <v>332</v>
      </c>
    </row>
    <row r="264" spans="2:65" s="1" customFormat="1">
      <c r="B264" s="31"/>
      <c r="D264" s="143" t="s">
        <v>167</v>
      </c>
      <c r="F264" s="144" t="s">
        <v>333</v>
      </c>
      <c r="I264" s="145"/>
      <c r="L264" s="31"/>
      <c r="M264" s="146"/>
      <c r="T264" s="54"/>
      <c r="AT264" s="16" t="s">
        <v>167</v>
      </c>
      <c r="AU264" s="16" t="s">
        <v>82</v>
      </c>
    </row>
    <row r="265" spans="2:65" s="1" customFormat="1">
      <c r="B265" s="31"/>
      <c r="D265" s="147" t="s">
        <v>169</v>
      </c>
      <c r="F265" s="148" t="s">
        <v>334</v>
      </c>
      <c r="I265" s="145"/>
      <c r="L265" s="31"/>
      <c r="M265" s="146"/>
      <c r="T265" s="54"/>
      <c r="AT265" s="16" t="s">
        <v>169</v>
      </c>
      <c r="AU265" s="16" t="s">
        <v>82</v>
      </c>
    </row>
    <row r="266" spans="2:65" s="12" customFormat="1">
      <c r="B266" s="149"/>
      <c r="D266" s="143" t="s">
        <v>171</v>
      </c>
      <c r="E266" s="150" t="s">
        <v>1</v>
      </c>
      <c r="F266" s="151" t="s">
        <v>335</v>
      </c>
      <c r="H266" s="152">
        <v>160</v>
      </c>
      <c r="I266" s="153"/>
      <c r="L266" s="149"/>
      <c r="M266" s="154"/>
      <c r="T266" s="155"/>
      <c r="AT266" s="150" t="s">
        <v>171</v>
      </c>
      <c r="AU266" s="150" t="s">
        <v>82</v>
      </c>
      <c r="AV266" s="12" t="s">
        <v>84</v>
      </c>
      <c r="AW266" s="12" t="s">
        <v>31</v>
      </c>
      <c r="AX266" s="12" t="s">
        <v>74</v>
      </c>
      <c r="AY266" s="150" t="s">
        <v>159</v>
      </c>
    </row>
    <row r="267" spans="2:65" s="13" customFormat="1">
      <c r="B267" s="156"/>
      <c r="D267" s="143" t="s">
        <v>171</v>
      </c>
      <c r="E267" s="157" t="s">
        <v>1</v>
      </c>
      <c r="F267" s="158" t="s">
        <v>173</v>
      </c>
      <c r="H267" s="159">
        <v>160</v>
      </c>
      <c r="I267" s="160"/>
      <c r="L267" s="156"/>
      <c r="M267" s="161"/>
      <c r="T267" s="162"/>
      <c r="AT267" s="157" t="s">
        <v>171</v>
      </c>
      <c r="AU267" s="157" t="s">
        <v>82</v>
      </c>
      <c r="AV267" s="13" t="s">
        <v>165</v>
      </c>
      <c r="AW267" s="13" t="s">
        <v>31</v>
      </c>
      <c r="AX267" s="13" t="s">
        <v>82</v>
      </c>
      <c r="AY267" s="157" t="s">
        <v>159</v>
      </c>
    </row>
    <row r="268" spans="2:65" s="1" customFormat="1" ht="16.5" customHeight="1">
      <c r="B268" s="129"/>
      <c r="C268" s="130" t="s">
        <v>336</v>
      </c>
      <c r="D268" s="130" t="s">
        <v>160</v>
      </c>
      <c r="E268" s="131" t="s">
        <v>337</v>
      </c>
      <c r="F268" s="132" t="s">
        <v>338</v>
      </c>
      <c r="G268" s="133" t="s">
        <v>218</v>
      </c>
      <c r="H268" s="134">
        <v>1</v>
      </c>
      <c r="I268" s="135"/>
      <c r="J268" s="136">
        <f>ROUND(I268*H268,2)</f>
        <v>0</v>
      </c>
      <c r="K268" s="132" t="s">
        <v>164</v>
      </c>
      <c r="L268" s="31"/>
      <c r="M268" s="137" t="s">
        <v>1</v>
      </c>
      <c r="N268" s="138" t="s">
        <v>39</v>
      </c>
      <c r="P268" s="139">
        <f>O268*H268</f>
        <v>0</v>
      </c>
      <c r="Q268" s="139">
        <v>0.14910999999999999</v>
      </c>
      <c r="R268" s="139">
        <f>Q268*H268</f>
        <v>0.14910999999999999</v>
      </c>
      <c r="S268" s="139">
        <v>0</v>
      </c>
      <c r="T268" s="140">
        <f>S268*H268</f>
        <v>0</v>
      </c>
      <c r="AR268" s="141" t="s">
        <v>165</v>
      </c>
      <c r="AT268" s="141" t="s">
        <v>160</v>
      </c>
      <c r="AU268" s="141" t="s">
        <v>82</v>
      </c>
      <c r="AY268" s="16" t="s">
        <v>159</v>
      </c>
      <c r="BE268" s="142">
        <f>IF(N268="základní",J268,0)</f>
        <v>0</v>
      </c>
      <c r="BF268" s="142">
        <f>IF(N268="snížená",J268,0)</f>
        <v>0</v>
      </c>
      <c r="BG268" s="142">
        <f>IF(N268="zákl. přenesená",J268,0)</f>
        <v>0</v>
      </c>
      <c r="BH268" s="142">
        <f>IF(N268="sníž. přenesená",J268,0)</f>
        <v>0</v>
      </c>
      <c r="BI268" s="142">
        <f>IF(N268="nulová",J268,0)</f>
        <v>0</v>
      </c>
      <c r="BJ268" s="16" t="s">
        <v>82</v>
      </c>
      <c r="BK268" s="142">
        <f>ROUND(I268*H268,2)</f>
        <v>0</v>
      </c>
      <c r="BL268" s="16" t="s">
        <v>165</v>
      </c>
      <c r="BM268" s="141" t="s">
        <v>339</v>
      </c>
    </row>
    <row r="269" spans="2:65" s="1" customFormat="1">
      <c r="B269" s="31"/>
      <c r="D269" s="143" t="s">
        <v>167</v>
      </c>
      <c r="F269" s="144" t="s">
        <v>340</v>
      </c>
      <c r="I269" s="145"/>
      <c r="L269" s="31"/>
      <c r="M269" s="146"/>
      <c r="T269" s="54"/>
      <c r="AT269" s="16" t="s">
        <v>167</v>
      </c>
      <c r="AU269" s="16" t="s">
        <v>82</v>
      </c>
    </row>
    <row r="270" spans="2:65" s="1" customFormat="1">
      <c r="B270" s="31"/>
      <c r="D270" s="147" t="s">
        <v>169</v>
      </c>
      <c r="F270" s="148" t="s">
        <v>341</v>
      </c>
      <c r="I270" s="145"/>
      <c r="L270" s="31"/>
      <c r="M270" s="146"/>
      <c r="T270" s="54"/>
      <c r="AT270" s="16" t="s">
        <v>169</v>
      </c>
      <c r="AU270" s="16" t="s">
        <v>82</v>
      </c>
    </row>
    <row r="271" spans="2:65" s="12" customFormat="1">
      <c r="B271" s="149"/>
      <c r="D271" s="143" t="s">
        <v>171</v>
      </c>
      <c r="E271" s="150" t="s">
        <v>1</v>
      </c>
      <c r="F271" s="151" t="s">
        <v>82</v>
      </c>
      <c r="H271" s="152">
        <v>1</v>
      </c>
      <c r="I271" s="153"/>
      <c r="L271" s="149"/>
      <c r="M271" s="154"/>
      <c r="T271" s="155"/>
      <c r="AT271" s="150" t="s">
        <v>171</v>
      </c>
      <c r="AU271" s="150" t="s">
        <v>82</v>
      </c>
      <c r="AV271" s="12" t="s">
        <v>84</v>
      </c>
      <c r="AW271" s="12" t="s">
        <v>31</v>
      </c>
      <c r="AX271" s="12" t="s">
        <v>74</v>
      </c>
      <c r="AY271" s="150" t="s">
        <v>159</v>
      </c>
    </row>
    <row r="272" spans="2:65" s="13" customFormat="1">
      <c r="B272" s="156"/>
      <c r="D272" s="143" t="s">
        <v>171</v>
      </c>
      <c r="E272" s="157" t="s">
        <v>1</v>
      </c>
      <c r="F272" s="158" t="s">
        <v>173</v>
      </c>
      <c r="H272" s="159">
        <v>1</v>
      </c>
      <c r="I272" s="160"/>
      <c r="L272" s="156"/>
      <c r="M272" s="161"/>
      <c r="T272" s="162"/>
      <c r="AT272" s="157" t="s">
        <v>171</v>
      </c>
      <c r="AU272" s="157" t="s">
        <v>82</v>
      </c>
      <c r="AV272" s="13" t="s">
        <v>165</v>
      </c>
      <c r="AW272" s="13" t="s">
        <v>31</v>
      </c>
      <c r="AX272" s="13" t="s">
        <v>82</v>
      </c>
      <c r="AY272" s="157" t="s">
        <v>159</v>
      </c>
    </row>
    <row r="273" spans="2:65" s="1" customFormat="1" ht="16.5" customHeight="1">
      <c r="B273" s="129"/>
      <c r="C273" s="130" t="s">
        <v>342</v>
      </c>
      <c r="D273" s="130" t="s">
        <v>160</v>
      </c>
      <c r="E273" s="131" t="s">
        <v>343</v>
      </c>
      <c r="F273" s="132" t="s">
        <v>344</v>
      </c>
      <c r="G273" s="133" t="s">
        <v>202</v>
      </c>
      <c r="H273" s="134">
        <v>62.975999999999999</v>
      </c>
      <c r="I273" s="135"/>
      <c r="J273" s="136">
        <f>ROUND(I273*H273,2)</f>
        <v>0</v>
      </c>
      <c r="K273" s="132" t="s">
        <v>164</v>
      </c>
      <c r="L273" s="31"/>
      <c r="M273" s="137" t="s">
        <v>1</v>
      </c>
      <c r="N273" s="138" t="s">
        <v>39</v>
      </c>
      <c r="P273" s="139">
        <f>O273*H273</f>
        <v>0</v>
      </c>
      <c r="Q273" s="139">
        <v>2.3010199999999998</v>
      </c>
      <c r="R273" s="139">
        <f>Q273*H273</f>
        <v>144.90903551999997</v>
      </c>
      <c r="S273" s="139">
        <v>0</v>
      </c>
      <c r="T273" s="140">
        <f>S273*H273</f>
        <v>0</v>
      </c>
      <c r="AR273" s="141" t="s">
        <v>165</v>
      </c>
      <c r="AT273" s="141" t="s">
        <v>160</v>
      </c>
      <c r="AU273" s="141" t="s">
        <v>82</v>
      </c>
      <c r="AY273" s="16" t="s">
        <v>159</v>
      </c>
      <c r="BE273" s="142">
        <f>IF(N273="základní",J273,0)</f>
        <v>0</v>
      </c>
      <c r="BF273" s="142">
        <f>IF(N273="snížená",J273,0)</f>
        <v>0</v>
      </c>
      <c r="BG273" s="142">
        <f>IF(N273="zákl. přenesená",J273,0)</f>
        <v>0</v>
      </c>
      <c r="BH273" s="142">
        <f>IF(N273="sníž. přenesená",J273,0)</f>
        <v>0</v>
      </c>
      <c r="BI273" s="142">
        <f>IF(N273="nulová",J273,0)</f>
        <v>0</v>
      </c>
      <c r="BJ273" s="16" t="s">
        <v>82</v>
      </c>
      <c r="BK273" s="142">
        <f>ROUND(I273*H273,2)</f>
        <v>0</v>
      </c>
      <c r="BL273" s="16" t="s">
        <v>165</v>
      </c>
      <c r="BM273" s="141" t="s">
        <v>345</v>
      </c>
    </row>
    <row r="274" spans="2:65" s="1" customFormat="1">
      <c r="B274" s="31"/>
      <c r="D274" s="143" t="s">
        <v>167</v>
      </c>
      <c r="F274" s="144" t="s">
        <v>346</v>
      </c>
      <c r="I274" s="145"/>
      <c r="L274" s="31"/>
      <c r="M274" s="146"/>
      <c r="T274" s="54"/>
      <c r="AT274" s="16" t="s">
        <v>167</v>
      </c>
      <c r="AU274" s="16" t="s">
        <v>82</v>
      </c>
    </row>
    <row r="275" spans="2:65" s="1" customFormat="1">
      <c r="B275" s="31"/>
      <c r="D275" s="147" t="s">
        <v>169</v>
      </c>
      <c r="F275" s="148" t="s">
        <v>347</v>
      </c>
      <c r="I275" s="145"/>
      <c r="L275" s="31"/>
      <c r="M275" s="146"/>
      <c r="T275" s="54"/>
      <c r="AT275" s="16" t="s">
        <v>169</v>
      </c>
      <c r="AU275" s="16" t="s">
        <v>82</v>
      </c>
    </row>
    <row r="276" spans="2:65" s="12" customFormat="1">
      <c r="B276" s="149"/>
      <c r="D276" s="143" t="s">
        <v>171</v>
      </c>
      <c r="E276" s="150" t="s">
        <v>1</v>
      </c>
      <c r="F276" s="151" t="s">
        <v>348</v>
      </c>
      <c r="H276" s="152">
        <v>62.975999999999999</v>
      </c>
      <c r="I276" s="153"/>
      <c r="L276" s="149"/>
      <c r="M276" s="154"/>
      <c r="T276" s="155"/>
      <c r="AT276" s="150" t="s">
        <v>171</v>
      </c>
      <c r="AU276" s="150" t="s">
        <v>82</v>
      </c>
      <c r="AV276" s="12" t="s">
        <v>84</v>
      </c>
      <c r="AW276" s="12" t="s">
        <v>31</v>
      </c>
      <c r="AX276" s="12" t="s">
        <v>74</v>
      </c>
      <c r="AY276" s="150" t="s">
        <v>159</v>
      </c>
    </row>
    <row r="277" spans="2:65" s="13" customFormat="1">
      <c r="B277" s="156"/>
      <c r="D277" s="143" t="s">
        <v>171</v>
      </c>
      <c r="E277" s="157" t="s">
        <v>1</v>
      </c>
      <c r="F277" s="158" t="s">
        <v>173</v>
      </c>
      <c r="H277" s="159">
        <v>62.975999999999999</v>
      </c>
      <c r="I277" s="160"/>
      <c r="L277" s="156"/>
      <c r="M277" s="161"/>
      <c r="T277" s="162"/>
      <c r="AT277" s="157" t="s">
        <v>171</v>
      </c>
      <c r="AU277" s="157" t="s">
        <v>82</v>
      </c>
      <c r="AV277" s="13" t="s">
        <v>165</v>
      </c>
      <c r="AW277" s="13" t="s">
        <v>31</v>
      </c>
      <c r="AX277" s="13" t="s">
        <v>82</v>
      </c>
      <c r="AY277" s="157" t="s">
        <v>159</v>
      </c>
    </row>
    <row r="278" spans="2:65" s="1" customFormat="1" ht="24.2" customHeight="1">
      <c r="B278" s="129"/>
      <c r="C278" s="130" t="s">
        <v>349</v>
      </c>
      <c r="D278" s="130" t="s">
        <v>160</v>
      </c>
      <c r="E278" s="131" t="s">
        <v>350</v>
      </c>
      <c r="F278" s="132" t="s">
        <v>351</v>
      </c>
      <c r="G278" s="133" t="s">
        <v>202</v>
      </c>
      <c r="H278" s="134">
        <v>56.994</v>
      </c>
      <c r="I278" s="135"/>
      <c r="J278" s="136">
        <f>ROUND(I278*H278,2)</f>
        <v>0</v>
      </c>
      <c r="K278" s="132" t="s">
        <v>219</v>
      </c>
      <c r="L278" s="31"/>
      <c r="M278" s="137" t="s">
        <v>1</v>
      </c>
      <c r="N278" s="138" t="s">
        <v>39</v>
      </c>
      <c r="P278" s="139">
        <f>O278*H278</f>
        <v>0</v>
      </c>
      <c r="Q278" s="139">
        <v>0</v>
      </c>
      <c r="R278" s="139">
        <f>Q278*H278</f>
        <v>0</v>
      </c>
      <c r="S278" s="139">
        <v>0</v>
      </c>
      <c r="T278" s="140">
        <f>S278*H278</f>
        <v>0</v>
      </c>
      <c r="AR278" s="141" t="s">
        <v>165</v>
      </c>
      <c r="AT278" s="141" t="s">
        <v>160</v>
      </c>
      <c r="AU278" s="141" t="s">
        <v>82</v>
      </c>
      <c r="AY278" s="16" t="s">
        <v>159</v>
      </c>
      <c r="BE278" s="142">
        <f>IF(N278="základní",J278,0)</f>
        <v>0</v>
      </c>
      <c r="BF278" s="142">
        <f>IF(N278="snížená",J278,0)</f>
        <v>0</v>
      </c>
      <c r="BG278" s="142">
        <f>IF(N278="zákl. přenesená",J278,0)</f>
        <v>0</v>
      </c>
      <c r="BH278" s="142">
        <f>IF(N278="sníž. přenesená",J278,0)</f>
        <v>0</v>
      </c>
      <c r="BI278" s="142">
        <f>IF(N278="nulová",J278,0)</f>
        <v>0</v>
      </c>
      <c r="BJ278" s="16" t="s">
        <v>82</v>
      </c>
      <c r="BK278" s="142">
        <f>ROUND(I278*H278,2)</f>
        <v>0</v>
      </c>
      <c r="BL278" s="16" t="s">
        <v>165</v>
      </c>
      <c r="BM278" s="141" t="s">
        <v>352</v>
      </c>
    </row>
    <row r="279" spans="2:65" s="1" customFormat="1" ht="29.25">
      <c r="B279" s="31"/>
      <c r="D279" s="143" t="s">
        <v>167</v>
      </c>
      <c r="F279" s="144" t="s">
        <v>353</v>
      </c>
      <c r="I279" s="145"/>
      <c r="L279" s="31"/>
      <c r="M279" s="146"/>
      <c r="T279" s="54"/>
      <c r="AT279" s="16" t="s">
        <v>167</v>
      </c>
      <c r="AU279" s="16" t="s">
        <v>82</v>
      </c>
    </row>
    <row r="280" spans="2:65" s="14" customFormat="1">
      <c r="B280" s="163"/>
      <c r="D280" s="143" t="s">
        <v>171</v>
      </c>
      <c r="E280" s="164" t="s">
        <v>1</v>
      </c>
      <c r="F280" s="165" t="s">
        <v>354</v>
      </c>
      <c r="H280" s="164" t="s">
        <v>1</v>
      </c>
      <c r="I280" s="166"/>
      <c r="L280" s="163"/>
      <c r="M280" s="167"/>
      <c r="T280" s="168"/>
      <c r="AT280" s="164" t="s">
        <v>171</v>
      </c>
      <c r="AU280" s="164" t="s">
        <v>82</v>
      </c>
      <c r="AV280" s="14" t="s">
        <v>82</v>
      </c>
      <c r="AW280" s="14" t="s">
        <v>31</v>
      </c>
      <c r="AX280" s="14" t="s">
        <v>74</v>
      </c>
      <c r="AY280" s="164" t="s">
        <v>159</v>
      </c>
    </row>
    <row r="281" spans="2:65" s="12" customFormat="1">
      <c r="B281" s="149"/>
      <c r="D281" s="143" t="s">
        <v>171</v>
      </c>
      <c r="E281" s="150" t="s">
        <v>1</v>
      </c>
      <c r="F281" s="151" t="s">
        <v>355</v>
      </c>
      <c r="H281" s="152">
        <v>56.994</v>
      </c>
      <c r="I281" s="153"/>
      <c r="L281" s="149"/>
      <c r="M281" s="154"/>
      <c r="T281" s="155"/>
      <c r="AT281" s="150" t="s">
        <v>171</v>
      </c>
      <c r="AU281" s="150" t="s">
        <v>82</v>
      </c>
      <c r="AV281" s="12" t="s">
        <v>84</v>
      </c>
      <c r="AW281" s="12" t="s">
        <v>31</v>
      </c>
      <c r="AX281" s="12" t="s">
        <v>74</v>
      </c>
      <c r="AY281" s="150" t="s">
        <v>159</v>
      </c>
    </row>
    <row r="282" spans="2:65" s="13" customFormat="1">
      <c r="B282" s="156"/>
      <c r="D282" s="143" t="s">
        <v>171</v>
      </c>
      <c r="E282" s="157" t="s">
        <v>1</v>
      </c>
      <c r="F282" s="158" t="s">
        <v>173</v>
      </c>
      <c r="H282" s="159">
        <v>56.994</v>
      </c>
      <c r="I282" s="160"/>
      <c r="L282" s="156"/>
      <c r="M282" s="161"/>
      <c r="T282" s="162"/>
      <c r="AT282" s="157" t="s">
        <v>171</v>
      </c>
      <c r="AU282" s="157" t="s">
        <v>82</v>
      </c>
      <c r="AV282" s="13" t="s">
        <v>165</v>
      </c>
      <c r="AW282" s="13" t="s">
        <v>31</v>
      </c>
      <c r="AX282" s="13" t="s">
        <v>82</v>
      </c>
      <c r="AY282" s="157" t="s">
        <v>159</v>
      </c>
    </row>
    <row r="283" spans="2:65" s="1" customFormat="1" ht="24.2" customHeight="1">
      <c r="B283" s="129"/>
      <c r="C283" s="130" t="s">
        <v>356</v>
      </c>
      <c r="D283" s="130" t="s">
        <v>160</v>
      </c>
      <c r="E283" s="131" t="s">
        <v>357</v>
      </c>
      <c r="F283" s="132" t="s">
        <v>358</v>
      </c>
      <c r="G283" s="133" t="s">
        <v>202</v>
      </c>
      <c r="H283" s="134">
        <v>39.113999999999997</v>
      </c>
      <c r="I283" s="135"/>
      <c r="J283" s="136">
        <f>ROUND(I283*H283,2)</f>
        <v>0</v>
      </c>
      <c r="K283" s="132" t="s">
        <v>219</v>
      </c>
      <c r="L283" s="31"/>
      <c r="M283" s="137" t="s">
        <v>1</v>
      </c>
      <c r="N283" s="138" t="s">
        <v>39</v>
      </c>
      <c r="P283" s="139">
        <f>O283*H283</f>
        <v>0</v>
      </c>
      <c r="Q283" s="139">
        <v>0</v>
      </c>
      <c r="R283" s="139">
        <f>Q283*H283</f>
        <v>0</v>
      </c>
      <c r="S283" s="139">
        <v>0</v>
      </c>
      <c r="T283" s="140">
        <f>S283*H283</f>
        <v>0</v>
      </c>
      <c r="AR283" s="141" t="s">
        <v>165</v>
      </c>
      <c r="AT283" s="141" t="s">
        <v>160</v>
      </c>
      <c r="AU283" s="141" t="s">
        <v>82</v>
      </c>
      <c r="AY283" s="16" t="s">
        <v>159</v>
      </c>
      <c r="BE283" s="142">
        <f>IF(N283="základní",J283,0)</f>
        <v>0</v>
      </c>
      <c r="BF283" s="142">
        <f>IF(N283="snížená",J283,0)</f>
        <v>0</v>
      </c>
      <c r="BG283" s="142">
        <f>IF(N283="zákl. přenesená",J283,0)</f>
        <v>0</v>
      </c>
      <c r="BH283" s="142">
        <f>IF(N283="sníž. přenesená",J283,0)</f>
        <v>0</v>
      </c>
      <c r="BI283" s="142">
        <f>IF(N283="nulová",J283,0)</f>
        <v>0</v>
      </c>
      <c r="BJ283" s="16" t="s">
        <v>82</v>
      </c>
      <c r="BK283" s="142">
        <f>ROUND(I283*H283,2)</f>
        <v>0</v>
      </c>
      <c r="BL283" s="16" t="s">
        <v>165</v>
      </c>
      <c r="BM283" s="141" t="s">
        <v>359</v>
      </c>
    </row>
    <row r="284" spans="2:65" s="1" customFormat="1" ht="48.75">
      <c r="B284" s="31"/>
      <c r="D284" s="143" t="s">
        <v>167</v>
      </c>
      <c r="F284" s="144" t="s">
        <v>360</v>
      </c>
      <c r="I284" s="145"/>
      <c r="L284" s="31"/>
      <c r="M284" s="146"/>
      <c r="T284" s="54"/>
      <c r="AT284" s="16" t="s">
        <v>167</v>
      </c>
      <c r="AU284" s="16" t="s">
        <v>82</v>
      </c>
    </row>
    <row r="285" spans="2:65" s="14" customFormat="1">
      <c r="B285" s="163"/>
      <c r="D285" s="143" t="s">
        <v>171</v>
      </c>
      <c r="E285" s="164" t="s">
        <v>1</v>
      </c>
      <c r="F285" s="165" t="s">
        <v>354</v>
      </c>
      <c r="H285" s="164" t="s">
        <v>1</v>
      </c>
      <c r="I285" s="166"/>
      <c r="L285" s="163"/>
      <c r="M285" s="167"/>
      <c r="T285" s="168"/>
      <c r="AT285" s="164" t="s">
        <v>171</v>
      </c>
      <c r="AU285" s="164" t="s">
        <v>82</v>
      </c>
      <c r="AV285" s="14" t="s">
        <v>82</v>
      </c>
      <c r="AW285" s="14" t="s">
        <v>31</v>
      </c>
      <c r="AX285" s="14" t="s">
        <v>74</v>
      </c>
      <c r="AY285" s="164" t="s">
        <v>159</v>
      </c>
    </row>
    <row r="286" spans="2:65" s="12" customFormat="1">
      <c r="B286" s="149"/>
      <c r="D286" s="143" t="s">
        <v>171</v>
      </c>
      <c r="E286" s="150" t="s">
        <v>1</v>
      </c>
      <c r="F286" s="151" t="s">
        <v>361</v>
      </c>
      <c r="H286" s="152">
        <v>39.113999999999997</v>
      </c>
      <c r="I286" s="153"/>
      <c r="L286" s="149"/>
      <c r="M286" s="154"/>
      <c r="T286" s="155"/>
      <c r="AT286" s="150" t="s">
        <v>171</v>
      </c>
      <c r="AU286" s="150" t="s">
        <v>82</v>
      </c>
      <c r="AV286" s="12" t="s">
        <v>84</v>
      </c>
      <c r="AW286" s="12" t="s">
        <v>31</v>
      </c>
      <c r="AX286" s="12" t="s">
        <v>74</v>
      </c>
      <c r="AY286" s="150" t="s">
        <v>159</v>
      </c>
    </row>
    <row r="287" spans="2:65" s="13" customFormat="1">
      <c r="B287" s="156"/>
      <c r="D287" s="143" t="s">
        <v>171</v>
      </c>
      <c r="E287" s="157" t="s">
        <v>1</v>
      </c>
      <c r="F287" s="158" t="s">
        <v>173</v>
      </c>
      <c r="H287" s="159">
        <v>39.113999999999997</v>
      </c>
      <c r="I287" s="160"/>
      <c r="L287" s="156"/>
      <c r="M287" s="161"/>
      <c r="T287" s="162"/>
      <c r="AT287" s="157" t="s">
        <v>171</v>
      </c>
      <c r="AU287" s="157" t="s">
        <v>82</v>
      </c>
      <c r="AV287" s="13" t="s">
        <v>165</v>
      </c>
      <c r="AW287" s="13" t="s">
        <v>31</v>
      </c>
      <c r="AX287" s="13" t="s">
        <v>82</v>
      </c>
      <c r="AY287" s="157" t="s">
        <v>159</v>
      </c>
    </row>
    <row r="288" spans="2:65" s="1" customFormat="1" ht="24">
      <c r="B288" s="129"/>
      <c r="C288" s="130" t="s">
        <v>308</v>
      </c>
      <c r="D288" s="130" t="s">
        <v>160</v>
      </c>
      <c r="E288" s="131" t="s">
        <v>362</v>
      </c>
      <c r="F288" s="132" t="s">
        <v>363</v>
      </c>
      <c r="G288" s="133" t="s">
        <v>218</v>
      </c>
      <c r="H288" s="134">
        <v>1</v>
      </c>
      <c r="I288" s="135"/>
      <c r="J288" s="136">
        <f>ROUND(I288*H288,2)</f>
        <v>0</v>
      </c>
      <c r="K288" s="132" t="s">
        <v>219</v>
      </c>
      <c r="L288" s="31"/>
      <c r="M288" s="137" t="s">
        <v>1</v>
      </c>
      <c r="N288" s="138" t="s">
        <v>39</v>
      </c>
      <c r="P288" s="139">
        <f>O288*H288</f>
        <v>0</v>
      </c>
      <c r="Q288" s="139">
        <v>0</v>
      </c>
      <c r="R288" s="139">
        <f>Q288*H288</f>
        <v>0</v>
      </c>
      <c r="S288" s="139">
        <v>0</v>
      </c>
      <c r="T288" s="140">
        <f>S288*H288</f>
        <v>0</v>
      </c>
      <c r="AR288" s="141" t="s">
        <v>165</v>
      </c>
      <c r="AT288" s="141" t="s">
        <v>160</v>
      </c>
      <c r="AU288" s="141" t="s">
        <v>82</v>
      </c>
      <c r="AY288" s="16" t="s">
        <v>159</v>
      </c>
      <c r="BE288" s="142">
        <f>IF(N288="základní",J288,0)</f>
        <v>0</v>
      </c>
      <c r="BF288" s="142">
        <f>IF(N288="snížená",J288,0)</f>
        <v>0</v>
      </c>
      <c r="BG288" s="142">
        <f>IF(N288="zákl. přenesená",J288,0)</f>
        <v>0</v>
      </c>
      <c r="BH288" s="142">
        <f>IF(N288="sníž. přenesená",J288,0)</f>
        <v>0</v>
      </c>
      <c r="BI288" s="142">
        <f>IF(N288="nulová",J288,0)</f>
        <v>0</v>
      </c>
      <c r="BJ288" s="16" t="s">
        <v>82</v>
      </c>
      <c r="BK288" s="142">
        <f>ROUND(I288*H288,2)</f>
        <v>0</v>
      </c>
      <c r="BL288" s="16" t="s">
        <v>165</v>
      </c>
      <c r="BM288" s="141" t="s">
        <v>364</v>
      </c>
    </row>
    <row r="289" spans="2:65" s="1" customFormat="1">
      <c r="B289" s="31"/>
      <c r="D289" s="143" t="s">
        <v>167</v>
      </c>
      <c r="F289" s="144" t="s">
        <v>363</v>
      </c>
      <c r="I289" s="145"/>
      <c r="L289" s="31"/>
      <c r="M289" s="146"/>
      <c r="T289" s="54"/>
      <c r="AT289" s="16" t="s">
        <v>167</v>
      </c>
      <c r="AU289" s="16" t="s">
        <v>82</v>
      </c>
    </row>
    <row r="290" spans="2:65" s="12" customFormat="1">
      <c r="B290" s="149"/>
      <c r="D290" s="143" t="s">
        <v>171</v>
      </c>
      <c r="E290" s="150" t="s">
        <v>1</v>
      </c>
      <c r="F290" s="151" t="s">
        <v>365</v>
      </c>
      <c r="H290" s="152">
        <v>1</v>
      </c>
      <c r="I290" s="153"/>
      <c r="L290" s="149"/>
      <c r="M290" s="154"/>
      <c r="T290" s="155"/>
      <c r="AT290" s="150" t="s">
        <v>171</v>
      </c>
      <c r="AU290" s="150" t="s">
        <v>82</v>
      </c>
      <c r="AV290" s="12" t="s">
        <v>84</v>
      </c>
      <c r="AW290" s="12" t="s">
        <v>31</v>
      </c>
      <c r="AX290" s="12" t="s">
        <v>74</v>
      </c>
      <c r="AY290" s="150" t="s">
        <v>159</v>
      </c>
    </row>
    <row r="291" spans="2:65" s="13" customFormat="1">
      <c r="B291" s="156"/>
      <c r="D291" s="143" t="s">
        <v>171</v>
      </c>
      <c r="E291" s="157" t="s">
        <v>1</v>
      </c>
      <c r="F291" s="158" t="s">
        <v>173</v>
      </c>
      <c r="H291" s="159">
        <v>1</v>
      </c>
      <c r="I291" s="160"/>
      <c r="L291" s="156"/>
      <c r="M291" s="161"/>
      <c r="T291" s="162"/>
      <c r="AT291" s="157" t="s">
        <v>171</v>
      </c>
      <c r="AU291" s="157" t="s">
        <v>82</v>
      </c>
      <c r="AV291" s="13" t="s">
        <v>165</v>
      </c>
      <c r="AW291" s="13" t="s">
        <v>31</v>
      </c>
      <c r="AX291" s="13" t="s">
        <v>82</v>
      </c>
      <c r="AY291" s="157" t="s">
        <v>159</v>
      </c>
    </row>
    <row r="292" spans="2:65" s="1" customFormat="1" ht="24">
      <c r="B292" s="129"/>
      <c r="C292" s="130" t="s">
        <v>366</v>
      </c>
      <c r="D292" s="130" t="s">
        <v>160</v>
      </c>
      <c r="E292" s="131" t="s">
        <v>367</v>
      </c>
      <c r="F292" s="132" t="s">
        <v>368</v>
      </c>
      <c r="G292" s="133" t="s">
        <v>218</v>
      </c>
      <c r="H292" s="134">
        <v>1</v>
      </c>
      <c r="I292" s="135"/>
      <c r="J292" s="136">
        <f>ROUND(I292*H292,2)</f>
        <v>0</v>
      </c>
      <c r="K292" s="132" t="s">
        <v>219</v>
      </c>
      <c r="L292" s="31"/>
      <c r="M292" s="137" t="s">
        <v>1</v>
      </c>
      <c r="N292" s="138" t="s">
        <v>39</v>
      </c>
      <c r="P292" s="139">
        <f>O292*H292</f>
        <v>0</v>
      </c>
      <c r="Q292" s="139">
        <v>0</v>
      </c>
      <c r="R292" s="139">
        <f>Q292*H292</f>
        <v>0</v>
      </c>
      <c r="S292" s="139">
        <v>0</v>
      </c>
      <c r="T292" s="140">
        <f>S292*H292</f>
        <v>0</v>
      </c>
      <c r="AR292" s="141" t="s">
        <v>165</v>
      </c>
      <c r="AT292" s="141" t="s">
        <v>160</v>
      </c>
      <c r="AU292" s="141" t="s">
        <v>82</v>
      </c>
      <c r="AY292" s="16" t="s">
        <v>159</v>
      </c>
      <c r="BE292" s="142">
        <f>IF(N292="základní",J292,0)</f>
        <v>0</v>
      </c>
      <c r="BF292" s="142">
        <f>IF(N292="snížená",J292,0)</f>
        <v>0</v>
      </c>
      <c r="BG292" s="142">
        <f>IF(N292="zákl. přenesená",J292,0)</f>
        <v>0</v>
      </c>
      <c r="BH292" s="142">
        <f>IF(N292="sníž. přenesená",J292,0)</f>
        <v>0</v>
      </c>
      <c r="BI292" s="142">
        <f>IF(N292="nulová",J292,0)</f>
        <v>0</v>
      </c>
      <c r="BJ292" s="16" t="s">
        <v>82</v>
      </c>
      <c r="BK292" s="142">
        <f>ROUND(I292*H292,2)</f>
        <v>0</v>
      </c>
      <c r="BL292" s="16" t="s">
        <v>165</v>
      </c>
      <c r="BM292" s="141" t="s">
        <v>369</v>
      </c>
    </row>
    <row r="293" spans="2:65" s="1" customFormat="1">
      <c r="B293" s="31"/>
      <c r="D293" s="143" t="s">
        <v>167</v>
      </c>
      <c r="F293" s="144" t="s">
        <v>368</v>
      </c>
      <c r="I293" s="145"/>
      <c r="L293" s="31"/>
      <c r="M293" s="146"/>
      <c r="T293" s="54"/>
      <c r="AT293" s="16" t="s">
        <v>167</v>
      </c>
      <c r="AU293" s="16" t="s">
        <v>82</v>
      </c>
    </row>
    <row r="294" spans="2:65" s="12" customFormat="1">
      <c r="B294" s="149"/>
      <c r="D294" s="143" t="s">
        <v>171</v>
      </c>
      <c r="E294" s="150" t="s">
        <v>1</v>
      </c>
      <c r="F294" s="151" t="s">
        <v>370</v>
      </c>
      <c r="H294" s="152">
        <v>1</v>
      </c>
      <c r="I294" s="153"/>
      <c r="L294" s="149"/>
      <c r="M294" s="154"/>
      <c r="T294" s="155"/>
      <c r="AT294" s="150" t="s">
        <v>171</v>
      </c>
      <c r="AU294" s="150" t="s">
        <v>82</v>
      </c>
      <c r="AV294" s="12" t="s">
        <v>84</v>
      </c>
      <c r="AW294" s="12" t="s">
        <v>31</v>
      </c>
      <c r="AX294" s="12" t="s">
        <v>74</v>
      </c>
      <c r="AY294" s="150" t="s">
        <v>159</v>
      </c>
    </row>
    <row r="295" spans="2:65" s="13" customFormat="1">
      <c r="B295" s="156"/>
      <c r="D295" s="143" t="s">
        <v>171</v>
      </c>
      <c r="E295" s="157" t="s">
        <v>1</v>
      </c>
      <c r="F295" s="158" t="s">
        <v>173</v>
      </c>
      <c r="H295" s="159">
        <v>1</v>
      </c>
      <c r="I295" s="160"/>
      <c r="L295" s="156"/>
      <c r="M295" s="161"/>
      <c r="T295" s="162"/>
      <c r="AT295" s="157" t="s">
        <v>171</v>
      </c>
      <c r="AU295" s="157" t="s">
        <v>82</v>
      </c>
      <c r="AV295" s="13" t="s">
        <v>165</v>
      </c>
      <c r="AW295" s="13" t="s">
        <v>31</v>
      </c>
      <c r="AX295" s="13" t="s">
        <v>82</v>
      </c>
      <c r="AY295" s="157" t="s">
        <v>159</v>
      </c>
    </row>
    <row r="296" spans="2:65" s="1" customFormat="1" ht="24.2" customHeight="1">
      <c r="B296" s="129"/>
      <c r="C296" s="130" t="s">
        <v>371</v>
      </c>
      <c r="D296" s="130" t="s">
        <v>160</v>
      </c>
      <c r="E296" s="131" t="s">
        <v>372</v>
      </c>
      <c r="F296" s="132" t="s">
        <v>373</v>
      </c>
      <c r="G296" s="133" t="s">
        <v>303</v>
      </c>
      <c r="H296" s="134">
        <v>246.64500000000001</v>
      </c>
      <c r="I296" s="135"/>
      <c r="J296" s="136">
        <f>ROUND(I296*H296,2)</f>
        <v>0</v>
      </c>
      <c r="K296" s="132" t="s">
        <v>219</v>
      </c>
      <c r="L296" s="31"/>
      <c r="M296" s="137" t="s">
        <v>1</v>
      </c>
      <c r="N296" s="138" t="s">
        <v>39</v>
      </c>
      <c r="P296" s="139">
        <f>O296*H296</f>
        <v>0</v>
      </c>
      <c r="Q296" s="139">
        <v>0</v>
      </c>
      <c r="R296" s="139">
        <f>Q296*H296</f>
        <v>0</v>
      </c>
      <c r="S296" s="139">
        <v>0</v>
      </c>
      <c r="T296" s="140">
        <f>S296*H296</f>
        <v>0</v>
      </c>
      <c r="AR296" s="141" t="s">
        <v>165</v>
      </c>
      <c r="AT296" s="141" t="s">
        <v>160</v>
      </c>
      <c r="AU296" s="141" t="s">
        <v>82</v>
      </c>
      <c r="AY296" s="16" t="s">
        <v>159</v>
      </c>
      <c r="BE296" s="142">
        <f>IF(N296="základní",J296,0)</f>
        <v>0</v>
      </c>
      <c r="BF296" s="142">
        <f>IF(N296="snížená",J296,0)</f>
        <v>0</v>
      </c>
      <c r="BG296" s="142">
        <f>IF(N296="zákl. přenesená",J296,0)</f>
        <v>0</v>
      </c>
      <c r="BH296" s="142">
        <f>IF(N296="sníž. přenesená",J296,0)</f>
        <v>0</v>
      </c>
      <c r="BI296" s="142">
        <f>IF(N296="nulová",J296,0)</f>
        <v>0</v>
      </c>
      <c r="BJ296" s="16" t="s">
        <v>82</v>
      </c>
      <c r="BK296" s="142">
        <f>ROUND(I296*H296,2)</f>
        <v>0</v>
      </c>
      <c r="BL296" s="16" t="s">
        <v>165</v>
      </c>
      <c r="BM296" s="141" t="s">
        <v>374</v>
      </c>
    </row>
    <row r="297" spans="2:65" s="1" customFormat="1">
      <c r="B297" s="31"/>
      <c r="D297" s="143" t="s">
        <v>167</v>
      </c>
      <c r="F297" s="144" t="s">
        <v>373</v>
      </c>
      <c r="I297" s="145"/>
      <c r="L297" s="31"/>
      <c r="M297" s="146"/>
      <c r="T297" s="54"/>
      <c r="AT297" s="16" t="s">
        <v>167</v>
      </c>
      <c r="AU297" s="16" t="s">
        <v>82</v>
      </c>
    </row>
    <row r="298" spans="2:65" s="14" customFormat="1">
      <c r="B298" s="163"/>
      <c r="D298" s="143" t="s">
        <v>171</v>
      </c>
      <c r="E298" s="164" t="s">
        <v>1</v>
      </c>
      <c r="F298" s="165" t="s">
        <v>373</v>
      </c>
      <c r="H298" s="164" t="s">
        <v>1</v>
      </c>
      <c r="I298" s="166"/>
      <c r="L298" s="163"/>
      <c r="M298" s="167"/>
      <c r="T298" s="168"/>
      <c r="AT298" s="164" t="s">
        <v>171</v>
      </c>
      <c r="AU298" s="164" t="s">
        <v>82</v>
      </c>
      <c r="AV298" s="14" t="s">
        <v>82</v>
      </c>
      <c r="AW298" s="14" t="s">
        <v>31</v>
      </c>
      <c r="AX298" s="14" t="s">
        <v>74</v>
      </c>
      <c r="AY298" s="164" t="s">
        <v>159</v>
      </c>
    </row>
    <row r="299" spans="2:65" s="12" customFormat="1">
      <c r="B299" s="149"/>
      <c r="D299" s="143" t="s">
        <v>171</v>
      </c>
      <c r="E299" s="150" t="s">
        <v>1</v>
      </c>
      <c r="F299" s="151" t="s">
        <v>375</v>
      </c>
      <c r="H299" s="152">
        <v>246.64500000000001</v>
      </c>
      <c r="I299" s="153"/>
      <c r="L299" s="149"/>
      <c r="M299" s="154"/>
      <c r="T299" s="155"/>
      <c r="AT299" s="150" t="s">
        <v>171</v>
      </c>
      <c r="AU299" s="150" t="s">
        <v>82</v>
      </c>
      <c r="AV299" s="12" t="s">
        <v>84</v>
      </c>
      <c r="AW299" s="12" t="s">
        <v>31</v>
      </c>
      <c r="AX299" s="12" t="s">
        <v>74</v>
      </c>
      <c r="AY299" s="150" t="s">
        <v>159</v>
      </c>
    </row>
    <row r="300" spans="2:65" s="13" customFormat="1">
      <c r="B300" s="156"/>
      <c r="D300" s="143" t="s">
        <v>171</v>
      </c>
      <c r="E300" s="157" t="s">
        <v>1</v>
      </c>
      <c r="F300" s="158" t="s">
        <v>173</v>
      </c>
      <c r="H300" s="159">
        <v>246.64500000000001</v>
      </c>
      <c r="I300" s="160"/>
      <c r="L300" s="156"/>
      <c r="M300" s="161"/>
      <c r="T300" s="162"/>
      <c r="AT300" s="157" t="s">
        <v>171</v>
      </c>
      <c r="AU300" s="157" t="s">
        <v>82</v>
      </c>
      <c r="AV300" s="13" t="s">
        <v>165</v>
      </c>
      <c r="AW300" s="13" t="s">
        <v>31</v>
      </c>
      <c r="AX300" s="13" t="s">
        <v>82</v>
      </c>
      <c r="AY300" s="157" t="s">
        <v>159</v>
      </c>
    </row>
    <row r="301" spans="2:65" s="11" customFormat="1" ht="25.9" customHeight="1">
      <c r="B301" s="119"/>
      <c r="D301" s="120" t="s">
        <v>73</v>
      </c>
      <c r="E301" s="121" t="s">
        <v>376</v>
      </c>
      <c r="F301" s="121" t="s">
        <v>377</v>
      </c>
      <c r="I301" s="122"/>
      <c r="J301" s="123">
        <f>BK301</f>
        <v>0</v>
      </c>
      <c r="L301" s="119"/>
      <c r="M301" s="124"/>
      <c r="P301" s="125">
        <f>SUM(P302:P335)</f>
        <v>0</v>
      </c>
      <c r="R301" s="125">
        <f>SUM(R302:R335)</f>
        <v>2318.10041</v>
      </c>
      <c r="T301" s="126">
        <f>SUM(T302:T335)</f>
        <v>0</v>
      </c>
      <c r="AR301" s="120" t="s">
        <v>82</v>
      </c>
      <c r="AT301" s="127" t="s">
        <v>73</v>
      </c>
      <c r="AU301" s="127" t="s">
        <v>74</v>
      </c>
      <c r="AY301" s="120" t="s">
        <v>159</v>
      </c>
      <c r="BK301" s="128">
        <f>SUM(BK302:BK335)</f>
        <v>0</v>
      </c>
    </row>
    <row r="302" spans="2:65" s="1" customFormat="1" ht="16.5" customHeight="1">
      <c r="B302" s="129"/>
      <c r="C302" s="130" t="s">
        <v>378</v>
      </c>
      <c r="D302" s="130" t="s">
        <v>160</v>
      </c>
      <c r="E302" s="131" t="s">
        <v>379</v>
      </c>
      <c r="F302" s="132" t="s">
        <v>380</v>
      </c>
      <c r="G302" s="133" t="s">
        <v>163</v>
      </c>
      <c r="H302" s="134">
        <v>1970</v>
      </c>
      <c r="I302" s="135"/>
      <c r="J302" s="136">
        <f>ROUND(I302*H302,2)</f>
        <v>0</v>
      </c>
      <c r="K302" s="132" t="s">
        <v>164</v>
      </c>
      <c r="L302" s="31"/>
      <c r="M302" s="137" t="s">
        <v>1</v>
      </c>
      <c r="N302" s="138" t="s">
        <v>39</v>
      </c>
      <c r="P302" s="139">
        <f>O302*H302</f>
        <v>0</v>
      </c>
      <c r="Q302" s="139">
        <v>0.46</v>
      </c>
      <c r="R302" s="139">
        <f>Q302*H302</f>
        <v>906.2</v>
      </c>
      <c r="S302" s="139">
        <v>0</v>
      </c>
      <c r="T302" s="140">
        <f>S302*H302</f>
        <v>0</v>
      </c>
      <c r="AR302" s="141" t="s">
        <v>165</v>
      </c>
      <c r="AT302" s="141" t="s">
        <v>160</v>
      </c>
      <c r="AU302" s="141" t="s">
        <v>82</v>
      </c>
      <c r="AY302" s="16" t="s">
        <v>159</v>
      </c>
      <c r="BE302" s="142">
        <f>IF(N302="základní",J302,0)</f>
        <v>0</v>
      </c>
      <c r="BF302" s="142">
        <f>IF(N302="snížená",J302,0)</f>
        <v>0</v>
      </c>
      <c r="BG302" s="142">
        <f>IF(N302="zákl. přenesená",J302,0)</f>
        <v>0</v>
      </c>
      <c r="BH302" s="142">
        <f>IF(N302="sníž. přenesená",J302,0)</f>
        <v>0</v>
      </c>
      <c r="BI302" s="142">
        <f>IF(N302="nulová",J302,0)</f>
        <v>0</v>
      </c>
      <c r="BJ302" s="16" t="s">
        <v>82</v>
      </c>
      <c r="BK302" s="142">
        <f>ROUND(I302*H302,2)</f>
        <v>0</v>
      </c>
      <c r="BL302" s="16" t="s">
        <v>165</v>
      </c>
      <c r="BM302" s="141" t="s">
        <v>381</v>
      </c>
    </row>
    <row r="303" spans="2:65" s="1" customFormat="1">
      <c r="B303" s="31"/>
      <c r="D303" s="143" t="s">
        <v>167</v>
      </c>
      <c r="F303" s="144" t="s">
        <v>382</v>
      </c>
      <c r="I303" s="145"/>
      <c r="L303" s="31"/>
      <c r="M303" s="146"/>
      <c r="T303" s="54"/>
      <c r="AT303" s="16" t="s">
        <v>167</v>
      </c>
      <c r="AU303" s="16" t="s">
        <v>82</v>
      </c>
    </row>
    <row r="304" spans="2:65" s="1" customFormat="1">
      <c r="B304" s="31"/>
      <c r="D304" s="147" t="s">
        <v>169</v>
      </c>
      <c r="F304" s="148" t="s">
        <v>383</v>
      </c>
      <c r="I304" s="145"/>
      <c r="L304" s="31"/>
      <c r="M304" s="146"/>
      <c r="T304" s="54"/>
      <c r="AT304" s="16" t="s">
        <v>169</v>
      </c>
      <c r="AU304" s="16" t="s">
        <v>82</v>
      </c>
    </row>
    <row r="305" spans="2:65" s="14" customFormat="1">
      <c r="B305" s="163"/>
      <c r="D305" s="143" t="s">
        <v>171</v>
      </c>
      <c r="E305" s="164" t="s">
        <v>1</v>
      </c>
      <c r="F305" s="165" t="s">
        <v>384</v>
      </c>
      <c r="H305" s="164" t="s">
        <v>1</v>
      </c>
      <c r="I305" s="166"/>
      <c r="L305" s="163"/>
      <c r="M305" s="167"/>
      <c r="T305" s="168"/>
      <c r="AT305" s="164" t="s">
        <v>171</v>
      </c>
      <c r="AU305" s="164" t="s">
        <v>82</v>
      </c>
      <c r="AV305" s="14" t="s">
        <v>82</v>
      </c>
      <c r="AW305" s="14" t="s">
        <v>31</v>
      </c>
      <c r="AX305" s="14" t="s">
        <v>74</v>
      </c>
      <c r="AY305" s="164" t="s">
        <v>159</v>
      </c>
    </row>
    <row r="306" spans="2:65" s="12" customFormat="1">
      <c r="B306" s="149"/>
      <c r="D306" s="143" t="s">
        <v>171</v>
      </c>
      <c r="E306" s="150" t="s">
        <v>1</v>
      </c>
      <c r="F306" s="151" t="s">
        <v>385</v>
      </c>
      <c r="H306" s="152">
        <v>1970</v>
      </c>
      <c r="I306" s="153"/>
      <c r="L306" s="149"/>
      <c r="M306" s="154"/>
      <c r="T306" s="155"/>
      <c r="AT306" s="150" t="s">
        <v>171</v>
      </c>
      <c r="AU306" s="150" t="s">
        <v>82</v>
      </c>
      <c r="AV306" s="12" t="s">
        <v>84</v>
      </c>
      <c r="AW306" s="12" t="s">
        <v>31</v>
      </c>
      <c r="AX306" s="12" t="s">
        <v>74</v>
      </c>
      <c r="AY306" s="150" t="s">
        <v>159</v>
      </c>
    </row>
    <row r="307" spans="2:65" s="13" customFormat="1">
      <c r="B307" s="156"/>
      <c r="D307" s="143" t="s">
        <v>171</v>
      </c>
      <c r="E307" s="157" t="s">
        <v>1</v>
      </c>
      <c r="F307" s="158" t="s">
        <v>173</v>
      </c>
      <c r="H307" s="159">
        <v>1970</v>
      </c>
      <c r="I307" s="160"/>
      <c r="L307" s="156"/>
      <c r="M307" s="161"/>
      <c r="T307" s="162"/>
      <c r="AT307" s="157" t="s">
        <v>171</v>
      </c>
      <c r="AU307" s="157" t="s">
        <v>82</v>
      </c>
      <c r="AV307" s="13" t="s">
        <v>165</v>
      </c>
      <c r="AW307" s="13" t="s">
        <v>31</v>
      </c>
      <c r="AX307" s="13" t="s">
        <v>82</v>
      </c>
      <c r="AY307" s="157" t="s">
        <v>159</v>
      </c>
    </row>
    <row r="308" spans="2:65" s="1" customFormat="1" ht="16.5" customHeight="1">
      <c r="B308" s="129"/>
      <c r="C308" s="130" t="s">
        <v>386</v>
      </c>
      <c r="D308" s="130" t="s">
        <v>160</v>
      </c>
      <c r="E308" s="131" t="s">
        <v>387</v>
      </c>
      <c r="F308" s="132" t="s">
        <v>388</v>
      </c>
      <c r="G308" s="133" t="s">
        <v>163</v>
      </c>
      <c r="H308" s="134">
        <v>525</v>
      </c>
      <c r="I308" s="135"/>
      <c r="J308" s="136">
        <f>ROUND(I308*H308,2)</f>
        <v>0</v>
      </c>
      <c r="K308" s="132" t="s">
        <v>164</v>
      </c>
      <c r="L308" s="31"/>
      <c r="M308" s="137" t="s">
        <v>1</v>
      </c>
      <c r="N308" s="138" t="s">
        <v>39</v>
      </c>
      <c r="P308" s="139">
        <f>O308*H308</f>
        <v>0</v>
      </c>
      <c r="Q308" s="139">
        <v>7.0110000000000006E-2</v>
      </c>
      <c r="R308" s="139">
        <f>Q308*H308</f>
        <v>36.807750000000006</v>
      </c>
      <c r="S308" s="139">
        <v>0</v>
      </c>
      <c r="T308" s="140">
        <f>S308*H308</f>
        <v>0</v>
      </c>
      <c r="AR308" s="141" t="s">
        <v>165</v>
      </c>
      <c r="AT308" s="141" t="s">
        <v>160</v>
      </c>
      <c r="AU308" s="141" t="s">
        <v>82</v>
      </c>
      <c r="AY308" s="16" t="s">
        <v>159</v>
      </c>
      <c r="BE308" s="142">
        <f>IF(N308="základní",J308,0)</f>
        <v>0</v>
      </c>
      <c r="BF308" s="142">
        <f>IF(N308="snížená",J308,0)</f>
        <v>0</v>
      </c>
      <c r="BG308" s="142">
        <f>IF(N308="zákl. přenesená",J308,0)</f>
        <v>0</v>
      </c>
      <c r="BH308" s="142">
        <f>IF(N308="sníž. přenesená",J308,0)</f>
        <v>0</v>
      </c>
      <c r="BI308" s="142">
        <f>IF(N308="nulová",J308,0)</f>
        <v>0</v>
      </c>
      <c r="BJ308" s="16" t="s">
        <v>82</v>
      </c>
      <c r="BK308" s="142">
        <f>ROUND(I308*H308,2)</f>
        <v>0</v>
      </c>
      <c r="BL308" s="16" t="s">
        <v>165</v>
      </c>
      <c r="BM308" s="141" t="s">
        <v>389</v>
      </c>
    </row>
    <row r="309" spans="2:65" s="1" customFormat="1">
      <c r="B309" s="31"/>
      <c r="D309" s="143" t="s">
        <v>167</v>
      </c>
      <c r="F309" s="144" t="s">
        <v>390</v>
      </c>
      <c r="I309" s="145"/>
      <c r="L309" s="31"/>
      <c r="M309" s="146"/>
      <c r="T309" s="54"/>
      <c r="AT309" s="16" t="s">
        <v>167</v>
      </c>
      <c r="AU309" s="16" t="s">
        <v>82</v>
      </c>
    </row>
    <row r="310" spans="2:65" s="1" customFormat="1">
      <c r="B310" s="31"/>
      <c r="D310" s="147" t="s">
        <v>169</v>
      </c>
      <c r="F310" s="148" t="s">
        <v>391</v>
      </c>
      <c r="I310" s="145"/>
      <c r="L310" s="31"/>
      <c r="M310" s="146"/>
      <c r="T310" s="54"/>
      <c r="AT310" s="16" t="s">
        <v>169</v>
      </c>
      <c r="AU310" s="16" t="s">
        <v>82</v>
      </c>
    </row>
    <row r="311" spans="2:65" s="14" customFormat="1">
      <c r="B311" s="163"/>
      <c r="D311" s="143" t="s">
        <v>171</v>
      </c>
      <c r="E311" s="164" t="s">
        <v>1</v>
      </c>
      <c r="F311" s="165" t="s">
        <v>392</v>
      </c>
      <c r="H311" s="164" t="s">
        <v>1</v>
      </c>
      <c r="I311" s="166"/>
      <c r="L311" s="163"/>
      <c r="M311" s="167"/>
      <c r="T311" s="168"/>
      <c r="AT311" s="164" t="s">
        <v>171</v>
      </c>
      <c r="AU311" s="164" t="s">
        <v>82</v>
      </c>
      <c r="AV311" s="14" t="s">
        <v>82</v>
      </c>
      <c r="AW311" s="14" t="s">
        <v>31</v>
      </c>
      <c r="AX311" s="14" t="s">
        <v>74</v>
      </c>
      <c r="AY311" s="164" t="s">
        <v>159</v>
      </c>
    </row>
    <row r="312" spans="2:65" s="12" customFormat="1">
      <c r="B312" s="149"/>
      <c r="D312" s="143" t="s">
        <v>171</v>
      </c>
      <c r="E312" s="150" t="s">
        <v>1</v>
      </c>
      <c r="F312" s="151" t="s">
        <v>393</v>
      </c>
      <c r="H312" s="152">
        <v>525</v>
      </c>
      <c r="I312" s="153"/>
      <c r="L312" s="149"/>
      <c r="M312" s="154"/>
      <c r="T312" s="155"/>
      <c r="AT312" s="150" t="s">
        <v>171</v>
      </c>
      <c r="AU312" s="150" t="s">
        <v>82</v>
      </c>
      <c r="AV312" s="12" t="s">
        <v>84</v>
      </c>
      <c r="AW312" s="12" t="s">
        <v>31</v>
      </c>
      <c r="AX312" s="12" t="s">
        <v>74</v>
      </c>
      <c r="AY312" s="150" t="s">
        <v>159</v>
      </c>
    </row>
    <row r="313" spans="2:65" s="13" customFormat="1">
      <c r="B313" s="156"/>
      <c r="D313" s="143" t="s">
        <v>171</v>
      </c>
      <c r="E313" s="157" t="s">
        <v>1</v>
      </c>
      <c r="F313" s="158" t="s">
        <v>173</v>
      </c>
      <c r="H313" s="159">
        <v>525</v>
      </c>
      <c r="I313" s="160"/>
      <c r="L313" s="156"/>
      <c r="M313" s="161"/>
      <c r="T313" s="162"/>
      <c r="AT313" s="157" t="s">
        <v>171</v>
      </c>
      <c r="AU313" s="157" t="s">
        <v>82</v>
      </c>
      <c r="AV313" s="13" t="s">
        <v>165</v>
      </c>
      <c r="AW313" s="13" t="s">
        <v>31</v>
      </c>
      <c r="AX313" s="13" t="s">
        <v>82</v>
      </c>
      <c r="AY313" s="157" t="s">
        <v>159</v>
      </c>
    </row>
    <row r="314" spans="2:65" s="1" customFormat="1" ht="16.5" customHeight="1">
      <c r="B314" s="129"/>
      <c r="C314" s="130" t="s">
        <v>394</v>
      </c>
      <c r="D314" s="130" t="s">
        <v>160</v>
      </c>
      <c r="E314" s="131" t="s">
        <v>395</v>
      </c>
      <c r="F314" s="132" t="s">
        <v>396</v>
      </c>
      <c r="G314" s="133" t="s">
        <v>202</v>
      </c>
      <c r="H314" s="134">
        <v>21</v>
      </c>
      <c r="I314" s="135"/>
      <c r="J314" s="136">
        <f>ROUND(I314*H314,2)</f>
        <v>0</v>
      </c>
      <c r="K314" s="132" t="s">
        <v>164</v>
      </c>
      <c r="L314" s="31"/>
      <c r="M314" s="137" t="s">
        <v>1</v>
      </c>
      <c r="N314" s="138" t="s">
        <v>39</v>
      </c>
      <c r="P314" s="139">
        <f>O314*H314</f>
        <v>0</v>
      </c>
      <c r="Q314" s="139">
        <v>2.4793599999999998</v>
      </c>
      <c r="R314" s="139">
        <f>Q314*H314</f>
        <v>52.066559999999996</v>
      </c>
      <c r="S314" s="139">
        <v>0</v>
      </c>
      <c r="T314" s="140">
        <f>S314*H314</f>
        <v>0</v>
      </c>
      <c r="AR314" s="141" t="s">
        <v>165</v>
      </c>
      <c r="AT314" s="141" t="s">
        <v>160</v>
      </c>
      <c r="AU314" s="141" t="s">
        <v>82</v>
      </c>
      <c r="AY314" s="16" t="s">
        <v>159</v>
      </c>
      <c r="BE314" s="142">
        <f>IF(N314="základní",J314,0)</f>
        <v>0</v>
      </c>
      <c r="BF314" s="142">
        <f>IF(N314="snížená",J314,0)</f>
        <v>0</v>
      </c>
      <c r="BG314" s="142">
        <f>IF(N314="zákl. přenesená",J314,0)</f>
        <v>0</v>
      </c>
      <c r="BH314" s="142">
        <f>IF(N314="sníž. přenesená",J314,0)</f>
        <v>0</v>
      </c>
      <c r="BI314" s="142">
        <f>IF(N314="nulová",J314,0)</f>
        <v>0</v>
      </c>
      <c r="BJ314" s="16" t="s">
        <v>82</v>
      </c>
      <c r="BK314" s="142">
        <f>ROUND(I314*H314,2)</f>
        <v>0</v>
      </c>
      <c r="BL314" s="16" t="s">
        <v>165</v>
      </c>
      <c r="BM314" s="141" t="s">
        <v>397</v>
      </c>
    </row>
    <row r="315" spans="2:65" s="1" customFormat="1">
      <c r="B315" s="31"/>
      <c r="D315" s="143" t="s">
        <v>167</v>
      </c>
      <c r="F315" s="144" t="s">
        <v>398</v>
      </c>
      <c r="I315" s="145"/>
      <c r="L315" s="31"/>
      <c r="M315" s="146"/>
      <c r="T315" s="54"/>
      <c r="AT315" s="16" t="s">
        <v>167</v>
      </c>
      <c r="AU315" s="16" t="s">
        <v>82</v>
      </c>
    </row>
    <row r="316" spans="2:65" s="1" customFormat="1">
      <c r="B316" s="31"/>
      <c r="D316" s="147" t="s">
        <v>169</v>
      </c>
      <c r="F316" s="148" t="s">
        <v>399</v>
      </c>
      <c r="I316" s="145"/>
      <c r="L316" s="31"/>
      <c r="M316" s="146"/>
      <c r="T316" s="54"/>
      <c r="AT316" s="16" t="s">
        <v>169</v>
      </c>
      <c r="AU316" s="16" t="s">
        <v>82</v>
      </c>
    </row>
    <row r="317" spans="2:65" s="12" customFormat="1">
      <c r="B317" s="149"/>
      <c r="D317" s="143" t="s">
        <v>171</v>
      </c>
      <c r="E317" s="150" t="s">
        <v>1</v>
      </c>
      <c r="F317" s="151" t="s">
        <v>400</v>
      </c>
      <c r="H317" s="152">
        <v>21</v>
      </c>
      <c r="I317" s="153"/>
      <c r="L317" s="149"/>
      <c r="M317" s="154"/>
      <c r="T317" s="155"/>
      <c r="AT317" s="150" t="s">
        <v>171</v>
      </c>
      <c r="AU317" s="150" t="s">
        <v>82</v>
      </c>
      <c r="AV317" s="12" t="s">
        <v>84</v>
      </c>
      <c r="AW317" s="12" t="s">
        <v>31</v>
      </c>
      <c r="AX317" s="12" t="s">
        <v>74</v>
      </c>
      <c r="AY317" s="150" t="s">
        <v>159</v>
      </c>
    </row>
    <row r="318" spans="2:65" s="13" customFormat="1">
      <c r="B318" s="156"/>
      <c r="D318" s="143" t="s">
        <v>171</v>
      </c>
      <c r="E318" s="157" t="s">
        <v>1</v>
      </c>
      <c r="F318" s="158" t="s">
        <v>173</v>
      </c>
      <c r="H318" s="159">
        <v>21</v>
      </c>
      <c r="I318" s="160"/>
      <c r="L318" s="156"/>
      <c r="M318" s="161"/>
      <c r="T318" s="162"/>
      <c r="AT318" s="157" t="s">
        <v>171</v>
      </c>
      <c r="AU318" s="157" t="s">
        <v>82</v>
      </c>
      <c r="AV318" s="13" t="s">
        <v>165</v>
      </c>
      <c r="AW318" s="13" t="s">
        <v>31</v>
      </c>
      <c r="AX318" s="13" t="s">
        <v>82</v>
      </c>
      <c r="AY318" s="157" t="s">
        <v>159</v>
      </c>
    </row>
    <row r="319" spans="2:65" s="1" customFormat="1" ht="16.5" customHeight="1">
      <c r="B319" s="129"/>
      <c r="C319" s="130" t="s">
        <v>401</v>
      </c>
      <c r="D319" s="130" t="s">
        <v>160</v>
      </c>
      <c r="E319" s="131" t="s">
        <v>402</v>
      </c>
      <c r="F319" s="132" t="s">
        <v>403</v>
      </c>
      <c r="G319" s="133" t="s">
        <v>163</v>
      </c>
      <c r="H319" s="134">
        <v>315</v>
      </c>
      <c r="I319" s="135"/>
      <c r="J319" s="136">
        <f>ROUND(I319*H319,2)</f>
        <v>0</v>
      </c>
      <c r="K319" s="132" t="s">
        <v>164</v>
      </c>
      <c r="L319" s="31"/>
      <c r="M319" s="137" t="s">
        <v>1</v>
      </c>
      <c r="N319" s="138" t="s">
        <v>39</v>
      </c>
      <c r="P319" s="139">
        <f>O319*H319</f>
        <v>0</v>
      </c>
      <c r="Q319" s="139">
        <v>0.24793999999999999</v>
      </c>
      <c r="R319" s="139">
        <f>Q319*H319</f>
        <v>78.101100000000002</v>
      </c>
      <c r="S319" s="139">
        <v>0</v>
      </c>
      <c r="T319" s="140">
        <f>S319*H319</f>
        <v>0</v>
      </c>
      <c r="AR319" s="141" t="s">
        <v>165</v>
      </c>
      <c r="AT319" s="141" t="s">
        <v>160</v>
      </c>
      <c r="AU319" s="141" t="s">
        <v>82</v>
      </c>
      <c r="AY319" s="16" t="s">
        <v>159</v>
      </c>
      <c r="BE319" s="142">
        <f>IF(N319="základní",J319,0)</f>
        <v>0</v>
      </c>
      <c r="BF319" s="142">
        <f>IF(N319="snížená",J319,0)</f>
        <v>0</v>
      </c>
      <c r="BG319" s="142">
        <f>IF(N319="zákl. přenesená",J319,0)</f>
        <v>0</v>
      </c>
      <c r="BH319" s="142">
        <f>IF(N319="sníž. přenesená",J319,0)</f>
        <v>0</v>
      </c>
      <c r="BI319" s="142">
        <f>IF(N319="nulová",J319,0)</f>
        <v>0</v>
      </c>
      <c r="BJ319" s="16" t="s">
        <v>82</v>
      </c>
      <c r="BK319" s="142">
        <f>ROUND(I319*H319,2)</f>
        <v>0</v>
      </c>
      <c r="BL319" s="16" t="s">
        <v>165</v>
      </c>
      <c r="BM319" s="141" t="s">
        <v>404</v>
      </c>
    </row>
    <row r="320" spans="2:65" s="1" customFormat="1">
      <c r="B320" s="31"/>
      <c r="D320" s="143" t="s">
        <v>167</v>
      </c>
      <c r="F320" s="144" t="s">
        <v>405</v>
      </c>
      <c r="I320" s="145"/>
      <c r="L320" s="31"/>
      <c r="M320" s="146"/>
      <c r="T320" s="54"/>
      <c r="AT320" s="16" t="s">
        <v>167</v>
      </c>
      <c r="AU320" s="16" t="s">
        <v>82</v>
      </c>
    </row>
    <row r="321" spans="2:65" s="1" customFormat="1">
      <c r="B321" s="31"/>
      <c r="D321" s="147" t="s">
        <v>169</v>
      </c>
      <c r="F321" s="148" t="s">
        <v>406</v>
      </c>
      <c r="I321" s="145"/>
      <c r="L321" s="31"/>
      <c r="M321" s="146"/>
      <c r="T321" s="54"/>
      <c r="AT321" s="16" t="s">
        <v>169</v>
      </c>
      <c r="AU321" s="16" t="s">
        <v>82</v>
      </c>
    </row>
    <row r="322" spans="2:65" s="14" customFormat="1">
      <c r="B322" s="163"/>
      <c r="D322" s="143" t="s">
        <v>171</v>
      </c>
      <c r="E322" s="164" t="s">
        <v>1</v>
      </c>
      <c r="F322" s="165" t="s">
        <v>407</v>
      </c>
      <c r="H322" s="164" t="s">
        <v>1</v>
      </c>
      <c r="I322" s="166"/>
      <c r="L322" s="163"/>
      <c r="M322" s="167"/>
      <c r="T322" s="168"/>
      <c r="AT322" s="164" t="s">
        <v>171</v>
      </c>
      <c r="AU322" s="164" t="s">
        <v>82</v>
      </c>
      <c r="AV322" s="14" t="s">
        <v>82</v>
      </c>
      <c r="AW322" s="14" t="s">
        <v>31</v>
      </c>
      <c r="AX322" s="14" t="s">
        <v>74</v>
      </c>
      <c r="AY322" s="164" t="s">
        <v>159</v>
      </c>
    </row>
    <row r="323" spans="2:65" s="12" customFormat="1">
      <c r="B323" s="149"/>
      <c r="D323" s="143" t="s">
        <v>171</v>
      </c>
      <c r="E323" s="150" t="s">
        <v>1</v>
      </c>
      <c r="F323" s="151" t="s">
        <v>408</v>
      </c>
      <c r="H323" s="152">
        <v>315</v>
      </c>
      <c r="I323" s="153"/>
      <c r="L323" s="149"/>
      <c r="M323" s="154"/>
      <c r="T323" s="155"/>
      <c r="AT323" s="150" t="s">
        <v>171</v>
      </c>
      <c r="AU323" s="150" t="s">
        <v>82</v>
      </c>
      <c r="AV323" s="12" t="s">
        <v>84</v>
      </c>
      <c r="AW323" s="12" t="s">
        <v>31</v>
      </c>
      <c r="AX323" s="12" t="s">
        <v>74</v>
      </c>
      <c r="AY323" s="150" t="s">
        <v>159</v>
      </c>
    </row>
    <row r="324" spans="2:65" s="13" customFormat="1">
      <c r="B324" s="156"/>
      <c r="D324" s="143" t="s">
        <v>171</v>
      </c>
      <c r="E324" s="157" t="s">
        <v>1</v>
      </c>
      <c r="F324" s="158" t="s">
        <v>173</v>
      </c>
      <c r="H324" s="159">
        <v>315</v>
      </c>
      <c r="I324" s="160"/>
      <c r="L324" s="156"/>
      <c r="M324" s="161"/>
      <c r="T324" s="162"/>
      <c r="AT324" s="157" t="s">
        <v>171</v>
      </c>
      <c r="AU324" s="157" t="s">
        <v>82</v>
      </c>
      <c r="AV324" s="13" t="s">
        <v>165</v>
      </c>
      <c r="AW324" s="13" t="s">
        <v>31</v>
      </c>
      <c r="AX324" s="13" t="s">
        <v>82</v>
      </c>
      <c r="AY324" s="157" t="s">
        <v>159</v>
      </c>
    </row>
    <row r="325" spans="2:65" s="1" customFormat="1" ht="16.5" customHeight="1">
      <c r="B325" s="129"/>
      <c r="C325" s="130" t="s">
        <v>409</v>
      </c>
      <c r="D325" s="130" t="s">
        <v>160</v>
      </c>
      <c r="E325" s="131" t="s">
        <v>410</v>
      </c>
      <c r="F325" s="132" t="s">
        <v>411</v>
      </c>
      <c r="G325" s="133" t="s">
        <v>163</v>
      </c>
      <c r="H325" s="134">
        <v>525</v>
      </c>
      <c r="I325" s="135"/>
      <c r="J325" s="136">
        <f>ROUND(I325*H325,2)</f>
        <v>0</v>
      </c>
      <c r="K325" s="132" t="s">
        <v>164</v>
      </c>
      <c r="L325" s="31"/>
      <c r="M325" s="137" t="s">
        <v>1</v>
      </c>
      <c r="N325" s="138" t="s">
        <v>39</v>
      </c>
      <c r="P325" s="139">
        <f>O325*H325</f>
        <v>0</v>
      </c>
      <c r="Q325" s="139">
        <v>0.34499999999999997</v>
      </c>
      <c r="R325" s="139">
        <f>Q325*H325</f>
        <v>181.125</v>
      </c>
      <c r="S325" s="139">
        <v>0</v>
      </c>
      <c r="T325" s="140">
        <f>S325*H325</f>
        <v>0</v>
      </c>
      <c r="AR325" s="141" t="s">
        <v>165</v>
      </c>
      <c r="AT325" s="141" t="s">
        <v>160</v>
      </c>
      <c r="AU325" s="141" t="s">
        <v>82</v>
      </c>
      <c r="AY325" s="16" t="s">
        <v>159</v>
      </c>
      <c r="BE325" s="142">
        <f>IF(N325="základní",J325,0)</f>
        <v>0</v>
      </c>
      <c r="BF325" s="142">
        <f>IF(N325="snížená",J325,0)</f>
        <v>0</v>
      </c>
      <c r="BG325" s="142">
        <f>IF(N325="zákl. přenesená",J325,0)</f>
        <v>0</v>
      </c>
      <c r="BH325" s="142">
        <f>IF(N325="sníž. přenesená",J325,0)</f>
        <v>0</v>
      </c>
      <c r="BI325" s="142">
        <f>IF(N325="nulová",J325,0)</f>
        <v>0</v>
      </c>
      <c r="BJ325" s="16" t="s">
        <v>82</v>
      </c>
      <c r="BK325" s="142">
        <f>ROUND(I325*H325,2)</f>
        <v>0</v>
      </c>
      <c r="BL325" s="16" t="s">
        <v>165</v>
      </c>
      <c r="BM325" s="141" t="s">
        <v>412</v>
      </c>
    </row>
    <row r="326" spans="2:65" s="1" customFormat="1">
      <c r="B326" s="31"/>
      <c r="D326" s="143" t="s">
        <v>167</v>
      </c>
      <c r="F326" s="144" t="s">
        <v>413</v>
      </c>
      <c r="I326" s="145"/>
      <c r="L326" s="31"/>
      <c r="M326" s="146"/>
      <c r="T326" s="54"/>
      <c r="AT326" s="16" t="s">
        <v>167</v>
      </c>
      <c r="AU326" s="16" t="s">
        <v>82</v>
      </c>
    </row>
    <row r="327" spans="2:65" s="1" customFormat="1">
      <c r="B327" s="31"/>
      <c r="D327" s="147" t="s">
        <v>169</v>
      </c>
      <c r="F327" s="148" t="s">
        <v>414</v>
      </c>
      <c r="I327" s="145"/>
      <c r="L327" s="31"/>
      <c r="M327" s="146"/>
      <c r="T327" s="54"/>
      <c r="AT327" s="16" t="s">
        <v>169</v>
      </c>
      <c r="AU327" s="16" t="s">
        <v>82</v>
      </c>
    </row>
    <row r="328" spans="2:65" s="14" customFormat="1">
      <c r="B328" s="163"/>
      <c r="D328" s="143" t="s">
        <v>171</v>
      </c>
      <c r="E328" s="164" t="s">
        <v>1</v>
      </c>
      <c r="F328" s="165" t="s">
        <v>415</v>
      </c>
      <c r="H328" s="164" t="s">
        <v>1</v>
      </c>
      <c r="I328" s="166"/>
      <c r="L328" s="163"/>
      <c r="M328" s="167"/>
      <c r="T328" s="168"/>
      <c r="AT328" s="164" t="s">
        <v>171</v>
      </c>
      <c r="AU328" s="164" t="s">
        <v>82</v>
      </c>
      <c r="AV328" s="14" t="s">
        <v>82</v>
      </c>
      <c r="AW328" s="14" t="s">
        <v>31</v>
      </c>
      <c r="AX328" s="14" t="s">
        <v>74</v>
      </c>
      <c r="AY328" s="164" t="s">
        <v>159</v>
      </c>
    </row>
    <row r="329" spans="2:65" s="12" customFormat="1">
      <c r="B329" s="149"/>
      <c r="D329" s="143" t="s">
        <v>171</v>
      </c>
      <c r="E329" s="150" t="s">
        <v>1</v>
      </c>
      <c r="F329" s="151" t="s">
        <v>416</v>
      </c>
      <c r="H329" s="152">
        <v>525</v>
      </c>
      <c r="I329" s="153"/>
      <c r="L329" s="149"/>
      <c r="M329" s="154"/>
      <c r="T329" s="155"/>
      <c r="AT329" s="150" t="s">
        <v>171</v>
      </c>
      <c r="AU329" s="150" t="s">
        <v>82</v>
      </c>
      <c r="AV329" s="12" t="s">
        <v>84</v>
      </c>
      <c r="AW329" s="12" t="s">
        <v>31</v>
      </c>
      <c r="AX329" s="12" t="s">
        <v>74</v>
      </c>
      <c r="AY329" s="150" t="s">
        <v>159</v>
      </c>
    </row>
    <row r="330" spans="2:65" s="13" customFormat="1">
      <c r="B330" s="156"/>
      <c r="D330" s="143" t="s">
        <v>171</v>
      </c>
      <c r="E330" s="157" t="s">
        <v>1</v>
      </c>
      <c r="F330" s="158" t="s">
        <v>173</v>
      </c>
      <c r="H330" s="159">
        <v>525</v>
      </c>
      <c r="I330" s="160"/>
      <c r="L330" s="156"/>
      <c r="M330" s="161"/>
      <c r="T330" s="162"/>
      <c r="AT330" s="157" t="s">
        <v>171</v>
      </c>
      <c r="AU330" s="157" t="s">
        <v>82</v>
      </c>
      <c r="AV330" s="13" t="s">
        <v>165</v>
      </c>
      <c r="AW330" s="13" t="s">
        <v>31</v>
      </c>
      <c r="AX330" s="13" t="s">
        <v>82</v>
      </c>
      <c r="AY330" s="157" t="s">
        <v>159</v>
      </c>
    </row>
    <row r="331" spans="2:65" s="1" customFormat="1" ht="16.5" customHeight="1">
      <c r="B331" s="129"/>
      <c r="C331" s="169" t="s">
        <v>417</v>
      </c>
      <c r="D331" s="169" t="s">
        <v>418</v>
      </c>
      <c r="E331" s="170" t="s">
        <v>419</v>
      </c>
      <c r="F331" s="171" t="s">
        <v>420</v>
      </c>
      <c r="G331" s="172" t="s">
        <v>303</v>
      </c>
      <c r="H331" s="173">
        <v>1063.8</v>
      </c>
      <c r="I331" s="174"/>
      <c r="J331" s="175">
        <f>ROUND(I331*H331,2)</f>
        <v>0</v>
      </c>
      <c r="K331" s="171" t="s">
        <v>164</v>
      </c>
      <c r="L331" s="176"/>
      <c r="M331" s="177" t="s">
        <v>1</v>
      </c>
      <c r="N331" s="178" t="s">
        <v>39</v>
      </c>
      <c r="P331" s="139">
        <f>O331*H331</f>
        <v>0</v>
      </c>
      <c r="Q331" s="139">
        <v>1</v>
      </c>
      <c r="R331" s="139">
        <f>Q331*H331</f>
        <v>1063.8</v>
      </c>
      <c r="S331" s="139">
        <v>0</v>
      </c>
      <c r="T331" s="140">
        <f>S331*H331</f>
        <v>0</v>
      </c>
      <c r="AR331" s="141" t="s">
        <v>215</v>
      </c>
      <c r="AT331" s="141" t="s">
        <v>418</v>
      </c>
      <c r="AU331" s="141" t="s">
        <v>82</v>
      </c>
      <c r="AY331" s="16" t="s">
        <v>159</v>
      </c>
      <c r="BE331" s="142">
        <f>IF(N331="základní",J331,0)</f>
        <v>0</v>
      </c>
      <c r="BF331" s="142">
        <f>IF(N331="snížená",J331,0)</f>
        <v>0</v>
      </c>
      <c r="BG331" s="142">
        <f>IF(N331="zákl. přenesená",J331,0)</f>
        <v>0</v>
      </c>
      <c r="BH331" s="142">
        <f>IF(N331="sníž. přenesená",J331,0)</f>
        <v>0</v>
      </c>
      <c r="BI331" s="142">
        <f>IF(N331="nulová",J331,0)</f>
        <v>0</v>
      </c>
      <c r="BJ331" s="16" t="s">
        <v>82</v>
      </c>
      <c r="BK331" s="142">
        <f>ROUND(I331*H331,2)</f>
        <v>0</v>
      </c>
      <c r="BL331" s="16" t="s">
        <v>165</v>
      </c>
      <c r="BM331" s="141" t="s">
        <v>421</v>
      </c>
    </row>
    <row r="332" spans="2:65" s="1" customFormat="1">
      <c r="B332" s="31"/>
      <c r="D332" s="143" t="s">
        <v>167</v>
      </c>
      <c r="F332" s="144" t="s">
        <v>420</v>
      </c>
      <c r="I332" s="145"/>
      <c r="L332" s="31"/>
      <c r="M332" s="146"/>
      <c r="T332" s="54"/>
      <c r="AT332" s="16" t="s">
        <v>167</v>
      </c>
      <c r="AU332" s="16" t="s">
        <v>82</v>
      </c>
    </row>
    <row r="333" spans="2:65" s="14" customFormat="1">
      <c r="B333" s="163"/>
      <c r="D333" s="143" t="s">
        <v>171</v>
      </c>
      <c r="E333" s="164" t="s">
        <v>1</v>
      </c>
      <c r="F333" s="165" t="s">
        <v>422</v>
      </c>
      <c r="H333" s="164" t="s">
        <v>1</v>
      </c>
      <c r="I333" s="166"/>
      <c r="L333" s="163"/>
      <c r="M333" s="167"/>
      <c r="T333" s="168"/>
      <c r="AT333" s="164" t="s">
        <v>171</v>
      </c>
      <c r="AU333" s="164" t="s">
        <v>82</v>
      </c>
      <c r="AV333" s="14" t="s">
        <v>82</v>
      </c>
      <c r="AW333" s="14" t="s">
        <v>31</v>
      </c>
      <c r="AX333" s="14" t="s">
        <v>74</v>
      </c>
      <c r="AY333" s="164" t="s">
        <v>159</v>
      </c>
    </row>
    <row r="334" spans="2:65" s="12" customFormat="1">
      <c r="B334" s="149"/>
      <c r="D334" s="143" t="s">
        <v>171</v>
      </c>
      <c r="E334" s="150" t="s">
        <v>1</v>
      </c>
      <c r="F334" s="151" t="s">
        <v>423</v>
      </c>
      <c r="H334" s="152">
        <v>1063.8</v>
      </c>
      <c r="I334" s="153"/>
      <c r="L334" s="149"/>
      <c r="M334" s="154"/>
      <c r="T334" s="155"/>
      <c r="AT334" s="150" t="s">
        <v>171</v>
      </c>
      <c r="AU334" s="150" t="s">
        <v>82</v>
      </c>
      <c r="AV334" s="12" t="s">
        <v>84</v>
      </c>
      <c r="AW334" s="12" t="s">
        <v>31</v>
      </c>
      <c r="AX334" s="12" t="s">
        <v>74</v>
      </c>
      <c r="AY334" s="150" t="s">
        <v>159</v>
      </c>
    </row>
    <row r="335" spans="2:65" s="13" customFormat="1">
      <c r="B335" s="156"/>
      <c r="D335" s="143" t="s">
        <v>171</v>
      </c>
      <c r="E335" s="157" t="s">
        <v>1</v>
      </c>
      <c r="F335" s="158" t="s">
        <v>173</v>
      </c>
      <c r="H335" s="159">
        <v>1063.8</v>
      </c>
      <c r="I335" s="160"/>
      <c r="L335" s="156"/>
      <c r="M335" s="161"/>
      <c r="T335" s="162"/>
      <c r="AT335" s="157" t="s">
        <v>171</v>
      </c>
      <c r="AU335" s="157" t="s">
        <v>82</v>
      </c>
      <c r="AV335" s="13" t="s">
        <v>165</v>
      </c>
      <c r="AW335" s="13" t="s">
        <v>31</v>
      </c>
      <c r="AX335" s="13" t="s">
        <v>82</v>
      </c>
      <c r="AY335" s="157" t="s">
        <v>159</v>
      </c>
    </row>
    <row r="336" spans="2:65" s="11" customFormat="1" ht="25.9" customHeight="1">
      <c r="B336" s="119"/>
      <c r="D336" s="120" t="s">
        <v>73</v>
      </c>
      <c r="E336" s="121" t="s">
        <v>424</v>
      </c>
      <c r="F336" s="121" t="s">
        <v>425</v>
      </c>
      <c r="I336" s="122"/>
      <c r="J336" s="123">
        <f>BK336</f>
        <v>0</v>
      </c>
      <c r="L336" s="119"/>
      <c r="M336" s="124"/>
      <c r="P336" s="125">
        <f>SUM(P337:P350)</f>
        <v>0</v>
      </c>
      <c r="R336" s="125">
        <f>SUM(R337:R350)</f>
        <v>0</v>
      </c>
      <c r="T336" s="126">
        <f>SUM(T337:T350)</f>
        <v>0</v>
      </c>
      <c r="AR336" s="120" t="s">
        <v>82</v>
      </c>
      <c r="AT336" s="127" t="s">
        <v>73</v>
      </c>
      <c r="AU336" s="127" t="s">
        <v>74</v>
      </c>
      <c r="AY336" s="120" t="s">
        <v>159</v>
      </c>
      <c r="BK336" s="128">
        <f>SUM(BK337:BK350)</f>
        <v>0</v>
      </c>
    </row>
    <row r="337" spans="2:65" s="1" customFormat="1" ht="24.2" customHeight="1">
      <c r="B337" s="129"/>
      <c r="C337" s="130" t="s">
        <v>426</v>
      </c>
      <c r="D337" s="130" t="s">
        <v>160</v>
      </c>
      <c r="E337" s="131" t="s">
        <v>427</v>
      </c>
      <c r="F337" s="132" t="s">
        <v>428</v>
      </c>
      <c r="G337" s="133" t="s">
        <v>163</v>
      </c>
      <c r="H337" s="134">
        <v>560</v>
      </c>
      <c r="I337" s="135"/>
      <c r="J337" s="136">
        <f>ROUND(I337*H337,2)</f>
        <v>0</v>
      </c>
      <c r="K337" s="132" t="s">
        <v>219</v>
      </c>
      <c r="L337" s="31"/>
      <c r="M337" s="137" t="s">
        <v>1</v>
      </c>
      <c r="N337" s="138" t="s">
        <v>39</v>
      </c>
      <c r="P337" s="139">
        <f>O337*H337</f>
        <v>0</v>
      </c>
      <c r="Q337" s="139">
        <v>0</v>
      </c>
      <c r="R337" s="139">
        <f>Q337*H337</f>
        <v>0</v>
      </c>
      <c r="S337" s="139">
        <v>0</v>
      </c>
      <c r="T337" s="140">
        <f>S337*H337</f>
        <v>0</v>
      </c>
      <c r="AR337" s="141" t="s">
        <v>165</v>
      </c>
      <c r="AT337" s="141" t="s">
        <v>160</v>
      </c>
      <c r="AU337" s="141" t="s">
        <v>82</v>
      </c>
      <c r="AY337" s="16" t="s">
        <v>159</v>
      </c>
      <c r="BE337" s="142">
        <f>IF(N337="základní",J337,0)</f>
        <v>0</v>
      </c>
      <c r="BF337" s="142">
        <f>IF(N337="snížená",J337,0)</f>
        <v>0</v>
      </c>
      <c r="BG337" s="142">
        <f>IF(N337="zákl. přenesená",J337,0)</f>
        <v>0</v>
      </c>
      <c r="BH337" s="142">
        <f>IF(N337="sníž. přenesená",J337,0)</f>
        <v>0</v>
      </c>
      <c r="BI337" s="142">
        <f>IF(N337="nulová",J337,0)</f>
        <v>0</v>
      </c>
      <c r="BJ337" s="16" t="s">
        <v>82</v>
      </c>
      <c r="BK337" s="142">
        <f>ROUND(I337*H337,2)</f>
        <v>0</v>
      </c>
      <c r="BL337" s="16" t="s">
        <v>165</v>
      </c>
      <c r="BM337" s="141" t="s">
        <v>429</v>
      </c>
    </row>
    <row r="338" spans="2:65" s="1" customFormat="1">
      <c r="B338" s="31"/>
      <c r="D338" s="143" t="s">
        <v>167</v>
      </c>
      <c r="F338" s="144" t="s">
        <v>428</v>
      </c>
      <c r="I338" s="145"/>
      <c r="L338" s="31"/>
      <c r="M338" s="146"/>
      <c r="T338" s="54"/>
      <c r="AT338" s="16" t="s">
        <v>167</v>
      </c>
      <c r="AU338" s="16" t="s">
        <v>82</v>
      </c>
    </row>
    <row r="339" spans="2:65" s="14" customFormat="1">
      <c r="B339" s="163"/>
      <c r="D339" s="143" t="s">
        <v>171</v>
      </c>
      <c r="E339" s="164" t="s">
        <v>1</v>
      </c>
      <c r="F339" s="165" t="s">
        <v>430</v>
      </c>
      <c r="H339" s="164" t="s">
        <v>1</v>
      </c>
      <c r="I339" s="166"/>
      <c r="L339" s="163"/>
      <c r="M339" s="167"/>
      <c r="T339" s="168"/>
      <c r="AT339" s="164" t="s">
        <v>171</v>
      </c>
      <c r="AU339" s="164" t="s">
        <v>82</v>
      </c>
      <c r="AV339" s="14" t="s">
        <v>82</v>
      </c>
      <c r="AW339" s="14" t="s">
        <v>31</v>
      </c>
      <c r="AX339" s="14" t="s">
        <v>74</v>
      </c>
      <c r="AY339" s="164" t="s">
        <v>159</v>
      </c>
    </row>
    <row r="340" spans="2:65" s="12" customFormat="1">
      <c r="B340" s="149"/>
      <c r="D340" s="143" t="s">
        <v>171</v>
      </c>
      <c r="E340" s="150" t="s">
        <v>1</v>
      </c>
      <c r="F340" s="151" t="s">
        <v>431</v>
      </c>
      <c r="H340" s="152">
        <v>560</v>
      </c>
      <c r="I340" s="153"/>
      <c r="L340" s="149"/>
      <c r="M340" s="154"/>
      <c r="T340" s="155"/>
      <c r="AT340" s="150" t="s">
        <v>171</v>
      </c>
      <c r="AU340" s="150" t="s">
        <v>82</v>
      </c>
      <c r="AV340" s="12" t="s">
        <v>84</v>
      </c>
      <c r="AW340" s="12" t="s">
        <v>31</v>
      </c>
      <c r="AX340" s="12" t="s">
        <v>74</v>
      </c>
      <c r="AY340" s="150" t="s">
        <v>159</v>
      </c>
    </row>
    <row r="341" spans="2:65" s="13" customFormat="1">
      <c r="B341" s="156"/>
      <c r="D341" s="143" t="s">
        <v>171</v>
      </c>
      <c r="E341" s="157" t="s">
        <v>1</v>
      </c>
      <c r="F341" s="158" t="s">
        <v>173</v>
      </c>
      <c r="H341" s="159">
        <v>560</v>
      </c>
      <c r="I341" s="160"/>
      <c r="L341" s="156"/>
      <c r="M341" s="161"/>
      <c r="T341" s="162"/>
      <c r="AT341" s="157" t="s">
        <v>171</v>
      </c>
      <c r="AU341" s="157" t="s">
        <v>82</v>
      </c>
      <c r="AV341" s="13" t="s">
        <v>165</v>
      </c>
      <c r="AW341" s="13" t="s">
        <v>31</v>
      </c>
      <c r="AX341" s="13" t="s">
        <v>82</v>
      </c>
      <c r="AY341" s="157" t="s">
        <v>159</v>
      </c>
    </row>
    <row r="342" spans="2:65" s="1" customFormat="1" ht="24.2" customHeight="1">
      <c r="B342" s="129"/>
      <c r="C342" s="130" t="s">
        <v>432</v>
      </c>
      <c r="D342" s="130" t="s">
        <v>160</v>
      </c>
      <c r="E342" s="131" t="s">
        <v>433</v>
      </c>
      <c r="F342" s="132" t="s">
        <v>434</v>
      </c>
      <c r="G342" s="133" t="s">
        <v>163</v>
      </c>
      <c r="H342" s="134">
        <v>1970</v>
      </c>
      <c r="I342" s="135"/>
      <c r="J342" s="136">
        <f>ROUND(I342*H342,2)</f>
        <v>0</v>
      </c>
      <c r="K342" s="132" t="s">
        <v>219</v>
      </c>
      <c r="L342" s="31"/>
      <c r="M342" s="137" t="s">
        <v>1</v>
      </c>
      <c r="N342" s="138" t="s">
        <v>39</v>
      </c>
      <c r="P342" s="139">
        <f>O342*H342</f>
        <v>0</v>
      </c>
      <c r="Q342" s="139">
        <v>0</v>
      </c>
      <c r="R342" s="139">
        <f>Q342*H342</f>
        <v>0</v>
      </c>
      <c r="S342" s="139">
        <v>0</v>
      </c>
      <c r="T342" s="140">
        <f>S342*H342</f>
        <v>0</v>
      </c>
      <c r="AR342" s="141" t="s">
        <v>165</v>
      </c>
      <c r="AT342" s="141" t="s">
        <v>160</v>
      </c>
      <c r="AU342" s="141" t="s">
        <v>82</v>
      </c>
      <c r="AY342" s="16" t="s">
        <v>159</v>
      </c>
      <c r="BE342" s="142">
        <f>IF(N342="základní",J342,0)</f>
        <v>0</v>
      </c>
      <c r="BF342" s="142">
        <f>IF(N342="snížená",J342,0)</f>
        <v>0</v>
      </c>
      <c r="BG342" s="142">
        <f>IF(N342="zákl. přenesená",J342,0)</f>
        <v>0</v>
      </c>
      <c r="BH342" s="142">
        <f>IF(N342="sníž. přenesená",J342,0)</f>
        <v>0</v>
      </c>
      <c r="BI342" s="142">
        <f>IF(N342="nulová",J342,0)</f>
        <v>0</v>
      </c>
      <c r="BJ342" s="16" t="s">
        <v>82</v>
      </c>
      <c r="BK342" s="142">
        <f>ROUND(I342*H342,2)</f>
        <v>0</v>
      </c>
      <c r="BL342" s="16" t="s">
        <v>165</v>
      </c>
      <c r="BM342" s="141" t="s">
        <v>435</v>
      </c>
    </row>
    <row r="343" spans="2:65" s="1" customFormat="1" ht="19.5">
      <c r="B343" s="31"/>
      <c r="D343" s="143" t="s">
        <v>167</v>
      </c>
      <c r="F343" s="144" t="s">
        <v>436</v>
      </c>
      <c r="I343" s="145"/>
      <c r="L343" s="31"/>
      <c r="M343" s="146"/>
      <c r="T343" s="54"/>
      <c r="AT343" s="16" t="s">
        <v>167</v>
      </c>
      <c r="AU343" s="16" t="s">
        <v>82</v>
      </c>
    </row>
    <row r="344" spans="2:65" s="12" customFormat="1">
      <c r="B344" s="149"/>
      <c r="D344" s="143" t="s">
        <v>171</v>
      </c>
      <c r="E344" s="150" t="s">
        <v>1</v>
      </c>
      <c r="F344" s="151" t="s">
        <v>385</v>
      </c>
      <c r="H344" s="152">
        <v>1970</v>
      </c>
      <c r="I344" s="153"/>
      <c r="L344" s="149"/>
      <c r="M344" s="154"/>
      <c r="T344" s="155"/>
      <c r="AT344" s="150" t="s">
        <v>171</v>
      </c>
      <c r="AU344" s="150" t="s">
        <v>82</v>
      </c>
      <c r="AV344" s="12" t="s">
        <v>84</v>
      </c>
      <c r="AW344" s="12" t="s">
        <v>31</v>
      </c>
      <c r="AX344" s="12" t="s">
        <v>74</v>
      </c>
      <c r="AY344" s="150" t="s">
        <v>159</v>
      </c>
    </row>
    <row r="345" spans="2:65" s="13" customFormat="1">
      <c r="B345" s="156"/>
      <c r="D345" s="143" t="s">
        <v>171</v>
      </c>
      <c r="E345" s="157" t="s">
        <v>1</v>
      </c>
      <c r="F345" s="158" t="s">
        <v>173</v>
      </c>
      <c r="H345" s="159">
        <v>1970</v>
      </c>
      <c r="I345" s="160"/>
      <c r="L345" s="156"/>
      <c r="M345" s="161"/>
      <c r="T345" s="162"/>
      <c r="AT345" s="157" t="s">
        <v>171</v>
      </c>
      <c r="AU345" s="157" t="s">
        <v>82</v>
      </c>
      <c r="AV345" s="13" t="s">
        <v>165</v>
      </c>
      <c r="AW345" s="13" t="s">
        <v>31</v>
      </c>
      <c r="AX345" s="13" t="s">
        <v>82</v>
      </c>
      <c r="AY345" s="157" t="s">
        <v>159</v>
      </c>
    </row>
    <row r="346" spans="2:65" s="1" customFormat="1" ht="24.2" customHeight="1">
      <c r="B346" s="129"/>
      <c r="C346" s="130" t="s">
        <v>437</v>
      </c>
      <c r="D346" s="130" t="s">
        <v>160</v>
      </c>
      <c r="E346" s="131" t="s">
        <v>438</v>
      </c>
      <c r="F346" s="132" t="s">
        <v>439</v>
      </c>
      <c r="G346" s="133" t="s">
        <v>210</v>
      </c>
      <c r="H346" s="134">
        <v>664</v>
      </c>
      <c r="I346" s="135"/>
      <c r="J346" s="136">
        <f>ROUND(I346*H346,2)</f>
        <v>0</v>
      </c>
      <c r="K346" s="132" t="s">
        <v>219</v>
      </c>
      <c r="L346" s="31"/>
      <c r="M346" s="137" t="s">
        <v>1</v>
      </c>
      <c r="N346" s="138" t="s">
        <v>39</v>
      </c>
      <c r="P346" s="139">
        <f>O346*H346</f>
        <v>0</v>
      </c>
      <c r="Q346" s="139">
        <v>0</v>
      </c>
      <c r="R346" s="139">
        <f>Q346*H346</f>
        <v>0</v>
      </c>
      <c r="S346" s="139">
        <v>0</v>
      </c>
      <c r="T346" s="140">
        <f>S346*H346</f>
        <v>0</v>
      </c>
      <c r="AR346" s="141" t="s">
        <v>165</v>
      </c>
      <c r="AT346" s="141" t="s">
        <v>160</v>
      </c>
      <c r="AU346" s="141" t="s">
        <v>82</v>
      </c>
      <c r="AY346" s="16" t="s">
        <v>159</v>
      </c>
      <c r="BE346" s="142">
        <f>IF(N346="základní",J346,0)</f>
        <v>0</v>
      </c>
      <c r="BF346" s="142">
        <f>IF(N346="snížená",J346,0)</f>
        <v>0</v>
      </c>
      <c r="BG346" s="142">
        <f>IF(N346="zákl. přenesená",J346,0)</f>
        <v>0</v>
      </c>
      <c r="BH346" s="142">
        <f>IF(N346="sníž. přenesená",J346,0)</f>
        <v>0</v>
      </c>
      <c r="BI346" s="142">
        <f>IF(N346="nulová",J346,0)</f>
        <v>0</v>
      </c>
      <c r="BJ346" s="16" t="s">
        <v>82</v>
      </c>
      <c r="BK346" s="142">
        <f>ROUND(I346*H346,2)</f>
        <v>0</v>
      </c>
      <c r="BL346" s="16" t="s">
        <v>165</v>
      </c>
      <c r="BM346" s="141" t="s">
        <v>440</v>
      </c>
    </row>
    <row r="347" spans="2:65" s="1" customFormat="1">
      <c r="B347" s="31"/>
      <c r="D347" s="143" t="s">
        <v>167</v>
      </c>
      <c r="F347" s="144" t="s">
        <v>439</v>
      </c>
      <c r="I347" s="145"/>
      <c r="L347" s="31"/>
      <c r="M347" s="146"/>
      <c r="T347" s="54"/>
      <c r="AT347" s="16" t="s">
        <v>167</v>
      </c>
      <c r="AU347" s="16" t="s">
        <v>82</v>
      </c>
    </row>
    <row r="348" spans="2:65" s="12" customFormat="1">
      <c r="B348" s="149"/>
      <c r="D348" s="143" t="s">
        <v>171</v>
      </c>
      <c r="E348" s="150" t="s">
        <v>1</v>
      </c>
      <c r="F348" s="151" t="s">
        <v>441</v>
      </c>
      <c r="H348" s="152">
        <v>664</v>
      </c>
      <c r="I348" s="153"/>
      <c r="L348" s="149"/>
      <c r="M348" s="154"/>
      <c r="T348" s="155"/>
      <c r="AT348" s="150" t="s">
        <v>171</v>
      </c>
      <c r="AU348" s="150" t="s">
        <v>82</v>
      </c>
      <c r="AV348" s="12" t="s">
        <v>84</v>
      </c>
      <c r="AW348" s="12" t="s">
        <v>31</v>
      </c>
      <c r="AX348" s="12" t="s">
        <v>74</v>
      </c>
      <c r="AY348" s="150" t="s">
        <v>159</v>
      </c>
    </row>
    <row r="349" spans="2:65" s="14" customFormat="1">
      <c r="B349" s="163"/>
      <c r="D349" s="143" t="s">
        <v>171</v>
      </c>
      <c r="E349" s="164" t="s">
        <v>1</v>
      </c>
      <c r="F349" s="165" t="s">
        <v>442</v>
      </c>
      <c r="H349" s="164" t="s">
        <v>1</v>
      </c>
      <c r="I349" s="166"/>
      <c r="L349" s="163"/>
      <c r="M349" s="167"/>
      <c r="T349" s="168"/>
      <c r="AT349" s="164" t="s">
        <v>171</v>
      </c>
      <c r="AU349" s="164" t="s">
        <v>82</v>
      </c>
      <c r="AV349" s="14" t="s">
        <v>82</v>
      </c>
      <c r="AW349" s="14" t="s">
        <v>31</v>
      </c>
      <c r="AX349" s="14" t="s">
        <v>74</v>
      </c>
      <c r="AY349" s="164" t="s">
        <v>159</v>
      </c>
    </row>
    <row r="350" spans="2:65" s="13" customFormat="1">
      <c r="B350" s="156"/>
      <c r="D350" s="143" t="s">
        <v>171</v>
      </c>
      <c r="E350" s="157" t="s">
        <v>1</v>
      </c>
      <c r="F350" s="158" t="s">
        <v>173</v>
      </c>
      <c r="H350" s="159">
        <v>664</v>
      </c>
      <c r="I350" s="160"/>
      <c r="L350" s="156"/>
      <c r="M350" s="161"/>
      <c r="T350" s="162"/>
      <c r="AT350" s="157" t="s">
        <v>171</v>
      </c>
      <c r="AU350" s="157" t="s">
        <v>82</v>
      </c>
      <c r="AV350" s="13" t="s">
        <v>165</v>
      </c>
      <c r="AW350" s="13" t="s">
        <v>31</v>
      </c>
      <c r="AX350" s="13" t="s">
        <v>82</v>
      </c>
      <c r="AY350" s="157" t="s">
        <v>159</v>
      </c>
    </row>
    <row r="351" spans="2:65" s="11" customFormat="1" ht="25.9" customHeight="1">
      <c r="B351" s="119"/>
      <c r="D351" s="120" t="s">
        <v>73</v>
      </c>
      <c r="E351" s="121" t="s">
        <v>443</v>
      </c>
      <c r="F351" s="121" t="s">
        <v>444</v>
      </c>
      <c r="I351" s="122"/>
      <c r="J351" s="123">
        <f>BK351</f>
        <v>0</v>
      </c>
      <c r="L351" s="119"/>
      <c r="M351" s="124"/>
      <c r="P351" s="125">
        <f>SUM(P352:P402)</f>
        <v>0</v>
      </c>
      <c r="R351" s="125">
        <f>SUM(R352:R402)</f>
        <v>116.15882508</v>
      </c>
      <c r="T351" s="126">
        <f>SUM(T352:T402)</f>
        <v>0</v>
      </c>
      <c r="AR351" s="120" t="s">
        <v>82</v>
      </c>
      <c r="AT351" s="127" t="s">
        <v>73</v>
      </c>
      <c r="AU351" s="127" t="s">
        <v>74</v>
      </c>
      <c r="AY351" s="120" t="s">
        <v>159</v>
      </c>
      <c r="BK351" s="128">
        <f>SUM(BK352:BK402)</f>
        <v>0</v>
      </c>
    </row>
    <row r="352" spans="2:65" s="1" customFormat="1" ht="21.75" customHeight="1">
      <c r="B352" s="129"/>
      <c r="C352" s="130" t="s">
        <v>445</v>
      </c>
      <c r="D352" s="130" t="s">
        <v>160</v>
      </c>
      <c r="E352" s="131" t="s">
        <v>446</v>
      </c>
      <c r="F352" s="132" t="s">
        <v>447</v>
      </c>
      <c r="G352" s="133" t="s">
        <v>210</v>
      </c>
      <c r="H352" s="134">
        <v>70</v>
      </c>
      <c r="I352" s="135"/>
      <c r="J352" s="136">
        <f>ROUND(I352*H352,2)</f>
        <v>0</v>
      </c>
      <c r="K352" s="132" t="s">
        <v>164</v>
      </c>
      <c r="L352" s="31"/>
      <c r="M352" s="137" t="s">
        <v>1</v>
      </c>
      <c r="N352" s="138" t="s">
        <v>39</v>
      </c>
      <c r="P352" s="139">
        <f>O352*H352</f>
        <v>0</v>
      </c>
      <c r="Q352" s="139">
        <v>0</v>
      </c>
      <c r="R352" s="139">
        <f>Q352*H352</f>
        <v>0</v>
      </c>
      <c r="S352" s="139">
        <v>0</v>
      </c>
      <c r="T352" s="140">
        <f>S352*H352</f>
        <v>0</v>
      </c>
      <c r="AR352" s="141" t="s">
        <v>165</v>
      </c>
      <c r="AT352" s="141" t="s">
        <v>160</v>
      </c>
      <c r="AU352" s="141" t="s">
        <v>82</v>
      </c>
      <c r="AY352" s="16" t="s">
        <v>159</v>
      </c>
      <c r="BE352" s="142">
        <f>IF(N352="základní",J352,0)</f>
        <v>0</v>
      </c>
      <c r="BF352" s="142">
        <f>IF(N352="snížená",J352,0)</f>
        <v>0</v>
      </c>
      <c r="BG352" s="142">
        <f>IF(N352="zákl. přenesená",J352,0)</f>
        <v>0</v>
      </c>
      <c r="BH352" s="142">
        <f>IF(N352="sníž. přenesená",J352,0)</f>
        <v>0</v>
      </c>
      <c r="BI352" s="142">
        <f>IF(N352="nulová",J352,0)</f>
        <v>0</v>
      </c>
      <c r="BJ352" s="16" t="s">
        <v>82</v>
      </c>
      <c r="BK352" s="142">
        <f>ROUND(I352*H352,2)</f>
        <v>0</v>
      </c>
      <c r="BL352" s="16" t="s">
        <v>165</v>
      </c>
      <c r="BM352" s="141" t="s">
        <v>448</v>
      </c>
    </row>
    <row r="353" spans="2:65" s="1" customFormat="1" ht="19.5">
      <c r="B353" s="31"/>
      <c r="D353" s="143" t="s">
        <v>167</v>
      </c>
      <c r="F353" s="144" t="s">
        <v>449</v>
      </c>
      <c r="I353" s="145"/>
      <c r="L353" s="31"/>
      <c r="M353" s="146"/>
      <c r="T353" s="54"/>
      <c r="AT353" s="16" t="s">
        <v>167</v>
      </c>
      <c r="AU353" s="16" t="s">
        <v>82</v>
      </c>
    </row>
    <row r="354" spans="2:65" s="1" customFormat="1">
      <c r="B354" s="31"/>
      <c r="D354" s="147" t="s">
        <v>169</v>
      </c>
      <c r="F354" s="148" t="s">
        <v>450</v>
      </c>
      <c r="I354" s="145"/>
      <c r="L354" s="31"/>
      <c r="M354" s="146"/>
      <c r="T354" s="54"/>
      <c r="AT354" s="16" t="s">
        <v>169</v>
      </c>
      <c r="AU354" s="16" t="s">
        <v>82</v>
      </c>
    </row>
    <row r="355" spans="2:65" s="12" customFormat="1">
      <c r="B355" s="149"/>
      <c r="D355" s="143" t="s">
        <v>171</v>
      </c>
      <c r="E355" s="150" t="s">
        <v>1</v>
      </c>
      <c r="F355" s="151" t="s">
        <v>451</v>
      </c>
      <c r="H355" s="152">
        <v>70</v>
      </c>
      <c r="I355" s="153"/>
      <c r="L355" s="149"/>
      <c r="M355" s="154"/>
      <c r="T355" s="155"/>
      <c r="AT355" s="150" t="s">
        <v>171</v>
      </c>
      <c r="AU355" s="150" t="s">
        <v>82</v>
      </c>
      <c r="AV355" s="12" t="s">
        <v>84</v>
      </c>
      <c r="AW355" s="12" t="s">
        <v>31</v>
      </c>
      <c r="AX355" s="12" t="s">
        <v>74</v>
      </c>
      <c r="AY355" s="150" t="s">
        <v>159</v>
      </c>
    </row>
    <row r="356" spans="2:65" s="13" customFormat="1">
      <c r="B356" s="156"/>
      <c r="D356" s="143" t="s">
        <v>171</v>
      </c>
      <c r="E356" s="157" t="s">
        <v>1</v>
      </c>
      <c r="F356" s="158" t="s">
        <v>173</v>
      </c>
      <c r="H356" s="159">
        <v>70</v>
      </c>
      <c r="I356" s="160"/>
      <c r="L356" s="156"/>
      <c r="M356" s="161"/>
      <c r="T356" s="162"/>
      <c r="AT356" s="157" t="s">
        <v>171</v>
      </c>
      <c r="AU356" s="157" t="s">
        <v>82</v>
      </c>
      <c r="AV356" s="13" t="s">
        <v>165</v>
      </c>
      <c r="AW356" s="13" t="s">
        <v>31</v>
      </c>
      <c r="AX356" s="13" t="s">
        <v>82</v>
      </c>
      <c r="AY356" s="157" t="s">
        <v>159</v>
      </c>
    </row>
    <row r="357" spans="2:65" s="1" customFormat="1" ht="16.5" customHeight="1">
      <c r="B357" s="129"/>
      <c r="C357" s="130" t="s">
        <v>452</v>
      </c>
      <c r="D357" s="130" t="s">
        <v>160</v>
      </c>
      <c r="E357" s="131" t="s">
        <v>453</v>
      </c>
      <c r="F357" s="132" t="s">
        <v>454</v>
      </c>
      <c r="G357" s="133" t="s">
        <v>202</v>
      </c>
      <c r="H357" s="134">
        <v>11.2</v>
      </c>
      <c r="I357" s="135"/>
      <c r="J357" s="136">
        <f>ROUND(I357*H357,2)</f>
        <v>0</v>
      </c>
      <c r="K357" s="132" t="s">
        <v>164</v>
      </c>
      <c r="L357" s="31"/>
      <c r="M357" s="137" t="s">
        <v>1</v>
      </c>
      <c r="N357" s="138" t="s">
        <v>39</v>
      </c>
      <c r="P357" s="139">
        <f>O357*H357</f>
        <v>0</v>
      </c>
      <c r="Q357" s="139">
        <v>1.92</v>
      </c>
      <c r="R357" s="139">
        <f>Q357*H357</f>
        <v>21.503999999999998</v>
      </c>
      <c r="S357" s="139">
        <v>0</v>
      </c>
      <c r="T357" s="140">
        <f>S357*H357</f>
        <v>0</v>
      </c>
      <c r="AR357" s="141" t="s">
        <v>165</v>
      </c>
      <c r="AT357" s="141" t="s">
        <v>160</v>
      </c>
      <c r="AU357" s="141" t="s">
        <v>82</v>
      </c>
      <c r="AY357" s="16" t="s">
        <v>159</v>
      </c>
      <c r="BE357" s="142">
        <f>IF(N357="základní",J357,0)</f>
        <v>0</v>
      </c>
      <c r="BF357" s="142">
        <f>IF(N357="snížená",J357,0)</f>
        <v>0</v>
      </c>
      <c r="BG357" s="142">
        <f>IF(N357="zákl. přenesená",J357,0)</f>
        <v>0</v>
      </c>
      <c r="BH357" s="142">
        <f>IF(N357="sníž. přenesená",J357,0)</f>
        <v>0</v>
      </c>
      <c r="BI357" s="142">
        <f>IF(N357="nulová",J357,0)</f>
        <v>0</v>
      </c>
      <c r="BJ357" s="16" t="s">
        <v>82</v>
      </c>
      <c r="BK357" s="142">
        <f>ROUND(I357*H357,2)</f>
        <v>0</v>
      </c>
      <c r="BL357" s="16" t="s">
        <v>165</v>
      </c>
      <c r="BM357" s="141" t="s">
        <v>455</v>
      </c>
    </row>
    <row r="358" spans="2:65" s="1" customFormat="1">
      <c r="B358" s="31"/>
      <c r="D358" s="143" t="s">
        <v>167</v>
      </c>
      <c r="F358" s="144" t="s">
        <v>454</v>
      </c>
      <c r="I358" s="145"/>
      <c r="L358" s="31"/>
      <c r="M358" s="146"/>
      <c r="T358" s="54"/>
      <c r="AT358" s="16" t="s">
        <v>167</v>
      </c>
      <c r="AU358" s="16" t="s">
        <v>82</v>
      </c>
    </row>
    <row r="359" spans="2:65" s="1" customFormat="1">
      <c r="B359" s="31"/>
      <c r="D359" s="147" t="s">
        <v>169</v>
      </c>
      <c r="F359" s="148" t="s">
        <v>456</v>
      </c>
      <c r="I359" s="145"/>
      <c r="L359" s="31"/>
      <c r="M359" s="146"/>
      <c r="T359" s="54"/>
      <c r="AT359" s="16" t="s">
        <v>169</v>
      </c>
      <c r="AU359" s="16" t="s">
        <v>82</v>
      </c>
    </row>
    <row r="360" spans="2:65" s="12" customFormat="1">
      <c r="B360" s="149"/>
      <c r="D360" s="143" t="s">
        <v>171</v>
      </c>
      <c r="E360" s="150" t="s">
        <v>1</v>
      </c>
      <c r="F360" s="151" t="s">
        <v>457</v>
      </c>
      <c r="H360" s="152">
        <v>11.2</v>
      </c>
      <c r="I360" s="153"/>
      <c r="L360" s="149"/>
      <c r="M360" s="154"/>
      <c r="T360" s="155"/>
      <c r="AT360" s="150" t="s">
        <v>171</v>
      </c>
      <c r="AU360" s="150" t="s">
        <v>82</v>
      </c>
      <c r="AV360" s="12" t="s">
        <v>84</v>
      </c>
      <c r="AW360" s="12" t="s">
        <v>31</v>
      </c>
      <c r="AX360" s="12" t="s">
        <v>74</v>
      </c>
      <c r="AY360" s="150" t="s">
        <v>159</v>
      </c>
    </row>
    <row r="361" spans="2:65" s="13" customFormat="1">
      <c r="B361" s="156"/>
      <c r="D361" s="143" t="s">
        <v>171</v>
      </c>
      <c r="E361" s="157" t="s">
        <v>1</v>
      </c>
      <c r="F361" s="158" t="s">
        <v>173</v>
      </c>
      <c r="H361" s="159">
        <v>11.2</v>
      </c>
      <c r="I361" s="160"/>
      <c r="L361" s="156"/>
      <c r="M361" s="161"/>
      <c r="T361" s="162"/>
      <c r="AT361" s="157" t="s">
        <v>171</v>
      </c>
      <c r="AU361" s="157" t="s">
        <v>82</v>
      </c>
      <c r="AV361" s="13" t="s">
        <v>165</v>
      </c>
      <c r="AW361" s="13" t="s">
        <v>31</v>
      </c>
      <c r="AX361" s="13" t="s">
        <v>82</v>
      </c>
      <c r="AY361" s="157" t="s">
        <v>159</v>
      </c>
    </row>
    <row r="362" spans="2:65" s="1" customFormat="1" ht="16.5" customHeight="1">
      <c r="B362" s="129"/>
      <c r="C362" s="130" t="s">
        <v>328</v>
      </c>
      <c r="D362" s="130" t="s">
        <v>160</v>
      </c>
      <c r="E362" s="131" t="s">
        <v>458</v>
      </c>
      <c r="F362" s="132" t="s">
        <v>459</v>
      </c>
      <c r="G362" s="133" t="s">
        <v>210</v>
      </c>
      <c r="H362" s="134">
        <v>70</v>
      </c>
      <c r="I362" s="135"/>
      <c r="J362" s="136">
        <f>ROUND(I362*H362,2)</f>
        <v>0</v>
      </c>
      <c r="K362" s="132" t="s">
        <v>164</v>
      </c>
      <c r="L362" s="31"/>
      <c r="M362" s="137" t="s">
        <v>1</v>
      </c>
      <c r="N362" s="138" t="s">
        <v>39</v>
      </c>
      <c r="P362" s="139">
        <f>O362*H362</f>
        <v>0</v>
      </c>
      <c r="Q362" s="139">
        <v>4.8999999999999998E-4</v>
      </c>
      <c r="R362" s="139">
        <f>Q362*H362</f>
        <v>3.4299999999999997E-2</v>
      </c>
      <c r="S362" s="139">
        <v>0</v>
      </c>
      <c r="T362" s="140">
        <f>S362*H362</f>
        <v>0</v>
      </c>
      <c r="AR362" s="141" t="s">
        <v>165</v>
      </c>
      <c r="AT362" s="141" t="s">
        <v>160</v>
      </c>
      <c r="AU362" s="141" t="s">
        <v>82</v>
      </c>
      <c r="AY362" s="16" t="s">
        <v>159</v>
      </c>
      <c r="BE362" s="142">
        <f>IF(N362="základní",J362,0)</f>
        <v>0</v>
      </c>
      <c r="BF362" s="142">
        <f>IF(N362="snížená",J362,0)</f>
        <v>0</v>
      </c>
      <c r="BG362" s="142">
        <f>IF(N362="zákl. přenesená",J362,0)</f>
        <v>0</v>
      </c>
      <c r="BH362" s="142">
        <f>IF(N362="sníž. přenesená",J362,0)</f>
        <v>0</v>
      </c>
      <c r="BI362" s="142">
        <f>IF(N362="nulová",J362,0)</f>
        <v>0</v>
      </c>
      <c r="BJ362" s="16" t="s">
        <v>82</v>
      </c>
      <c r="BK362" s="142">
        <f>ROUND(I362*H362,2)</f>
        <v>0</v>
      </c>
      <c r="BL362" s="16" t="s">
        <v>165</v>
      </c>
      <c r="BM362" s="141" t="s">
        <v>460</v>
      </c>
    </row>
    <row r="363" spans="2:65" s="1" customFormat="1">
      <c r="B363" s="31"/>
      <c r="D363" s="143" t="s">
        <v>167</v>
      </c>
      <c r="F363" s="144" t="s">
        <v>461</v>
      </c>
      <c r="I363" s="145"/>
      <c r="L363" s="31"/>
      <c r="M363" s="146"/>
      <c r="T363" s="54"/>
      <c r="AT363" s="16" t="s">
        <v>167</v>
      </c>
      <c r="AU363" s="16" t="s">
        <v>82</v>
      </c>
    </row>
    <row r="364" spans="2:65" s="1" customFormat="1">
      <c r="B364" s="31"/>
      <c r="D364" s="147" t="s">
        <v>169</v>
      </c>
      <c r="F364" s="148" t="s">
        <v>462</v>
      </c>
      <c r="I364" s="145"/>
      <c r="L364" s="31"/>
      <c r="M364" s="146"/>
      <c r="T364" s="54"/>
      <c r="AT364" s="16" t="s">
        <v>169</v>
      </c>
      <c r="AU364" s="16" t="s">
        <v>82</v>
      </c>
    </row>
    <row r="365" spans="2:65" s="12" customFormat="1">
      <c r="B365" s="149"/>
      <c r="D365" s="143" t="s">
        <v>171</v>
      </c>
      <c r="E365" s="150" t="s">
        <v>1</v>
      </c>
      <c r="F365" s="151" t="s">
        <v>451</v>
      </c>
      <c r="H365" s="152">
        <v>70</v>
      </c>
      <c r="I365" s="153"/>
      <c r="L365" s="149"/>
      <c r="M365" s="154"/>
      <c r="T365" s="155"/>
      <c r="AT365" s="150" t="s">
        <v>171</v>
      </c>
      <c r="AU365" s="150" t="s">
        <v>82</v>
      </c>
      <c r="AV365" s="12" t="s">
        <v>84</v>
      </c>
      <c r="AW365" s="12" t="s">
        <v>31</v>
      </c>
      <c r="AX365" s="12" t="s">
        <v>74</v>
      </c>
      <c r="AY365" s="150" t="s">
        <v>159</v>
      </c>
    </row>
    <row r="366" spans="2:65" s="13" customFormat="1">
      <c r="B366" s="156"/>
      <c r="D366" s="143" t="s">
        <v>171</v>
      </c>
      <c r="E366" s="157" t="s">
        <v>1</v>
      </c>
      <c r="F366" s="158" t="s">
        <v>173</v>
      </c>
      <c r="H366" s="159">
        <v>70</v>
      </c>
      <c r="I366" s="160"/>
      <c r="L366" s="156"/>
      <c r="M366" s="161"/>
      <c r="T366" s="162"/>
      <c r="AT366" s="157" t="s">
        <v>171</v>
      </c>
      <c r="AU366" s="157" t="s">
        <v>82</v>
      </c>
      <c r="AV366" s="13" t="s">
        <v>165</v>
      </c>
      <c r="AW366" s="13" t="s">
        <v>31</v>
      </c>
      <c r="AX366" s="13" t="s">
        <v>82</v>
      </c>
      <c r="AY366" s="157" t="s">
        <v>159</v>
      </c>
    </row>
    <row r="367" spans="2:65" s="1" customFormat="1" ht="16.5" customHeight="1">
      <c r="B367" s="129"/>
      <c r="C367" s="130" t="s">
        <v>463</v>
      </c>
      <c r="D367" s="130" t="s">
        <v>160</v>
      </c>
      <c r="E367" s="131" t="s">
        <v>464</v>
      </c>
      <c r="F367" s="132" t="s">
        <v>465</v>
      </c>
      <c r="G367" s="133" t="s">
        <v>163</v>
      </c>
      <c r="H367" s="134">
        <v>75</v>
      </c>
      <c r="I367" s="135"/>
      <c r="J367" s="136">
        <f>ROUND(I367*H367,2)</f>
        <v>0</v>
      </c>
      <c r="K367" s="132" t="s">
        <v>164</v>
      </c>
      <c r="L367" s="31"/>
      <c r="M367" s="137" t="s">
        <v>1</v>
      </c>
      <c r="N367" s="138" t="s">
        <v>39</v>
      </c>
      <c r="P367" s="139">
        <f>O367*H367</f>
        <v>0</v>
      </c>
      <c r="Q367" s="139">
        <v>0.46</v>
      </c>
      <c r="R367" s="139">
        <f>Q367*H367</f>
        <v>34.5</v>
      </c>
      <c r="S367" s="139">
        <v>0</v>
      </c>
      <c r="T367" s="140">
        <f>S367*H367</f>
        <v>0</v>
      </c>
      <c r="AR367" s="141" t="s">
        <v>165</v>
      </c>
      <c r="AT367" s="141" t="s">
        <v>160</v>
      </c>
      <c r="AU367" s="141" t="s">
        <v>82</v>
      </c>
      <c r="AY367" s="16" t="s">
        <v>159</v>
      </c>
      <c r="BE367" s="142">
        <f>IF(N367="základní",J367,0)</f>
        <v>0</v>
      </c>
      <c r="BF367" s="142">
        <f>IF(N367="snížená",J367,0)</f>
        <v>0</v>
      </c>
      <c r="BG367" s="142">
        <f>IF(N367="zákl. přenesená",J367,0)</f>
        <v>0</v>
      </c>
      <c r="BH367" s="142">
        <f>IF(N367="sníž. přenesená",J367,0)</f>
        <v>0</v>
      </c>
      <c r="BI367" s="142">
        <f>IF(N367="nulová",J367,0)</f>
        <v>0</v>
      </c>
      <c r="BJ367" s="16" t="s">
        <v>82</v>
      </c>
      <c r="BK367" s="142">
        <f>ROUND(I367*H367,2)</f>
        <v>0</v>
      </c>
      <c r="BL367" s="16" t="s">
        <v>165</v>
      </c>
      <c r="BM367" s="141" t="s">
        <v>466</v>
      </c>
    </row>
    <row r="368" spans="2:65" s="1" customFormat="1">
      <c r="B368" s="31"/>
      <c r="D368" s="143" t="s">
        <v>167</v>
      </c>
      <c r="F368" s="144" t="s">
        <v>467</v>
      </c>
      <c r="I368" s="145"/>
      <c r="L368" s="31"/>
      <c r="M368" s="146"/>
      <c r="T368" s="54"/>
      <c r="AT368" s="16" t="s">
        <v>167</v>
      </c>
      <c r="AU368" s="16" t="s">
        <v>82</v>
      </c>
    </row>
    <row r="369" spans="2:65" s="1" customFormat="1">
      <c r="B369" s="31"/>
      <c r="D369" s="147" t="s">
        <v>169</v>
      </c>
      <c r="F369" s="148" t="s">
        <v>468</v>
      </c>
      <c r="I369" s="145"/>
      <c r="L369" s="31"/>
      <c r="M369" s="146"/>
      <c r="T369" s="54"/>
      <c r="AT369" s="16" t="s">
        <v>169</v>
      </c>
      <c r="AU369" s="16" t="s">
        <v>82</v>
      </c>
    </row>
    <row r="370" spans="2:65" s="12" customFormat="1">
      <c r="B370" s="149"/>
      <c r="D370" s="143" t="s">
        <v>171</v>
      </c>
      <c r="E370" s="150" t="s">
        <v>1</v>
      </c>
      <c r="F370" s="151" t="s">
        <v>469</v>
      </c>
      <c r="H370" s="152">
        <v>75</v>
      </c>
      <c r="I370" s="153"/>
      <c r="L370" s="149"/>
      <c r="M370" s="154"/>
      <c r="T370" s="155"/>
      <c r="AT370" s="150" t="s">
        <v>171</v>
      </c>
      <c r="AU370" s="150" t="s">
        <v>82</v>
      </c>
      <c r="AV370" s="12" t="s">
        <v>84</v>
      </c>
      <c r="AW370" s="12" t="s">
        <v>31</v>
      </c>
      <c r="AX370" s="12" t="s">
        <v>74</v>
      </c>
      <c r="AY370" s="150" t="s">
        <v>159</v>
      </c>
    </row>
    <row r="371" spans="2:65" s="13" customFormat="1">
      <c r="B371" s="156"/>
      <c r="D371" s="143" t="s">
        <v>171</v>
      </c>
      <c r="E371" s="157" t="s">
        <v>1</v>
      </c>
      <c r="F371" s="158" t="s">
        <v>173</v>
      </c>
      <c r="H371" s="159">
        <v>75</v>
      </c>
      <c r="I371" s="160"/>
      <c r="L371" s="156"/>
      <c r="M371" s="161"/>
      <c r="T371" s="162"/>
      <c r="AT371" s="157" t="s">
        <v>171</v>
      </c>
      <c r="AU371" s="157" t="s">
        <v>82</v>
      </c>
      <c r="AV371" s="13" t="s">
        <v>165</v>
      </c>
      <c r="AW371" s="13" t="s">
        <v>31</v>
      </c>
      <c r="AX371" s="13" t="s">
        <v>82</v>
      </c>
      <c r="AY371" s="157" t="s">
        <v>159</v>
      </c>
    </row>
    <row r="372" spans="2:65" s="1" customFormat="1" ht="16.5" customHeight="1">
      <c r="B372" s="129"/>
      <c r="C372" s="130" t="s">
        <v>470</v>
      </c>
      <c r="D372" s="130" t="s">
        <v>160</v>
      </c>
      <c r="E372" s="131" t="s">
        <v>471</v>
      </c>
      <c r="F372" s="132" t="s">
        <v>472</v>
      </c>
      <c r="G372" s="133" t="s">
        <v>218</v>
      </c>
      <c r="H372" s="134">
        <v>7</v>
      </c>
      <c r="I372" s="135"/>
      <c r="J372" s="136">
        <f>ROUND(I372*H372,2)</f>
        <v>0</v>
      </c>
      <c r="K372" s="132" t="s">
        <v>164</v>
      </c>
      <c r="L372" s="31"/>
      <c r="M372" s="137" t="s">
        <v>1</v>
      </c>
      <c r="N372" s="138" t="s">
        <v>39</v>
      </c>
      <c r="P372" s="139">
        <f>O372*H372</f>
        <v>0</v>
      </c>
      <c r="Q372" s="139">
        <v>1.65E-3</v>
      </c>
      <c r="R372" s="139">
        <f>Q372*H372</f>
        <v>1.155E-2</v>
      </c>
      <c r="S372" s="139">
        <v>0</v>
      </c>
      <c r="T372" s="140">
        <f>S372*H372</f>
        <v>0</v>
      </c>
      <c r="AR372" s="141" t="s">
        <v>165</v>
      </c>
      <c r="AT372" s="141" t="s">
        <v>160</v>
      </c>
      <c r="AU372" s="141" t="s">
        <v>82</v>
      </c>
      <c r="AY372" s="16" t="s">
        <v>159</v>
      </c>
      <c r="BE372" s="142">
        <f>IF(N372="základní",J372,0)</f>
        <v>0</v>
      </c>
      <c r="BF372" s="142">
        <f>IF(N372="snížená",J372,0)</f>
        <v>0</v>
      </c>
      <c r="BG372" s="142">
        <f>IF(N372="zákl. přenesená",J372,0)</f>
        <v>0</v>
      </c>
      <c r="BH372" s="142">
        <f>IF(N372="sníž. přenesená",J372,0)</f>
        <v>0</v>
      </c>
      <c r="BI372" s="142">
        <f>IF(N372="nulová",J372,0)</f>
        <v>0</v>
      </c>
      <c r="BJ372" s="16" t="s">
        <v>82</v>
      </c>
      <c r="BK372" s="142">
        <f>ROUND(I372*H372,2)</f>
        <v>0</v>
      </c>
      <c r="BL372" s="16" t="s">
        <v>165</v>
      </c>
      <c r="BM372" s="141" t="s">
        <v>473</v>
      </c>
    </row>
    <row r="373" spans="2:65" s="1" customFormat="1">
      <c r="B373" s="31"/>
      <c r="D373" s="143" t="s">
        <v>167</v>
      </c>
      <c r="F373" s="144" t="s">
        <v>474</v>
      </c>
      <c r="I373" s="145"/>
      <c r="L373" s="31"/>
      <c r="M373" s="146"/>
      <c r="T373" s="54"/>
      <c r="AT373" s="16" t="s">
        <v>167</v>
      </c>
      <c r="AU373" s="16" t="s">
        <v>82</v>
      </c>
    </row>
    <row r="374" spans="2:65" s="1" customFormat="1">
      <c r="B374" s="31"/>
      <c r="D374" s="147" t="s">
        <v>169</v>
      </c>
      <c r="F374" s="148" t="s">
        <v>475</v>
      </c>
      <c r="I374" s="145"/>
      <c r="L374" s="31"/>
      <c r="M374" s="146"/>
      <c r="T374" s="54"/>
      <c r="AT374" s="16" t="s">
        <v>169</v>
      </c>
      <c r="AU374" s="16" t="s">
        <v>82</v>
      </c>
    </row>
    <row r="375" spans="2:65" s="14" customFormat="1">
      <c r="B375" s="163"/>
      <c r="D375" s="143" t="s">
        <v>171</v>
      </c>
      <c r="E375" s="164" t="s">
        <v>1</v>
      </c>
      <c r="F375" s="165" t="s">
        <v>476</v>
      </c>
      <c r="H375" s="164" t="s">
        <v>1</v>
      </c>
      <c r="I375" s="166"/>
      <c r="L375" s="163"/>
      <c r="M375" s="167"/>
      <c r="T375" s="168"/>
      <c r="AT375" s="164" t="s">
        <v>171</v>
      </c>
      <c r="AU375" s="164" t="s">
        <v>82</v>
      </c>
      <c r="AV375" s="14" t="s">
        <v>82</v>
      </c>
      <c r="AW375" s="14" t="s">
        <v>31</v>
      </c>
      <c r="AX375" s="14" t="s">
        <v>74</v>
      </c>
      <c r="AY375" s="164" t="s">
        <v>159</v>
      </c>
    </row>
    <row r="376" spans="2:65" s="12" customFormat="1">
      <c r="B376" s="149"/>
      <c r="D376" s="143" t="s">
        <v>171</v>
      </c>
      <c r="E376" s="150" t="s">
        <v>1</v>
      </c>
      <c r="F376" s="151" t="s">
        <v>207</v>
      </c>
      <c r="H376" s="152">
        <v>7</v>
      </c>
      <c r="I376" s="153"/>
      <c r="L376" s="149"/>
      <c r="M376" s="154"/>
      <c r="T376" s="155"/>
      <c r="AT376" s="150" t="s">
        <v>171</v>
      </c>
      <c r="AU376" s="150" t="s">
        <v>82</v>
      </c>
      <c r="AV376" s="12" t="s">
        <v>84</v>
      </c>
      <c r="AW376" s="12" t="s">
        <v>31</v>
      </c>
      <c r="AX376" s="12" t="s">
        <v>74</v>
      </c>
      <c r="AY376" s="150" t="s">
        <v>159</v>
      </c>
    </row>
    <row r="377" spans="2:65" s="13" customFormat="1">
      <c r="B377" s="156"/>
      <c r="D377" s="143" t="s">
        <v>171</v>
      </c>
      <c r="E377" s="157" t="s">
        <v>1</v>
      </c>
      <c r="F377" s="158" t="s">
        <v>173</v>
      </c>
      <c r="H377" s="159">
        <v>7</v>
      </c>
      <c r="I377" s="160"/>
      <c r="L377" s="156"/>
      <c r="M377" s="161"/>
      <c r="T377" s="162"/>
      <c r="AT377" s="157" t="s">
        <v>171</v>
      </c>
      <c r="AU377" s="157" t="s">
        <v>82</v>
      </c>
      <c r="AV377" s="13" t="s">
        <v>165</v>
      </c>
      <c r="AW377" s="13" t="s">
        <v>31</v>
      </c>
      <c r="AX377" s="13" t="s">
        <v>82</v>
      </c>
      <c r="AY377" s="157" t="s">
        <v>159</v>
      </c>
    </row>
    <row r="378" spans="2:65" s="1" customFormat="1" ht="16.5" customHeight="1">
      <c r="B378" s="129"/>
      <c r="C378" s="169" t="s">
        <v>477</v>
      </c>
      <c r="D378" s="169" t="s">
        <v>418</v>
      </c>
      <c r="E378" s="170" t="s">
        <v>478</v>
      </c>
      <c r="F378" s="171" t="s">
        <v>479</v>
      </c>
      <c r="G378" s="172" t="s">
        <v>218</v>
      </c>
      <c r="H378" s="173">
        <v>7</v>
      </c>
      <c r="I378" s="174"/>
      <c r="J378" s="175">
        <f>ROUND(I378*H378,2)</f>
        <v>0</v>
      </c>
      <c r="K378" s="171" t="s">
        <v>164</v>
      </c>
      <c r="L378" s="176"/>
      <c r="M378" s="177" t="s">
        <v>1</v>
      </c>
      <c r="N378" s="178" t="s">
        <v>39</v>
      </c>
      <c r="P378" s="139">
        <f>O378*H378</f>
        <v>0</v>
      </c>
      <c r="Q378" s="139">
        <v>3.0599999999999999E-2</v>
      </c>
      <c r="R378" s="139">
        <f>Q378*H378</f>
        <v>0.2142</v>
      </c>
      <c r="S378" s="139">
        <v>0</v>
      </c>
      <c r="T378" s="140">
        <f>S378*H378</f>
        <v>0</v>
      </c>
      <c r="AR378" s="141" t="s">
        <v>215</v>
      </c>
      <c r="AT378" s="141" t="s">
        <v>418</v>
      </c>
      <c r="AU378" s="141" t="s">
        <v>82</v>
      </c>
      <c r="AY378" s="16" t="s">
        <v>159</v>
      </c>
      <c r="BE378" s="142">
        <f>IF(N378="základní",J378,0)</f>
        <v>0</v>
      </c>
      <c r="BF378" s="142">
        <f>IF(N378="snížená",J378,0)</f>
        <v>0</v>
      </c>
      <c r="BG378" s="142">
        <f>IF(N378="zákl. přenesená",J378,0)</f>
        <v>0</v>
      </c>
      <c r="BH378" s="142">
        <f>IF(N378="sníž. přenesená",J378,0)</f>
        <v>0</v>
      </c>
      <c r="BI378" s="142">
        <f>IF(N378="nulová",J378,0)</f>
        <v>0</v>
      </c>
      <c r="BJ378" s="16" t="s">
        <v>82</v>
      </c>
      <c r="BK378" s="142">
        <f>ROUND(I378*H378,2)</f>
        <v>0</v>
      </c>
      <c r="BL378" s="16" t="s">
        <v>165</v>
      </c>
      <c r="BM378" s="141" t="s">
        <v>480</v>
      </c>
    </row>
    <row r="379" spans="2:65" s="1" customFormat="1">
      <c r="B379" s="31"/>
      <c r="D379" s="143" t="s">
        <v>167</v>
      </c>
      <c r="F379" s="144" t="s">
        <v>479</v>
      </c>
      <c r="I379" s="145"/>
      <c r="L379" s="31"/>
      <c r="M379" s="146"/>
      <c r="T379" s="54"/>
      <c r="AT379" s="16" t="s">
        <v>167</v>
      </c>
      <c r="AU379" s="16" t="s">
        <v>82</v>
      </c>
    </row>
    <row r="380" spans="2:65" s="1" customFormat="1" ht="16.5" customHeight="1">
      <c r="B380" s="129"/>
      <c r="C380" s="130" t="s">
        <v>481</v>
      </c>
      <c r="D380" s="130" t="s">
        <v>160</v>
      </c>
      <c r="E380" s="131" t="s">
        <v>482</v>
      </c>
      <c r="F380" s="132" t="s">
        <v>483</v>
      </c>
      <c r="G380" s="133" t="s">
        <v>163</v>
      </c>
      <c r="H380" s="134">
        <v>75</v>
      </c>
      <c r="I380" s="135"/>
      <c r="J380" s="136">
        <f>ROUND(I380*H380,2)</f>
        <v>0</v>
      </c>
      <c r="K380" s="132" t="s">
        <v>164</v>
      </c>
      <c r="L380" s="31"/>
      <c r="M380" s="137" t="s">
        <v>1</v>
      </c>
      <c r="N380" s="138" t="s">
        <v>39</v>
      </c>
      <c r="P380" s="139">
        <f>O380*H380</f>
        <v>0</v>
      </c>
      <c r="Q380" s="139">
        <v>9.0620000000000006E-2</v>
      </c>
      <c r="R380" s="139">
        <f>Q380*H380</f>
        <v>6.7965000000000009</v>
      </c>
      <c r="S380" s="139">
        <v>0</v>
      </c>
      <c r="T380" s="140">
        <f>S380*H380</f>
        <v>0</v>
      </c>
      <c r="AR380" s="141" t="s">
        <v>165</v>
      </c>
      <c r="AT380" s="141" t="s">
        <v>160</v>
      </c>
      <c r="AU380" s="141" t="s">
        <v>82</v>
      </c>
      <c r="AY380" s="16" t="s">
        <v>159</v>
      </c>
      <c r="BE380" s="142">
        <f>IF(N380="základní",J380,0)</f>
        <v>0</v>
      </c>
      <c r="BF380" s="142">
        <f>IF(N380="snížená",J380,0)</f>
        <v>0</v>
      </c>
      <c r="BG380" s="142">
        <f>IF(N380="zákl. přenesená",J380,0)</f>
        <v>0</v>
      </c>
      <c r="BH380" s="142">
        <f>IF(N380="sníž. přenesená",J380,0)</f>
        <v>0</v>
      </c>
      <c r="BI380" s="142">
        <f>IF(N380="nulová",J380,0)</f>
        <v>0</v>
      </c>
      <c r="BJ380" s="16" t="s">
        <v>82</v>
      </c>
      <c r="BK380" s="142">
        <f>ROUND(I380*H380,2)</f>
        <v>0</v>
      </c>
      <c r="BL380" s="16" t="s">
        <v>165</v>
      </c>
      <c r="BM380" s="141" t="s">
        <v>484</v>
      </c>
    </row>
    <row r="381" spans="2:65" s="1" customFormat="1" ht="29.25">
      <c r="B381" s="31"/>
      <c r="D381" s="143" t="s">
        <v>167</v>
      </c>
      <c r="F381" s="144" t="s">
        <v>485</v>
      </c>
      <c r="I381" s="145"/>
      <c r="L381" s="31"/>
      <c r="M381" s="146"/>
      <c r="T381" s="54"/>
      <c r="AT381" s="16" t="s">
        <v>167</v>
      </c>
      <c r="AU381" s="16" t="s">
        <v>82</v>
      </c>
    </row>
    <row r="382" spans="2:65" s="1" customFormat="1">
      <c r="B382" s="31"/>
      <c r="D382" s="147" t="s">
        <v>169</v>
      </c>
      <c r="F382" s="148" t="s">
        <v>486</v>
      </c>
      <c r="I382" s="145"/>
      <c r="L382" s="31"/>
      <c r="M382" s="146"/>
      <c r="T382" s="54"/>
      <c r="AT382" s="16" t="s">
        <v>169</v>
      </c>
      <c r="AU382" s="16" t="s">
        <v>82</v>
      </c>
    </row>
    <row r="383" spans="2:65" s="14" customFormat="1">
      <c r="B383" s="163"/>
      <c r="D383" s="143" t="s">
        <v>171</v>
      </c>
      <c r="E383" s="164" t="s">
        <v>1</v>
      </c>
      <c r="F383" s="165" t="s">
        <v>487</v>
      </c>
      <c r="H383" s="164" t="s">
        <v>1</v>
      </c>
      <c r="I383" s="166"/>
      <c r="L383" s="163"/>
      <c r="M383" s="167"/>
      <c r="T383" s="168"/>
      <c r="AT383" s="164" t="s">
        <v>171</v>
      </c>
      <c r="AU383" s="164" t="s">
        <v>82</v>
      </c>
      <c r="AV383" s="14" t="s">
        <v>82</v>
      </c>
      <c r="AW383" s="14" t="s">
        <v>31</v>
      </c>
      <c r="AX383" s="14" t="s">
        <v>74</v>
      </c>
      <c r="AY383" s="164" t="s">
        <v>159</v>
      </c>
    </row>
    <row r="384" spans="2:65" s="12" customFormat="1">
      <c r="B384" s="149"/>
      <c r="D384" s="143" t="s">
        <v>171</v>
      </c>
      <c r="E384" s="150" t="s">
        <v>1</v>
      </c>
      <c r="F384" s="151" t="s">
        <v>488</v>
      </c>
      <c r="H384" s="152">
        <v>65</v>
      </c>
      <c r="I384" s="153"/>
      <c r="L384" s="149"/>
      <c r="M384" s="154"/>
      <c r="T384" s="155"/>
      <c r="AT384" s="150" t="s">
        <v>171</v>
      </c>
      <c r="AU384" s="150" t="s">
        <v>82</v>
      </c>
      <c r="AV384" s="12" t="s">
        <v>84</v>
      </c>
      <c r="AW384" s="12" t="s">
        <v>31</v>
      </c>
      <c r="AX384" s="12" t="s">
        <v>74</v>
      </c>
      <c r="AY384" s="150" t="s">
        <v>159</v>
      </c>
    </row>
    <row r="385" spans="2:65" s="12" customFormat="1">
      <c r="B385" s="149"/>
      <c r="D385" s="143" t="s">
        <v>171</v>
      </c>
      <c r="E385" s="150" t="s">
        <v>1</v>
      </c>
      <c r="F385" s="151" t="s">
        <v>489</v>
      </c>
      <c r="H385" s="152">
        <v>10</v>
      </c>
      <c r="I385" s="153"/>
      <c r="L385" s="149"/>
      <c r="M385" s="154"/>
      <c r="T385" s="155"/>
      <c r="AT385" s="150" t="s">
        <v>171</v>
      </c>
      <c r="AU385" s="150" t="s">
        <v>82</v>
      </c>
      <c r="AV385" s="12" t="s">
        <v>84</v>
      </c>
      <c r="AW385" s="12" t="s">
        <v>31</v>
      </c>
      <c r="AX385" s="12" t="s">
        <v>74</v>
      </c>
      <c r="AY385" s="150" t="s">
        <v>159</v>
      </c>
    </row>
    <row r="386" spans="2:65" s="13" customFormat="1">
      <c r="B386" s="156"/>
      <c r="D386" s="143" t="s">
        <v>171</v>
      </c>
      <c r="E386" s="157" t="s">
        <v>1</v>
      </c>
      <c r="F386" s="158" t="s">
        <v>173</v>
      </c>
      <c r="H386" s="159">
        <v>75</v>
      </c>
      <c r="I386" s="160"/>
      <c r="L386" s="156"/>
      <c r="M386" s="161"/>
      <c r="T386" s="162"/>
      <c r="AT386" s="157" t="s">
        <v>171</v>
      </c>
      <c r="AU386" s="157" t="s">
        <v>82</v>
      </c>
      <c r="AV386" s="13" t="s">
        <v>165</v>
      </c>
      <c r="AW386" s="13" t="s">
        <v>31</v>
      </c>
      <c r="AX386" s="13" t="s">
        <v>82</v>
      </c>
      <c r="AY386" s="157" t="s">
        <v>159</v>
      </c>
    </row>
    <row r="387" spans="2:65" s="1" customFormat="1" ht="16.5" customHeight="1">
      <c r="B387" s="129"/>
      <c r="C387" s="169" t="s">
        <v>490</v>
      </c>
      <c r="D387" s="169" t="s">
        <v>418</v>
      </c>
      <c r="E387" s="170" t="s">
        <v>491</v>
      </c>
      <c r="F387" s="171" t="s">
        <v>492</v>
      </c>
      <c r="G387" s="172" t="s">
        <v>163</v>
      </c>
      <c r="H387" s="173">
        <v>90</v>
      </c>
      <c r="I387" s="174"/>
      <c r="J387" s="175">
        <f>ROUND(I387*H387,2)</f>
        <v>0</v>
      </c>
      <c r="K387" s="171" t="s">
        <v>164</v>
      </c>
      <c r="L387" s="176"/>
      <c r="M387" s="177" t="s">
        <v>1</v>
      </c>
      <c r="N387" s="178" t="s">
        <v>39</v>
      </c>
      <c r="P387" s="139">
        <f>O387*H387</f>
        <v>0</v>
      </c>
      <c r="Q387" s="139">
        <v>0.113</v>
      </c>
      <c r="R387" s="139">
        <f>Q387*H387</f>
        <v>10.17</v>
      </c>
      <c r="S387" s="139">
        <v>0</v>
      </c>
      <c r="T387" s="140">
        <f>S387*H387</f>
        <v>0</v>
      </c>
      <c r="AR387" s="141" t="s">
        <v>215</v>
      </c>
      <c r="AT387" s="141" t="s">
        <v>418</v>
      </c>
      <c r="AU387" s="141" t="s">
        <v>82</v>
      </c>
      <c r="AY387" s="16" t="s">
        <v>159</v>
      </c>
      <c r="BE387" s="142">
        <f>IF(N387="základní",J387,0)</f>
        <v>0</v>
      </c>
      <c r="BF387" s="142">
        <f>IF(N387="snížená",J387,0)</f>
        <v>0</v>
      </c>
      <c r="BG387" s="142">
        <f>IF(N387="zákl. přenesená",J387,0)</f>
        <v>0</v>
      </c>
      <c r="BH387" s="142">
        <f>IF(N387="sníž. přenesená",J387,0)</f>
        <v>0</v>
      </c>
      <c r="BI387" s="142">
        <f>IF(N387="nulová",J387,0)</f>
        <v>0</v>
      </c>
      <c r="BJ387" s="16" t="s">
        <v>82</v>
      </c>
      <c r="BK387" s="142">
        <f>ROUND(I387*H387,2)</f>
        <v>0</v>
      </c>
      <c r="BL387" s="16" t="s">
        <v>165</v>
      </c>
      <c r="BM387" s="141" t="s">
        <v>493</v>
      </c>
    </row>
    <row r="388" spans="2:65" s="1" customFormat="1">
      <c r="B388" s="31"/>
      <c r="D388" s="143" t="s">
        <v>167</v>
      </c>
      <c r="F388" s="144" t="s">
        <v>492</v>
      </c>
      <c r="I388" s="145"/>
      <c r="L388" s="31"/>
      <c r="M388" s="146"/>
      <c r="T388" s="54"/>
      <c r="AT388" s="16" t="s">
        <v>167</v>
      </c>
      <c r="AU388" s="16" t="s">
        <v>82</v>
      </c>
    </row>
    <row r="389" spans="2:65" s="12" customFormat="1">
      <c r="B389" s="149"/>
      <c r="D389" s="143" t="s">
        <v>171</v>
      </c>
      <c r="E389" s="150" t="s">
        <v>1</v>
      </c>
      <c r="F389" s="151" t="s">
        <v>494</v>
      </c>
      <c r="H389" s="152">
        <v>90</v>
      </c>
      <c r="I389" s="153"/>
      <c r="L389" s="149"/>
      <c r="M389" s="154"/>
      <c r="T389" s="155"/>
      <c r="AT389" s="150" t="s">
        <v>171</v>
      </c>
      <c r="AU389" s="150" t="s">
        <v>82</v>
      </c>
      <c r="AV389" s="12" t="s">
        <v>84</v>
      </c>
      <c r="AW389" s="12" t="s">
        <v>31</v>
      </c>
      <c r="AX389" s="12" t="s">
        <v>74</v>
      </c>
      <c r="AY389" s="150" t="s">
        <v>159</v>
      </c>
    </row>
    <row r="390" spans="2:65" s="13" customFormat="1">
      <c r="B390" s="156"/>
      <c r="D390" s="143" t="s">
        <v>171</v>
      </c>
      <c r="E390" s="157" t="s">
        <v>1</v>
      </c>
      <c r="F390" s="158" t="s">
        <v>173</v>
      </c>
      <c r="H390" s="159">
        <v>90</v>
      </c>
      <c r="I390" s="160"/>
      <c r="L390" s="156"/>
      <c r="M390" s="161"/>
      <c r="T390" s="162"/>
      <c r="AT390" s="157" t="s">
        <v>171</v>
      </c>
      <c r="AU390" s="157" t="s">
        <v>82</v>
      </c>
      <c r="AV390" s="13" t="s">
        <v>165</v>
      </c>
      <c r="AW390" s="13" t="s">
        <v>31</v>
      </c>
      <c r="AX390" s="13" t="s">
        <v>82</v>
      </c>
      <c r="AY390" s="157" t="s">
        <v>159</v>
      </c>
    </row>
    <row r="391" spans="2:65" s="1" customFormat="1" ht="16.5" customHeight="1">
      <c r="B391" s="129"/>
      <c r="C391" s="130" t="s">
        <v>495</v>
      </c>
      <c r="D391" s="130" t="s">
        <v>160</v>
      </c>
      <c r="E391" s="131" t="s">
        <v>496</v>
      </c>
      <c r="F391" s="132" t="s">
        <v>497</v>
      </c>
      <c r="G391" s="133" t="s">
        <v>163</v>
      </c>
      <c r="H391" s="134">
        <v>85.4</v>
      </c>
      <c r="I391" s="135"/>
      <c r="J391" s="136">
        <f>ROUND(I391*H391,2)</f>
        <v>0</v>
      </c>
      <c r="K391" s="132" t="s">
        <v>164</v>
      </c>
      <c r="L391" s="31"/>
      <c r="M391" s="137" t="s">
        <v>1</v>
      </c>
      <c r="N391" s="138" t="s">
        <v>39</v>
      </c>
      <c r="P391" s="139">
        <f>O391*H391</f>
        <v>0</v>
      </c>
      <c r="Q391" s="139">
        <v>0.50077000000000005</v>
      </c>
      <c r="R391" s="139">
        <f>Q391*H391</f>
        <v>42.765758000000005</v>
      </c>
      <c r="S391" s="139">
        <v>0</v>
      </c>
      <c r="T391" s="140">
        <f>S391*H391</f>
        <v>0</v>
      </c>
      <c r="AR391" s="141" t="s">
        <v>165</v>
      </c>
      <c r="AT391" s="141" t="s">
        <v>160</v>
      </c>
      <c r="AU391" s="141" t="s">
        <v>82</v>
      </c>
      <c r="AY391" s="16" t="s">
        <v>159</v>
      </c>
      <c r="BE391" s="142">
        <f>IF(N391="základní",J391,0)</f>
        <v>0</v>
      </c>
      <c r="BF391" s="142">
        <f>IF(N391="snížená",J391,0)</f>
        <v>0</v>
      </c>
      <c r="BG391" s="142">
        <f>IF(N391="zákl. přenesená",J391,0)</f>
        <v>0</v>
      </c>
      <c r="BH391" s="142">
        <f>IF(N391="sníž. přenesená",J391,0)</f>
        <v>0</v>
      </c>
      <c r="BI391" s="142">
        <f>IF(N391="nulová",J391,0)</f>
        <v>0</v>
      </c>
      <c r="BJ391" s="16" t="s">
        <v>82</v>
      </c>
      <c r="BK391" s="142">
        <f>ROUND(I391*H391,2)</f>
        <v>0</v>
      </c>
      <c r="BL391" s="16" t="s">
        <v>165</v>
      </c>
      <c r="BM391" s="141" t="s">
        <v>498</v>
      </c>
    </row>
    <row r="392" spans="2:65" s="1" customFormat="1">
      <c r="B392" s="31"/>
      <c r="D392" s="143" t="s">
        <v>167</v>
      </c>
      <c r="F392" s="144" t="s">
        <v>499</v>
      </c>
      <c r="I392" s="145"/>
      <c r="L392" s="31"/>
      <c r="M392" s="146"/>
      <c r="T392" s="54"/>
      <c r="AT392" s="16" t="s">
        <v>167</v>
      </c>
      <c r="AU392" s="16" t="s">
        <v>82</v>
      </c>
    </row>
    <row r="393" spans="2:65" s="1" customFormat="1">
      <c r="B393" s="31"/>
      <c r="D393" s="147" t="s">
        <v>169</v>
      </c>
      <c r="F393" s="148" t="s">
        <v>500</v>
      </c>
      <c r="I393" s="145"/>
      <c r="L393" s="31"/>
      <c r="M393" s="146"/>
      <c r="T393" s="54"/>
      <c r="AT393" s="16" t="s">
        <v>169</v>
      </c>
      <c r="AU393" s="16" t="s">
        <v>82</v>
      </c>
    </row>
    <row r="394" spans="2:65" s="14" customFormat="1">
      <c r="B394" s="163"/>
      <c r="D394" s="143" t="s">
        <v>171</v>
      </c>
      <c r="E394" s="164" t="s">
        <v>1</v>
      </c>
      <c r="F394" s="165" t="s">
        <v>501</v>
      </c>
      <c r="H394" s="164" t="s">
        <v>1</v>
      </c>
      <c r="I394" s="166"/>
      <c r="L394" s="163"/>
      <c r="M394" s="167"/>
      <c r="T394" s="168"/>
      <c r="AT394" s="164" t="s">
        <v>171</v>
      </c>
      <c r="AU394" s="164" t="s">
        <v>82</v>
      </c>
      <c r="AV394" s="14" t="s">
        <v>82</v>
      </c>
      <c r="AW394" s="14" t="s">
        <v>31</v>
      </c>
      <c r="AX394" s="14" t="s">
        <v>74</v>
      </c>
      <c r="AY394" s="164" t="s">
        <v>159</v>
      </c>
    </row>
    <row r="395" spans="2:65" s="12" customFormat="1">
      <c r="B395" s="149"/>
      <c r="D395" s="143" t="s">
        <v>171</v>
      </c>
      <c r="E395" s="150" t="s">
        <v>1</v>
      </c>
      <c r="F395" s="151" t="s">
        <v>502</v>
      </c>
      <c r="H395" s="152">
        <v>85.4</v>
      </c>
      <c r="I395" s="153"/>
      <c r="L395" s="149"/>
      <c r="M395" s="154"/>
      <c r="T395" s="155"/>
      <c r="AT395" s="150" t="s">
        <v>171</v>
      </c>
      <c r="AU395" s="150" t="s">
        <v>82</v>
      </c>
      <c r="AV395" s="12" t="s">
        <v>84</v>
      </c>
      <c r="AW395" s="12" t="s">
        <v>31</v>
      </c>
      <c r="AX395" s="12" t="s">
        <v>74</v>
      </c>
      <c r="AY395" s="150" t="s">
        <v>159</v>
      </c>
    </row>
    <row r="396" spans="2:65" s="13" customFormat="1">
      <c r="B396" s="156"/>
      <c r="D396" s="143" t="s">
        <v>171</v>
      </c>
      <c r="E396" s="157" t="s">
        <v>1</v>
      </c>
      <c r="F396" s="158" t="s">
        <v>173</v>
      </c>
      <c r="H396" s="159">
        <v>85.4</v>
      </c>
      <c r="I396" s="160"/>
      <c r="L396" s="156"/>
      <c r="M396" s="161"/>
      <c r="T396" s="162"/>
      <c r="AT396" s="157" t="s">
        <v>171</v>
      </c>
      <c r="AU396" s="157" t="s">
        <v>82</v>
      </c>
      <c r="AV396" s="13" t="s">
        <v>165</v>
      </c>
      <c r="AW396" s="13" t="s">
        <v>31</v>
      </c>
      <c r="AX396" s="13" t="s">
        <v>82</v>
      </c>
      <c r="AY396" s="157" t="s">
        <v>159</v>
      </c>
    </row>
    <row r="397" spans="2:65" s="1" customFormat="1" ht="16.5" customHeight="1">
      <c r="B397" s="129"/>
      <c r="C397" s="130" t="s">
        <v>503</v>
      </c>
      <c r="D397" s="130" t="s">
        <v>160</v>
      </c>
      <c r="E397" s="131" t="s">
        <v>504</v>
      </c>
      <c r="F397" s="132" t="s">
        <v>505</v>
      </c>
      <c r="G397" s="133" t="s">
        <v>163</v>
      </c>
      <c r="H397" s="134">
        <v>235.53200000000001</v>
      </c>
      <c r="I397" s="135"/>
      <c r="J397" s="136">
        <f>ROUND(I397*H397,2)</f>
        <v>0</v>
      </c>
      <c r="K397" s="132" t="s">
        <v>164</v>
      </c>
      <c r="L397" s="31"/>
      <c r="M397" s="137" t="s">
        <v>1</v>
      </c>
      <c r="N397" s="138" t="s">
        <v>39</v>
      </c>
      <c r="P397" s="139">
        <f>O397*H397</f>
        <v>0</v>
      </c>
      <c r="Q397" s="139">
        <v>6.8999999999999997E-4</v>
      </c>
      <c r="R397" s="139">
        <f>Q397*H397</f>
        <v>0.16251708000000001</v>
      </c>
      <c r="S397" s="139">
        <v>0</v>
      </c>
      <c r="T397" s="140">
        <f>S397*H397</f>
        <v>0</v>
      </c>
      <c r="AR397" s="141" t="s">
        <v>165</v>
      </c>
      <c r="AT397" s="141" t="s">
        <v>160</v>
      </c>
      <c r="AU397" s="141" t="s">
        <v>82</v>
      </c>
      <c r="AY397" s="16" t="s">
        <v>159</v>
      </c>
      <c r="BE397" s="142">
        <f>IF(N397="základní",J397,0)</f>
        <v>0</v>
      </c>
      <c r="BF397" s="142">
        <f>IF(N397="snížená",J397,0)</f>
        <v>0</v>
      </c>
      <c r="BG397" s="142">
        <f>IF(N397="zákl. přenesená",J397,0)</f>
        <v>0</v>
      </c>
      <c r="BH397" s="142">
        <f>IF(N397="sníž. přenesená",J397,0)</f>
        <v>0</v>
      </c>
      <c r="BI397" s="142">
        <f>IF(N397="nulová",J397,0)</f>
        <v>0</v>
      </c>
      <c r="BJ397" s="16" t="s">
        <v>82</v>
      </c>
      <c r="BK397" s="142">
        <f>ROUND(I397*H397,2)</f>
        <v>0</v>
      </c>
      <c r="BL397" s="16" t="s">
        <v>165</v>
      </c>
      <c r="BM397" s="141" t="s">
        <v>506</v>
      </c>
    </row>
    <row r="398" spans="2:65" s="1" customFormat="1">
      <c r="B398" s="31"/>
      <c r="D398" s="143" t="s">
        <v>167</v>
      </c>
      <c r="F398" s="144" t="s">
        <v>507</v>
      </c>
      <c r="I398" s="145"/>
      <c r="L398" s="31"/>
      <c r="M398" s="146"/>
      <c r="T398" s="54"/>
      <c r="AT398" s="16" t="s">
        <v>167</v>
      </c>
      <c r="AU398" s="16" t="s">
        <v>82</v>
      </c>
    </row>
    <row r="399" spans="2:65" s="1" customFormat="1">
      <c r="B399" s="31"/>
      <c r="D399" s="147" t="s">
        <v>169</v>
      </c>
      <c r="F399" s="148" t="s">
        <v>508</v>
      </c>
      <c r="I399" s="145"/>
      <c r="L399" s="31"/>
      <c r="M399" s="146"/>
      <c r="T399" s="54"/>
      <c r="AT399" s="16" t="s">
        <v>169</v>
      </c>
      <c r="AU399" s="16" t="s">
        <v>82</v>
      </c>
    </row>
    <row r="400" spans="2:65" s="14" customFormat="1">
      <c r="B400" s="163"/>
      <c r="D400" s="143" t="s">
        <v>171</v>
      </c>
      <c r="E400" s="164" t="s">
        <v>1</v>
      </c>
      <c r="F400" s="165" t="s">
        <v>509</v>
      </c>
      <c r="H400" s="164" t="s">
        <v>1</v>
      </c>
      <c r="I400" s="166"/>
      <c r="L400" s="163"/>
      <c r="M400" s="167"/>
      <c r="T400" s="168"/>
      <c r="AT400" s="164" t="s">
        <v>171</v>
      </c>
      <c r="AU400" s="164" t="s">
        <v>82</v>
      </c>
      <c r="AV400" s="14" t="s">
        <v>82</v>
      </c>
      <c r="AW400" s="14" t="s">
        <v>31</v>
      </c>
      <c r="AX400" s="14" t="s">
        <v>74</v>
      </c>
      <c r="AY400" s="164" t="s">
        <v>159</v>
      </c>
    </row>
    <row r="401" spans="2:65" s="12" customFormat="1">
      <c r="B401" s="149"/>
      <c r="D401" s="143" t="s">
        <v>171</v>
      </c>
      <c r="E401" s="150" t="s">
        <v>1</v>
      </c>
      <c r="F401" s="151" t="s">
        <v>510</v>
      </c>
      <c r="H401" s="152">
        <v>235.53200000000001</v>
      </c>
      <c r="I401" s="153"/>
      <c r="L401" s="149"/>
      <c r="M401" s="154"/>
      <c r="T401" s="155"/>
      <c r="AT401" s="150" t="s">
        <v>171</v>
      </c>
      <c r="AU401" s="150" t="s">
        <v>82</v>
      </c>
      <c r="AV401" s="12" t="s">
        <v>84</v>
      </c>
      <c r="AW401" s="12" t="s">
        <v>31</v>
      </c>
      <c r="AX401" s="12" t="s">
        <v>74</v>
      </c>
      <c r="AY401" s="150" t="s">
        <v>159</v>
      </c>
    </row>
    <row r="402" spans="2:65" s="13" customFormat="1">
      <c r="B402" s="156"/>
      <c r="D402" s="143" t="s">
        <v>171</v>
      </c>
      <c r="E402" s="157" t="s">
        <v>1</v>
      </c>
      <c r="F402" s="158" t="s">
        <v>173</v>
      </c>
      <c r="H402" s="159">
        <v>235.53200000000001</v>
      </c>
      <c r="I402" s="160"/>
      <c r="L402" s="156"/>
      <c r="M402" s="161"/>
      <c r="T402" s="162"/>
      <c r="AT402" s="157" t="s">
        <v>171</v>
      </c>
      <c r="AU402" s="157" t="s">
        <v>82</v>
      </c>
      <c r="AV402" s="13" t="s">
        <v>165</v>
      </c>
      <c r="AW402" s="13" t="s">
        <v>31</v>
      </c>
      <c r="AX402" s="13" t="s">
        <v>82</v>
      </c>
      <c r="AY402" s="157" t="s">
        <v>159</v>
      </c>
    </row>
    <row r="403" spans="2:65" s="11" customFormat="1" ht="25.9" customHeight="1">
      <c r="B403" s="119"/>
      <c r="D403" s="120" t="s">
        <v>73</v>
      </c>
      <c r="E403" s="121" t="s">
        <v>511</v>
      </c>
      <c r="F403" s="121" t="s">
        <v>512</v>
      </c>
      <c r="I403" s="122"/>
      <c r="J403" s="123">
        <f>BK403</f>
        <v>0</v>
      </c>
      <c r="L403" s="119"/>
      <c r="M403" s="124"/>
      <c r="P403" s="125">
        <f>SUM(P404:P422)</f>
        <v>0</v>
      </c>
      <c r="R403" s="125">
        <f>SUM(R404:R422)</f>
        <v>163.08785</v>
      </c>
      <c r="T403" s="126">
        <f>SUM(T404:T422)</f>
        <v>0</v>
      </c>
      <c r="AR403" s="120" t="s">
        <v>82</v>
      </c>
      <c r="AT403" s="127" t="s">
        <v>73</v>
      </c>
      <c r="AU403" s="127" t="s">
        <v>74</v>
      </c>
      <c r="AY403" s="120" t="s">
        <v>159</v>
      </c>
      <c r="BK403" s="128">
        <f>SUM(BK404:BK422)</f>
        <v>0</v>
      </c>
    </row>
    <row r="404" spans="2:65" s="1" customFormat="1" ht="16.5" customHeight="1">
      <c r="B404" s="129"/>
      <c r="C404" s="130" t="s">
        <v>513</v>
      </c>
      <c r="D404" s="130" t="s">
        <v>160</v>
      </c>
      <c r="E404" s="131" t="s">
        <v>514</v>
      </c>
      <c r="F404" s="132" t="s">
        <v>515</v>
      </c>
      <c r="G404" s="133" t="s">
        <v>210</v>
      </c>
      <c r="H404" s="134">
        <v>1213</v>
      </c>
      <c r="I404" s="135"/>
      <c r="J404" s="136">
        <f>ROUND(I404*H404,2)</f>
        <v>0</v>
      </c>
      <c r="K404" s="132" t="s">
        <v>164</v>
      </c>
      <c r="L404" s="31"/>
      <c r="M404" s="137" t="s">
        <v>1</v>
      </c>
      <c r="N404" s="138" t="s">
        <v>39</v>
      </c>
      <c r="P404" s="139">
        <f>O404*H404</f>
        <v>0</v>
      </c>
      <c r="Q404" s="139">
        <v>0.10095</v>
      </c>
      <c r="R404" s="139">
        <f>Q404*H404</f>
        <v>122.45235</v>
      </c>
      <c r="S404" s="139">
        <v>0</v>
      </c>
      <c r="T404" s="140">
        <f>S404*H404</f>
        <v>0</v>
      </c>
      <c r="AR404" s="141" t="s">
        <v>165</v>
      </c>
      <c r="AT404" s="141" t="s">
        <v>160</v>
      </c>
      <c r="AU404" s="141" t="s">
        <v>82</v>
      </c>
      <c r="AY404" s="16" t="s">
        <v>159</v>
      </c>
      <c r="BE404" s="142">
        <f>IF(N404="základní",J404,0)</f>
        <v>0</v>
      </c>
      <c r="BF404" s="142">
        <f>IF(N404="snížená",J404,0)</f>
        <v>0</v>
      </c>
      <c r="BG404" s="142">
        <f>IF(N404="zákl. přenesená",J404,0)</f>
        <v>0</v>
      </c>
      <c r="BH404" s="142">
        <f>IF(N404="sníž. přenesená",J404,0)</f>
        <v>0</v>
      </c>
      <c r="BI404" s="142">
        <f>IF(N404="nulová",J404,0)</f>
        <v>0</v>
      </c>
      <c r="BJ404" s="16" t="s">
        <v>82</v>
      </c>
      <c r="BK404" s="142">
        <f>ROUND(I404*H404,2)</f>
        <v>0</v>
      </c>
      <c r="BL404" s="16" t="s">
        <v>165</v>
      </c>
      <c r="BM404" s="141" t="s">
        <v>516</v>
      </c>
    </row>
    <row r="405" spans="2:65" s="1" customFormat="1" ht="19.5">
      <c r="B405" s="31"/>
      <c r="D405" s="143" t="s">
        <v>167</v>
      </c>
      <c r="F405" s="144" t="s">
        <v>517</v>
      </c>
      <c r="I405" s="145"/>
      <c r="L405" s="31"/>
      <c r="M405" s="146"/>
      <c r="T405" s="54"/>
      <c r="AT405" s="16" t="s">
        <v>167</v>
      </c>
      <c r="AU405" s="16" t="s">
        <v>82</v>
      </c>
    </row>
    <row r="406" spans="2:65" s="1" customFormat="1">
      <c r="B406" s="31"/>
      <c r="D406" s="147" t="s">
        <v>169</v>
      </c>
      <c r="F406" s="148" t="s">
        <v>518</v>
      </c>
      <c r="I406" s="145"/>
      <c r="L406" s="31"/>
      <c r="M406" s="146"/>
      <c r="T406" s="54"/>
      <c r="AT406" s="16" t="s">
        <v>169</v>
      </c>
      <c r="AU406" s="16" t="s">
        <v>82</v>
      </c>
    </row>
    <row r="407" spans="2:65" s="12" customFormat="1">
      <c r="B407" s="149"/>
      <c r="D407" s="143" t="s">
        <v>171</v>
      </c>
      <c r="E407" s="150" t="s">
        <v>1</v>
      </c>
      <c r="F407" s="151" t="s">
        <v>519</v>
      </c>
      <c r="H407" s="152">
        <v>314</v>
      </c>
      <c r="I407" s="153"/>
      <c r="L407" s="149"/>
      <c r="M407" s="154"/>
      <c r="T407" s="155"/>
      <c r="AT407" s="150" t="s">
        <v>171</v>
      </c>
      <c r="AU407" s="150" t="s">
        <v>82</v>
      </c>
      <c r="AV407" s="12" t="s">
        <v>84</v>
      </c>
      <c r="AW407" s="12" t="s">
        <v>31</v>
      </c>
      <c r="AX407" s="12" t="s">
        <v>74</v>
      </c>
      <c r="AY407" s="150" t="s">
        <v>159</v>
      </c>
    </row>
    <row r="408" spans="2:65" s="12" customFormat="1">
      <c r="B408" s="149"/>
      <c r="D408" s="143" t="s">
        <v>171</v>
      </c>
      <c r="E408" s="150" t="s">
        <v>1</v>
      </c>
      <c r="F408" s="151" t="s">
        <v>520</v>
      </c>
      <c r="H408" s="152">
        <v>380</v>
      </c>
      <c r="I408" s="153"/>
      <c r="L408" s="149"/>
      <c r="M408" s="154"/>
      <c r="T408" s="155"/>
      <c r="AT408" s="150" t="s">
        <v>171</v>
      </c>
      <c r="AU408" s="150" t="s">
        <v>82</v>
      </c>
      <c r="AV408" s="12" t="s">
        <v>84</v>
      </c>
      <c r="AW408" s="12" t="s">
        <v>31</v>
      </c>
      <c r="AX408" s="12" t="s">
        <v>74</v>
      </c>
      <c r="AY408" s="150" t="s">
        <v>159</v>
      </c>
    </row>
    <row r="409" spans="2:65" s="12" customFormat="1">
      <c r="B409" s="149"/>
      <c r="D409" s="143" t="s">
        <v>171</v>
      </c>
      <c r="E409" s="150" t="s">
        <v>1</v>
      </c>
      <c r="F409" s="151" t="s">
        <v>521</v>
      </c>
      <c r="H409" s="152">
        <v>436.5</v>
      </c>
      <c r="I409" s="153"/>
      <c r="L409" s="149"/>
      <c r="M409" s="154"/>
      <c r="T409" s="155"/>
      <c r="AT409" s="150" t="s">
        <v>171</v>
      </c>
      <c r="AU409" s="150" t="s">
        <v>82</v>
      </c>
      <c r="AV409" s="12" t="s">
        <v>84</v>
      </c>
      <c r="AW409" s="12" t="s">
        <v>31</v>
      </c>
      <c r="AX409" s="12" t="s">
        <v>74</v>
      </c>
      <c r="AY409" s="150" t="s">
        <v>159</v>
      </c>
    </row>
    <row r="410" spans="2:65" s="12" customFormat="1">
      <c r="B410" s="149"/>
      <c r="D410" s="143" t="s">
        <v>171</v>
      </c>
      <c r="E410" s="150" t="s">
        <v>1</v>
      </c>
      <c r="F410" s="151" t="s">
        <v>522</v>
      </c>
      <c r="H410" s="152">
        <v>43</v>
      </c>
      <c r="I410" s="153"/>
      <c r="L410" s="149"/>
      <c r="M410" s="154"/>
      <c r="T410" s="155"/>
      <c r="AT410" s="150" t="s">
        <v>171</v>
      </c>
      <c r="AU410" s="150" t="s">
        <v>82</v>
      </c>
      <c r="AV410" s="12" t="s">
        <v>84</v>
      </c>
      <c r="AW410" s="12" t="s">
        <v>31</v>
      </c>
      <c r="AX410" s="12" t="s">
        <v>74</v>
      </c>
      <c r="AY410" s="150" t="s">
        <v>159</v>
      </c>
    </row>
    <row r="411" spans="2:65" s="12" customFormat="1">
      <c r="B411" s="149"/>
      <c r="D411" s="143" t="s">
        <v>171</v>
      </c>
      <c r="E411" s="150" t="s">
        <v>1</v>
      </c>
      <c r="F411" s="151" t="s">
        <v>523</v>
      </c>
      <c r="H411" s="152">
        <v>9.5</v>
      </c>
      <c r="I411" s="153"/>
      <c r="L411" s="149"/>
      <c r="M411" s="154"/>
      <c r="T411" s="155"/>
      <c r="AT411" s="150" t="s">
        <v>171</v>
      </c>
      <c r="AU411" s="150" t="s">
        <v>82</v>
      </c>
      <c r="AV411" s="12" t="s">
        <v>84</v>
      </c>
      <c r="AW411" s="12" t="s">
        <v>31</v>
      </c>
      <c r="AX411" s="12" t="s">
        <v>74</v>
      </c>
      <c r="AY411" s="150" t="s">
        <v>159</v>
      </c>
    </row>
    <row r="412" spans="2:65" s="12" customFormat="1">
      <c r="B412" s="149"/>
      <c r="D412" s="143" t="s">
        <v>171</v>
      </c>
      <c r="E412" s="150" t="s">
        <v>1</v>
      </c>
      <c r="F412" s="151" t="s">
        <v>524</v>
      </c>
      <c r="H412" s="152">
        <v>30</v>
      </c>
      <c r="I412" s="153"/>
      <c r="L412" s="149"/>
      <c r="M412" s="154"/>
      <c r="T412" s="155"/>
      <c r="AT412" s="150" t="s">
        <v>171</v>
      </c>
      <c r="AU412" s="150" t="s">
        <v>82</v>
      </c>
      <c r="AV412" s="12" t="s">
        <v>84</v>
      </c>
      <c r="AW412" s="12" t="s">
        <v>31</v>
      </c>
      <c r="AX412" s="12" t="s">
        <v>74</v>
      </c>
      <c r="AY412" s="150" t="s">
        <v>159</v>
      </c>
    </row>
    <row r="413" spans="2:65" s="13" customFormat="1">
      <c r="B413" s="156"/>
      <c r="D413" s="143" t="s">
        <v>171</v>
      </c>
      <c r="E413" s="157" t="s">
        <v>1</v>
      </c>
      <c r="F413" s="158" t="s">
        <v>173</v>
      </c>
      <c r="H413" s="159">
        <v>1213</v>
      </c>
      <c r="I413" s="160"/>
      <c r="L413" s="156"/>
      <c r="M413" s="161"/>
      <c r="T413" s="162"/>
      <c r="AT413" s="157" t="s">
        <v>171</v>
      </c>
      <c r="AU413" s="157" t="s">
        <v>82</v>
      </c>
      <c r="AV413" s="13" t="s">
        <v>165</v>
      </c>
      <c r="AW413" s="13" t="s">
        <v>31</v>
      </c>
      <c r="AX413" s="13" t="s">
        <v>82</v>
      </c>
      <c r="AY413" s="157" t="s">
        <v>159</v>
      </c>
    </row>
    <row r="414" spans="2:65" s="1" customFormat="1" ht="16.5" customHeight="1">
      <c r="B414" s="129"/>
      <c r="C414" s="169" t="s">
        <v>525</v>
      </c>
      <c r="D414" s="169" t="s">
        <v>418</v>
      </c>
      <c r="E414" s="170" t="s">
        <v>526</v>
      </c>
      <c r="F414" s="171" t="s">
        <v>527</v>
      </c>
      <c r="G414" s="172" t="s">
        <v>210</v>
      </c>
      <c r="H414" s="173">
        <v>1213</v>
      </c>
      <c r="I414" s="174"/>
      <c r="J414" s="175">
        <f>ROUND(I414*H414,2)</f>
        <v>0</v>
      </c>
      <c r="K414" s="171" t="s">
        <v>164</v>
      </c>
      <c r="L414" s="176"/>
      <c r="M414" s="177" t="s">
        <v>1</v>
      </c>
      <c r="N414" s="178" t="s">
        <v>39</v>
      </c>
      <c r="P414" s="139">
        <f>O414*H414</f>
        <v>0</v>
      </c>
      <c r="Q414" s="139">
        <v>3.3500000000000002E-2</v>
      </c>
      <c r="R414" s="139">
        <f>Q414*H414</f>
        <v>40.6355</v>
      </c>
      <c r="S414" s="139">
        <v>0</v>
      </c>
      <c r="T414" s="140">
        <f>S414*H414</f>
        <v>0</v>
      </c>
      <c r="AR414" s="141" t="s">
        <v>215</v>
      </c>
      <c r="AT414" s="141" t="s">
        <v>418</v>
      </c>
      <c r="AU414" s="141" t="s">
        <v>82</v>
      </c>
      <c r="AY414" s="16" t="s">
        <v>159</v>
      </c>
      <c r="BE414" s="142">
        <f>IF(N414="základní",J414,0)</f>
        <v>0</v>
      </c>
      <c r="BF414" s="142">
        <f>IF(N414="snížená",J414,0)</f>
        <v>0</v>
      </c>
      <c r="BG414" s="142">
        <f>IF(N414="zákl. přenesená",J414,0)</f>
        <v>0</v>
      </c>
      <c r="BH414" s="142">
        <f>IF(N414="sníž. přenesená",J414,0)</f>
        <v>0</v>
      </c>
      <c r="BI414" s="142">
        <f>IF(N414="nulová",J414,0)</f>
        <v>0</v>
      </c>
      <c r="BJ414" s="16" t="s">
        <v>82</v>
      </c>
      <c r="BK414" s="142">
        <f>ROUND(I414*H414,2)</f>
        <v>0</v>
      </c>
      <c r="BL414" s="16" t="s">
        <v>165</v>
      </c>
      <c r="BM414" s="141" t="s">
        <v>528</v>
      </c>
    </row>
    <row r="415" spans="2:65" s="1" customFormat="1">
      <c r="B415" s="31"/>
      <c r="D415" s="143" t="s">
        <v>167</v>
      </c>
      <c r="F415" s="144" t="s">
        <v>527</v>
      </c>
      <c r="I415" s="145"/>
      <c r="L415" s="31"/>
      <c r="M415" s="146"/>
      <c r="T415" s="54"/>
      <c r="AT415" s="16" t="s">
        <v>167</v>
      </c>
      <c r="AU415" s="16" t="s">
        <v>82</v>
      </c>
    </row>
    <row r="416" spans="2:65" s="12" customFormat="1">
      <c r="B416" s="149"/>
      <c r="D416" s="143" t="s">
        <v>171</v>
      </c>
      <c r="E416" s="150" t="s">
        <v>1</v>
      </c>
      <c r="F416" s="151" t="s">
        <v>519</v>
      </c>
      <c r="H416" s="152">
        <v>314</v>
      </c>
      <c r="I416" s="153"/>
      <c r="L416" s="149"/>
      <c r="M416" s="154"/>
      <c r="T416" s="155"/>
      <c r="AT416" s="150" t="s">
        <v>171</v>
      </c>
      <c r="AU416" s="150" t="s">
        <v>82</v>
      </c>
      <c r="AV416" s="12" t="s">
        <v>84</v>
      </c>
      <c r="AW416" s="12" t="s">
        <v>31</v>
      </c>
      <c r="AX416" s="12" t="s">
        <v>74</v>
      </c>
      <c r="AY416" s="150" t="s">
        <v>159</v>
      </c>
    </row>
    <row r="417" spans="2:65" s="12" customFormat="1">
      <c r="B417" s="149"/>
      <c r="D417" s="143" t="s">
        <v>171</v>
      </c>
      <c r="E417" s="150" t="s">
        <v>1</v>
      </c>
      <c r="F417" s="151" t="s">
        <v>520</v>
      </c>
      <c r="H417" s="152">
        <v>380</v>
      </c>
      <c r="I417" s="153"/>
      <c r="L417" s="149"/>
      <c r="M417" s="154"/>
      <c r="T417" s="155"/>
      <c r="AT417" s="150" t="s">
        <v>171</v>
      </c>
      <c r="AU417" s="150" t="s">
        <v>82</v>
      </c>
      <c r="AV417" s="12" t="s">
        <v>84</v>
      </c>
      <c r="AW417" s="12" t="s">
        <v>31</v>
      </c>
      <c r="AX417" s="12" t="s">
        <v>74</v>
      </c>
      <c r="AY417" s="150" t="s">
        <v>159</v>
      </c>
    </row>
    <row r="418" spans="2:65" s="12" customFormat="1">
      <c r="B418" s="149"/>
      <c r="D418" s="143" t="s">
        <v>171</v>
      </c>
      <c r="E418" s="150" t="s">
        <v>1</v>
      </c>
      <c r="F418" s="151" t="s">
        <v>521</v>
      </c>
      <c r="H418" s="152">
        <v>436.5</v>
      </c>
      <c r="I418" s="153"/>
      <c r="L418" s="149"/>
      <c r="M418" s="154"/>
      <c r="T418" s="155"/>
      <c r="AT418" s="150" t="s">
        <v>171</v>
      </c>
      <c r="AU418" s="150" t="s">
        <v>82</v>
      </c>
      <c r="AV418" s="12" t="s">
        <v>84</v>
      </c>
      <c r="AW418" s="12" t="s">
        <v>31</v>
      </c>
      <c r="AX418" s="12" t="s">
        <v>74</v>
      </c>
      <c r="AY418" s="150" t="s">
        <v>159</v>
      </c>
    </row>
    <row r="419" spans="2:65" s="12" customFormat="1">
      <c r="B419" s="149"/>
      <c r="D419" s="143" t="s">
        <v>171</v>
      </c>
      <c r="E419" s="150" t="s">
        <v>1</v>
      </c>
      <c r="F419" s="151" t="s">
        <v>522</v>
      </c>
      <c r="H419" s="152">
        <v>43</v>
      </c>
      <c r="I419" s="153"/>
      <c r="L419" s="149"/>
      <c r="M419" s="154"/>
      <c r="T419" s="155"/>
      <c r="AT419" s="150" t="s">
        <v>171</v>
      </c>
      <c r="AU419" s="150" t="s">
        <v>82</v>
      </c>
      <c r="AV419" s="12" t="s">
        <v>84</v>
      </c>
      <c r="AW419" s="12" t="s">
        <v>31</v>
      </c>
      <c r="AX419" s="12" t="s">
        <v>74</v>
      </c>
      <c r="AY419" s="150" t="s">
        <v>159</v>
      </c>
    </row>
    <row r="420" spans="2:65" s="12" customFormat="1">
      <c r="B420" s="149"/>
      <c r="D420" s="143" t="s">
        <v>171</v>
      </c>
      <c r="E420" s="150" t="s">
        <v>1</v>
      </c>
      <c r="F420" s="151" t="s">
        <v>523</v>
      </c>
      <c r="H420" s="152">
        <v>9.5</v>
      </c>
      <c r="I420" s="153"/>
      <c r="L420" s="149"/>
      <c r="M420" s="154"/>
      <c r="T420" s="155"/>
      <c r="AT420" s="150" t="s">
        <v>171</v>
      </c>
      <c r="AU420" s="150" t="s">
        <v>82</v>
      </c>
      <c r="AV420" s="12" t="s">
        <v>84</v>
      </c>
      <c r="AW420" s="12" t="s">
        <v>31</v>
      </c>
      <c r="AX420" s="12" t="s">
        <v>74</v>
      </c>
      <c r="AY420" s="150" t="s">
        <v>159</v>
      </c>
    </row>
    <row r="421" spans="2:65" s="12" customFormat="1">
      <c r="B421" s="149"/>
      <c r="D421" s="143" t="s">
        <v>171</v>
      </c>
      <c r="E421" s="150" t="s">
        <v>1</v>
      </c>
      <c r="F421" s="151" t="s">
        <v>524</v>
      </c>
      <c r="H421" s="152">
        <v>30</v>
      </c>
      <c r="I421" s="153"/>
      <c r="L421" s="149"/>
      <c r="M421" s="154"/>
      <c r="T421" s="155"/>
      <c r="AT421" s="150" t="s">
        <v>171</v>
      </c>
      <c r="AU421" s="150" t="s">
        <v>82</v>
      </c>
      <c r="AV421" s="12" t="s">
        <v>84</v>
      </c>
      <c r="AW421" s="12" t="s">
        <v>31</v>
      </c>
      <c r="AX421" s="12" t="s">
        <v>74</v>
      </c>
      <c r="AY421" s="150" t="s">
        <v>159</v>
      </c>
    </row>
    <row r="422" spans="2:65" s="13" customFormat="1">
      <c r="B422" s="156"/>
      <c r="D422" s="143" t="s">
        <v>171</v>
      </c>
      <c r="E422" s="157" t="s">
        <v>1</v>
      </c>
      <c r="F422" s="158" t="s">
        <v>173</v>
      </c>
      <c r="H422" s="159">
        <v>1213</v>
      </c>
      <c r="I422" s="160"/>
      <c r="L422" s="156"/>
      <c r="M422" s="161"/>
      <c r="T422" s="162"/>
      <c r="AT422" s="157" t="s">
        <v>171</v>
      </c>
      <c r="AU422" s="157" t="s">
        <v>82</v>
      </c>
      <c r="AV422" s="13" t="s">
        <v>165</v>
      </c>
      <c r="AW422" s="13" t="s">
        <v>31</v>
      </c>
      <c r="AX422" s="13" t="s">
        <v>82</v>
      </c>
      <c r="AY422" s="157" t="s">
        <v>159</v>
      </c>
    </row>
    <row r="423" spans="2:65" s="11" customFormat="1" ht="25.9" customHeight="1">
      <c r="B423" s="119"/>
      <c r="D423" s="120" t="s">
        <v>73</v>
      </c>
      <c r="E423" s="121" t="s">
        <v>529</v>
      </c>
      <c r="F423" s="121" t="s">
        <v>530</v>
      </c>
      <c r="I423" s="122"/>
      <c r="J423" s="123">
        <f>BK423</f>
        <v>0</v>
      </c>
      <c r="L423" s="119"/>
      <c r="M423" s="124"/>
      <c r="P423" s="125">
        <f>SUM(P424:P463)</f>
        <v>0</v>
      </c>
      <c r="R423" s="125">
        <f>SUM(R424:R463)</f>
        <v>0</v>
      </c>
      <c r="T423" s="126">
        <f>SUM(T424:T463)</f>
        <v>15.22</v>
      </c>
      <c r="AR423" s="120" t="s">
        <v>82</v>
      </c>
      <c r="AT423" s="127" t="s">
        <v>73</v>
      </c>
      <c r="AU423" s="127" t="s">
        <v>74</v>
      </c>
      <c r="AY423" s="120" t="s">
        <v>159</v>
      </c>
      <c r="BK423" s="128">
        <f>SUM(BK424:BK463)</f>
        <v>0</v>
      </c>
    </row>
    <row r="424" spans="2:65" s="1" customFormat="1" ht="16.5" customHeight="1">
      <c r="B424" s="129"/>
      <c r="C424" s="130" t="s">
        <v>531</v>
      </c>
      <c r="D424" s="130" t="s">
        <v>160</v>
      </c>
      <c r="E424" s="131" t="s">
        <v>532</v>
      </c>
      <c r="F424" s="132" t="s">
        <v>533</v>
      </c>
      <c r="G424" s="133" t="s">
        <v>218</v>
      </c>
      <c r="H424" s="134">
        <v>2</v>
      </c>
      <c r="I424" s="135"/>
      <c r="J424" s="136">
        <f>ROUND(I424*H424,2)</f>
        <v>0</v>
      </c>
      <c r="K424" s="132" t="s">
        <v>1</v>
      </c>
      <c r="L424" s="31"/>
      <c r="M424" s="137" t="s">
        <v>1</v>
      </c>
      <c r="N424" s="138" t="s">
        <v>39</v>
      </c>
      <c r="P424" s="139">
        <f>O424*H424</f>
        <v>0</v>
      </c>
      <c r="Q424" s="139">
        <v>0</v>
      </c>
      <c r="R424" s="139">
        <f>Q424*H424</f>
        <v>0</v>
      </c>
      <c r="S424" s="139">
        <v>0</v>
      </c>
      <c r="T424" s="140">
        <f>S424*H424</f>
        <v>0</v>
      </c>
      <c r="AR424" s="141" t="s">
        <v>165</v>
      </c>
      <c r="AT424" s="141" t="s">
        <v>160</v>
      </c>
      <c r="AU424" s="141" t="s">
        <v>82</v>
      </c>
      <c r="AY424" s="16" t="s">
        <v>159</v>
      </c>
      <c r="BE424" s="142">
        <f>IF(N424="základní",J424,0)</f>
        <v>0</v>
      </c>
      <c r="BF424" s="142">
        <f>IF(N424="snížená",J424,0)</f>
        <v>0</v>
      </c>
      <c r="BG424" s="142">
        <f>IF(N424="zákl. přenesená",J424,0)</f>
        <v>0</v>
      </c>
      <c r="BH424" s="142">
        <f>IF(N424="sníž. přenesená",J424,0)</f>
        <v>0</v>
      </c>
      <c r="BI424" s="142">
        <f>IF(N424="nulová",J424,0)</f>
        <v>0</v>
      </c>
      <c r="BJ424" s="16" t="s">
        <v>82</v>
      </c>
      <c r="BK424" s="142">
        <f>ROUND(I424*H424,2)</f>
        <v>0</v>
      </c>
      <c r="BL424" s="16" t="s">
        <v>165</v>
      </c>
      <c r="BM424" s="141" t="s">
        <v>534</v>
      </c>
    </row>
    <row r="425" spans="2:65" s="1" customFormat="1">
      <c r="B425" s="31"/>
      <c r="D425" s="143" t="s">
        <v>167</v>
      </c>
      <c r="F425" s="144" t="s">
        <v>535</v>
      </c>
      <c r="I425" s="145"/>
      <c r="L425" s="31"/>
      <c r="M425" s="146"/>
      <c r="T425" s="54"/>
      <c r="AT425" s="16" t="s">
        <v>167</v>
      </c>
      <c r="AU425" s="16" t="s">
        <v>82</v>
      </c>
    </row>
    <row r="426" spans="2:65" s="12" customFormat="1">
      <c r="B426" s="149"/>
      <c r="D426" s="143" t="s">
        <v>171</v>
      </c>
      <c r="E426" s="150" t="s">
        <v>1</v>
      </c>
      <c r="F426" s="151" t="s">
        <v>536</v>
      </c>
      <c r="H426" s="152">
        <v>2</v>
      </c>
      <c r="I426" s="153"/>
      <c r="L426" s="149"/>
      <c r="M426" s="154"/>
      <c r="T426" s="155"/>
      <c r="AT426" s="150" t="s">
        <v>171</v>
      </c>
      <c r="AU426" s="150" t="s">
        <v>82</v>
      </c>
      <c r="AV426" s="12" t="s">
        <v>84</v>
      </c>
      <c r="AW426" s="12" t="s">
        <v>31</v>
      </c>
      <c r="AX426" s="12" t="s">
        <v>74</v>
      </c>
      <c r="AY426" s="150" t="s">
        <v>159</v>
      </c>
    </row>
    <row r="427" spans="2:65" s="13" customFormat="1">
      <c r="B427" s="156"/>
      <c r="D427" s="143" t="s">
        <v>171</v>
      </c>
      <c r="E427" s="157" t="s">
        <v>1</v>
      </c>
      <c r="F427" s="158" t="s">
        <v>173</v>
      </c>
      <c r="H427" s="159">
        <v>2</v>
      </c>
      <c r="I427" s="160"/>
      <c r="L427" s="156"/>
      <c r="M427" s="161"/>
      <c r="T427" s="162"/>
      <c r="AT427" s="157" t="s">
        <v>171</v>
      </c>
      <c r="AU427" s="157" t="s">
        <v>82</v>
      </c>
      <c r="AV427" s="13" t="s">
        <v>165</v>
      </c>
      <c r="AW427" s="13" t="s">
        <v>31</v>
      </c>
      <c r="AX427" s="13" t="s">
        <v>82</v>
      </c>
      <c r="AY427" s="157" t="s">
        <v>159</v>
      </c>
    </row>
    <row r="428" spans="2:65" s="1" customFormat="1" ht="16.5" customHeight="1">
      <c r="B428" s="129"/>
      <c r="C428" s="130" t="s">
        <v>537</v>
      </c>
      <c r="D428" s="130" t="s">
        <v>160</v>
      </c>
      <c r="E428" s="131" t="s">
        <v>538</v>
      </c>
      <c r="F428" s="132" t="s">
        <v>539</v>
      </c>
      <c r="G428" s="133" t="s">
        <v>202</v>
      </c>
      <c r="H428" s="134">
        <v>2.1560000000000001</v>
      </c>
      <c r="I428" s="135"/>
      <c r="J428" s="136">
        <f>ROUND(I428*H428,2)</f>
        <v>0</v>
      </c>
      <c r="K428" s="132" t="s">
        <v>164</v>
      </c>
      <c r="L428" s="31"/>
      <c r="M428" s="137" t="s">
        <v>1</v>
      </c>
      <c r="N428" s="138" t="s">
        <v>39</v>
      </c>
      <c r="P428" s="139">
        <f>O428*H428</f>
        <v>0</v>
      </c>
      <c r="Q428" s="139">
        <v>0</v>
      </c>
      <c r="R428" s="139">
        <f>Q428*H428</f>
        <v>0</v>
      </c>
      <c r="S428" s="139">
        <v>2.1</v>
      </c>
      <c r="T428" s="140">
        <f>S428*H428</f>
        <v>4.5276000000000005</v>
      </c>
      <c r="AR428" s="141" t="s">
        <v>165</v>
      </c>
      <c r="AT428" s="141" t="s">
        <v>160</v>
      </c>
      <c r="AU428" s="141" t="s">
        <v>82</v>
      </c>
      <c r="AY428" s="16" t="s">
        <v>159</v>
      </c>
      <c r="BE428" s="142">
        <f>IF(N428="základní",J428,0)</f>
        <v>0</v>
      </c>
      <c r="BF428" s="142">
        <f>IF(N428="snížená",J428,0)</f>
        <v>0</v>
      </c>
      <c r="BG428" s="142">
        <f>IF(N428="zákl. přenesená",J428,0)</f>
        <v>0</v>
      </c>
      <c r="BH428" s="142">
        <f>IF(N428="sníž. přenesená",J428,0)</f>
        <v>0</v>
      </c>
      <c r="BI428" s="142">
        <f>IF(N428="nulová",J428,0)</f>
        <v>0</v>
      </c>
      <c r="BJ428" s="16" t="s">
        <v>82</v>
      </c>
      <c r="BK428" s="142">
        <f>ROUND(I428*H428,2)</f>
        <v>0</v>
      </c>
      <c r="BL428" s="16" t="s">
        <v>165</v>
      </c>
      <c r="BM428" s="141" t="s">
        <v>540</v>
      </c>
    </row>
    <row r="429" spans="2:65" s="1" customFormat="1">
      <c r="B429" s="31"/>
      <c r="D429" s="143" t="s">
        <v>167</v>
      </c>
      <c r="F429" s="144" t="s">
        <v>541</v>
      </c>
      <c r="I429" s="145"/>
      <c r="L429" s="31"/>
      <c r="M429" s="146"/>
      <c r="T429" s="54"/>
      <c r="AT429" s="16" t="s">
        <v>167</v>
      </c>
      <c r="AU429" s="16" t="s">
        <v>82</v>
      </c>
    </row>
    <row r="430" spans="2:65" s="1" customFormat="1">
      <c r="B430" s="31"/>
      <c r="D430" s="147" t="s">
        <v>169</v>
      </c>
      <c r="F430" s="148" t="s">
        <v>542</v>
      </c>
      <c r="I430" s="145"/>
      <c r="L430" s="31"/>
      <c r="M430" s="146"/>
      <c r="T430" s="54"/>
      <c r="AT430" s="16" t="s">
        <v>169</v>
      </c>
      <c r="AU430" s="16" t="s">
        <v>82</v>
      </c>
    </row>
    <row r="431" spans="2:65" s="12" customFormat="1">
      <c r="B431" s="149"/>
      <c r="D431" s="143" t="s">
        <v>171</v>
      </c>
      <c r="E431" s="150" t="s">
        <v>1</v>
      </c>
      <c r="F431" s="151" t="s">
        <v>543</v>
      </c>
      <c r="H431" s="152">
        <v>2.1560000000000001</v>
      </c>
      <c r="I431" s="153"/>
      <c r="L431" s="149"/>
      <c r="M431" s="154"/>
      <c r="T431" s="155"/>
      <c r="AT431" s="150" t="s">
        <v>171</v>
      </c>
      <c r="AU431" s="150" t="s">
        <v>82</v>
      </c>
      <c r="AV431" s="12" t="s">
        <v>84</v>
      </c>
      <c r="AW431" s="12" t="s">
        <v>31</v>
      </c>
      <c r="AX431" s="12" t="s">
        <v>74</v>
      </c>
      <c r="AY431" s="150" t="s">
        <v>159</v>
      </c>
    </row>
    <row r="432" spans="2:65" s="13" customFormat="1">
      <c r="B432" s="156"/>
      <c r="D432" s="143" t="s">
        <v>171</v>
      </c>
      <c r="E432" s="157" t="s">
        <v>1</v>
      </c>
      <c r="F432" s="158" t="s">
        <v>173</v>
      </c>
      <c r="H432" s="159">
        <v>2.1560000000000001</v>
      </c>
      <c r="I432" s="160"/>
      <c r="L432" s="156"/>
      <c r="M432" s="161"/>
      <c r="T432" s="162"/>
      <c r="AT432" s="157" t="s">
        <v>171</v>
      </c>
      <c r="AU432" s="157" t="s">
        <v>82</v>
      </c>
      <c r="AV432" s="13" t="s">
        <v>165</v>
      </c>
      <c r="AW432" s="13" t="s">
        <v>31</v>
      </c>
      <c r="AX432" s="13" t="s">
        <v>82</v>
      </c>
      <c r="AY432" s="157" t="s">
        <v>159</v>
      </c>
    </row>
    <row r="433" spans="2:65" s="1" customFormat="1" ht="16.5" customHeight="1">
      <c r="B433" s="129"/>
      <c r="C433" s="130" t="s">
        <v>544</v>
      </c>
      <c r="D433" s="130" t="s">
        <v>160</v>
      </c>
      <c r="E433" s="131" t="s">
        <v>545</v>
      </c>
      <c r="F433" s="132" t="s">
        <v>546</v>
      </c>
      <c r="G433" s="133" t="s">
        <v>210</v>
      </c>
      <c r="H433" s="134">
        <v>6.2</v>
      </c>
      <c r="I433" s="135"/>
      <c r="J433" s="136">
        <f>ROUND(I433*H433,2)</f>
        <v>0</v>
      </c>
      <c r="K433" s="132" t="s">
        <v>164</v>
      </c>
      <c r="L433" s="31"/>
      <c r="M433" s="137" t="s">
        <v>1</v>
      </c>
      <c r="N433" s="138" t="s">
        <v>39</v>
      </c>
      <c r="P433" s="139">
        <f>O433*H433</f>
        <v>0</v>
      </c>
      <c r="Q433" s="139">
        <v>0</v>
      </c>
      <c r="R433" s="139">
        <f>Q433*H433</f>
        <v>0</v>
      </c>
      <c r="S433" s="139">
        <v>0.112</v>
      </c>
      <c r="T433" s="140">
        <f>S433*H433</f>
        <v>0.69440000000000002</v>
      </c>
      <c r="AR433" s="141" t="s">
        <v>165</v>
      </c>
      <c r="AT433" s="141" t="s">
        <v>160</v>
      </c>
      <c r="AU433" s="141" t="s">
        <v>82</v>
      </c>
      <c r="AY433" s="16" t="s">
        <v>159</v>
      </c>
      <c r="BE433" s="142">
        <f>IF(N433="základní",J433,0)</f>
        <v>0</v>
      </c>
      <c r="BF433" s="142">
        <f>IF(N433="snížená",J433,0)</f>
        <v>0</v>
      </c>
      <c r="BG433" s="142">
        <f>IF(N433="zákl. přenesená",J433,0)</f>
        <v>0</v>
      </c>
      <c r="BH433" s="142">
        <f>IF(N433="sníž. přenesená",J433,0)</f>
        <v>0</v>
      </c>
      <c r="BI433" s="142">
        <f>IF(N433="nulová",J433,0)</f>
        <v>0</v>
      </c>
      <c r="BJ433" s="16" t="s">
        <v>82</v>
      </c>
      <c r="BK433" s="142">
        <f>ROUND(I433*H433,2)</f>
        <v>0</v>
      </c>
      <c r="BL433" s="16" t="s">
        <v>165</v>
      </c>
      <c r="BM433" s="141" t="s">
        <v>547</v>
      </c>
    </row>
    <row r="434" spans="2:65" s="1" customFormat="1">
      <c r="B434" s="31"/>
      <c r="D434" s="143" t="s">
        <v>167</v>
      </c>
      <c r="F434" s="144" t="s">
        <v>548</v>
      </c>
      <c r="I434" s="145"/>
      <c r="L434" s="31"/>
      <c r="M434" s="146"/>
      <c r="T434" s="54"/>
      <c r="AT434" s="16" t="s">
        <v>167</v>
      </c>
      <c r="AU434" s="16" t="s">
        <v>82</v>
      </c>
    </row>
    <row r="435" spans="2:65" s="1" customFormat="1">
      <c r="B435" s="31"/>
      <c r="D435" s="147" t="s">
        <v>169</v>
      </c>
      <c r="F435" s="148" t="s">
        <v>549</v>
      </c>
      <c r="I435" s="145"/>
      <c r="L435" s="31"/>
      <c r="M435" s="146"/>
      <c r="T435" s="54"/>
      <c r="AT435" s="16" t="s">
        <v>169</v>
      </c>
      <c r="AU435" s="16" t="s">
        <v>82</v>
      </c>
    </row>
    <row r="436" spans="2:65" s="14" customFormat="1">
      <c r="B436" s="163"/>
      <c r="D436" s="143" t="s">
        <v>171</v>
      </c>
      <c r="E436" s="164" t="s">
        <v>1</v>
      </c>
      <c r="F436" s="165" t="s">
        <v>550</v>
      </c>
      <c r="H436" s="164" t="s">
        <v>1</v>
      </c>
      <c r="I436" s="166"/>
      <c r="L436" s="163"/>
      <c r="M436" s="167"/>
      <c r="T436" s="168"/>
      <c r="AT436" s="164" t="s">
        <v>171</v>
      </c>
      <c r="AU436" s="164" t="s">
        <v>82</v>
      </c>
      <c r="AV436" s="14" t="s">
        <v>82</v>
      </c>
      <c r="AW436" s="14" t="s">
        <v>31</v>
      </c>
      <c r="AX436" s="14" t="s">
        <v>74</v>
      </c>
      <c r="AY436" s="164" t="s">
        <v>159</v>
      </c>
    </row>
    <row r="437" spans="2:65" s="12" customFormat="1">
      <c r="B437" s="149"/>
      <c r="D437" s="143" t="s">
        <v>171</v>
      </c>
      <c r="E437" s="150" t="s">
        <v>1</v>
      </c>
      <c r="F437" s="151" t="s">
        <v>551</v>
      </c>
      <c r="H437" s="152">
        <v>6.2</v>
      </c>
      <c r="I437" s="153"/>
      <c r="L437" s="149"/>
      <c r="M437" s="154"/>
      <c r="T437" s="155"/>
      <c r="AT437" s="150" t="s">
        <v>171</v>
      </c>
      <c r="AU437" s="150" t="s">
        <v>82</v>
      </c>
      <c r="AV437" s="12" t="s">
        <v>84</v>
      </c>
      <c r="AW437" s="12" t="s">
        <v>31</v>
      </c>
      <c r="AX437" s="12" t="s">
        <v>74</v>
      </c>
      <c r="AY437" s="150" t="s">
        <v>159</v>
      </c>
    </row>
    <row r="438" spans="2:65" s="13" customFormat="1">
      <c r="B438" s="156"/>
      <c r="D438" s="143" t="s">
        <v>171</v>
      </c>
      <c r="E438" s="157" t="s">
        <v>1</v>
      </c>
      <c r="F438" s="158" t="s">
        <v>173</v>
      </c>
      <c r="H438" s="159">
        <v>6.2</v>
      </c>
      <c r="I438" s="160"/>
      <c r="L438" s="156"/>
      <c r="M438" s="161"/>
      <c r="T438" s="162"/>
      <c r="AT438" s="157" t="s">
        <v>171</v>
      </c>
      <c r="AU438" s="157" t="s">
        <v>82</v>
      </c>
      <c r="AV438" s="13" t="s">
        <v>165</v>
      </c>
      <c r="AW438" s="13" t="s">
        <v>31</v>
      </c>
      <c r="AX438" s="13" t="s">
        <v>82</v>
      </c>
      <c r="AY438" s="157" t="s">
        <v>159</v>
      </c>
    </row>
    <row r="439" spans="2:65" s="1" customFormat="1" ht="16.5" customHeight="1">
      <c r="B439" s="129"/>
      <c r="C439" s="130" t="s">
        <v>552</v>
      </c>
      <c r="D439" s="130" t="s">
        <v>160</v>
      </c>
      <c r="E439" s="131" t="s">
        <v>553</v>
      </c>
      <c r="F439" s="132" t="s">
        <v>554</v>
      </c>
      <c r="G439" s="133" t="s">
        <v>163</v>
      </c>
      <c r="H439" s="134">
        <v>200</v>
      </c>
      <c r="I439" s="135"/>
      <c r="J439" s="136">
        <f>ROUND(I439*H439,2)</f>
        <v>0</v>
      </c>
      <c r="K439" s="132" t="s">
        <v>164</v>
      </c>
      <c r="L439" s="31"/>
      <c r="M439" s="137" t="s">
        <v>1</v>
      </c>
      <c r="N439" s="138" t="s">
        <v>39</v>
      </c>
      <c r="P439" s="139">
        <f>O439*H439</f>
        <v>0</v>
      </c>
      <c r="Q439" s="139">
        <v>0</v>
      </c>
      <c r="R439" s="139">
        <f>Q439*H439</f>
        <v>0</v>
      </c>
      <c r="S439" s="139">
        <v>0.03</v>
      </c>
      <c r="T439" s="140">
        <f>S439*H439</f>
        <v>6</v>
      </c>
      <c r="AR439" s="141" t="s">
        <v>165</v>
      </c>
      <c r="AT439" s="141" t="s">
        <v>160</v>
      </c>
      <c r="AU439" s="141" t="s">
        <v>82</v>
      </c>
      <c r="AY439" s="16" t="s">
        <v>159</v>
      </c>
      <c r="BE439" s="142">
        <f>IF(N439="základní",J439,0)</f>
        <v>0</v>
      </c>
      <c r="BF439" s="142">
        <f>IF(N439="snížená",J439,0)</f>
        <v>0</v>
      </c>
      <c r="BG439" s="142">
        <f>IF(N439="zákl. přenesená",J439,0)</f>
        <v>0</v>
      </c>
      <c r="BH439" s="142">
        <f>IF(N439="sníž. přenesená",J439,0)</f>
        <v>0</v>
      </c>
      <c r="BI439" s="142">
        <f>IF(N439="nulová",J439,0)</f>
        <v>0</v>
      </c>
      <c r="BJ439" s="16" t="s">
        <v>82</v>
      </c>
      <c r="BK439" s="142">
        <f>ROUND(I439*H439,2)</f>
        <v>0</v>
      </c>
      <c r="BL439" s="16" t="s">
        <v>165</v>
      </c>
      <c r="BM439" s="141" t="s">
        <v>555</v>
      </c>
    </row>
    <row r="440" spans="2:65" s="1" customFormat="1">
      <c r="B440" s="31"/>
      <c r="D440" s="143" t="s">
        <v>167</v>
      </c>
      <c r="F440" s="144" t="s">
        <v>556</v>
      </c>
      <c r="I440" s="145"/>
      <c r="L440" s="31"/>
      <c r="M440" s="146"/>
      <c r="T440" s="54"/>
      <c r="AT440" s="16" t="s">
        <v>167</v>
      </c>
      <c r="AU440" s="16" t="s">
        <v>82</v>
      </c>
    </row>
    <row r="441" spans="2:65" s="1" customFormat="1">
      <c r="B441" s="31"/>
      <c r="D441" s="147" t="s">
        <v>169</v>
      </c>
      <c r="F441" s="148" t="s">
        <v>557</v>
      </c>
      <c r="I441" s="145"/>
      <c r="L441" s="31"/>
      <c r="M441" s="146"/>
      <c r="T441" s="54"/>
      <c r="AT441" s="16" t="s">
        <v>169</v>
      </c>
      <c r="AU441" s="16" t="s">
        <v>82</v>
      </c>
    </row>
    <row r="442" spans="2:65" s="12" customFormat="1">
      <c r="B442" s="149"/>
      <c r="D442" s="143" t="s">
        <v>171</v>
      </c>
      <c r="E442" s="150" t="s">
        <v>1</v>
      </c>
      <c r="F442" s="151" t="s">
        <v>558</v>
      </c>
      <c r="H442" s="152">
        <v>200</v>
      </c>
      <c r="I442" s="153"/>
      <c r="L442" s="149"/>
      <c r="M442" s="154"/>
      <c r="T442" s="155"/>
      <c r="AT442" s="150" t="s">
        <v>171</v>
      </c>
      <c r="AU442" s="150" t="s">
        <v>82</v>
      </c>
      <c r="AV442" s="12" t="s">
        <v>84</v>
      </c>
      <c r="AW442" s="12" t="s">
        <v>31</v>
      </c>
      <c r="AX442" s="12" t="s">
        <v>74</v>
      </c>
      <c r="AY442" s="150" t="s">
        <v>159</v>
      </c>
    </row>
    <row r="443" spans="2:65" s="13" customFormat="1">
      <c r="B443" s="156"/>
      <c r="D443" s="143" t="s">
        <v>171</v>
      </c>
      <c r="E443" s="157" t="s">
        <v>1</v>
      </c>
      <c r="F443" s="158" t="s">
        <v>173</v>
      </c>
      <c r="H443" s="159">
        <v>200</v>
      </c>
      <c r="I443" s="160"/>
      <c r="L443" s="156"/>
      <c r="M443" s="161"/>
      <c r="T443" s="162"/>
      <c r="AT443" s="157" t="s">
        <v>171</v>
      </c>
      <c r="AU443" s="157" t="s">
        <v>82</v>
      </c>
      <c r="AV443" s="13" t="s">
        <v>165</v>
      </c>
      <c r="AW443" s="13" t="s">
        <v>31</v>
      </c>
      <c r="AX443" s="13" t="s">
        <v>82</v>
      </c>
      <c r="AY443" s="157" t="s">
        <v>159</v>
      </c>
    </row>
    <row r="444" spans="2:65" s="1" customFormat="1" ht="16.5" customHeight="1">
      <c r="B444" s="129"/>
      <c r="C444" s="130" t="s">
        <v>559</v>
      </c>
      <c r="D444" s="130" t="s">
        <v>160</v>
      </c>
      <c r="E444" s="131" t="s">
        <v>560</v>
      </c>
      <c r="F444" s="132" t="s">
        <v>561</v>
      </c>
      <c r="G444" s="133" t="s">
        <v>218</v>
      </c>
      <c r="H444" s="134">
        <v>5</v>
      </c>
      <c r="I444" s="135"/>
      <c r="J444" s="136">
        <f>ROUND(I444*H444,2)</f>
        <v>0</v>
      </c>
      <c r="K444" s="132" t="s">
        <v>164</v>
      </c>
      <c r="L444" s="31"/>
      <c r="M444" s="137" t="s">
        <v>1</v>
      </c>
      <c r="N444" s="138" t="s">
        <v>39</v>
      </c>
      <c r="P444" s="139">
        <f>O444*H444</f>
        <v>0</v>
      </c>
      <c r="Q444" s="139">
        <v>0</v>
      </c>
      <c r="R444" s="139">
        <f>Q444*H444</f>
        <v>0</v>
      </c>
      <c r="S444" s="139">
        <v>8.2000000000000003E-2</v>
      </c>
      <c r="T444" s="140">
        <f>S444*H444</f>
        <v>0.41000000000000003</v>
      </c>
      <c r="AR444" s="141" t="s">
        <v>165</v>
      </c>
      <c r="AT444" s="141" t="s">
        <v>160</v>
      </c>
      <c r="AU444" s="141" t="s">
        <v>82</v>
      </c>
      <c r="AY444" s="16" t="s">
        <v>159</v>
      </c>
      <c r="BE444" s="142">
        <f>IF(N444="základní",J444,0)</f>
        <v>0</v>
      </c>
      <c r="BF444" s="142">
        <f>IF(N444="snížená",J444,0)</f>
        <v>0</v>
      </c>
      <c r="BG444" s="142">
        <f>IF(N444="zákl. přenesená",J444,0)</f>
        <v>0</v>
      </c>
      <c r="BH444" s="142">
        <f>IF(N444="sníž. přenesená",J444,0)</f>
        <v>0</v>
      </c>
      <c r="BI444" s="142">
        <f>IF(N444="nulová",J444,0)</f>
        <v>0</v>
      </c>
      <c r="BJ444" s="16" t="s">
        <v>82</v>
      </c>
      <c r="BK444" s="142">
        <f>ROUND(I444*H444,2)</f>
        <v>0</v>
      </c>
      <c r="BL444" s="16" t="s">
        <v>165</v>
      </c>
      <c r="BM444" s="141" t="s">
        <v>562</v>
      </c>
    </row>
    <row r="445" spans="2:65" s="1" customFormat="1" ht="19.5">
      <c r="B445" s="31"/>
      <c r="D445" s="143" t="s">
        <v>167</v>
      </c>
      <c r="F445" s="144" t="s">
        <v>563</v>
      </c>
      <c r="I445" s="145"/>
      <c r="L445" s="31"/>
      <c r="M445" s="146"/>
      <c r="T445" s="54"/>
      <c r="AT445" s="16" t="s">
        <v>167</v>
      </c>
      <c r="AU445" s="16" t="s">
        <v>82</v>
      </c>
    </row>
    <row r="446" spans="2:65" s="1" customFormat="1">
      <c r="B446" s="31"/>
      <c r="D446" s="147" t="s">
        <v>169</v>
      </c>
      <c r="F446" s="148" t="s">
        <v>564</v>
      </c>
      <c r="I446" s="145"/>
      <c r="L446" s="31"/>
      <c r="M446" s="146"/>
      <c r="T446" s="54"/>
      <c r="AT446" s="16" t="s">
        <v>169</v>
      </c>
      <c r="AU446" s="16" t="s">
        <v>82</v>
      </c>
    </row>
    <row r="447" spans="2:65" s="12" customFormat="1">
      <c r="B447" s="149"/>
      <c r="D447" s="143" t="s">
        <v>171</v>
      </c>
      <c r="E447" s="150" t="s">
        <v>1</v>
      </c>
      <c r="F447" s="151" t="s">
        <v>192</v>
      </c>
      <c r="H447" s="152">
        <v>5</v>
      </c>
      <c r="I447" s="153"/>
      <c r="L447" s="149"/>
      <c r="M447" s="154"/>
      <c r="T447" s="155"/>
      <c r="AT447" s="150" t="s">
        <v>171</v>
      </c>
      <c r="AU447" s="150" t="s">
        <v>82</v>
      </c>
      <c r="AV447" s="12" t="s">
        <v>84</v>
      </c>
      <c r="AW447" s="12" t="s">
        <v>31</v>
      </c>
      <c r="AX447" s="12" t="s">
        <v>74</v>
      </c>
      <c r="AY447" s="150" t="s">
        <v>159</v>
      </c>
    </row>
    <row r="448" spans="2:65" s="13" customFormat="1">
      <c r="B448" s="156"/>
      <c r="D448" s="143" t="s">
        <v>171</v>
      </c>
      <c r="E448" s="157" t="s">
        <v>1</v>
      </c>
      <c r="F448" s="158" t="s">
        <v>173</v>
      </c>
      <c r="H448" s="159">
        <v>5</v>
      </c>
      <c r="I448" s="160"/>
      <c r="L448" s="156"/>
      <c r="M448" s="161"/>
      <c r="T448" s="162"/>
      <c r="AT448" s="157" t="s">
        <v>171</v>
      </c>
      <c r="AU448" s="157" t="s">
        <v>82</v>
      </c>
      <c r="AV448" s="13" t="s">
        <v>165</v>
      </c>
      <c r="AW448" s="13" t="s">
        <v>31</v>
      </c>
      <c r="AX448" s="13" t="s">
        <v>82</v>
      </c>
      <c r="AY448" s="157" t="s">
        <v>159</v>
      </c>
    </row>
    <row r="449" spans="2:65" s="1" customFormat="1" ht="16.5" customHeight="1">
      <c r="B449" s="129"/>
      <c r="C449" s="130" t="s">
        <v>376</v>
      </c>
      <c r="D449" s="130" t="s">
        <v>160</v>
      </c>
      <c r="E449" s="131" t="s">
        <v>565</v>
      </c>
      <c r="F449" s="132" t="s">
        <v>566</v>
      </c>
      <c r="G449" s="133" t="s">
        <v>218</v>
      </c>
      <c r="H449" s="134">
        <v>8</v>
      </c>
      <c r="I449" s="135"/>
      <c r="J449" s="136">
        <f>ROUND(I449*H449,2)</f>
        <v>0</v>
      </c>
      <c r="K449" s="132" t="s">
        <v>164</v>
      </c>
      <c r="L449" s="31"/>
      <c r="M449" s="137" t="s">
        <v>1</v>
      </c>
      <c r="N449" s="138" t="s">
        <v>39</v>
      </c>
      <c r="P449" s="139">
        <f>O449*H449</f>
        <v>0</v>
      </c>
      <c r="Q449" s="139">
        <v>0</v>
      </c>
      <c r="R449" s="139">
        <f>Q449*H449</f>
        <v>0</v>
      </c>
      <c r="S449" s="139">
        <v>8.6999999999999994E-2</v>
      </c>
      <c r="T449" s="140">
        <f>S449*H449</f>
        <v>0.69599999999999995</v>
      </c>
      <c r="AR449" s="141" t="s">
        <v>165</v>
      </c>
      <c r="AT449" s="141" t="s">
        <v>160</v>
      </c>
      <c r="AU449" s="141" t="s">
        <v>82</v>
      </c>
      <c r="AY449" s="16" t="s">
        <v>159</v>
      </c>
      <c r="BE449" s="142">
        <f>IF(N449="základní",J449,0)</f>
        <v>0</v>
      </c>
      <c r="BF449" s="142">
        <f>IF(N449="snížená",J449,0)</f>
        <v>0</v>
      </c>
      <c r="BG449" s="142">
        <f>IF(N449="zákl. přenesená",J449,0)</f>
        <v>0</v>
      </c>
      <c r="BH449" s="142">
        <f>IF(N449="sníž. přenesená",J449,0)</f>
        <v>0</v>
      </c>
      <c r="BI449" s="142">
        <f>IF(N449="nulová",J449,0)</f>
        <v>0</v>
      </c>
      <c r="BJ449" s="16" t="s">
        <v>82</v>
      </c>
      <c r="BK449" s="142">
        <f>ROUND(I449*H449,2)</f>
        <v>0</v>
      </c>
      <c r="BL449" s="16" t="s">
        <v>165</v>
      </c>
      <c r="BM449" s="141" t="s">
        <v>567</v>
      </c>
    </row>
    <row r="450" spans="2:65" s="1" customFormat="1">
      <c r="B450" s="31"/>
      <c r="D450" s="143" t="s">
        <v>167</v>
      </c>
      <c r="F450" s="144" t="s">
        <v>568</v>
      </c>
      <c r="I450" s="145"/>
      <c r="L450" s="31"/>
      <c r="M450" s="146"/>
      <c r="T450" s="54"/>
      <c r="AT450" s="16" t="s">
        <v>167</v>
      </c>
      <c r="AU450" s="16" t="s">
        <v>82</v>
      </c>
    </row>
    <row r="451" spans="2:65" s="1" customFormat="1">
      <c r="B451" s="31"/>
      <c r="D451" s="147" t="s">
        <v>169</v>
      </c>
      <c r="F451" s="148" t="s">
        <v>569</v>
      </c>
      <c r="I451" s="145"/>
      <c r="L451" s="31"/>
      <c r="M451" s="146"/>
      <c r="T451" s="54"/>
      <c r="AT451" s="16" t="s">
        <v>169</v>
      </c>
      <c r="AU451" s="16" t="s">
        <v>82</v>
      </c>
    </row>
    <row r="452" spans="2:65" s="12" customFormat="1">
      <c r="B452" s="149"/>
      <c r="D452" s="143" t="s">
        <v>171</v>
      </c>
      <c r="E452" s="150" t="s">
        <v>1</v>
      </c>
      <c r="F452" s="151" t="s">
        <v>570</v>
      </c>
      <c r="H452" s="152">
        <v>8</v>
      </c>
      <c r="I452" s="153"/>
      <c r="L452" s="149"/>
      <c r="M452" s="154"/>
      <c r="T452" s="155"/>
      <c r="AT452" s="150" t="s">
        <v>171</v>
      </c>
      <c r="AU452" s="150" t="s">
        <v>82</v>
      </c>
      <c r="AV452" s="12" t="s">
        <v>84</v>
      </c>
      <c r="AW452" s="12" t="s">
        <v>31</v>
      </c>
      <c r="AX452" s="12" t="s">
        <v>74</v>
      </c>
      <c r="AY452" s="150" t="s">
        <v>159</v>
      </c>
    </row>
    <row r="453" spans="2:65" s="13" customFormat="1">
      <c r="B453" s="156"/>
      <c r="D453" s="143" t="s">
        <v>171</v>
      </c>
      <c r="E453" s="157" t="s">
        <v>1</v>
      </c>
      <c r="F453" s="158" t="s">
        <v>173</v>
      </c>
      <c r="H453" s="159">
        <v>8</v>
      </c>
      <c r="I453" s="160"/>
      <c r="L453" s="156"/>
      <c r="M453" s="161"/>
      <c r="T453" s="162"/>
      <c r="AT453" s="157" t="s">
        <v>171</v>
      </c>
      <c r="AU453" s="157" t="s">
        <v>82</v>
      </c>
      <c r="AV453" s="13" t="s">
        <v>165</v>
      </c>
      <c r="AW453" s="13" t="s">
        <v>31</v>
      </c>
      <c r="AX453" s="13" t="s">
        <v>82</v>
      </c>
      <c r="AY453" s="157" t="s">
        <v>159</v>
      </c>
    </row>
    <row r="454" spans="2:65" s="1" customFormat="1" ht="16.5" customHeight="1">
      <c r="B454" s="129"/>
      <c r="C454" s="130" t="s">
        <v>424</v>
      </c>
      <c r="D454" s="130" t="s">
        <v>160</v>
      </c>
      <c r="E454" s="131" t="s">
        <v>571</v>
      </c>
      <c r="F454" s="132" t="s">
        <v>572</v>
      </c>
      <c r="G454" s="133" t="s">
        <v>218</v>
      </c>
      <c r="H454" s="134">
        <v>6</v>
      </c>
      <c r="I454" s="135"/>
      <c r="J454" s="136">
        <f>ROUND(I454*H454,2)</f>
        <v>0</v>
      </c>
      <c r="K454" s="132" t="s">
        <v>164</v>
      </c>
      <c r="L454" s="31"/>
      <c r="M454" s="137" t="s">
        <v>1</v>
      </c>
      <c r="N454" s="138" t="s">
        <v>39</v>
      </c>
      <c r="P454" s="139">
        <f>O454*H454</f>
        <v>0</v>
      </c>
      <c r="Q454" s="139">
        <v>0</v>
      </c>
      <c r="R454" s="139">
        <f>Q454*H454</f>
        <v>0</v>
      </c>
      <c r="S454" s="139">
        <v>0.48199999999999998</v>
      </c>
      <c r="T454" s="140">
        <f>S454*H454</f>
        <v>2.8919999999999999</v>
      </c>
      <c r="AR454" s="141" t="s">
        <v>165</v>
      </c>
      <c r="AT454" s="141" t="s">
        <v>160</v>
      </c>
      <c r="AU454" s="141" t="s">
        <v>82</v>
      </c>
      <c r="AY454" s="16" t="s">
        <v>159</v>
      </c>
      <c r="BE454" s="142">
        <f>IF(N454="základní",J454,0)</f>
        <v>0</v>
      </c>
      <c r="BF454" s="142">
        <f>IF(N454="snížená",J454,0)</f>
        <v>0</v>
      </c>
      <c r="BG454" s="142">
        <f>IF(N454="zákl. přenesená",J454,0)</f>
        <v>0</v>
      </c>
      <c r="BH454" s="142">
        <f>IF(N454="sníž. přenesená",J454,0)</f>
        <v>0</v>
      </c>
      <c r="BI454" s="142">
        <f>IF(N454="nulová",J454,0)</f>
        <v>0</v>
      </c>
      <c r="BJ454" s="16" t="s">
        <v>82</v>
      </c>
      <c r="BK454" s="142">
        <f>ROUND(I454*H454,2)</f>
        <v>0</v>
      </c>
      <c r="BL454" s="16" t="s">
        <v>165</v>
      </c>
      <c r="BM454" s="141" t="s">
        <v>573</v>
      </c>
    </row>
    <row r="455" spans="2:65" s="1" customFormat="1">
      <c r="B455" s="31"/>
      <c r="D455" s="143" t="s">
        <v>167</v>
      </c>
      <c r="F455" s="144" t="s">
        <v>574</v>
      </c>
      <c r="I455" s="145"/>
      <c r="L455" s="31"/>
      <c r="M455" s="146"/>
      <c r="T455" s="54"/>
      <c r="AT455" s="16" t="s">
        <v>167</v>
      </c>
      <c r="AU455" s="16" t="s">
        <v>82</v>
      </c>
    </row>
    <row r="456" spans="2:65" s="1" customFormat="1">
      <c r="B456" s="31"/>
      <c r="D456" s="147" t="s">
        <v>169</v>
      </c>
      <c r="F456" s="148" t="s">
        <v>575</v>
      </c>
      <c r="I456" s="145"/>
      <c r="L456" s="31"/>
      <c r="M456" s="146"/>
      <c r="T456" s="54"/>
      <c r="AT456" s="16" t="s">
        <v>169</v>
      </c>
      <c r="AU456" s="16" t="s">
        <v>82</v>
      </c>
    </row>
    <row r="457" spans="2:65" s="12" customFormat="1">
      <c r="B457" s="149"/>
      <c r="D457" s="143" t="s">
        <v>171</v>
      </c>
      <c r="E457" s="150" t="s">
        <v>1</v>
      </c>
      <c r="F457" s="151" t="s">
        <v>199</v>
      </c>
      <c r="H457" s="152">
        <v>6</v>
      </c>
      <c r="I457" s="153"/>
      <c r="L457" s="149"/>
      <c r="M457" s="154"/>
      <c r="T457" s="155"/>
      <c r="AT457" s="150" t="s">
        <v>171</v>
      </c>
      <c r="AU457" s="150" t="s">
        <v>82</v>
      </c>
      <c r="AV457" s="12" t="s">
        <v>84</v>
      </c>
      <c r="AW457" s="12" t="s">
        <v>31</v>
      </c>
      <c r="AX457" s="12" t="s">
        <v>74</v>
      </c>
      <c r="AY457" s="150" t="s">
        <v>159</v>
      </c>
    </row>
    <row r="458" spans="2:65" s="13" customFormat="1">
      <c r="B458" s="156"/>
      <c r="D458" s="143" t="s">
        <v>171</v>
      </c>
      <c r="E458" s="157" t="s">
        <v>1</v>
      </c>
      <c r="F458" s="158" t="s">
        <v>173</v>
      </c>
      <c r="H458" s="159">
        <v>6</v>
      </c>
      <c r="I458" s="160"/>
      <c r="L458" s="156"/>
      <c r="M458" s="161"/>
      <c r="T458" s="162"/>
      <c r="AT458" s="157" t="s">
        <v>171</v>
      </c>
      <c r="AU458" s="157" t="s">
        <v>82</v>
      </c>
      <c r="AV458" s="13" t="s">
        <v>165</v>
      </c>
      <c r="AW458" s="13" t="s">
        <v>31</v>
      </c>
      <c r="AX458" s="13" t="s">
        <v>82</v>
      </c>
      <c r="AY458" s="157" t="s">
        <v>159</v>
      </c>
    </row>
    <row r="459" spans="2:65" s="1" customFormat="1" ht="16.5" customHeight="1">
      <c r="B459" s="129"/>
      <c r="C459" s="130" t="s">
        <v>576</v>
      </c>
      <c r="D459" s="130" t="s">
        <v>160</v>
      </c>
      <c r="E459" s="131" t="s">
        <v>577</v>
      </c>
      <c r="F459" s="132" t="s">
        <v>578</v>
      </c>
      <c r="G459" s="133" t="s">
        <v>218</v>
      </c>
      <c r="H459" s="134">
        <v>2</v>
      </c>
      <c r="I459" s="135"/>
      <c r="J459" s="136">
        <f>ROUND(I459*H459,2)</f>
        <v>0</v>
      </c>
      <c r="K459" s="132" t="s">
        <v>164</v>
      </c>
      <c r="L459" s="31"/>
      <c r="M459" s="137" t="s">
        <v>1</v>
      </c>
      <c r="N459" s="138" t="s">
        <v>39</v>
      </c>
      <c r="P459" s="139">
        <f>O459*H459</f>
        <v>0</v>
      </c>
      <c r="Q459" s="139">
        <v>0</v>
      </c>
      <c r="R459" s="139">
        <f>Q459*H459</f>
        <v>0</v>
      </c>
      <c r="S459" s="139">
        <v>0</v>
      </c>
      <c r="T459" s="140">
        <f>S459*H459</f>
        <v>0</v>
      </c>
      <c r="AR459" s="141" t="s">
        <v>165</v>
      </c>
      <c r="AT459" s="141" t="s">
        <v>160</v>
      </c>
      <c r="AU459" s="141" t="s">
        <v>82</v>
      </c>
      <c r="AY459" s="16" t="s">
        <v>159</v>
      </c>
      <c r="BE459" s="142">
        <f>IF(N459="základní",J459,0)</f>
        <v>0</v>
      </c>
      <c r="BF459" s="142">
        <f>IF(N459="snížená",J459,0)</f>
        <v>0</v>
      </c>
      <c r="BG459" s="142">
        <f>IF(N459="zákl. přenesená",J459,0)</f>
        <v>0</v>
      </c>
      <c r="BH459" s="142">
        <f>IF(N459="sníž. přenesená",J459,0)</f>
        <v>0</v>
      </c>
      <c r="BI459" s="142">
        <f>IF(N459="nulová",J459,0)</f>
        <v>0</v>
      </c>
      <c r="BJ459" s="16" t="s">
        <v>82</v>
      </c>
      <c r="BK459" s="142">
        <f>ROUND(I459*H459,2)</f>
        <v>0</v>
      </c>
      <c r="BL459" s="16" t="s">
        <v>165</v>
      </c>
      <c r="BM459" s="141" t="s">
        <v>579</v>
      </c>
    </row>
    <row r="460" spans="2:65" s="1" customFormat="1" ht="19.5">
      <c r="B460" s="31"/>
      <c r="D460" s="143" t="s">
        <v>167</v>
      </c>
      <c r="F460" s="144" t="s">
        <v>580</v>
      </c>
      <c r="I460" s="145"/>
      <c r="L460" s="31"/>
      <c r="M460" s="146"/>
      <c r="T460" s="54"/>
      <c r="AT460" s="16" t="s">
        <v>167</v>
      </c>
      <c r="AU460" s="16" t="s">
        <v>82</v>
      </c>
    </row>
    <row r="461" spans="2:65" s="1" customFormat="1">
      <c r="B461" s="31"/>
      <c r="D461" s="147" t="s">
        <v>169</v>
      </c>
      <c r="F461" s="148" t="s">
        <v>581</v>
      </c>
      <c r="I461" s="145"/>
      <c r="L461" s="31"/>
      <c r="M461" s="146"/>
      <c r="T461" s="54"/>
      <c r="AT461" s="16" t="s">
        <v>169</v>
      </c>
      <c r="AU461" s="16" t="s">
        <v>82</v>
      </c>
    </row>
    <row r="462" spans="2:65" s="12" customFormat="1">
      <c r="B462" s="149"/>
      <c r="D462" s="143" t="s">
        <v>171</v>
      </c>
      <c r="E462" s="150" t="s">
        <v>1</v>
      </c>
      <c r="F462" s="151" t="s">
        <v>582</v>
      </c>
      <c r="H462" s="152">
        <v>2</v>
      </c>
      <c r="I462" s="153"/>
      <c r="L462" s="149"/>
      <c r="M462" s="154"/>
      <c r="T462" s="155"/>
      <c r="AT462" s="150" t="s">
        <v>171</v>
      </c>
      <c r="AU462" s="150" t="s">
        <v>82</v>
      </c>
      <c r="AV462" s="12" t="s">
        <v>84</v>
      </c>
      <c r="AW462" s="12" t="s">
        <v>31</v>
      </c>
      <c r="AX462" s="12" t="s">
        <v>74</v>
      </c>
      <c r="AY462" s="150" t="s">
        <v>159</v>
      </c>
    </row>
    <row r="463" spans="2:65" s="13" customFormat="1">
      <c r="B463" s="156"/>
      <c r="D463" s="143" t="s">
        <v>171</v>
      </c>
      <c r="E463" s="157" t="s">
        <v>1</v>
      </c>
      <c r="F463" s="158" t="s">
        <v>173</v>
      </c>
      <c r="H463" s="159">
        <v>2</v>
      </c>
      <c r="I463" s="160"/>
      <c r="L463" s="156"/>
      <c r="M463" s="161"/>
      <c r="T463" s="162"/>
      <c r="AT463" s="157" t="s">
        <v>171</v>
      </c>
      <c r="AU463" s="157" t="s">
        <v>82</v>
      </c>
      <c r="AV463" s="13" t="s">
        <v>165</v>
      </c>
      <c r="AW463" s="13" t="s">
        <v>31</v>
      </c>
      <c r="AX463" s="13" t="s">
        <v>82</v>
      </c>
      <c r="AY463" s="157" t="s">
        <v>159</v>
      </c>
    </row>
    <row r="464" spans="2:65" s="11" customFormat="1" ht="25.9" customHeight="1">
      <c r="B464" s="119"/>
      <c r="D464" s="120" t="s">
        <v>73</v>
      </c>
      <c r="E464" s="121" t="s">
        <v>583</v>
      </c>
      <c r="F464" s="121" t="s">
        <v>584</v>
      </c>
      <c r="I464" s="122"/>
      <c r="J464" s="123">
        <f>BK464</f>
        <v>0</v>
      </c>
      <c r="L464" s="119"/>
      <c r="M464" s="124"/>
      <c r="P464" s="125">
        <f>SUM(P465:P480)</f>
        <v>0</v>
      </c>
      <c r="R464" s="125">
        <f>SUM(R465:R480)</f>
        <v>0</v>
      </c>
      <c r="T464" s="126">
        <f>SUM(T465:T480)</f>
        <v>0</v>
      </c>
      <c r="AR464" s="120" t="s">
        <v>82</v>
      </c>
      <c r="AT464" s="127" t="s">
        <v>73</v>
      </c>
      <c r="AU464" s="127" t="s">
        <v>74</v>
      </c>
      <c r="AY464" s="120" t="s">
        <v>159</v>
      </c>
      <c r="BK464" s="128">
        <f>SUM(BK465:BK480)</f>
        <v>0</v>
      </c>
    </row>
    <row r="465" spans="2:65" s="1" customFormat="1" ht="21.75" customHeight="1">
      <c r="B465" s="129"/>
      <c r="C465" s="130" t="s">
        <v>443</v>
      </c>
      <c r="D465" s="130" t="s">
        <v>160</v>
      </c>
      <c r="E465" s="131" t="s">
        <v>585</v>
      </c>
      <c r="F465" s="132" t="s">
        <v>586</v>
      </c>
      <c r="G465" s="133" t="s">
        <v>303</v>
      </c>
      <c r="H465" s="134">
        <v>3485.5230000000001</v>
      </c>
      <c r="I465" s="135"/>
      <c r="J465" s="136">
        <f>ROUND(I465*H465,2)</f>
        <v>0</v>
      </c>
      <c r="K465" s="132" t="s">
        <v>164</v>
      </c>
      <c r="L465" s="31"/>
      <c r="M465" s="137" t="s">
        <v>1</v>
      </c>
      <c r="N465" s="138" t="s">
        <v>39</v>
      </c>
      <c r="P465" s="139">
        <f>O465*H465</f>
        <v>0</v>
      </c>
      <c r="Q465" s="139">
        <v>0</v>
      </c>
      <c r="R465" s="139">
        <f>Q465*H465</f>
        <v>0</v>
      </c>
      <c r="S465" s="139">
        <v>0</v>
      </c>
      <c r="T465" s="140">
        <f>S465*H465</f>
        <v>0</v>
      </c>
      <c r="AR465" s="141" t="s">
        <v>165</v>
      </c>
      <c r="AT465" s="141" t="s">
        <v>160</v>
      </c>
      <c r="AU465" s="141" t="s">
        <v>82</v>
      </c>
      <c r="AY465" s="16" t="s">
        <v>159</v>
      </c>
      <c r="BE465" s="142">
        <f>IF(N465="základní",J465,0)</f>
        <v>0</v>
      </c>
      <c r="BF465" s="142">
        <f>IF(N465="snížená",J465,0)</f>
        <v>0</v>
      </c>
      <c r="BG465" s="142">
        <f>IF(N465="zákl. přenesená",J465,0)</f>
        <v>0</v>
      </c>
      <c r="BH465" s="142">
        <f>IF(N465="sníž. přenesená",J465,0)</f>
        <v>0</v>
      </c>
      <c r="BI465" s="142">
        <f>IF(N465="nulová",J465,0)</f>
        <v>0</v>
      </c>
      <c r="BJ465" s="16" t="s">
        <v>82</v>
      </c>
      <c r="BK465" s="142">
        <f>ROUND(I465*H465,2)</f>
        <v>0</v>
      </c>
      <c r="BL465" s="16" t="s">
        <v>165</v>
      </c>
      <c r="BM465" s="141" t="s">
        <v>587</v>
      </c>
    </row>
    <row r="466" spans="2:65" s="1" customFormat="1" ht="19.5">
      <c r="B466" s="31"/>
      <c r="D466" s="143" t="s">
        <v>167</v>
      </c>
      <c r="F466" s="144" t="s">
        <v>588</v>
      </c>
      <c r="I466" s="145"/>
      <c r="L466" s="31"/>
      <c r="M466" s="146"/>
      <c r="T466" s="54"/>
      <c r="AT466" s="16" t="s">
        <v>167</v>
      </c>
      <c r="AU466" s="16" t="s">
        <v>82</v>
      </c>
    </row>
    <row r="467" spans="2:65" s="1" customFormat="1">
      <c r="B467" s="31"/>
      <c r="D467" s="147" t="s">
        <v>169</v>
      </c>
      <c r="F467" s="148" t="s">
        <v>589</v>
      </c>
      <c r="I467" s="145"/>
      <c r="L467" s="31"/>
      <c r="M467" s="146"/>
      <c r="T467" s="54"/>
      <c r="AT467" s="16" t="s">
        <v>169</v>
      </c>
      <c r="AU467" s="16" t="s">
        <v>82</v>
      </c>
    </row>
    <row r="468" spans="2:65" s="14" customFormat="1">
      <c r="B468" s="163"/>
      <c r="D468" s="143" t="s">
        <v>171</v>
      </c>
      <c r="E468" s="164" t="s">
        <v>1</v>
      </c>
      <c r="F468" s="165" t="s">
        <v>590</v>
      </c>
      <c r="H468" s="164" t="s">
        <v>1</v>
      </c>
      <c r="I468" s="166"/>
      <c r="L468" s="163"/>
      <c r="M468" s="167"/>
      <c r="T468" s="168"/>
      <c r="AT468" s="164" t="s">
        <v>171</v>
      </c>
      <c r="AU468" s="164" t="s">
        <v>82</v>
      </c>
      <c r="AV468" s="14" t="s">
        <v>82</v>
      </c>
      <c r="AW468" s="14" t="s">
        <v>31</v>
      </c>
      <c r="AX468" s="14" t="s">
        <v>74</v>
      </c>
      <c r="AY468" s="164" t="s">
        <v>159</v>
      </c>
    </row>
    <row r="469" spans="2:65" s="12" customFormat="1">
      <c r="B469" s="149"/>
      <c r="D469" s="143" t="s">
        <v>171</v>
      </c>
      <c r="E469" s="150" t="s">
        <v>1</v>
      </c>
      <c r="F469" s="151" t="s">
        <v>591</v>
      </c>
      <c r="H469" s="152">
        <v>2520.21</v>
      </c>
      <c r="I469" s="153"/>
      <c r="L469" s="149"/>
      <c r="M469" s="154"/>
      <c r="T469" s="155"/>
      <c r="AT469" s="150" t="s">
        <v>171</v>
      </c>
      <c r="AU469" s="150" t="s">
        <v>82</v>
      </c>
      <c r="AV469" s="12" t="s">
        <v>84</v>
      </c>
      <c r="AW469" s="12" t="s">
        <v>31</v>
      </c>
      <c r="AX469" s="12" t="s">
        <v>74</v>
      </c>
      <c r="AY469" s="150" t="s">
        <v>159</v>
      </c>
    </row>
    <row r="470" spans="2:65" s="14" customFormat="1">
      <c r="B470" s="163"/>
      <c r="D470" s="143" t="s">
        <v>171</v>
      </c>
      <c r="E470" s="164" t="s">
        <v>1</v>
      </c>
      <c r="F470" s="165" t="s">
        <v>592</v>
      </c>
      <c r="H470" s="164" t="s">
        <v>1</v>
      </c>
      <c r="I470" s="166"/>
      <c r="L470" s="163"/>
      <c r="M470" s="167"/>
      <c r="T470" s="168"/>
      <c r="AT470" s="164" t="s">
        <v>171</v>
      </c>
      <c r="AU470" s="164" t="s">
        <v>82</v>
      </c>
      <c r="AV470" s="14" t="s">
        <v>82</v>
      </c>
      <c r="AW470" s="14" t="s">
        <v>31</v>
      </c>
      <c r="AX470" s="14" t="s">
        <v>74</v>
      </c>
      <c r="AY470" s="164" t="s">
        <v>159</v>
      </c>
    </row>
    <row r="471" spans="2:65" s="12" customFormat="1">
      <c r="B471" s="149"/>
      <c r="D471" s="143" t="s">
        <v>171</v>
      </c>
      <c r="E471" s="150" t="s">
        <v>1</v>
      </c>
      <c r="F471" s="151" t="s">
        <v>593</v>
      </c>
      <c r="H471" s="152">
        <v>255.43</v>
      </c>
      <c r="I471" s="153"/>
      <c r="L471" s="149"/>
      <c r="M471" s="154"/>
      <c r="T471" s="155"/>
      <c r="AT471" s="150" t="s">
        <v>171</v>
      </c>
      <c r="AU471" s="150" t="s">
        <v>82</v>
      </c>
      <c r="AV471" s="12" t="s">
        <v>84</v>
      </c>
      <c r="AW471" s="12" t="s">
        <v>31</v>
      </c>
      <c r="AX471" s="12" t="s">
        <v>74</v>
      </c>
      <c r="AY471" s="150" t="s">
        <v>159</v>
      </c>
    </row>
    <row r="472" spans="2:65" s="14" customFormat="1">
      <c r="B472" s="163"/>
      <c r="D472" s="143" t="s">
        <v>171</v>
      </c>
      <c r="E472" s="164" t="s">
        <v>1</v>
      </c>
      <c r="F472" s="165" t="s">
        <v>594</v>
      </c>
      <c r="H472" s="164" t="s">
        <v>1</v>
      </c>
      <c r="I472" s="166"/>
      <c r="L472" s="163"/>
      <c r="M472" s="167"/>
      <c r="T472" s="168"/>
      <c r="AT472" s="164" t="s">
        <v>171</v>
      </c>
      <c r="AU472" s="164" t="s">
        <v>82</v>
      </c>
      <c r="AV472" s="14" t="s">
        <v>82</v>
      </c>
      <c r="AW472" s="14" t="s">
        <v>31</v>
      </c>
      <c r="AX472" s="14" t="s">
        <v>74</v>
      </c>
      <c r="AY472" s="164" t="s">
        <v>159</v>
      </c>
    </row>
    <row r="473" spans="2:65" s="12" customFormat="1">
      <c r="B473" s="149"/>
      <c r="D473" s="143" t="s">
        <v>171</v>
      </c>
      <c r="E473" s="150" t="s">
        <v>1</v>
      </c>
      <c r="F473" s="151" t="s">
        <v>595</v>
      </c>
      <c r="H473" s="152">
        <v>93.7</v>
      </c>
      <c r="I473" s="153"/>
      <c r="L473" s="149"/>
      <c r="M473" s="154"/>
      <c r="T473" s="155"/>
      <c r="AT473" s="150" t="s">
        <v>171</v>
      </c>
      <c r="AU473" s="150" t="s">
        <v>82</v>
      </c>
      <c r="AV473" s="12" t="s">
        <v>84</v>
      </c>
      <c r="AW473" s="12" t="s">
        <v>31</v>
      </c>
      <c r="AX473" s="12" t="s">
        <v>74</v>
      </c>
      <c r="AY473" s="150" t="s">
        <v>159</v>
      </c>
    </row>
    <row r="474" spans="2:65" s="14" customFormat="1">
      <c r="B474" s="163"/>
      <c r="D474" s="143" t="s">
        <v>171</v>
      </c>
      <c r="E474" s="164" t="s">
        <v>1</v>
      </c>
      <c r="F474" s="165" t="s">
        <v>596</v>
      </c>
      <c r="H474" s="164" t="s">
        <v>1</v>
      </c>
      <c r="I474" s="166"/>
      <c r="L474" s="163"/>
      <c r="M474" s="167"/>
      <c r="T474" s="168"/>
      <c r="AT474" s="164" t="s">
        <v>171</v>
      </c>
      <c r="AU474" s="164" t="s">
        <v>82</v>
      </c>
      <c r="AV474" s="14" t="s">
        <v>82</v>
      </c>
      <c r="AW474" s="14" t="s">
        <v>31</v>
      </c>
      <c r="AX474" s="14" t="s">
        <v>74</v>
      </c>
      <c r="AY474" s="164" t="s">
        <v>159</v>
      </c>
    </row>
    <row r="475" spans="2:65" s="12" customFormat="1">
      <c r="B475" s="149"/>
      <c r="D475" s="143" t="s">
        <v>171</v>
      </c>
      <c r="E475" s="150" t="s">
        <v>1</v>
      </c>
      <c r="F475" s="151" t="s">
        <v>597</v>
      </c>
      <c r="H475" s="152">
        <v>270.77</v>
      </c>
      <c r="I475" s="153"/>
      <c r="L475" s="149"/>
      <c r="M475" s="154"/>
      <c r="T475" s="155"/>
      <c r="AT475" s="150" t="s">
        <v>171</v>
      </c>
      <c r="AU475" s="150" t="s">
        <v>82</v>
      </c>
      <c r="AV475" s="12" t="s">
        <v>84</v>
      </c>
      <c r="AW475" s="12" t="s">
        <v>31</v>
      </c>
      <c r="AX475" s="12" t="s">
        <v>74</v>
      </c>
      <c r="AY475" s="150" t="s">
        <v>159</v>
      </c>
    </row>
    <row r="476" spans="2:65" s="14" customFormat="1">
      <c r="B476" s="163"/>
      <c r="D476" s="143" t="s">
        <v>171</v>
      </c>
      <c r="E476" s="164" t="s">
        <v>1</v>
      </c>
      <c r="F476" s="165" t="s">
        <v>598</v>
      </c>
      <c r="H476" s="164" t="s">
        <v>1</v>
      </c>
      <c r="I476" s="166"/>
      <c r="L476" s="163"/>
      <c r="M476" s="167"/>
      <c r="T476" s="168"/>
      <c r="AT476" s="164" t="s">
        <v>171</v>
      </c>
      <c r="AU476" s="164" t="s">
        <v>82</v>
      </c>
      <c r="AV476" s="14" t="s">
        <v>82</v>
      </c>
      <c r="AW476" s="14" t="s">
        <v>31</v>
      </c>
      <c r="AX476" s="14" t="s">
        <v>74</v>
      </c>
      <c r="AY476" s="164" t="s">
        <v>159</v>
      </c>
    </row>
    <row r="477" spans="2:65" s="12" customFormat="1">
      <c r="B477" s="149"/>
      <c r="D477" s="143" t="s">
        <v>171</v>
      </c>
      <c r="E477" s="150" t="s">
        <v>1</v>
      </c>
      <c r="F477" s="151" t="s">
        <v>599</v>
      </c>
      <c r="H477" s="152">
        <v>338.04</v>
      </c>
      <c r="I477" s="153"/>
      <c r="L477" s="149"/>
      <c r="M477" s="154"/>
      <c r="T477" s="155"/>
      <c r="AT477" s="150" t="s">
        <v>171</v>
      </c>
      <c r="AU477" s="150" t="s">
        <v>82</v>
      </c>
      <c r="AV477" s="12" t="s">
        <v>84</v>
      </c>
      <c r="AW477" s="12" t="s">
        <v>31</v>
      </c>
      <c r="AX477" s="12" t="s">
        <v>74</v>
      </c>
      <c r="AY477" s="150" t="s">
        <v>159</v>
      </c>
    </row>
    <row r="478" spans="2:65" s="14" customFormat="1">
      <c r="B478" s="163"/>
      <c r="D478" s="143" t="s">
        <v>171</v>
      </c>
      <c r="E478" s="164" t="s">
        <v>1</v>
      </c>
      <c r="F478" s="165" t="s">
        <v>600</v>
      </c>
      <c r="H478" s="164" t="s">
        <v>1</v>
      </c>
      <c r="I478" s="166"/>
      <c r="L478" s="163"/>
      <c r="M478" s="167"/>
      <c r="T478" s="168"/>
      <c r="AT478" s="164" t="s">
        <v>171</v>
      </c>
      <c r="AU478" s="164" t="s">
        <v>82</v>
      </c>
      <c r="AV478" s="14" t="s">
        <v>82</v>
      </c>
      <c r="AW478" s="14" t="s">
        <v>31</v>
      </c>
      <c r="AX478" s="14" t="s">
        <v>74</v>
      </c>
      <c r="AY478" s="164" t="s">
        <v>159</v>
      </c>
    </row>
    <row r="479" spans="2:65" s="12" customFormat="1">
      <c r="B479" s="149"/>
      <c r="D479" s="143" t="s">
        <v>171</v>
      </c>
      <c r="E479" s="150" t="s">
        <v>1</v>
      </c>
      <c r="F479" s="151" t="s">
        <v>601</v>
      </c>
      <c r="H479" s="152">
        <v>7.3730000000000002</v>
      </c>
      <c r="I479" s="153"/>
      <c r="L479" s="149"/>
      <c r="M479" s="154"/>
      <c r="T479" s="155"/>
      <c r="AT479" s="150" t="s">
        <v>171</v>
      </c>
      <c r="AU479" s="150" t="s">
        <v>82</v>
      </c>
      <c r="AV479" s="12" t="s">
        <v>84</v>
      </c>
      <c r="AW479" s="12" t="s">
        <v>31</v>
      </c>
      <c r="AX479" s="12" t="s">
        <v>74</v>
      </c>
      <c r="AY479" s="150" t="s">
        <v>159</v>
      </c>
    </row>
    <row r="480" spans="2:65" s="13" customFormat="1">
      <c r="B480" s="156"/>
      <c r="D480" s="143" t="s">
        <v>171</v>
      </c>
      <c r="E480" s="157" t="s">
        <v>1</v>
      </c>
      <c r="F480" s="158" t="s">
        <v>173</v>
      </c>
      <c r="H480" s="159">
        <v>3485.5230000000001</v>
      </c>
      <c r="I480" s="160"/>
      <c r="L480" s="156"/>
      <c r="M480" s="161"/>
      <c r="T480" s="162"/>
      <c r="AT480" s="157" t="s">
        <v>171</v>
      </c>
      <c r="AU480" s="157" t="s">
        <v>82</v>
      </c>
      <c r="AV480" s="13" t="s">
        <v>165</v>
      </c>
      <c r="AW480" s="13" t="s">
        <v>31</v>
      </c>
      <c r="AX480" s="13" t="s">
        <v>82</v>
      </c>
      <c r="AY480" s="157" t="s">
        <v>159</v>
      </c>
    </row>
    <row r="481" spans="2:65" s="11" customFormat="1" ht="25.9" customHeight="1">
      <c r="B481" s="119"/>
      <c r="D481" s="120" t="s">
        <v>73</v>
      </c>
      <c r="E481" s="121" t="s">
        <v>602</v>
      </c>
      <c r="F481" s="121" t="s">
        <v>603</v>
      </c>
      <c r="I481" s="122"/>
      <c r="J481" s="123">
        <f>BK481</f>
        <v>0</v>
      </c>
      <c r="L481" s="119"/>
      <c r="M481" s="124"/>
      <c r="P481" s="125">
        <f>P482+P488+P496</f>
        <v>0</v>
      </c>
      <c r="R481" s="125">
        <f>R482+R488+R496</f>
        <v>111.65208</v>
      </c>
      <c r="T481" s="126">
        <f>T482+T488+T496</f>
        <v>0</v>
      </c>
      <c r="AR481" s="120" t="s">
        <v>82</v>
      </c>
      <c r="AT481" s="127" t="s">
        <v>73</v>
      </c>
      <c r="AU481" s="127" t="s">
        <v>74</v>
      </c>
      <c r="AY481" s="120" t="s">
        <v>159</v>
      </c>
      <c r="BK481" s="128">
        <f>BK482+BK488+BK496</f>
        <v>0</v>
      </c>
    </row>
    <row r="482" spans="2:65" s="11" customFormat="1" ht="22.9" customHeight="1">
      <c r="B482" s="119"/>
      <c r="D482" s="120" t="s">
        <v>73</v>
      </c>
      <c r="E482" s="179" t="s">
        <v>82</v>
      </c>
      <c r="F482" s="179" t="s">
        <v>604</v>
      </c>
      <c r="I482" s="122"/>
      <c r="J482" s="180">
        <f>BK482</f>
        <v>0</v>
      </c>
      <c r="L482" s="119"/>
      <c r="M482" s="124"/>
      <c r="P482" s="125">
        <f>SUM(P483:P487)</f>
        <v>0</v>
      </c>
      <c r="R482" s="125">
        <f>SUM(R483:R487)</f>
        <v>0</v>
      </c>
      <c r="T482" s="126">
        <f>SUM(T483:T487)</f>
        <v>0</v>
      </c>
      <c r="AR482" s="120" t="s">
        <v>82</v>
      </c>
      <c r="AT482" s="127" t="s">
        <v>73</v>
      </c>
      <c r="AU482" s="127" t="s">
        <v>82</v>
      </c>
      <c r="AY482" s="120" t="s">
        <v>159</v>
      </c>
      <c r="BK482" s="128">
        <f>SUM(BK483:BK487)</f>
        <v>0</v>
      </c>
    </row>
    <row r="483" spans="2:65" s="1" customFormat="1" ht="21.75" customHeight="1">
      <c r="B483" s="129"/>
      <c r="C483" s="130" t="s">
        <v>605</v>
      </c>
      <c r="D483" s="130" t="s">
        <v>160</v>
      </c>
      <c r="E483" s="131" t="s">
        <v>606</v>
      </c>
      <c r="F483" s="132" t="s">
        <v>607</v>
      </c>
      <c r="G483" s="133" t="s">
        <v>202</v>
      </c>
      <c r="H483" s="134">
        <v>77.599999999999994</v>
      </c>
      <c r="I483" s="135"/>
      <c r="J483" s="136">
        <f>ROUND(I483*H483,2)</f>
        <v>0</v>
      </c>
      <c r="K483" s="132" t="s">
        <v>164</v>
      </c>
      <c r="L483" s="31"/>
      <c r="M483" s="137" t="s">
        <v>1</v>
      </c>
      <c r="N483" s="138" t="s">
        <v>39</v>
      </c>
      <c r="P483" s="139">
        <f>O483*H483</f>
        <v>0</v>
      </c>
      <c r="Q483" s="139">
        <v>0</v>
      </c>
      <c r="R483" s="139">
        <f>Q483*H483</f>
        <v>0</v>
      </c>
      <c r="S483" s="139">
        <v>0</v>
      </c>
      <c r="T483" s="140">
        <f>S483*H483</f>
        <v>0</v>
      </c>
      <c r="AR483" s="141" t="s">
        <v>165</v>
      </c>
      <c r="AT483" s="141" t="s">
        <v>160</v>
      </c>
      <c r="AU483" s="141" t="s">
        <v>84</v>
      </c>
      <c r="AY483" s="16" t="s">
        <v>159</v>
      </c>
      <c r="BE483" s="142">
        <f>IF(N483="základní",J483,0)</f>
        <v>0</v>
      </c>
      <c r="BF483" s="142">
        <f>IF(N483="snížená",J483,0)</f>
        <v>0</v>
      </c>
      <c r="BG483" s="142">
        <f>IF(N483="zákl. přenesená",J483,0)</f>
        <v>0</v>
      </c>
      <c r="BH483" s="142">
        <f>IF(N483="sníž. přenesená",J483,0)</f>
        <v>0</v>
      </c>
      <c r="BI483" s="142">
        <f>IF(N483="nulová",J483,0)</f>
        <v>0</v>
      </c>
      <c r="BJ483" s="16" t="s">
        <v>82</v>
      </c>
      <c r="BK483" s="142">
        <f>ROUND(I483*H483,2)</f>
        <v>0</v>
      </c>
      <c r="BL483" s="16" t="s">
        <v>165</v>
      </c>
      <c r="BM483" s="141" t="s">
        <v>608</v>
      </c>
    </row>
    <row r="484" spans="2:65" s="1" customFormat="1" ht="19.5">
      <c r="B484" s="31"/>
      <c r="D484" s="143" t="s">
        <v>167</v>
      </c>
      <c r="F484" s="144" t="s">
        <v>609</v>
      </c>
      <c r="I484" s="145"/>
      <c r="L484" s="31"/>
      <c r="M484" s="146"/>
      <c r="T484" s="54"/>
      <c r="AT484" s="16" t="s">
        <v>167</v>
      </c>
      <c r="AU484" s="16" t="s">
        <v>84</v>
      </c>
    </row>
    <row r="485" spans="2:65" s="1" customFormat="1">
      <c r="B485" s="31"/>
      <c r="D485" s="147" t="s">
        <v>169</v>
      </c>
      <c r="F485" s="148" t="s">
        <v>610</v>
      </c>
      <c r="I485" s="145"/>
      <c r="L485" s="31"/>
      <c r="M485" s="146"/>
      <c r="T485" s="54"/>
      <c r="AT485" s="16" t="s">
        <v>169</v>
      </c>
      <c r="AU485" s="16" t="s">
        <v>84</v>
      </c>
    </row>
    <row r="486" spans="2:65" s="12" customFormat="1">
      <c r="B486" s="149"/>
      <c r="D486" s="143" t="s">
        <v>171</v>
      </c>
      <c r="E486" s="150" t="s">
        <v>1</v>
      </c>
      <c r="F486" s="151" t="s">
        <v>611</v>
      </c>
      <c r="H486" s="152">
        <v>77.599999999999994</v>
      </c>
      <c r="I486" s="153"/>
      <c r="L486" s="149"/>
      <c r="M486" s="154"/>
      <c r="T486" s="155"/>
      <c r="AT486" s="150" t="s">
        <v>171</v>
      </c>
      <c r="AU486" s="150" t="s">
        <v>84</v>
      </c>
      <c r="AV486" s="12" t="s">
        <v>84</v>
      </c>
      <c r="AW486" s="12" t="s">
        <v>31</v>
      </c>
      <c r="AX486" s="12" t="s">
        <v>74</v>
      </c>
      <c r="AY486" s="150" t="s">
        <v>159</v>
      </c>
    </row>
    <row r="487" spans="2:65" s="13" customFormat="1">
      <c r="B487" s="156"/>
      <c r="D487" s="143" t="s">
        <v>171</v>
      </c>
      <c r="E487" s="157" t="s">
        <v>1</v>
      </c>
      <c r="F487" s="158" t="s">
        <v>173</v>
      </c>
      <c r="H487" s="159">
        <v>77.599999999999994</v>
      </c>
      <c r="I487" s="160"/>
      <c r="L487" s="156"/>
      <c r="M487" s="161"/>
      <c r="T487" s="162"/>
      <c r="AT487" s="157" t="s">
        <v>171</v>
      </c>
      <c r="AU487" s="157" t="s">
        <v>84</v>
      </c>
      <c r="AV487" s="13" t="s">
        <v>165</v>
      </c>
      <c r="AW487" s="13" t="s">
        <v>31</v>
      </c>
      <c r="AX487" s="13" t="s">
        <v>82</v>
      </c>
      <c r="AY487" s="157" t="s">
        <v>159</v>
      </c>
    </row>
    <row r="488" spans="2:65" s="11" customFormat="1" ht="22.9" customHeight="1">
      <c r="B488" s="119"/>
      <c r="D488" s="120" t="s">
        <v>73</v>
      </c>
      <c r="E488" s="179" t="s">
        <v>224</v>
      </c>
      <c r="F488" s="179" t="s">
        <v>612</v>
      </c>
      <c r="I488" s="122"/>
      <c r="J488" s="180">
        <f>BK488</f>
        <v>0</v>
      </c>
      <c r="L488" s="119"/>
      <c r="M488" s="124"/>
      <c r="P488" s="125">
        <f>SUM(P489:P495)</f>
        <v>0</v>
      </c>
      <c r="R488" s="125">
        <f>SUM(R489:R495)</f>
        <v>111.65208</v>
      </c>
      <c r="T488" s="126">
        <f>SUM(T489:T495)</f>
        <v>0</v>
      </c>
      <c r="AR488" s="120" t="s">
        <v>82</v>
      </c>
      <c r="AT488" s="127" t="s">
        <v>73</v>
      </c>
      <c r="AU488" s="127" t="s">
        <v>82</v>
      </c>
      <c r="AY488" s="120" t="s">
        <v>159</v>
      </c>
      <c r="BK488" s="128">
        <f>SUM(BK489:BK495)</f>
        <v>0</v>
      </c>
    </row>
    <row r="489" spans="2:65" s="1" customFormat="1" ht="24.2" customHeight="1">
      <c r="B489" s="129"/>
      <c r="C489" s="130" t="s">
        <v>613</v>
      </c>
      <c r="D489" s="130" t="s">
        <v>160</v>
      </c>
      <c r="E489" s="131" t="s">
        <v>614</v>
      </c>
      <c r="F489" s="132" t="s">
        <v>615</v>
      </c>
      <c r="G489" s="133" t="s">
        <v>218</v>
      </c>
      <c r="H489" s="134">
        <v>1</v>
      </c>
      <c r="I489" s="135"/>
      <c r="J489" s="136">
        <f>ROUND(I489*H489,2)</f>
        <v>0</v>
      </c>
      <c r="K489" s="132" t="s">
        <v>219</v>
      </c>
      <c r="L489" s="31"/>
      <c r="M489" s="137" t="s">
        <v>1</v>
      </c>
      <c r="N489" s="138" t="s">
        <v>39</v>
      </c>
      <c r="P489" s="139">
        <f>O489*H489</f>
        <v>0</v>
      </c>
      <c r="Q489" s="139">
        <v>0.60028000000000004</v>
      </c>
      <c r="R489" s="139">
        <f>Q489*H489</f>
        <v>0.60028000000000004</v>
      </c>
      <c r="S489" s="139">
        <v>0</v>
      </c>
      <c r="T489" s="140">
        <f>S489*H489</f>
        <v>0</v>
      </c>
      <c r="AR489" s="141" t="s">
        <v>165</v>
      </c>
      <c r="AT489" s="141" t="s">
        <v>160</v>
      </c>
      <c r="AU489" s="141" t="s">
        <v>84</v>
      </c>
      <c r="AY489" s="16" t="s">
        <v>159</v>
      </c>
      <c r="BE489" s="142">
        <f>IF(N489="základní",J489,0)</f>
        <v>0</v>
      </c>
      <c r="BF489" s="142">
        <f>IF(N489="snížená",J489,0)</f>
        <v>0</v>
      </c>
      <c r="BG489" s="142">
        <f>IF(N489="zákl. přenesená",J489,0)</f>
        <v>0</v>
      </c>
      <c r="BH489" s="142">
        <f>IF(N489="sníž. přenesená",J489,0)</f>
        <v>0</v>
      </c>
      <c r="BI489" s="142">
        <f>IF(N489="nulová",J489,0)</f>
        <v>0</v>
      </c>
      <c r="BJ489" s="16" t="s">
        <v>82</v>
      </c>
      <c r="BK489" s="142">
        <f>ROUND(I489*H489,2)</f>
        <v>0</v>
      </c>
      <c r="BL489" s="16" t="s">
        <v>165</v>
      </c>
      <c r="BM489" s="141" t="s">
        <v>616</v>
      </c>
    </row>
    <row r="490" spans="2:65" s="1" customFormat="1" ht="87.75">
      <c r="B490" s="31"/>
      <c r="D490" s="143" t="s">
        <v>167</v>
      </c>
      <c r="F490" s="144" t="s">
        <v>617</v>
      </c>
      <c r="I490" s="145"/>
      <c r="L490" s="31"/>
      <c r="M490" s="146"/>
      <c r="T490" s="54"/>
      <c r="AT490" s="16" t="s">
        <v>167</v>
      </c>
      <c r="AU490" s="16" t="s">
        <v>84</v>
      </c>
    </row>
    <row r="491" spans="2:65" s="12" customFormat="1">
      <c r="B491" s="149"/>
      <c r="D491" s="143" t="s">
        <v>171</v>
      </c>
      <c r="E491" s="150" t="s">
        <v>1</v>
      </c>
      <c r="F491" s="151" t="s">
        <v>82</v>
      </c>
      <c r="H491" s="152">
        <v>1</v>
      </c>
      <c r="I491" s="153"/>
      <c r="L491" s="149"/>
      <c r="M491" s="154"/>
      <c r="T491" s="155"/>
      <c r="AT491" s="150" t="s">
        <v>171</v>
      </c>
      <c r="AU491" s="150" t="s">
        <v>84</v>
      </c>
      <c r="AV491" s="12" t="s">
        <v>84</v>
      </c>
      <c r="AW491" s="12" t="s">
        <v>31</v>
      </c>
      <c r="AX491" s="12" t="s">
        <v>82</v>
      </c>
      <c r="AY491" s="150" t="s">
        <v>159</v>
      </c>
    </row>
    <row r="492" spans="2:65" s="1" customFormat="1" ht="16.5" customHeight="1">
      <c r="B492" s="129"/>
      <c r="C492" s="130" t="s">
        <v>618</v>
      </c>
      <c r="D492" s="130" t="s">
        <v>160</v>
      </c>
      <c r="E492" s="131" t="s">
        <v>619</v>
      </c>
      <c r="F492" s="132" t="s">
        <v>620</v>
      </c>
      <c r="G492" s="133" t="s">
        <v>163</v>
      </c>
      <c r="H492" s="134">
        <v>185</v>
      </c>
      <c r="I492" s="135"/>
      <c r="J492" s="136">
        <f>ROUND(I492*H492,2)</f>
        <v>0</v>
      </c>
      <c r="K492" s="132" t="s">
        <v>164</v>
      </c>
      <c r="L492" s="31"/>
      <c r="M492" s="137" t="s">
        <v>1</v>
      </c>
      <c r="N492" s="138" t="s">
        <v>39</v>
      </c>
      <c r="P492" s="139">
        <f>O492*H492</f>
        <v>0</v>
      </c>
      <c r="Q492" s="139">
        <v>0.60028000000000004</v>
      </c>
      <c r="R492" s="139">
        <f>Q492*H492</f>
        <v>111.0518</v>
      </c>
      <c r="S492" s="139">
        <v>0</v>
      </c>
      <c r="T492" s="140">
        <f>S492*H492</f>
        <v>0</v>
      </c>
      <c r="AR492" s="141" t="s">
        <v>165</v>
      </c>
      <c r="AT492" s="141" t="s">
        <v>160</v>
      </c>
      <c r="AU492" s="141" t="s">
        <v>84</v>
      </c>
      <c r="AY492" s="16" t="s">
        <v>159</v>
      </c>
      <c r="BE492" s="142">
        <f>IF(N492="základní",J492,0)</f>
        <v>0</v>
      </c>
      <c r="BF492" s="142">
        <f>IF(N492="snížená",J492,0)</f>
        <v>0</v>
      </c>
      <c r="BG492" s="142">
        <f>IF(N492="zákl. přenesená",J492,0)</f>
        <v>0</v>
      </c>
      <c r="BH492" s="142">
        <f>IF(N492="sníž. přenesená",J492,0)</f>
        <v>0</v>
      </c>
      <c r="BI492" s="142">
        <f>IF(N492="nulová",J492,0)</f>
        <v>0</v>
      </c>
      <c r="BJ492" s="16" t="s">
        <v>82</v>
      </c>
      <c r="BK492" s="142">
        <f>ROUND(I492*H492,2)</f>
        <v>0</v>
      </c>
      <c r="BL492" s="16" t="s">
        <v>165</v>
      </c>
      <c r="BM492" s="141" t="s">
        <v>621</v>
      </c>
    </row>
    <row r="493" spans="2:65" s="1" customFormat="1" ht="19.5">
      <c r="B493" s="31"/>
      <c r="D493" s="143" t="s">
        <v>167</v>
      </c>
      <c r="F493" s="144" t="s">
        <v>622</v>
      </c>
      <c r="I493" s="145"/>
      <c r="L493" s="31"/>
      <c r="M493" s="146"/>
      <c r="T493" s="54"/>
      <c r="AT493" s="16" t="s">
        <v>167</v>
      </c>
      <c r="AU493" s="16" t="s">
        <v>84</v>
      </c>
    </row>
    <row r="494" spans="2:65" s="1" customFormat="1">
      <c r="B494" s="31"/>
      <c r="D494" s="147" t="s">
        <v>169</v>
      </c>
      <c r="F494" s="148" t="s">
        <v>623</v>
      </c>
      <c r="I494" s="145"/>
      <c r="L494" s="31"/>
      <c r="M494" s="146"/>
      <c r="T494" s="54"/>
      <c r="AT494" s="16" t="s">
        <v>169</v>
      </c>
      <c r="AU494" s="16" t="s">
        <v>84</v>
      </c>
    </row>
    <row r="495" spans="2:65" s="12" customFormat="1">
      <c r="B495" s="149"/>
      <c r="D495" s="143" t="s">
        <v>171</v>
      </c>
      <c r="E495" s="150" t="s">
        <v>1</v>
      </c>
      <c r="F495" s="151" t="s">
        <v>624</v>
      </c>
      <c r="H495" s="152">
        <v>185</v>
      </c>
      <c r="I495" s="153"/>
      <c r="L495" s="149"/>
      <c r="M495" s="154"/>
      <c r="T495" s="155"/>
      <c r="AT495" s="150" t="s">
        <v>171</v>
      </c>
      <c r="AU495" s="150" t="s">
        <v>84</v>
      </c>
      <c r="AV495" s="12" t="s">
        <v>84</v>
      </c>
      <c r="AW495" s="12" t="s">
        <v>31</v>
      </c>
      <c r="AX495" s="12" t="s">
        <v>82</v>
      </c>
      <c r="AY495" s="150" t="s">
        <v>159</v>
      </c>
    </row>
    <row r="496" spans="2:65" s="11" customFormat="1" ht="22.9" customHeight="1">
      <c r="B496" s="119"/>
      <c r="D496" s="120" t="s">
        <v>73</v>
      </c>
      <c r="E496" s="179" t="s">
        <v>625</v>
      </c>
      <c r="F496" s="179" t="s">
        <v>626</v>
      </c>
      <c r="I496" s="122"/>
      <c r="J496" s="180">
        <f>BK496</f>
        <v>0</v>
      </c>
      <c r="L496" s="119"/>
      <c r="M496" s="124"/>
      <c r="P496" s="125">
        <f>SUM(P497:P531)</f>
        <v>0</v>
      </c>
      <c r="R496" s="125">
        <f>SUM(R497:R531)</f>
        <v>0</v>
      </c>
      <c r="T496" s="126">
        <f>SUM(T497:T531)</f>
        <v>0</v>
      </c>
      <c r="AR496" s="120" t="s">
        <v>82</v>
      </c>
      <c r="AT496" s="127" t="s">
        <v>73</v>
      </c>
      <c r="AU496" s="127" t="s">
        <v>82</v>
      </c>
      <c r="AY496" s="120" t="s">
        <v>159</v>
      </c>
      <c r="BK496" s="128">
        <f>SUM(BK497:BK531)</f>
        <v>0</v>
      </c>
    </row>
    <row r="497" spans="2:65" s="1" customFormat="1" ht="16.5" customHeight="1">
      <c r="B497" s="129"/>
      <c r="C497" s="130" t="s">
        <v>627</v>
      </c>
      <c r="D497" s="130" t="s">
        <v>160</v>
      </c>
      <c r="E497" s="131" t="s">
        <v>628</v>
      </c>
      <c r="F497" s="132" t="s">
        <v>629</v>
      </c>
      <c r="G497" s="133" t="s">
        <v>303</v>
      </c>
      <c r="H497" s="134">
        <v>512.428</v>
      </c>
      <c r="I497" s="135"/>
      <c r="J497" s="136">
        <f>ROUND(I497*H497,2)</f>
        <v>0</v>
      </c>
      <c r="K497" s="132" t="s">
        <v>164</v>
      </c>
      <c r="L497" s="31"/>
      <c r="M497" s="137" t="s">
        <v>1</v>
      </c>
      <c r="N497" s="138" t="s">
        <v>39</v>
      </c>
      <c r="P497" s="139">
        <f>O497*H497</f>
        <v>0</v>
      </c>
      <c r="Q497" s="139">
        <v>0</v>
      </c>
      <c r="R497" s="139">
        <f>Q497*H497</f>
        <v>0</v>
      </c>
      <c r="S497" s="139">
        <v>0</v>
      </c>
      <c r="T497" s="140">
        <f>S497*H497</f>
        <v>0</v>
      </c>
      <c r="AR497" s="141" t="s">
        <v>165</v>
      </c>
      <c r="AT497" s="141" t="s">
        <v>160</v>
      </c>
      <c r="AU497" s="141" t="s">
        <v>84</v>
      </c>
      <c r="AY497" s="16" t="s">
        <v>159</v>
      </c>
      <c r="BE497" s="142">
        <f>IF(N497="základní",J497,0)</f>
        <v>0</v>
      </c>
      <c r="BF497" s="142">
        <f>IF(N497="snížená",J497,0)</f>
        <v>0</v>
      </c>
      <c r="BG497" s="142">
        <f>IF(N497="zákl. přenesená",J497,0)</f>
        <v>0</v>
      </c>
      <c r="BH497" s="142">
        <f>IF(N497="sníž. přenesená",J497,0)</f>
        <v>0</v>
      </c>
      <c r="BI497" s="142">
        <f>IF(N497="nulová",J497,0)</f>
        <v>0</v>
      </c>
      <c r="BJ497" s="16" t="s">
        <v>82</v>
      </c>
      <c r="BK497" s="142">
        <f>ROUND(I497*H497,2)</f>
        <v>0</v>
      </c>
      <c r="BL497" s="16" t="s">
        <v>165</v>
      </c>
      <c r="BM497" s="141" t="s">
        <v>630</v>
      </c>
    </row>
    <row r="498" spans="2:65" s="1" customFormat="1">
      <c r="B498" s="31"/>
      <c r="D498" s="143" t="s">
        <v>167</v>
      </c>
      <c r="F498" s="144" t="s">
        <v>631</v>
      </c>
      <c r="I498" s="145"/>
      <c r="L498" s="31"/>
      <c r="M498" s="146"/>
      <c r="T498" s="54"/>
      <c r="AT498" s="16" t="s">
        <v>167</v>
      </c>
      <c r="AU498" s="16" t="s">
        <v>84</v>
      </c>
    </row>
    <row r="499" spans="2:65" s="1" customFormat="1">
      <c r="B499" s="31"/>
      <c r="D499" s="147" t="s">
        <v>169</v>
      </c>
      <c r="F499" s="148" t="s">
        <v>632</v>
      </c>
      <c r="I499" s="145"/>
      <c r="L499" s="31"/>
      <c r="M499" s="146"/>
      <c r="T499" s="54"/>
      <c r="AT499" s="16" t="s">
        <v>169</v>
      </c>
      <c r="AU499" s="16" t="s">
        <v>84</v>
      </c>
    </row>
    <row r="500" spans="2:65" s="12" customFormat="1">
      <c r="B500" s="149"/>
      <c r="D500" s="143" t="s">
        <v>171</v>
      </c>
      <c r="E500" s="150" t="s">
        <v>1</v>
      </c>
      <c r="F500" s="151" t="s">
        <v>633</v>
      </c>
      <c r="H500" s="152">
        <v>512.428</v>
      </c>
      <c r="I500" s="153"/>
      <c r="L500" s="149"/>
      <c r="M500" s="154"/>
      <c r="T500" s="155"/>
      <c r="AT500" s="150" t="s">
        <v>171</v>
      </c>
      <c r="AU500" s="150" t="s">
        <v>84</v>
      </c>
      <c r="AV500" s="12" t="s">
        <v>84</v>
      </c>
      <c r="AW500" s="12" t="s">
        <v>31</v>
      </c>
      <c r="AX500" s="12" t="s">
        <v>74</v>
      </c>
      <c r="AY500" s="150" t="s">
        <v>159</v>
      </c>
    </row>
    <row r="501" spans="2:65" s="13" customFormat="1">
      <c r="B501" s="156"/>
      <c r="D501" s="143" t="s">
        <v>171</v>
      </c>
      <c r="E501" s="157" t="s">
        <v>1</v>
      </c>
      <c r="F501" s="158" t="s">
        <v>173</v>
      </c>
      <c r="H501" s="159">
        <v>512.428</v>
      </c>
      <c r="I501" s="160"/>
      <c r="L501" s="156"/>
      <c r="M501" s="161"/>
      <c r="T501" s="162"/>
      <c r="AT501" s="157" t="s">
        <v>171</v>
      </c>
      <c r="AU501" s="157" t="s">
        <v>84</v>
      </c>
      <c r="AV501" s="13" t="s">
        <v>165</v>
      </c>
      <c r="AW501" s="13" t="s">
        <v>31</v>
      </c>
      <c r="AX501" s="13" t="s">
        <v>82</v>
      </c>
      <c r="AY501" s="157" t="s">
        <v>159</v>
      </c>
    </row>
    <row r="502" spans="2:65" s="1" customFormat="1" ht="16.5" customHeight="1">
      <c r="B502" s="129"/>
      <c r="C502" s="130" t="s">
        <v>634</v>
      </c>
      <c r="D502" s="130" t="s">
        <v>160</v>
      </c>
      <c r="E502" s="131" t="s">
        <v>635</v>
      </c>
      <c r="F502" s="132" t="s">
        <v>636</v>
      </c>
      <c r="G502" s="133" t="s">
        <v>303</v>
      </c>
      <c r="H502" s="134">
        <v>2562.14</v>
      </c>
      <c r="I502" s="135"/>
      <c r="J502" s="136">
        <f>ROUND(I502*H502,2)</f>
        <v>0</v>
      </c>
      <c r="K502" s="132" t="s">
        <v>164</v>
      </c>
      <c r="L502" s="31"/>
      <c r="M502" s="137" t="s">
        <v>1</v>
      </c>
      <c r="N502" s="138" t="s">
        <v>39</v>
      </c>
      <c r="P502" s="139">
        <f>O502*H502</f>
        <v>0</v>
      </c>
      <c r="Q502" s="139">
        <v>0</v>
      </c>
      <c r="R502" s="139">
        <f>Q502*H502</f>
        <v>0</v>
      </c>
      <c r="S502" s="139">
        <v>0</v>
      </c>
      <c r="T502" s="140">
        <f>S502*H502</f>
        <v>0</v>
      </c>
      <c r="AR502" s="141" t="s">
        <v>165</v>
      </c>
      <c r="AT502" s="141" t="s">
        <v>160</v>
      </c>
      <c r="AU502" s="141" t="s">
        <v>84</v>
      </c>
      <c r="AY502" s="16" t="s">
        <v>159</v>
      </c>
      <c r="BE502" s="142">
        <f>IF(N502="základní",J502,0)</f>
        <v>0</v>
      </c>
      <c r="BF502" s="142">
        <f>IF(N502="snížená",J502,0)</f>
        <v>0</v>
      </c>
      <c r="BG502" s="142">
        <f>IF(N502="zákl. přenesená",J502,0)</f>
        <v>0</v>
      </c>
      <c r="BH502" s="142">
        <f>IF(N502="sníž. přenesená",J502,0)</f>
        <v>0</v>
      </c>
      <c r="BI502" s="142">
        <f>IF(N502="nulová",J502,0)</f>
        <v>0</v>
      </c>
      <c r="BJ502" s="16" t="s">
        <v>82</v>
      </c>
      <c r="BK502" s="142">
        <f>ROUND(I502*H502,2)</f>
        <v>0</v>
      </c>
      <c r="BL502" s="16" t="s">
        <v>165</v>
      </c>
      <c r="BM502" s="141" t="s">
        <v>637</v>
      </c>
    </row>
    <row r="503" spans="2:65" s="1" customFormat="1">
      <c r="B503" s="31"/>
      <c r="D503" s="143" t="s">
        <v>167</v>
      </c>
      <c r="F503" s="144" t="s">
        <v>638</v>
      </c>
      <c r="I503" s="145"/>
      <c r="L503" s="31"/>
      <c r="M503" s="146"/>
      <c r="T503" s="54"/>
      <c r="AT503" s="16" t="s">
        <v>167</v>
      </c>
      <c r="AU503" s="16" t="s">
        <v>84</v>
      </c>
    </row>
    <row r="504" spans="2:65" s="1" customFormat="1">
      <c r="B504" s="31"/>
      <c r="D504" s="147" t="s">
        <v>169</v>
      </c>
      <c r="F504" s="148" t="s">
        <v>639</v>
      </c>
      <c r="I504" s="145"/>
      <c r="L504" s="31"/>
      <c r="M504" s="146"/>
      <c r="T504" s="54"/>
      <c r="AT504" s="16" t="s">
        <v>169</v>
      </c>
      <c r="AU504" s="16" t="s">
        <v>84</v>
      </c>
    </row>
    <row r="505" spans="2:65" s="12" customFormat="1">
      <c r="B505" s="149"/>
      <c r="D505" s="143" t="s">
        <v>171</v>
      </c>
      <c r="E505" s="150" t="s">
        <v>1</v>
      </c>
      <c r="F505" s="151" t="s">
        <v>640</v>
      </c>
      <c r="H505" s="152">
        <v>2562.14</v>
      </c>
      <c r="I505" s="153"/>
      <c r="L505" s="149"/>
      <c r="M505" s="154"/>
      <c r="T505" s="155"/>
      <c r="AT505" s="150" t="s">
        <v>171</v>
      </c>
      <c r="AU505" s="150" t="s">
        <v>84</v>
      </c>
      <c r="AV505" s="12" t="s">
        <v>84</v>
      </c>
      <c r="AW505" s="12" t="s">
        <v>31</v>
      </c>
      <c r="AX505" s="12" t="s">
        <v>74</v>
      </c>
      <c r="AY505" s="150" t="s">
        <v>159</v>
      </c>
    </row>
    <row r="506" spans="2:65" s="13" customFormat="1">
      <c r="B506" s="156"/>
      <c r="D506" s="143" t="s">
        <v>171</v>
      </c>
      <c r="E506" s="157" t="s">
        <v>1</v>
      </c>
      <c r="F506" s="158" t="s">
        <v>173</v>
      </c>
      <c r="H506" s="159">
        <v>2562.14</v>
      </c>
      <c r="I506" s="160"/>
      <c r="L506" s="156"/>
      <c r="M506" s="161"/>
      <c r="T506" s="162"/>
      <c r="AT506" s="157" t="s">
        <v>171</v>
      </c>
      <c r="AU506" s="157" t="s">
        <v>84</v>
      </c>
      <c r="AV506" s="13" t="s">
        <v>165</v>
      </c>
      <c r="AW506" s="13" t="s">
        <v>31</v>
      </c>
      <c r="AX506" s="13" t="s">
        <v>82</v>
      </c>
      <c r="AY506" s="157" t="s">
        <v>159</v>
      </c>
    </row>
    <row r="507" spans="2:65" s="1" customFormat="1" ht="16.5" customHeight="1">
      <c r="B507" s="129"/>
      <c r="C507" s="130" t="s">
        <v>641</v>
      </c>
      <c r="D507" s="130" t="s">
        <v>160</v>
      </c>
      <c r="E507" s="131" t="s">
        <v>642</v>
      </c>
      <c r="F507" s="132" t="s">
        <v>643</v>
      </c>
      <c r="G507" s="133" t="s">
        <v>303</v>
      </c>
      <c r="H507" s="134">
        <v>216.00399999999999</v>
      </c>
      <c r="I507" s="135"/>
      <c r="J507" s="136">
        <f>ROUND(I507*H507,2)</f>
        <v>0</v>
      </c>
      <c r="K507" s="132" t="s">
        <v>164</v>
      </c>
      <c r="L507" s="31"/>
      <c r="M507" s="137" t="s">
        <v>1</v>
      </c>
      <c r="N507" s="138" t="s">
        <v>39</v>
      </c>
      <c r="P507" s="139">
        <f>O507*H507</f>
        <v>0</v>
      </c>
      <c r="Q507" s="139">
        <v>0</v>
      </c>
      <c r="R507" s="139">
        <f>Q507*H507</f>
        <v>0</v>
      </c>
      <c r="S507" s="139">
        <v>0</v>
      </c>
      <c r="T507" s="140">
        <f>S507*H507</f>
        <v>0</v>
      </c>
      <c r="AR507" s="141" t="s">
        <v>165</v>
      </c>
      <c r="AT507" s="141" t="s">
        <v>160</v>
      </c>
      <c r="AU507" s="141" t="s">
        <v>84</v>
      </c>
      <c r="AY507" s="16" t="s">
        <v>159</v>
      </c>
      <c r="BE507" s="142">
        <f>IF(N507="základní",J507,0)</f>
        <v>0</v>
      </c>
      <c r="BF507" s="142">
        <f>IF(N507="snížená",J507,0)</f>
        <v>0</v>
      </c>
      <c r="BG507" s="142">
        <f>IF(N507="zákl. přenesená",J507,0)</f>
        <v>0</v>
      </c>
      <c r="BH507" s="142">
        <f>IF(N507="sníž. přenesená",J507,0)</f>
        <v>0</v>
      </c>
      <c r="BI507" s="142">
        <f>IF(N507="nulová",J507,0)</f>
        <v>0</v>
      </c>
      <c r="BJ507" s="16" t="s">
        <v>82</v>
      </c>
      <c r="BK507" s="142">
        <f>ROUND(I507*H507,2)</f>
        <v>0</v>
      </c>
      <c r="BL507" s="16" t="s">
        <v>165</v>
      </c>
      <c r="BM507" s="141" t="s">
        <v>644</v>
      </c>
    </row>
    <row r="508" spans="2:65" s="1" customFormat="1">
      <c r="B508" s="31"/>
      <c r="D508" s="143" t="s">
        <v>167</v>
      </c>
      <c r="F508" s="144" t="s">
        <v>645</v>
      </c>
      <c r="I508" s="145"/>
      <c r="L508" s="31"/>
      <c r="M508" s="146"/>
      <c r="T508" s="54"/>
      <c r="AT508" s="16" t="s">
        <v>167</v>
      </c>
      <c r="AU508" s="16" t="s">
        <v>84</v>
      </c>
    </row>
    <row r="509" spans="2:65" s="1" customFormat="1">
      <c r="B509" s="31"/>
      <c r="D509" s="147" t="s">
        <v>169</v>
      </c>
      <c r="F509" s="148" t="s">
        <v>646</v>
      </c>
      <c r="I509" s="145"/>
      <c r="L509" s="31"/>
      <c r="M509" s="146"/>
      <c r="T509" s="54"/>
      <c r="AT509" s="16" t="s">
        <v>169</v>
      </c>
      <c r="AU509" s="16" t="s">
        <v>84</v>
      </c>
    </row>
    <row r="510" spans="2:65" s="12" customFormat="1">
      <c r="B510" s="149"/>
      <c r="D510" s="143" t="s">
        <v>171</v>
      </c>
      <c r="E510" s="150" t="s">
        <v>1</v>
      </c>
      <c r="F510" s="151" t="s">
        <v>647</v>
      </c>
      <c r="H510" s="152">
        <v>216.00399999999999</v>
      </c>
      <c r="I510" s="153"/>
      <c r="L510" s="149"/>
      <c r="M510" s="154"/>
      <c r="T510" s="155"/>
      <c r="AT510" s="150" t="s">
        <v>171</v>
      </c>
      <c r="AU510" s="150" t="s">
        <v>84</v>
      </c>
      <c r="AV510" s="12" t="s">
        <v>84</v>
      </c>
      <c r="AW510" s="12" t="s">
        <v>31</v>
      </c>
      <c r="AX510" s="12" t="s">
        <v>74</v>
      </c>
      <c r="AY510" s="150" t="s">
        <v>159</v>
      </c>
    </row>
    <row r="511" spans="2:65" s="13" customFormat="1">
      <c r="B511" s="156"/>
      <c r="D511" s="143" t="s">
        <v>171</v>
      </c>
      <c r="E511" s="157" t="s">
        <v>1</v>
      </c>
      <c r="F511" s="158" t="s">
        <v>173</v>
      </c>
      <c r="H511" s="159">
        <v>216.00399999999999</v>
      </c>
      <c r="I511" s="160"/>
      <c r="L511" s="156"/>
      <c r="M511" s="161"/>
      <c r="T511" s="162"/>
      <c r="AT511" s="157" t="s">
        <v>171</v>
      </c>
      <c r="AU511" s="157" t="s">
        <v>84</v>
      </c>
      <c r="AV511" s="13" t="s">
        <v>165</v>
      </c>
      <c r="AW511" s="13" t="s">
        <v>31</v>
      </c>
      <c r="AX511" s="13" t="s">
        <v>82</v>
      </c>
      <c r="AY511" s="157" t="s">
        <v>159</v>
      </c>
    </row>
    <row r="512" spans="2:65" s="1" customFormat="1" ht="16.5" customHeight="1">
      <c r="B512" s="129"/>
      <c r="C512" s="130" t="s">
        <v>648</v>
      </c>
      <c r="D512" s="130" t="s">
        <v>160</v>
      </c>
      <c r="E512" s="131" t="s">
        <v>649</v>
      </c>
      <c r="F512" s="132" t="s">
        <v>650</v>
      </c>
      <c r="G512" s="133" t="s">
        <v>303</v>
      </c>
      <c r="H512" s="134">
        <v>1080.02</v>
      </c>
      <c r="I512" s="135"/>
      <c r="J512" s="136">
        <f>ROUND(I512*H512,2)</f>
        <v>0</v>
      </c>
      <c r="K512" s="132" t="s">
        <v>164</v>
      </c>
      <c r="L512" s="31"/>
      <c r="M512" s="137" t="s">
        <v>1</v>
      </c>
      <c r="N512" s="138" t="s">
        <v>39</v>
      </c>
      <c r="P512" s="139">
        <f>O512*H512</f>
        <v>0</v>
      </c>
      <c r="Q512" s="139">
        <v>0</v>
      </c>
      <c r="R512" s="139">
        <f>Q512*H512</f>
        <v>0</v>
      </c>
      <c r="S512" s="139">
        <v>0</v>
      </c>
      <c r="T512" s="140">
        <f>S512*H512</f>
        <v>0</v>
      </c>
      <c r="AR512" s="141" t="s">
        <v>165</v>
      </c>
      <c r="AT512" s="141" t="s">
        <v>160</v>
      </c>
      <c r="AU512" s="141" t="s">
        <v>84</v>
      </c>
      <c r="AY512" s="16" t="s">
        <v>159</v>
      </c>
      <c r="BE512" s="142">
        <f>IF(N512="základní",J512,0)</f>
        <v>0</v>
      </c>
      <c r="BF512" s="142">
        <f>IF(N512="snížená",J512,0)</f>
        <v>0</v>
      </c>
      <c r="BG512" s="142">
        <f>IF(N512="zákl. přenesená",J512,0)</f>
        <v>0</v>
      </c>
      <c r="BH512" s="142">
        <f>IF(N512="sníž. přenesená",J512,0)</f>
        <v>0</v>
      </c>
      <c r="BI512" s="142">
        <f>IF(N512="nulová",J512,0)</f>
        <v>0</v>
      </c>
      <c r="BJ512" s="16" t="s">
        <v>82</v>
      </c>
      <c r="BK512" s="142">
        <f>ROUND(I512*H512,2)</f>
        <v>0</v>
      </c>
      <c r="BL512" s="16" t="s">
        <v>165</v>
      </c>
      <c r="BM512" s="141" t="s">
        <v>651</v>
      </c>
    </row>
    <row r="513" spans="2:65" s="1" customFormat="1" ht="19.5">
      <c r="B513" s="31"/>
      <c r="D513" s="143" t="s">
        <v>167</v>
      </c>
      <c r="F513" s="144" t="s">
        <v>652</v>
      </c>
      <c r="I513" s="145"/>
      <c r="L513" s="31"/>
      <c r="M513" s="146"/>
      <c r="T513" s="54"/>
      <c r="AT513" s="16" t="s">
        <v>167</v>
      </c>
      <c r="AU513" s="16" t="s">
        <v>84</v>
      </c>
    </row>
    <row r="514" spans="2:65" s="1" customFormat="1">
      <c r="B514" s="31"/>
      <c r="D514" s="147" t="s">
        <v>169</v>
      </c>
      <c r="F514" s="148" t="s">
        <v>653</v>
      </c>
      <c r="I514" s="145"/>
      <c r="L514" s="31"/>
      <c r="M514" s="146"/>
      <c r="T514" s="54"/>
      <c r="AT514" s="16" t="s">
        <v>169</v>
      </c>
      <c r="AU514" s="16" t="s">
        <v>84</v>
      </c>
    </row>
    <row r="515" spans="2:65" s="12" customFormat="1">
      <c r="B515" s="149"/>
      <c r="D515" s="143" t="s">
        <v>171</v>
      </c>
      <c r="E515" s="150" t="s">
        <v>1</v>
      </c>
      <c r="F515" s="151" t="s">
        <v>654</v>
      </c>
      <c r="H515" s="152">
        <v>1080.02</v>
      </c>
      <c r="I515" s="153"/>
      <c r="L515" s="149"/>
      <c r="M515" s="154"/>
      <c r="T515" s="155"/>
      <c r="AT515" s="150" t="s">
        <v>171</v>
      </c>
      <c r="AU515" s="150" t="s">
        <v>84</v>
      </c>
      <c r="AV515" s="12" t="s">
        <v>84</v>
      </c>
      <c r="AW515" s="12" t="s">
        <v>31</v>
      </c>
      <c r="AX515" s="12" t="s">
        <v>74</v>
      </c>
      <c r="AY515" s="150" t="s">
        <v>159</v>
      </c>
    </row>
    <row r="516" spans="2:65" s="13" customFormat="1">
      <c r="B516" s="156"/>
      <c r="D516" s="143" t="s">
        <v>171</v>
      </c>
      <c r="E516" s="157" t="s">
        <v>1</v>
      </c>
      <c r="F516" s="158" t="s">
        <v>173</v>
      </c>
      <c r="H516" s="159">
        <v>1080.02</v>
      </c>
      <c r="I516" s="160"/>
      <c r="L516" s="156"/>
      <c r="M516" s="161"/>
      <c r="T516" s="162"/>
      <c r="AT516" s="157" t="s">
        <v>171</v>
      </c>
      <c r="AU516" s="157" t="s">
        <v>84</v>
      </c>
      <c r="AV516" s="13" t="s">
        <v>165</v>
      </c>
      <c r="AW516" s="13" t="s">
        <v>31</v>
      </c>
      <c r="AX516" s="13" t="s">
        <v>82</v>
      </c>
      <c r="AY516" s="157" t="s">
        <v>159</v>
      </c>
    </row>
    <row r="517" spans="2:65" s="1" customFormat="1" ht="21.75" customHeight="1">
      <c r="B517" s="129"/>
      <c r="C517" s="130" t="s">
        <v>655</v>
      </c>
      <c r="D517" s="130" t="s">
        <v>160</v>
      </c>
      <c r="E517" s="131" t="s">
        <v>656</v>
      </c>
      <c r="F517" s="132" t="s">
        <v>657</v>
      </c>
      <c r="G517" s="133" t="s">
        <v>303</v>
      </c>
      <c r="H517" s="134">
        <v>135.179</v>
      </c>
      <c r="I517" s="135"/>
      <c r="J517" s="136">
        <f>ROUND(I517*H517,2)</f>
        <v>0</v>
      </c>
      <c r="K517" s="132" t="s">
        <v>164</v>
      </c>
      <c r="L517" s="31"/>
      <c r="M517" s="137" t="s">
        <v>1</v>
      </c>
      <c r="N517" s="138" t="s">
        <v>39</v>
      </c>
      <c r="P517" s="139">
        <f>O517*H517</f>
        <v>0</v>
      </c>
      <c r="Q517" s="139">
        <v>0</v>
      </c>
      <c r="R517" s="139">
        <f>Q517*H517</f>
        <v>0</v>
      </c>
      <c r="S517" s="139">
        <v>0</v>
      </c>
      <c r="T517" s="140">
        <f>S517*H517</f>
        <v>0</v>
      </c>
      <c r="AR517" s="141" t="s">
        <v>165</v>
      </c>
      <c r="AT517" s="141" t="s">
        <v>160</v>
      </c>
      <c r="AU517" s="141" t="s">
        <v>84</v>
      </c>
      <c r="AY517" s="16" t="s">
        <v>159</v>
      </c>
      <c r="BE517" s="142">
        <f>IF(N517="základní",J517,0)</f>
        <v>0</v>
      </c>
      <c r="BF517" s="142">
        <f>IF(N517="snížená",J517,0)</f>
        <v>0</v>
      </c>
      <c r="BG517" s="142">
        <f>IF(N517="zákl. přenesená",J517,0)</f>
        <v>0</v>
      </c>
      <c r="BH517" s="142">
        <f>IF(N517="sníž. přenesená",J517,0)</f>
        <v>0</v>
      </c>
      <c r="BI517" s="142">
        <f>IF(N517="nulová",J517,0)</f>
        <v>0</v>
      </c>
      <c r="BJ517" s="16" t="s">
        <v>82</v>
      </c>
      <c r="BK517" s="142">
        <f>ROUND(I517*H517,2)</f>
        <v>0</v>
      </c>
      <c r="BL517" s="16" t="s">
        <v>165</v>
      </c>
      <c r="BM517" s="141" t="s">
        <v>658</v>
      </c>
    </row>
    <row r="518" spans="2:65" s="1" customFormat="1">
      <c r="B518" s="31"/>
      <c r="D518" s="143" t="s">
        <v>167</v>
      </c>
      <c r="F518" s="144" t="s">
        <v>659</v>
      </c>
      <c r="I518" s="145"/>
      <c r="L518" s="31"/>
      <c r="M518" s="146"/>
      <c r="T518" s="54"/>
      <c r="AT518" s="16" t="s">
        <v>167</v>
      </c>
      <c r="AU518" s="16" t="s">
        <v>84</v>
      </c>
    </row>
    <row r="519" spans="2:65" s="1" customFormat="1">
      <c r="B519" s="31"/>
      <c r="D519" s="147" t="s">
        <v>169</v>
      </c>
      <c r="F519" s="148" t="s">
        <v>660</v>
      </c>
      <c r="I519" s="145"/>
      <c r="L519" s="31"/>
      <c r="M519" s="146"/>
      <c r="T519" s="54"/>
      <c r="AT519" s="16" t="s">
        <v>169</v>
      </c>
      <c r="AU519" s="16" t="s">
        <v>84</v>
      </c>
    </row>
    <row r="520" spans="2:65" s="12" customFormat="1">
      <c r="B520" s="149"/>
      <c r="D520" s="143" t="s">
        <v>171</v>
      </c>
      <c r="E520" s="150" t="s">
        <v>1</v>
      </c>
      <c r="F520" s="151" t="s">
        <v>661</v>
      </c>
      <c r="H520" s="152">
        <v>135.179</v>
      </c>
      <c r="I520" s="153"/>
      <c r="L520" s="149"/>
      <c r="M520" s="154"/>
      <c r="T520" s="155"/>
      <c r="AT520" s="150" t="s">
        <v>171</v>
      </c>
      <c r="AU520" s="150" t="s">
        <v>84</v>
      </c>
      <c r="AV520" s="12" t="s">
        <v>84</v>
      </c>
      <c r="AW520" s="12" t="s">
        <v>31</v>
      </c>
      <c r="AX520" s="12" t="s">
        <v>74</v>
      </c>
      <c r="AY520" s="150" t="s">
        <v>159</v>
      </c>
    </row>
    <row r="521" spans="2:65" s="13" customFormat="1">
      <c r="B521" s="156"/>
      <c r="D521" s="143" t="s">
        <v>171</v>
      </c>
      <c r="E521" s="157" t="s">
        <v>1</v>
      </c>
      <c r="F521" s="158" t="s">
        <v>173</v>
      </c>
      <c r="H521" s="159">
        <v>135.179</v>
      </c>
      <c r="I521" s="160"/>
      <c r="L521" s="156"/>
      <c r="M521" s="161"/>
      <c r="T521" s="162"/>
      <c r="AT521" s="157" t="s">
        <v>171</v>
      </c>
      <c r="AU521" s="157" t="s">
        <v>84</v>
      </c>
      <c r="AV521" s="13" t="s">
        <v>165</v>
      </c>
      <c r="AW521" s="13" t="s">
        <v>31</v>
      </c>
      <c r="AX521" s="13" t="s">
        <v>82</v>
      </c>
      <c r="AY521" s="157" t="s">
        <v>159</v>
      </c>
    </row>
    <row r="522" spans="2:65" s="1" customFormat="1" ht="21.75" customHeight="1">
      <c r="B522" s="129"/>
      <c r="C522" s="130" t="s">
        <v>662</v>
      </c>
      <c r="D522" s="130" t="s">
        <v>160</v>
      </c>
      <c r="E522" s="131" t="s">
        <v>663</v>
      </c>
      <c r="F522" s="132" t="s">
        <v>664</v>
      </c>
      <c r="G522" s="133" t="s">
        <v>303</v>
      </c>
      <c r="H522" s="134">
        <v>80.825000000000003</v>
      </c>
      <c r="I522" s="135"/>
      <c r="J522" s="136">
        <f>ROUND(I522*H522,2)</f>
        <v>0</v>
      </c>
      <c r="K522" s="132" t="s">
        <v>164</v>
      </c>
      <c r="L522" s="31"/>
      <c r="M522" s="137" t="s">
        <v>1</v>
      </c>
      <c r="N522" s="138" t="s">
        <v>39</v>
      </c>
      <c r="P522" s="139">
        <f>O522*H522</f>
        <v>0</v>
      </c>
      <c r="Q522" s="139">
        <v>0</v>
      </c>
      <c r="R522" s="139">
        <f>Q522*H522</f>
        <v>0</v>
      </c>
      <c r="S522" s="139">
        <v>0</v>
      </c>
      <c r="T522" s="140">
        <f>S522*H522</f>
        <v>0</v>
      </c>
      <c r="AR522" s="141" t="s">
        <v>165</v>
      </c>
      <c r="AT522" s="141" t="s">
        <v>160</v>
      </c>
      <c r="AU522" s="141" t="s">
        <v>84</v>
      </c>
      <c r="AY522" s="16" t="s">
        <v>159</v>
      </c>
      <c r="BE522" s="142">
        <f>IF(N522="základní",J522,0)</f>
        <v>0</v>
      </c>
      <c r="BF522" s="142">
        <f>IF(N522="snížená",J522,0)</f>
        <v>0</v>
      </c>
      <c r="BG522" s="142">
        <f>IF(N522="zákl. přenesená",J522,0)</f>
        <v>0</v>
      </c>
      <c r="BH522" s="142">
        <f>IF(N522="sníž. přenesená",J522,0)</f>
        <v>0</v>
      </c>
      <c r="BI522" s="142">
        <f>IF(N522="nulová",J522,0)</f>
        <v>0</v>
      </c>
      <c r="BJ522" s="16" t="s">
        <v>82</v>
      </c>
      <c r="BK522" s="142">
        <f>ROUND(I522*H522,2)</f>
        <v>0</v>
      </c>
      <c r="BL522" s="16" t="s">
        <v>165</v>
      </c>
      <c r="BM522" s="141" t="s">
        <v>665</v>
      </c>
    </row>
    <row r="523" spans="2:65" s="1" customFormat="1" ht="19.5">
      <c r="B523" s="31"/>
      <c r="D523" s="143" t="s">
        <v>167</v>
      </c>
      <c r="F523" s="144" t="s">
        <v>666</v>
      </c>
      <c r="I523" s="145"/>
      <c r="L523" s="31"/>
      <c r="M523" s="146"/>
      <c r="T523" s="54"/>
      <c r="AT523" s="16" t="s">
        <v>167</v>
      </c>
      <c r="AU523" s="16" t="s">
        <v>84</v>
      </c>
    </row>
    <row r="524" spans="2:65" s="1" customFormat="1">
      <c r="B524" s="31"/>
      <c r="D524" s="147" t="s">
        <v>169</v>
      </c>
      <c r="F524" s="148" t="s">
        <v>667</v>
      </c>
      <c r="I524" s="145"/>
      <c r="L524" s="31"/>
      <c r="M524" s="146"/>
      <c r="T524" s="54"/>
      <c r="AT524" s="16" t="s">
        <v>169</v>
      </c>
      <c r="AU524" s="16" t="s">
        <v>84</v>
      </c>
    </row>
    <row r="525" spans="2:65" s="12" customFormat="1">
      <c r="B525" s="149"/>
      <c r="D525" s="143" t="s">
        <v>171</v>
      </c>
      <c r="E525" s="150" t="s">
        <v>1</v>
      </c>
      <c r="F525" s="151" t="s">
        <v>668</v>
      </c>
      <c r="H525" s="152">
        <v>80.825000000000003</v>
      </c>
      <c r="I525" s="153"/>
      <c r="L525" s="149"/>
      <c r="M525" s="154"/>
      <c r="T525" s="155"/>
      <c r="AT525" s="150" t="s">
        <v>171</v>
      </c>
      <c r="AU525" s="150" t="s">
        <v>84</v>
      </c>
      <c r="AV525" s="12" t="s">
        <v>84</v>
      </c>
      <c r="AW525" s="12" t="s">
        <v>31</v>
      </c>
      <c r="AX525" s="12" t="s">
        <v>74</v>
      </c>
      <c r="AY525" s="150" t="s">
        <v>159</v>
      </c>
    </row>
    <row r="526" spans="2:65" s="13" customFormat="1">
      <c r="B526" s="156"/>
      <c r="D526" s="143" t="s">
        <v>171</v>
      </c>
      <c r="E526" s="157" t="s">
        <v>1</v>
      </c>
      <c r="F526" s="158" t="s">
        <v>173</v>
      </c>
      <c r="H526" s="159">
        <v>80.825000000000003</v>
      </c>
      <c r="I526" s="160"/>
      <c r="L526" s="156"/>
      <c r="M526" s="161"/>
      <c r="T526" s="162"/>
      <c r="AT526" s="157" t="s">
        <v>171</v>
      </c>
      <c r="AU526" s="157" t="s">
        <v>84</v>
      </c>
      <c r="AV526" s="13" t="s">
        <v>165</v>
      </c>
      <c r="AW526" s="13" t="s">
        <v>31</v>
      </c>
      <c r="AX526" s="13" t="s">
        <v>82</v>
      </c>
      <c r="AY526" s="157" t="s">
        <v>159</v>
      </c>
    </row>
    <row r="527" spans="2:65" s="1" customFormat="1" ht="16.5" customHeight="1">
      <c r="B527" s="129"/>
      <c r="C527" s="130" t="s">
        <v>669</v>
      </c>
      <c r="D527" s="130" t="s">
        <v>160</v>
      </c>
      <c r="E527" s="131" t="s">
        <v>670</v>
      </c>
      <c r="F527" s="132" t="s">
        <v>302</v>
      </c>
      <c r="G527" s="133" t="s">
        <v>303</v>
      </c>
      <c r="H527" s="134">
        <v>512.428</v>
      </c>
      <c r="I527" s="135"/>
      <c r="J527" s="136">
        <f>ROUND(I527*H527,2)</f>
        <v>0</v>
      </c>
      <c r="K527" s="132" t="s">
        <v>164</v>
      </c>
      <c r="L527" s="31"/>
      <c r="M527" s="137" t="s">
        <v>1</v>
      </c>
      <c r="N527" s="138" t="s">
        <v>39</v>
      </c>
      <c r="P527" s="139">
        <f>O527*H527</f>
        <v>0</v>
      </c>
      <c r="Q527" s="139">
        <v>0</v>
      </c>
      <c r="R527" s="139">
        <f>Q527*H527</f>
        <v>0</v>
      </c>
      <c r="S527" s="139">
        <v>0</v>
      </c>
      <c r="T527" s="140">
        <f>S527*H527</f>
        <v>0</v>
      </c>
      <c r="AR527" s="141" t="s">
        <v>165</v>
      </c>
      <c r="AT527" s="141" t="s">
        <v>160</v>
      </c>
      <c r="AU527" s="141" t="s">
        <v>84</v>
      </c>
      <c r="AY527" s="16" t="s">
        <v>159</v>
      </c>
      <c r="BE527" s="142">
        <f>IF(N527="základní",J527,0)</f>
        <v>0</v>
      </c>
      <c r="BF527" s="142">
        <f>IF(N527="snížená",J527,0)</f>
        <v>0</v>
      </c>
      <c r="BG527" s="142">
        <f>IF(N527="zákl. přenesená",J527,0)</f>
        <v>0</v>
      </c>
      <c r="BH527" s="142">
        <f>IF(N527="sníž. přenesená",J527,0)</f>
        <v>0</v>
      </c>
      <c r="BI527" s="142">
        <f>IF(N527="nulová",J527,0)</f>
        <v>0</v>
      </c>
      <c r="BJ527" s="16" t="s">
        <v>82</v>
      </c>
      <c r="BK527" s="142">
        <f>ROUND(I527*H527,2)</f>
        <v>0</v>
      </c>
      <c r="BL527" s="16" t="s">
        <v>165</v>
      </c>
      <c r="BM527" s="141" t="s">
        <v>671</v>
      </c>
    </row>
    <row r="528" spans="2:65" s="1" customFormat="1">
      <c r="B528" s="31"/>
      <c r="D528" s="143" t="s">
        <v>167</v>
      </c>
      <c r="F528" s="144" t="s">
        <v>305</v>
      </c>
      <c r="I528" s="145"/>
      <c r="L528" s="31"/>
      <c r="M528" s="146"/>
      <c r="T528" s="54"/>
      <c r="AT528" s="16" t="s">
        <v>167</v>
      </c>
      <c r="AU528" s="16" t="s">
        <v>84</v>
      </c>
    </row>
    <row r="529" spans="2:65" s="1" customFormat="1">
      <c r="B529" s="31"/>
      <c r="D529" s="147" t="s">
        <v>169</v>
      </c>
      <c r="F529" s="148" t="s">
        <v>672</v>
      </c>
      <c r="I529" s="145"/>
      <c r="L529" s="31"/>
      <c r="M529" s="146"/>
      <c r="T529" s="54"/>
      <c r="AT529" s="16" t="s">
        <v>169</v>
      </c>
      <c r="AU529" s="16" t="s">
        <v>84</v>
      </c>
    </row>
    <row r="530" spans="2:65" s="12" customFormat="1">
      <c r="B530" s="149"/>
      <c r="D530" s="143" t="s">
        <v>171</v>
      </c>
      <c r="E530" s="150" t="s">
        <v>1</v>
      </c>
      <c r="F530" s="151" t="s">
        <v>673</v>
      </c>
      <c r="H530" s="152">
        <v>512.428</v>
      </c>
      <c r="I530" s="153"/>
      <c r="L530" s="149"/>
      <c r="M530" s="154"/>
      <c r="T530" s="155"/>
      <c r="AT530" s="150" t="s">
        <v>171</v>
      </c>
      <c r="AU530" s="150" t="s">
        <v>84</v>
      </c>
      <c r="AV530" s="12" t="s">
        <v>84</v>
      </c>
      <c r="AW530" s="12" t="s">
        <v>31</v>
      </c>
      <c r="AX530" s="12" t="s">
        <v>74</v>
      </c>
      <c r="AY530" s="150" t="s">
        <v>159</v>
      </c>
    </row>
    <row r="531" spans="2:65" s="13" customFormat="1">
      <c r="B531" s="156"/>
      <c r="D531" s="143" t="s">
        <v>171</v>
      </c>
      <c r="E531" s="157" t="s">
        <v>1</v>
      </c>
      <c r="F531" s="158" t="s">
        <v>173</v>
      </c>
      <c r="H531" s="159">
        <v>512.428</v>
      </c>
      <c r="I531" s="160"/>
      <c r="L531" s="156"/>
      <c r="M531" s="161"/>
      <c r="T531" s="162"/>
      <c r="AT531" s="157" t="s">
        <v>171</v>
      </c>
      <c r="AU531" s="157" t="s">
        <v>84</v>
      </c>
      <c r="AV531" s="13" t="s">
        <v>165</v>
      </c>
      <c r="AW531" s="13" t="s">
        <v>31</v>
      </c>
      <c r="AX531" s="13" t="s">
        <v>82</v>
      </c>
      <c r="AY531" s="157" t="s">
        <v>159</v>
      </c>
    </row>
    <row r="532" spans="2:65" s="11" customFormat="1" ht="25.9" customHeight="1">
      <c r="B532" s="119"/>
      <c r="D532" s="120" t="s">
        <v>73</v>
      </c>
      <c r="E532" s="121" t="s">
        <v>674</v>
      </c>
      <c r="F532" s="121" t="s">
        <v>675</v>
      </c>
      <c r="I532" s="122"/>
      <c r="J532" s="123">
        <f>BK532</f>
        <v>0</v>
      </c>
      <c r="L532" s="119"/>
      <c r="M532" s="124"/>
      <c r="P532" s="125">
        <f>SUM(P533:P545)</f>
        <v>0</v>
      </c>
      <c r="R532" s="125">
        <f>SUM(R533:R545)</f>
        <v>3.2324999999999999</v>
      </c>
      <c r="T532" s="126">
        <f>SUM(T533:T545)</f>
        <v>0</v>
      </c>
      <c r="AR532" s="120" t="s">
        <v>82</v>
      </c>
      <c r="AT532" s="127" t="s">
        <v>73</v>
      </c>
      <c r="AU532" s="127" t="s">
        <v>74</v>
      </c>
      <c r="AY532" s="120" t="s">
        <v>159</v>
      </c>
      <c r="BK532" s="128">
        <f>SUM(BK533:BK545)</f>
        <v>0</v>
      </c>
    </row>
    <row r="533" spans="2:65" s="1" customFormat="1" ht="16.5" customHeight="1">
      <c r="B533" s="129"/>
      <c r="C533" s="130" t="s">
        <v>676</v>
      </c>
      <c r="D533" s="130" t="s">
        <v>160</v>
      </c>
      <c r="E533" s="131" t="s">
        <v>677</v>
      </c>
      <c r="F533" s="132" t="s">
        <v>678</v>
      </c>
      <c r="G533" s="133" t="s">
        <v>210</v>
      </c>
      <c r="H533" s="134">
        <v>30</v>
      </c>
      <c r="I533" s="135"/>
      <c r="J533" s="136">
        <f>ROUND(I533*H533,2)</f>
        <v>0</v>
      </c>
      <c r="K533" s="132" t="s">
        <v>164</v>
      </c>
      <c r="L533" s="31"/>
      <c r="M533" s="137" t="s">
        <v>1</v>
      </c>
      <c r="N533" s="138" t="s">
        <v>39</v>
      </c>
      <c r="P533" s="139">
        <f>O533*H533</f>
        <v>0</v>
      </c>
      <c r="Q533" s="139">
        <v>0.10775</v>
      </c>
      <c r="R533" s="139">
        <f>Q533*H533</f>
        <v>3.2324999999999999</v>
      </c>
      <c r="S533" s="139">
        <v>0</v>
      </c>
      <c r="T533" s="140">
        <f>S533*H533</f>
        <v>0</v>
      </c>
      <c r="AR533" s="141" t="s">
        <v>165</v>
      </c>
      <c r="AT533" s="141" t="s">
        <v>160</v>
      </c>
      <c r="AU533" s="141" t="s">
        <v>82</v>
      </c>
      <c r="AY533" s="16" t="s">
        <v>159</v>
      </c>
      <c r="BE533" s="142">
        <f>IF(N533="základní",J533,0)</f>
        <v>0</v>
      </c>
      <c r="BF533" s="142">
        <f>IF(N533="snížená",J533,0)</f>
        <v>0</v>
      </c>
      <c r="BG533" s="142">
        <f>IF(N533="zákl. přenesená",J533,0)</f>
        <v>0</v>
      </c>
      <c r="BH533" s="142">
        <f>IF(N533="sníž. přenesená",J533,0)</f>
        <v>0</v>
      </c>
      <c r="BI533" s="142">
        <f>IF(N533="nulová",J533,0)</f>
        <v>0</v>
      </c>
      <c r="BJ533" s="16" t="s">
        <v>82</v>
      </c>
      <c r="BK533" s="142">
        <f>ROUND(I533*H533,2)</f>
        <v>0</v>
      </c>
      <c r="BL533" s="16" t="s">
        <v>165</v>
      </c>
      <c r="BM533" s="141" t="s">
        <v>679</v>
      </c>
    </row>
    <row r="534" spans="2:65" s="1" customFormat="1" ht="29.25">
      <c r="B534" s="31"/>
      <c r="D534" s="143" t="s">
        <v>167</v>
      </c>
      <c r="F534" s="144" t="s">
        <v>680</v>
      </c>
      <c r="I534" s="145"/>
      <c r="L534" s="31"/>
      <c r="M534" s="146"/>
      <c r="T534" s="54"/>
      <c r="AT534" s="16" t="s">
        <v>167</v>
      </c>
      <c r="AU534" s="16" t="s">
        <v>82</v>
      </c>
    </row>
    <row r="535" spans="2:65" s="1" customFormat="1">
      <c r="B535" s="31"/>
      <c r="D535" s="147" t="s">
        <v>169</v>
      </c>
      <c r="F535" s="148" t="s">
        <v>681</v>
      </c>
      <c r="I535" s="145"/>
      <c r="L535" s="31"/>
      <c r="M535" s="146"/>
      <c r="T535" s="54"/>
      <c r="AT535" s="16" t="s">
        <v>169</v>
      </c>
      <c r="AU535" s="16" t="s">
        <v>82</v>
      </c>
    </row>
    <row r="536" spans="2:65" s="12" customFormat="1">
      <c r="B536" s="149"/>
      <c r="D536" s="143" t="s">
        <v>171</v>
      </c>
      <c r="E536" s="150" t="s">
        <v>1</v>
      </c>
      <c r="F536" s="151" t="s">
        <v>682</v>
      </c>
      <c r="H536" s="152">
        <v>30</v>
      </c>
      <c r="I536" s="153"/>
      <c r="L536" s="149"/>
      <c r="M536" s="154"/>
      <c r="T536" s="155"/>
      <c r="AT536" s="150" t="s">
        <v>171</v>
      </c>
      <c r="AU536" s="150" t="s">
        <v>82</v>
      </c>
      <c r="AV536" s="12" t="s">
        <v>84</v>
      </c>
      <c r="AW536" s="12" t="s">
        <v>31</v>
      </c>
      <c r="AX536" s="12" t="s">
        <v>74</v>
      </c>
      <c r="AY536" s="150" t="s">
        <v>159</v>
      </c>
    </row>
    <row r="537" spans="2:65" s="13" customFormat="1">
      <c r="B537" s="156"/>
      <c r="D537" s="143" t="s">
        <v>171</v>
      </c>
      <c r="E537" s="157" t="s">
        <v>1</v>
      </c>
      <c r="F537" s="158" t="s">
        <v>173</v>
      </c>
      <c r="H537" s="159">
        <v>30</v>
      </c>
      <c r="I537" s="160"/>
      <c r="L537" s="156"/>
      <c r="M537" s="161"/>
      <c r="T537" s="162"/>
      <c r="AT537" s="157" t="s">
        <v>171</v>
      </c>
      <c r="AU537" s="157" t="s">
        <v>82</v>
      </c>
      <c r="AV537" s="13" t="s">
        <v>165</v>
      </c>
      <c r="AW537" s="13" t="s">
        <v>31</v>
      </c>
      <c r="AX537" s="13" t="s">
        <v>82</v>
      </c>
      <c r="AY537" s="157" t="s">
        <v>159</v>
      </c>
    </row>
    <row r="538" spans="2:65" s="1" customFormat="1" ht="24.2" customHeight="1">
      <c r="B538" s="129"/>
      <c r="C538" s="130" t="s">
        <v>683</v>
      </c>
      <c r="D538" s="130" t="s">
        <v>160</v>
      </c>
      <c r="E538" s="131" t="s">
        <v>684</v>
      </c>
      <c r="F538" s="132" t="s">
        <v>685</v>
      </c>
      <c r="G538" s="133" t="s">
        <v>210</v>
      </c>
      <c r="H538" s="134">
        <v>25</v>
      </c>
      <c r="I538" s="135"/>
      <c r="J538" s="136">
        <f>ROUND(I538*H538,2)</f>
        <v>0</v>
      </c>
      <c r="K538" s="132" t="s">
        <v>219</v>
      </c>
      <c r="L538" s="31"/>
      <c r="M538" s="137" t="s">
        <v>1</v>
      </c>
      <c r="N538" s="138" t="s">
        <v>39</v>
      </c>
      <c r="P538" s="139">
        <f>O538*H538</f>
        <v>0</v>
      </c>
      <c r="Q538" s="139">
        <v>0</v>
      </c>
      <c r="R538" s="139">
        <f>Q538*H538</f>
        <v>0</v>
      </c>
      <c r="S538" s="139">
        <v>0</v>
      </c>
      <c r="T538" s="140">
        <f>S538*H538</f>
        <v>0</v>
      </c>
      <c r="AR538" s="141" t="s">
        <v>165</v>
      </c>
      <c r="AT538" s="141" t="s">
        <v>160</v>
      </c>
      <c r="AU538" s="141" t="s">
        <v>82</v>
      </c>
      <c r="AY538" s="16" t="s">
        <v>159</v>
      </c>
      <c r="BE538" s="142">
        <f>IF(N538="základní",J538,0)</f>
        <v>0</v>
      </c>
      <c r="BF538" s="142">
        <f>IF(N538="snížená",J538,0)</f>
        <v>0</v>
      </c>
      <c r="BG538" s="142">
        <f>IF(N538="zákl. přenesená",J538,0)</f>
        <v>0</v>
      </c>
      <c r="BH538" s="142">
        <f>IF(N538="sníž. přenesená",J538,0)</f>
        <v>0</v>
      </c>
      <c r="BI538" s="142">
        <f>IF(N538="nulová",J538,0)</f>
        <v>0</v>
      </c>
      <c r="BJ538" s="16" t="s">
        <v>82</v>
      </c>
      <c r="BK538" s="142">
        <f>ROUND(I538*H538,2)</f>
        <v>0</v>
      </c>
      <c r="BL538" s="16" t="s">
        <v>165</v>
      </c>
      <c r="BM538" s="141" t="s">
        <v>686</v>
      </c>
    </row>
    <row r="539" spans="2:65" s="1" customFormat="1" ht="29.25">
      <c r="B539" s="31"/>
      <c r="D539" s="143" t="s">
        <v>167</v>
      </c>
      <c r="F539" s="144" t="s">
        <v>687</v>
      </c>
      <c r="I539" s="145"/>
      <c r="L539" s="31"/>
      <c r="M539" s="146"/>
      <c r="T539" s="54"/>
      <c r="AT539" s="16" t="s">
        <v>167</v>
      </c>
      <c r="AU539" s="16" t="s">
        <v>82</v>
      </c>
    </row>
    <row r="540" spans="2:65" s="12" customFormat="1">
      <c r="B540" s="149"/>
      <c r="D540" s="143" t="s">
        <v>171</v>
      </c>
      <c r="E540" s="150" t="s">
        <v>1</v>
      </c>
      <c r="F540" s="151" t="s">
        <v>688</v>
      </c>
      <c r="H540" s="152">
        <v>25</v>
      </c>
      <c r="I540" s="153"/>
      <c r="L540" s="149"/>
      <c r="M540" s="154"/>
      <c r="T540" s="155"/>
      <c r="AT540" s="150" t="s">
        <v>171</v>
      </c>
      <c r="AU540" s="150" t="s">
        <v>82</v>
      </c>
      <c r="AV540" s="12" t="s">
        <v>84</v>
      </c>
      <c r="AW540" s="12" t="s">
        <v>31</v>
      </c>
      <c r="AX540" s="12" t="s">
        <v>74</v>
      </c>
      <c r="AY540" s="150" t="s">
        <v>159</v>
      </c>
    </row>
    <row r="541" spans="2:65" s="13" customFormat="1">
      <c r="B541" s="156"/>
      <c r="D541" s="143" t="s">
        <v>171</v>
      </c>
      <c r="E541" s="157" t="s">
        <v>1</v>
      </c>
      <c r="F541" s="158" t="s">
        <v>173</v>
      </c>
      <c r="H541" s="159">
        <v>25</v>
      </c>
      <c r="I541" s="160"/>
      <c r="L541" s="156"/>
      <c r="M541" s="161"/>
      <c r="T541" s="162"/>
      <c r="AT541" s="157" t="s">
        <v>171</v>
      </c>
      <c r="AU541" s="157" t="s">
        <v>82</v>
      </c>
      <c r="AV541" s="13" t="s">
        <v>165</v>
      </c>
      <c r="AW541" s="13" t="s">
        <v>31</v>
      </c>
      <c r="AX541" s="13" t="s">
        <v>82</v>
      </c>
      <c r="AY541" s="157" t="s">
        <v>159</v>
      </c>
    </row>
    <row r="542" spans="2:65" s="1" customFormat="1" ht="24.2" customHeight="1">
      <c r="B542" s="129"/>
      <c r="C542" s="130" t="s">
        <v>689</v>
      </c>
      <c r="D542" s="130" t="s">
        <v>160</v>
      </c>
      <c r="E542" s="131" t="s">
        <v>690</v>
      </c>
      <c r="F542" s="132" t="s">
        <v>691</v>
      </c>
      <c r="G542" s="133" t="s">
        <v>210</v>
      </c>
      <c r="H542" s="134">
        <v>100</v>
      </c>
      <c r="I542" s="135"/>
      <c r="J542" s="136">
        <f>ROUND(I542*H542,2)</f>
        <v>0</v>
      </c>
      <c r="K542" s="132" t="s">
        <v>219</v>
      </c>
      <c r="L542" s="31"/>
      <c r="M542" s="137" t="s">
        <v>1</v>
      </c>
      <c r="N542" s="138" t="s">
        <v>39</v>
      </c>
      <c r="P542" s="139">
        <f>O542*H542</f>
        <v>0</v>
      </c>
      <c r="Q542" s="139">
        <v>0</v>
      </c>
      <c r="R542" s="139">
        <f>Q542*H542</f>
        <v>0</v>
      </c>
      <c r="S542" s="139">
        <v>0</v>
      </c>
      <c r="T542" s="140">
        <f>S542*H542</f>
        <v>0</v>
      </c>
      <c r="AR542" s="141" t="s">
        <v>165</v>
      </c>
      <c r="AT542" s="141" t="s">
        <v>160</v>
      </c>
      <c r="AU542" s="141" t="s">
        <v>82</v>
      </c>
      <c r="AY542" s="16" t="s">
        <v>159</v>
      </c>
      <c r="BE542" s="142">
        <f>IF(N542="základní",J542,0)</f>
        <v>0</v>
      </c>
      <c r="BF542" s="142">
        <f>IF(N542="snížená",J542,0)</f>
        <v>0</v>
      </c>
      <c r="BG542" s="142">
        <f>IF(N542="zákl. přenesená",J542,0)</f>
        <v>0</v>
      </c>
      <c r="BH542" s="142">
        <f>IF(N542="sníž. přenesená",J542,0)</f>
        <v>0</v>
      </c>
      <c r="BI542" s="142">
        <f>IF(N542="nulová",J542,0)</f>
        <v>0</v>
      </c>
      <c r="BJ542" s="16" t="s">
        <v>82</v>
      </c>
      <c r="BK542" s="142">
        <f>ROUND(I542*H542,2)</f>
        <v>0</v>
      </c>
      <c r="BL542" s="16" t="s">
        <v>165</v>
      </c>
      <c r="BM542" s="141" t="s">
        <v>692</v>
      </c>
    </row>
    <row r="543" spans="2:65" s="1" customFormat="1" ht="19.5">
      <c r="B543" s="31"/>
      <c r="D543" s="143" t="s">
        <v>167</v>
      </c>
      <c r="F543" s="144" t="s">
        <v>693</v>
      </c>
      <c r="I543" s="145"/>
      <c r="L543" s="31"/>
      <c r="M543" s="146"/>
      <c r="T543" s="54"/>
      <c r="AT543" s="16" t="s">
        <v>167</v>
      </c>
      <c r="AU543" s="16" t="s">
        <v>82</v>
      </c>
    </row>
    <row r="544" spans="2:65" s="12" customFormat="1">
      <c r="B544" s="149"/>
      <c r="D544" s="143" t="s">
        <v>171</v>
      </c>
      <c r="E544" s="150" t="s">
        <v>1</v>
      </c>
      <c r="F544" s="151" t="s">
        <v>694</v>
      </c>
      <c r="H544" s="152">
        <v>100</v>
      </c>
      <c r="I544" s="153"/>
      <c r="L544" s="149"/>
      <c r="M544" s="154"/>
      <c r="T544" s="155"/>
      <c r="AT544" s="150" t="s">
        <v>171</v>
      </c>
      <c r="AU544" s="150" t="s">
        <v>82</v>
      </c>
      <c r="AV544" s="12" t="s">
        <v>84</v>
      </c>
      <c r="AW544" s="12" t="s">
        <v>31</v>
      </c>
      <c r="AX544" s="12" t="s">
        <v>74</v>
      </c>
      <c r="AY544" s="150" t="s">
        <v>159</v>
      </c>
    </row>
    <row r="545" spans="2:65" s="13" customFormat="1">
      <c r="B545" s="156"/>
      <c r="D545" s="143" t="s">
        <v>171</v>
      </c>
      <c r="E545" s="157" t="s">
        <v>1</v>
      </c>
      <c r="F545" s="158" t="s">
        <v>173</v>
      </c>
      <c r="H545" s="159">
        <v>100</v>
      </c>
      <c r="I545" s="160"/>
      <c r="L545" s="156"/>
      <c r="M545" s="161"/>
      <c r="T545" s="162"/>
      <c r="AT545" s="157" t="s">
        <v>171</v>
      </c>
      <c r="AU545" s="157" t="s">
        <v>82</v>
      </c>
      <c r="AV545" s="13" t="s">
        <v>165</v>
      </c>
      <c r="AW545" s="13" t="s">
        <v>31</v>
      </c>
      <c r="AX545" s="13" t="s">
        <v>82</v>
      </c>
      <c r="AY545" s="157" t="s">
        <v>159</v>
      </c>
    </row>
    <row r="546" spans="2:65" s="11" customFormat="1" ht="25.9" customHeight="1">
      <c r="B546" s="119"/>
      <c r="D546" s="120" t="s">
        <v>73</v>
      </c>
      <c r="E546" s="121" t="s">
        <v>695</v>
      </c>
      <c r="F546" s="121" t="s">
        <v>696</v>
      </c>
      <c r="I546" s="122"/>
      <c r="J546" s="123">
        <f>BK546</f>
        <v>0</v>
      </c>
      <c r="L546" s="119"/>
      <c r="M546" s="124"/>
      <c r="P546" s="125">
        <f>SUM(P547:P558)</f>
        <v>0</v>
      </c>
      <c r="R546" s="125">
        <f>SUM(R547:R558)</f>
        <v>76.769529000000006</v>
      </c>
      <c r="T546" s="126">
        <f>SUM(T547:T558)</f>
        <v>0</v>
      </c>
      <c r="AR546" s="120" t="s">
        <v>82</v>
      </c>
      <c r="AT546" s="127" t="s">
        <v>73</v>
      </c>
      <c r="AU546" s="127" t="s">
        <v>74</v>
      </c>
      <c r="AY546" s="120" t="s">
        <v>159</v>
      </c>
      <c r="BK546" s="128">
        <f>SUM(BK547:BK558)</f>
        <v>0</v>
      </c>
    </row>
    <row r="547" spans="2:65" s="1" customFormat="1" ht="16.5" customHeight="1">
      <c r="B547" s="129"/>
      <c r="C547" s="130" t="s">
        <v>697</v>
      </c>
      <c r="D547" s="130" t="s">
        <v>160</v>
      </c>
      <c r="E547" s="131" t="s">
        <v>698</v>
      </c>
      <c r="F547" s="132" t="s">
        <v>699</v>
      </c>
      <c r="G547" s="133" t="s">
        <v>210</v>
      </c>
      <c r="H547" s="134">
        <v>284.3</v>
      </c>
      <c r="I547" s="135"/>
      <c r="J547" s="136">
        <f>ROUND(I547*H547,2)</f>
        <v>0</v>
      </c>
      <c r="K547" s="132" t="s">
        <v>164</v>
      </c>
      <c r="L547" s="31"/>
      <c r="M547" s="137" t="s">
        <v>1</v>
      </c>
      <c r="N547" s="138" t="s">
        <v>39</v>
      </c>
      <c r="P547" s="139">
        <f>O547*H547</f>
        <v>0</v>
      </c>
      <c r="Q547" s="139">
        <v>0.27002999999999999</v>
      </c>
      <c r="R547" s="139">
        <f>Q547*H547</f>
        <v>76.769529000000006</v>
      </c>
      <c r="S547" s="139">
        <v>0</v>
      </c>
      <c r="T547" s="140">
        <f>S547*H547</f>
        <v>0</v>
      </c>
      <c r="AR547" s="141" t="s">
        <v>165</v>
      </c>
      <c r="AT547" s="141" t="s">
        <v>160</v>
      </c>
      <c r="AU547" s="141" t="s">
        <v>82</v>
      </c>
      <c r="AY547" s="16" t="s">
        <v>159</v>
      </c>
      <c r="BE547" s="142">
        <f>IF(N547="základní",J547,0)</f>
        <v>0</v>
      </c>
      <c r="BF547" s="142">
        <f>IF(N547="snížená",J547,0)</f>
        <v>0</v>
      </c>
      <c r="BG547" s="142">
        <f>IF(N547="zákl. přenesená",J547,0)</f>
        <v>0</v>
      </c>
      <c r="BH547" s="142">
        <f>IF(N547="sníž. přenesená",J547,0)</f>
        <v>0</v>
      </c>
      <c r="BI547" s="142">
        <f>IF(N547="nulová",J547,0)</f>
        <v>0</v>
      </c>
      <c r="BJ547" s="16" t="s">
        <v>82</v>
      </c>
      <c r="BK547" s="142">
        <f>ROUND(I547*H547,2)</f>
        <v>0</v>
      </c>
      <c r="BL547" s="16" t="s">
        <v>165</v>
      </c>
      <c r="BM547" s="141" t="s">
        <v>700</v>
      </c>
    </row>
    <row r="548" spans="2:65" s="1" customFormat="1" ht="19.5">
      <c r="B548" s="31"/>
      <c r="D548" s="143" t="s">
        <v>167</v>
      </c>
      <c r="F548" s="144" t="s">
        <v>701</v>
      </c>
      <c r="I548" s="145"/>
      <c r="L548" s="31"/>
      <c r="M548" s="146"/>
      <c r="T548" s="54"/>
      <c r="AT548" s="16" t="s">
        <v>167</v>
      </c>
      <c r="AU548" s="16" t="s">
        <v>82</v>
      </c>
    </row>
    <row r="549" spans="2:65" s="1" customFormat="1">
      <c r="B549" s="31"/>
      <c r="D549" s="147" t="s">
        <v>169</v>
      </c>
      <c r="F549" s="148" t="s">
        <v>702</v>
      </c>
      <c r="I549" s="145"/>
      <c r="L549" s="31"/>
      <c r="M549" s="146"/>
      <c r="T549" s="54"/>
      <c r="AT549" s="16" t="s">
        <v>169</v>
      </c>
      <c r="AU549" s="16" t="s">
        <v>82</v>
      </c>
    </row>
    <row r="550" spans="2:65" s="12" customFormat="1">
      <c r="B550" s="149"/>
      <c r="D550" s="143" t="s">
        <v>171</v>
      </c>
      <c r="E550" s="150" t="s">
        <v>1</v>
      </c>
      <c r="F550" s="151" t="s">
        <v>703</v>
      </c>
      <c r="H550" s="152">
        <v>32.4</v>
      </c>
      <c r="I550" s="153"/>
      <c r="L550" s="149"/>
      <c r="M550" s="154"/>
      <c r="T550" s="155"/>
      <c r="AT550" s="150" t="s">
        <v>171</v>
      </c>
      <c r="AU550" s="150" t="s">
        <v>82</v>
      </c>
      <c r="AV550" s="12" t="s">
        <v>84</v>
      </c>
      <c r="AW550" s="12" t="s">
        <v>31</v>
      </c>
      <c r="AX550" s="12" t="s">
        <v>74</v>
      </c>
      <c r="AY550" s="150" t="s">
        <v>159</v>
      </c>
    </row>
    <row r="551" spans="2:65" s="12" customFormat="1">
      <c r="B551" s="149"/>
      <c r="D551" s="143" t="s">
        <v>171</v>
      </c>
      <c r="E551" s="150" t="s">
        <v>1</v>
      </c>
      <c r="F551" s="151" t="s">
        <v>704</v>
      </c>
      <c r="H551" s="152">
        <v>37.700000000000003</v>
      </c>
      <c r="I551" s="153"/>
      <c r="L551" s="149"/>
      <c r="M551" s="154"/>
      <c r="T551" s="155"/>
      <c r="AT551" s="150" t="s">
        <v>171</v>
      </c>
      <c r="AU551" s="150" t="s">
        <v>82</v>
      </c>
      <c r="AV551" s="12" t="s">
        <v>84</v>
      </c>
      <c r="AW551" s="12" t="s">
        <v>31</v>
      </c>
      <c r="AX551" s="12" t="s">
        <v>74</v>
      </c>
      <c r="AY551" s="150" t="s">
        <v>159</v>
      </c>
    </row>
    <row r="552" spans="2:65" s="12" customFormat="1">
      <c r="B552" s="149"/>
      <c r="D552" s="143" t="s">
        <v>171</v>
      </c>
      <c r="E552" s="150" t="s">
        <v>1</v>
      </c>
      <c r="F552" s="151" t="s">
        <v>705</v>
      </c>
      <c r="H552" s="152">
        <v>16.100000000000001</v>
      </c>
      <c r="I552" s="153"/>
      <c r="L552" s="149"/>
      <c r="M552" s="154"/>
      <c r="T552" s="155"/>
      <c r="AT552" s="150" t="s">
        <v>171</v>
      </c>
      <c r="AU552" s="150" t="s">
        <v>82</v>
      </c>
      <c r="AV552" s="12" t="s">
        <v>84</v>
      </c>
      <c r="AW552" s="12" t="s">
        <v>31</v>
      </c>
      <c r="AX552" s="12" t="s">
        <v>74</v>
      </c>
      <c r="AY552" s="150" t="s">
        <v>159</v>
      </c>
    </row>
    <row r="553" spans="2:65" s="12" customFormat="1">
      <c r="B553" s="149"/>
      <c r="D553" s="143" t="s">
        <v>171</v>
      </c>
      <c r="E553" s="150" t="s">
        <v>1</v>
      </c>
      <c r="F553" s="151" t="s">
        <v>706</v>
      </c>
      <c r="H553" s="152">
        <v>141</v>
      </c>
      <c r="I553" s="153"/>
      <c r="L553" s="149"/>
      <c r="M553" s="154"/>
      <c r="T553" s="155"/>
      <c r="AT553" s="150" t="s">
        <v>171</v>
      </c>
      <c r="AU553" s="150" t="s">
        <v>82</v>
      </c>
      <c r="AV553" s="12" t="s">
        <v>84</v>
      </c>
      <c r="AW553" s="12" t="s">
        <v>31</v>
      </c>
      <c r="AX553" s="12" t="s">
        <v>74</v>
      </c>
      <c r="AY553" s="150" t="s">
        <v>159</v>
      </c>
    </row>
    <row r="554" spans="2:65" s="12" customFormat="1">
      <c r="B554" s="149"/>
      <c r="D554" s="143" t="s">
        <v>171</v>
      </c>
      <c r="E554" s="150" t="s">
        <v>1</v>
      </c>
      <c r="F554" s="151" t="s">
        <v>707</v>
      </c>
      <c r="H554" s="152">
        <v>47.8</v>
      </c>
      <c r="I554" s="153"/>
      <c r="L554" s="149"/>
      <c r="M554" s="154"/>
      <c r="T554" s="155"/>
      <c r="AT554" s="150" t="s">
        <v>171</v>
      </c>
      <c r="AU554" s="150" t="s">
        <v>82</v>
      </c>
      <c r="AV554" s="12" t="s">
        <v>84</v>
      </c>
      <c r="AW554" s="12" t="s">
        <v>31</v>
      </c>
      <c r="AX554" s="12" t="s">
        <v>74</v>
      </c>
      <c r="AY554" s="150" t="s">
        <v>159</v>
      </c>
    </row>
    <row r="555" spans="2:65" s="12" customFormat="1">
      <c r="B555" s="149"/>
      <c r="D555" s="143" t="s">
        <v>171</v>
      </c>
      <c r="E555" s="150" t="s">
        <v>1</v>
      </c>
      <c r="F555" s="151" t="s">
        <v>708</v>
      </c>
      <c r="H555" s="152">
        <v>9.3000000000000007</v>
      </c>
      <c r="I555" s="153"/>
      <c r="L555" s="149"/>
      <c r="M555" s="154"/>
      <c r="T555" s="155"/>
      <c r="AT555" s="150" t="s">
        <v>171</v>
      </c>
      <c r="AU555" s="150" t="s">
        <v>82</v>
      </c>
      <c r="AV555" s="12" t="s">
        <v>84</v>
      </c>
      <c r="AW555" s="12" t="s">
        <v>31</v>
      </c>
      <c r="AX555" s="12" t="s">
        <v>74</v>
      </c>
      <c r="AY555" s="150" t="s">
        <v>159</v>
      </c>
    </row>
    <row r="556" spans="2:65" s="14" customFormat="1">
      <c r="B556" s="163"/>
      <c r="D556" s="143" t="s">
        <v>171</v>
      </c>
      <c r="E556" s="164" t="s">
        <v>1</v>
      </c>
      <c r="F556" s="165" t="s">
        <v>709</v>
      </c>
      <c r="H556" s="164" t="s">
        <v>1</v>
      </c>
      <c r="I556" s="166"/>
      <c r="L556" s="163"/>
      <c r="M556" s="167"/>
      <c r="T556" s="168"/>
      <c r="AT556" s="164" t="s">
        <v>171</v>
      </c>
      <c r="AU556" s="164" t="s">
        <v>82</v>
      </c>
      <c r="AV556" s="14" t="s">
        <v>82</v>
      </c>
      <c r="AW556" s="14" t="s">
        <v>31</v>
      </c>
      <c r="AX556" s="14" t="s">
        <v>74</v>
      </c>
      <c r="AY556" s="164" t="s">
        <v>159</v>
      </c>
    </row>
    <row r="557" spans="2:65" s="14" customFormat="1">
      <c r="B557" s="163"/>
      <c r="D557" s="143" t="s">
        <v>171</v>
      </c>
      <c r="E557" s="164" t="s">
        <v>1</v>
      </c>
      <c r="F557" s="165" t="s">
        <v>710</v>
      </c>
      <c r="H557" s="164" t="s">
        <v>1</v>
      </c>
      <c r="I557" s="166"/>
      <c r="L557" s="163"/>
      <c r="M557" s="167"/>
      <c r="T557" s="168"/>
      <c r="AT557" s="164" t="s">
        <v>171</v>
      </c>
      <c r="AU557" s="164" t="s">
        <v>82</v>
      </c>
      <c r="AV557" s="14" t="s">
        <v>82</v>
      </c>
      <c r="AW557" s="14" t="s">
        <v>31</v>
      </c>
      <c r="AX557" s="14" t="s">
        <v>74</v>
      </c>
      <c r="AY557" s="164" t="s">
        <v>159</v>
      </c>
    </row>
    <row r="558" spans="2:65" s="13" customFormat="1">
      <c r="B558" s="156"/>
      <c r="D558" s="143" t="s">
        <v>171</v>
      </c>
      <c r="E558" s="157" t="s">
        <v>1</v>
      </c>
      <c r="F558" s="158" t="s">
        <v>173</v>
      </c>
      <c r="H558" s="159">
        <v>284.3</v>
      </c>
      <c r="I558" s="160"/>
      <c r="L558" s="156"/>
      <c r="M558" s="161"/>
      <c r="T558" s="162"/>
      <c r="AT558" s="157" t="s">
        <v>171</v>
      </c>
      <c r="AU558" s="157" t="s">
        <v>82</v>
      </c>
      <c r="AV558" s="13" t="s">
        <v>165</v>
      </c>
      <c r="AW558" s="13" t="s">
        <v>31</v>
      </c>
      <c r="AX558" s="13" t="s">
        <v>82</v>
      </c>
      <c r="AY558" s="157" t="s">
        <v>159</v>
      </c>
    </row>
    <row r="559" spans="2:65" s="11" customFormat="1" ht="25.9" customHeight="1">
      <c r="B559" s="119"/>
      <c r="D559" s="120" t="s">
        <v>73</v>
      </c>
      <c r="E559" s="121" t="s">
        <v>711</v>
      </c>
      <c r="F559" s="121" t="s">
        <v>712</v>
      </c>
      <c r="I559" s="122"/>
      <c r="J559" s="123">
        <f>BK559</f>
        <v>0</v>
      </c>
      <c r="L559" s="119"/>
      <c r="M559" s="124"/>
      <c r="P559" s="125">
        <f>SUM(P560:P584)</f>
        <v>0</v>
      </c>
      <c r="R559" s="125">
        <f>SUM(R560:R584)</f>
        <v>0.19705</v>
      </c>
      <c r="T559" s="126">
        <f>SUM(T560:T584)</f>
        <v>0</v>
      </c>
      <c r="AR559" s="120" t="s">
        <v>84</v>
      </c>
      <c r="AT559" s="127" t="s">
        <v>73</v>
      </c>
      <c r="AU559" s="127" t="s">
        <v>74</v>
      </c>
      <c r="AY559" s="120" t="s">
        <v>159</v>
      </c>
      <c r="BK559" s="128">
        <f>SUM(BK560:BK584)</f>
        <v>0</v>
      </c>
    </row>
    <row r="560" spans="2:65" s="1" customFormat="1" ht="16.5" customHeight="1">
      <c r="B560" s="129"/>
      <c r="C560" s="130" t="s">
        <v>713</v>
      </c>
      <c r="D560" s="130" t="s">
        <v>160</v>
      </c>
      <c r="E560" s="131" t="s">
        <v>714</v>
      </c>
      <c r="F560" s="132" t="s">
        <v>715</v>
      </c>
      <c r="G560" s="133" t="s">
        <v>163</v>
      </c>
      <c r="H560" s="134">
        <v>56.3</v>
      </c>
      <c r="I560" s="135"/>
      <c r="J560" s="136">
        <f>ROUND(I560*H560,2)</f>
        <v>0</v>
      </c>
      <c r="K560" s="132" t="s">
        <v>164</v>
      </c>
      <c r="L560" s="31"/>
      <c r="M560" s="137" t="s">
        <v>1</v>
      </c>
      <c r="N560" s="138" t="s">
        <v>39</v>
      </c>
      <c r="P560" s="139">
        <f>O560*H560</f>
        <v>0</v>
      </c>
      <c r="Q560" s="139">
        <v>3.5000000000000001E-3</v>
      </c>
      <c r="R560" s="139">
        <f>Q560*H560</f>
        <v>0.19705</v>
      </c>
      <c r="S560" s="139">
        <v>0</v>
      </c>
      <c r="T560" s="140">
        <f>S560*H560</f>
        <v>0</v>
      </c>
      <c r="AR560" s="141" t="s">
        <v>268</v>
      </c>
      <c r="AT560" s="141" t="s">
        <v>160</v>
      </c>
      <c r="AU560" s="141" t="s">
        <v>82</v>
      </c>
      <c r="AY560" s="16" t="s">
        <v>159</v>
      </c>
      <c r="BE560" s="142">
        <f>IF(N560="základní",J560,0)</f>
        <v>0</v>
      </c>
      <c r="BF560" s="142">
        <f>IF(N560="snížená",J560,0)</f>
        <v>0</v>
      </c>
      <c r="BG560" s="142">
        <f>IF(N560="zákl. přenesená",J560,0)</f>
        <v>0</v>
      </c>
      <c r="BH560" s="142">
        <f>IF(N560="sníž. přenesená",J560,0)</f>
        <v>0</v>
      </c>
      <c r="BI560" s="142">
        <f>IF(N560="nulová",J560,0)</f>
        <v>0</v>
      </c>
      <c r="BJ560" s="16" t="s">
        <v>82</v>
      </c>
      <c r="BK560" s="142">
        <f>ROUND(I560*H560,2)</f>
        <v>0</v>
      </c>
      <c r="BL560" s="16" t="s">
        <v>268</v>
      </c>
      <c r="BM560" s="141" t="s">
        <v>716</v>
      </c>
    </row>
    <row r="561" spans="2:65" s="1" customFormat="1">
      <c r="B561" s="31"/>
      <c r="D561" s="143" t="s">
        <v>167</v>
      </c>
      <c r="F561" s="144" t="s">
        <v>717</v>
      </c>
      <c r="I561" s="145"/>
      <c r="L561" s="31"/>
      <c r="M561" s="146"/>
      <c r="T561" s="54"/>
      <c r="AT561" s="16" t="s">
        <v>167</v>
      </c>
      <c r="AU561" s="16" t="s">
        <v>82</v>
      </c>
    </row>
    <row r="562" spans="2:65" s="1" customFormat="1">
      <c r="B562" s="31"/>
      <c r="D562" s="147" t="s">
        <v>169</v>
      </c>
      <c r="F562" s="148" t="s">
        <v>718</v>
      </c>
      <c r="I562" s="145"/>
      <c r="L562" s="31"/>
      <c r="M562" s="146"/>
      <c r="T562" s="54"/>
      <c r="AT562" s="16" t="s">
        <v>169</v>
      </c>
      <c r="AU562" s="16" t="s">
        <v>82</v>
      </c>
    </row>
    <row r="563" spans="2:65" s="12" customFormat="1">
      <c r="B563" s="149"/>
      <c r="D563" s="143" t="s">
        <v>171</v>
      </c>
      <c r="E563" s="150" t="s">
        <v>1</v>
      </c>
      <c r="F563" s="151" t="s">
        <v>719</v>
      </c>
      <c r="H563" s="152">
        <v>19.8</v>
      </c>
      <c r="I563" s="153"/>
      <c r="L563" s="149"/>
      <c r="M563" s="154"/>
      <c r="T563" s="155"/>
      <c r="AT563" s="150" t="s">
        <v>171</v>
      </c>
      <c r="AU563" s="150" t="s">
        <v>82</v>
      </c>
      <c r="AV563" s="12" t="s">
        <v>84</v>
      </c>
      <c r="AW563" s="12" t="s">
        <v>31</v>
      </c>
      <c r="AX563" s="12" t="s">
        <v>74</v>
      </c>
      <c r="AY563" s="150" t="s">
        <v>159</v>
      </c>
    </row>
    <row r="564" spans="2:65" s="12" customFormat="1">
      <c r="B564" s="149"/>
      <c r="D564" s="143" t="s">
        <v>171</v>
      </c>
      <c r="E564" s="150" t="s">
        <v>1</v>
      </c>
      <c r="F564" s="151" t="s">
        <v>720</v>
      </c>
      <c r="H564" s="152">
        <v>7.8</v>
      </c>
      <c r="I564" s="153"/>
      <c r="L564" s="149"/>
      <c r="M564" s="154"/>
      <c r="T564" s="155"/>
      <c r="AT564" s="150" t="s">
        <v>171</v>
      </c>
      <c r="AU564" s="150" t="s">
        <v>82</v>
      </c>
      <c r="AV564" s="12" t="s">
        <v>84</v>
      </c>
      <c r="AW564" s="12" t="s">
        <v>31</v>
      </c>
      <c r="AX564" s="12" t="s">
        <v>74</v>
      </c>
      <c r="AY564" s="150" t="s">
        <v>159</v>
      </c>
    </row>
    <row r="565" spans="2:65" s="12" customFormat="1">
      <c r="B565" s="149"/>
      <c r="D565" s="143" t="s">
        <v>171</v>
      </c>
      <c r="E565" s="150" t="s">
        <v>1</v>
      </c>
      <c r="F565" s="151" t="s">
        <v>721</v>
      </c>
      <c r="H565" s="152">
        <v>24.3</v>
      </c>
      <c r="I565" s="153"/>
      <c r="L565" s="149"/>
      <c r="M565" s="154"/>
      <c r="T565" s="155"/>
      <c r="AT565" s="150" t="s">
        <v>171</v>
      </c>
      <c r="AU565" s="150" t="s">
        <v>82</v>
      </c>
      <c r="AV565" s="12" t="s">
        <v>84</v>
      </c>
      <c r="AW565" s="12" t="s">
        <v>31</v>
      </c>
      <c r="AX565" s="12" t="s">
        <v>74</v>
      </c>
      <c r="AY565" s="150" t="s">
        <v>159</v>
      </c>
    </row>
    <row r="566" spans="2:65" s="12" customFormat="1">
      <c r="B566" s="149"/>
      <c r="D566" s="143" t="s">
        <v>171</v>
      </c>
      <c r="E566" s="150" t="s">
        <v>1</v>
      </c>
      <c r="F566" s="151" t="s">
        <v>722</v>
      </c>
      <c r="H566" s="152">
        <v>1.32</v>
      </c>
      <c r="I566" s="153"/>
      <c r="L566" s="149"/>
      <c r="M566" s="154"/>
      <c r="T566" s="155"/>
      <c r="AT566" s="150" t="s">
        <v>171</v>
      </c>
      <c r="AU566" s="150" t="s">
        <v>82</v>
      </c>
      <c r="AV566" s="12" t="s">
        <v>84</v>
      </c>
      <c r="AW566" s="12" t="s">
        <v>31</v>
      </c>
      <c r="AX566" s="12" t="s">
        <v>74</v>
      </c>
      <c r="AY566" s="150" t="s">
        <v>159</v>
      </c>
    </row>
    <row r="567" spans="2:65" s="12" customFormat="1">
      <c r="B567" s="149"/>
      <c r="D567" s="143" t="s">
        <v>171</v>
      </c>
      <c r="E567" s="150" t="s">
        <v>1</v>
      </c>
      <c r="F567" s="151" t="s">
        <v>723</v>
      </c>
      <c r="H567" s="152">
        <v>1.1000000000000001</v>
      </c>
      <c r="I567" s="153"/>
      <c r="L567" s="149"/>
      <c r="M567" s="154"/>
      <c r="T567" s="155"/>
      <c r="AT567" s="150" t="s">
        <v>171</v>
      </c>
      <c r="AU567" s="150" t="s">
        <v>82</v>
      </c>
      <c r="AV567" s="12" t="s">
        <v>84</v>
      </c>
      <c r="AW567" s="12" t="s">
        <v>31</v>
      </c>
      <c r="AX567" s="12" t="s">
        <v>74</v>
      </c>
      <c r="AY567" s="150" t="s">
        <v>159</v>
      </c>
    </row>
    <row r="568" spans="2:65" s="12" customFormat="1">
      <c r="B568" s="149"/>
      <c r="D568" s="143" t="s">
        <v>171</v>
      </c>
      <c r="E568" s="150" t="s">
        <v>1</v>
      </c>
      <c r="F568" s="151" t="s">
        <v>724</v>
      </c>
      <c r="H568" s="152">
        <v>1.98</v>
      </c>
      <c r="I568" s="153"/>
      <c r="L568" s="149"/>
      <c r="M568" s="154"/>
      <c r="T568" s="155"/>
      <c r="AT568" s="150" t="s">
        <v>171</v>
      </c>
      <c r="AU568" s="150" t="s">
        <v>82</v>
      </c>
      <c r="AV568" s="12" t="s">
        <v>84</v>
      </c>
      <c r="AW568" s="12" t="s">
        <v>31</v>
      </c>
      <c r="AX568" s="12" t="s">
        <v>74</v>
      </c>
      <c r="AY568" s="150" t="s">
        <v>159</v>
      </c>
    </row>
    <row r="569" spans="2:65" s="13" customFormat="1">
      <c r="B569" s="156"/>
      <c r="D569" s="143" t="s">
        <v>171</v>
      </c>
      <c r="E569" s="157" t="s">
        <v>1</v>
      </c>
      <c r="F569" s="158" t="s">
        <v>173</v>
      </c>
      <c r="H569" s="159">
        <v>56.3</v>
      </c>
      <c r="I569" s="160"/>
      <c r="L569" s="156"/>
      <c r="M569" s="161"/>
      <c r="T569" s="162"/>
      <c r="AT569" s="157" t="s">
        <v>171</v>
      </c>
      <c r="AU569" s="157" t="s">
        <v>82</v>
      </c>
      <c r="AV569" s="13" t="s">
        <v>165</v>
      </c>
      <c r="AW569" s="13" t="s">
        <v>31</v>
      </c>
      <c r="AX569" s="13" t="s">
        <v>82</v>
      </c>
      <c r="AY569" s="157" t="s">
        <v>159</v>
      </c>
    </row>
    <row r="570" spans="2:65" s="1" customFormat="1" ht="16.5" customHeight="1">
      <c r="B570" s="129"/>
      <c r="C570" s="130" t="s">
        <v>469</v>
      </c>
      <c r="D570" s="130" t="s">
        <v>160</v>
      </c>
      <c r="E570" s="131" t="s">
        <v>725</v>
      </c>
      <c r="F570" s="132" t="s">
        <v>726</v>
      </c>
      <c r="G570" s="133" t="s">
        <v>210</v>
      </c>
      <c r="H570" s="134">
        <v>100.71</v>
      </c>
      <c r="I570" s="135"/>
      <c r="J570" s="136">
        <f>ROUND(I570*H570,2)</f>
        <v>0</v>
      </c>
      <c r="K570" s="132" t="s">
        <v>164</v>
      </c>
      <c r="L570" s="31"/>
      <c r="M570" s="137" t="s">
        <v>1</v>
      </c>
      <c r="N570" s="138" t="s">
        <v>39</v>
      </c>
      <c r="P570" s="139">
        <f>O570*H570</f>
        <v>0</v>
      </c>
      <c r="Q570" s="139">
        <v>0</v>
      </c>
      <c r="R570" s="139">
        <f>Q570*H570</f>
        <v>0</v>
      </c>
      <c r="S570" s="139">
        <v>0</v>
      </c>
      <c r="T570" s="140">
        <f>S570*H570</f>
        <v>0</v>
      </c>
      <c r="AR570" s="141" t="s">
        <v>268</v>
      </c>
      <c r="AT570" s="141" t="s">
        <v>160</v>
      </c>
      <c r="AU570" s="141" t="s">
        <v>82</v>
      </c>
      <c r="AY570" s="16" t="s">
        <v>159</v>
      </c>
      <c r="BE570" s="142">
        <f>IF(N570="základní",J570,0)</f>
        <v>0</v>
      </c>
      <c r="BF570" s="142">
        <f>IF(N570="snížená",J570,0)</f>
        <v>0</v>
      </c>
      <c r="BG570" s="142">
        <f>IF(N570="zákl. přenesená",J570,0)</f>
        <v>0</v>
      </c>
      <c r="BH570" s="142">
        <f>IF(N570="sníž. přenesená",J570,0)</f>
        <v>0</v>
      </c>
      <c r="BI570" s="142">
        <f>IF(N570="nulová",J570,0)</f>
        <v>0</v>
      </c>
      <c r="BJ570" s="16" t="s">
        <v>82</v>
      </c>
      <c r="BK570" s="142">
        <f>ROUND(I570*H570,2)</f>
        <v>0</v>
      </c>
      <c r="BL570" s="16" t="s">
        <v>268</v>
      </c>
      <c r="BM570" s="141" t="s">
        <v>727</v>
      </c>
    </row>
    <row r="571" spans="2:65" s="1" customFormat="1">
      <c r="B571" s="31"/>
      <c r="D571" s="143" t="s">
        <v>167</v>
      </c>
      <c r="F571" s="144" t="s">
        <v>728</v>
      </c>
      <c r="I571" s="145"/>
      <c r="L571" s="31"/>
      <c r="M571" s="146"/>
      <c r="T571" s="54"/>
      <c r="AT571" s="16" t="s">
        <v>167</v>
      </c>
      <c r="AU571" s="16" t="s">
        <v>82</v>
      </c>
    </row>
    <row r="572" spans="2:65" s="1" customFormat="1">
      <c r="B572" s="31"/>
      <c r="D572" s="147" t="s">
        <v>169</v>
      </c>
      <c r="F572" s="148" t="s">
        <v>729</v>
      </c>
      <c r="I572" s="145"/>
      <c r="L572" s="31"/>
      <c r="M572" s="146"/>
      <c r="T572" s="54"/>
      <c r="AT572" s="16" t="s">
        <v>169</v>
      </c>
      <c r="AU572" s="16" t="s">
        <v>82</v>
      </c>
    </row>
    <row r="573" spans="2:65" s="12" customFormat="1">
      <c r="B573" s="149"/>
      <c r="D573" s="143" t="s">
        <v>171</v>
      </c>
      <c r="E573" s="150" t="s">
        <v>1</v>
      </c>
      <c r="F573" s="151" t="s">
        <v>730</v>
      </c>
      <c r="H573" s="152">
        <v>33</v>
      </c>
      <c r="I573" s="153"/>
      <c r="L573" s="149"/>
      <c r="M573" s="154"/>
      <c r="T573" s="155"/>
      <c r="AT573" s="150" t="s">
        <v>171</v>
      </c>
      <c r="AU573" s="150" t="s">
        <v>82</v>
      </c>
      <c r="AV573" s="12" t="s">
        <v>84</v>
      </c>
      <c r="AW573" s="12" t="s">
        <v>31</v>
      </c>
      <c r="AX573" s="12" t="s">
        <v>74</v>
      </c>
      <c r="AY573" s="150" t="s">
        <v>159</v>
      </c>
    </row>
    <row r="574" spans="2:65" s="12" customFormat="1">
      <c r="B574" s="149"/>
      <c r="D574" s="143" t="s">
        <v>171</v>
      </c>
      <c r="E574" s="150" t="s">
        <v>1</v>
      </c>
      <c r="F574" s="151" t="s">
        <v>731</v>
      </c>
      <c r="H574" s="152">
        <v>13</v>
      </c>
      <c r="I574" s="153"/>
      <c r="L574" s="149"/>
      <c r="M574" s="154"/>
      <c r="T574" s="155"/>
      <c r="AT574" s="150" t="s">
        <v>171</v>
      </c>
      <c r="AU574" s="150" t="s">
        <v>82</v>
      </c>
      <c r="AV574" s="12" t="s">
        <v>84</v>
      </c>
      <c r="AW574" s="12" t="s">
        <v>31</v>
      </c>
      <c r="AX574" s="12" t="s">
        <v>74</v>
      </c>
      <c r="AY574" s="150" t="s">
        <v>159</v>
      </c>
    </row>
    <row r="575" spans="2:65" s="12" customFormat="1">
      <c r="B575" s="149"/>
      <c r="D575" s="143" t="s">
        <v>171</v>
      </c>
      <c r="E575" s="150" t="s">
        <v>1</v>
      </c>
      <c r="F575" s="151" t="s">
        <v>732</v>
      </c>
      <c r="H575" s="152">
        <v>40.5</v>
      </c>
      <c r="I575" s="153"/>
      <c r="L575" s="149"/>
      <c r="M575" s="154"/>
      <c r="T575" s="155"/>
      <c r="AT575" s="150" t="s">
        <v>171</v>
      </c>
      <c r="AU575" s="150" t="s">
        <v>82</v>
      </c>
      <c r="AV575" s="12" t="s">
        <v>84</v>
      </c>
      <c r="AW575" s="12" t="s">
        <v>31</v>
      </c>
      <c r="AX575" s="12" t="s">
        <v>74</v>
      </c>
      <c r="AY575" s="150" t="s">
        <v>159</v>
      </c>
    </row>
    <row r="576" spans="2:65" s="12" customFormat="1">
      <c r="B576" s="149"/>
      <c r="D576" s="143" t="s">
        <v>171</v>
      </c>
      <c r="E576" s="150" t="s">
        <v>1</v>
      </c>
      <c r="F576" s="151" t="s">
        <v>731</v>
      </c>
      <c r="H576" s="152">
        <v>13</v>
      </c>
      <c r="I576" s="153"/>
      <c r="L576" s="149"/>
      <c r="M576" s="154"/>
      <c r="T576" s="155"/>
      <c r="AT576" s="150" t="s">
        <v>171</v>
      </c>
      <c r="AU576" s="150" t="s">
        <v>82</v>
      </c>
      <c r="AV576" s="12" t="s">
        <v>84</v>
      </c>
      <c r="AW576" s="12" t="s">
        <v>31</v>
      </c>
      <c r="AX576" s="12" t="s">
        <v>74</v>
      </c>
      <c r="AY576" s="150" t="s">
        <v>159</v>
      </c>
    </row>
    <row r="577" spans="2:65" s="12" customFormat="1">
      <c r="B577" s="149"/>
      <c r="D577" s="143" t="s">
        <v>171</v>
      </c>
      <c r="E577" s="150" t="s">
        <v>1</v>
      </c>
      <c r="F577" s="151" t="s">
        <v>733</v>
      </c>
      <c r="H577" s="152">
        <v>1.21</v>
      </c>
      <c r="I577" s="153"/>
      <c r="L577" s="149"/>
      <c r="M577" s="154"/>
      <c r="T577" s="155"/>
      <c r="AT577" s="150" t="s">
        <v>171</v>
      </c>
      <c r="AU577" s="150" t="s">
        <v>82</v>
      </c>
      <c r="AV577" s="12" t="s">
        <v>84</v>
      </c>
      <c r="AW577" s="12" t="s">
        <v>31</v>
      </c>
      <c r="AX577" s="12" t="s">
        <v>74</v>
      </c>
      <c r="AY577" s="150" t="s">
        <v>159</v>
      </c>
    </row>
    <row r="578" spans="2:65" s="13" customFormat="1">
      <c r="B578" s="156"/>
      <c r="D578" s="143" t="s">
        <v>171</v>
      </c>
      <c r="E578" s="157" t="s">
        <v>1</v>
      </c>
      <c r="F578" s="158" t="s">
        <v>173</v>
      </c>
      <c r="H578" s="159">
        <v>100.71</v>
      </c>
      <c r="I578" s="160"/>
      <c r="L578" s="156"/>
      <c r="M578" s="161"/>
      <c r="T578" s="162"/>
      <c r="AT578" s="157" t="s">
        <v>171</v>
      </c>
      <c r="AU578" s="157" t="s">
        <v>82</v>
      </c>
      <c r="AV578" s="13" t="s">
        <v>165</v>
      </c>
      <c r="AW578" s="13" t="s">
        <v>31</v>
      </c>
      <c r="AX578" s="13" t="s">
        <v>82</v>
      </c>
      <c r="AY578" s="157" t="s">
        <v>159</v>
      </c>
    </row>
    <row r="579" spans="2:65" s="1" customFormat="1" ht="16.5" customHeight="1">
      <c r="B579" s="129"/>
      <c r="C579" s="130" t="s">
        <v>734</v>
      </c>
      <c r="D579" s="130" t="s">
        <v>160</v>
      </c>
      <c r="E579" s="131" t="s">
        <v>735</v>
      </c>
      <c r="F579" s="132" t="s">
        <v>736</v>
      </c>
      <c r="G579" s="133" t="s">
        <v>303</v>
      </c>
      <c r="H579" s="134">
        <v>0.19700000000000001</v>
      </c>
      <c r="I579" s="135"/>
      <c r="J579" s="136">
        <f>ROUND(I579*H579,2)</f>
        <v>0</v>
      </c>
      <c r="K579" s="132" t="s">
        <v>164</v>
      </c>
      <c r="L579" s="31"/>
      <c r="M579" s="137" t="s">
        <v>1</v>
      </c>
      <c r="N579" s="138" t="s">
        <v>39</v>
      </c>
      <c r="P579" s="139">
        <f>O579*H579</f>
        <v>0</v>
      </c>
      <c r="Q579" s="139">
        <v>0</v>
      </c>
      <c r="R579" s="139">
        <f>Q579*H579</f>
        <v>0</v>
      </c>
      <c r="S579" s="139">
        <v>0</v>
      </c>
      <c r="T579" s="140">
        <f>S579*H579</f>
        <v>0</v>
      </c>
      <c r="AR579" s="141" t="s">
        <v>268</v>
      </c>
      <c r="AT579" s="141" t="s">
        <v>160</v>
      </c>
      <c r="AU579" s="141" t="s">
        <v>82</v>
      </c>
      <c r="AY579" s="16" t="s">
        <v>159</v>
      </c>
      <c r="BE579" s="142">
        <f>IF(N579="základní",J579,0)</f>
        <v>0</v>
      </c>
      <c r="BF579" s="142">
        <f>IF(N579="snížená",J579,0)</f>
        <v>0</v>
      </c>
      <c r="BG579" s="142">
        <f>IF(N579="zákl. přenesená",J579,0)</f>
        <v>0</v>
      </c>
      <c r="BH579" s="142">
        <f>IF(N579="sníž. přenesená",J579,0)</f>
        <v>0</v>
      </c>
      <c r="BI579" s="142">
        <f>IF(N579="nulová",J579,0)</f>
        <v>0</v>
      </c>
      <c r="BJ579" s="16" t="s">
        <v>82</v>
      </c>
      <c r="BK579" s="142">
        <f>ROUND(I579*H579,2)</f>
        <v>0</v>
      </c>
      <c r="BL579" s="16" t="s">
        <v>268</v>
      </c>
      <c r="BM579" s="141" t="s">
        <v>737</v>
      </c>
    </row>
    <row r="580" spans="2:65" s="1" customFormat="1" ht="19.5">
      <c r="B580" s="31"/>
      <c r="D580" s="143" t="s">
        <v>167</v>
      </c>
      <c r="F580" s="144" t="s">
        <v>738</v>
      </c>
      <c r="I580" s="145"/>
      <c r="L580" s="31"/>
      <c r="M580" s="146"/>
      <c r="T580" s="54"/>
      <c r="AT580" s="16" t="s">
        <v>167</v>
      </c>
      <c r="AU580" s="16" t="s">
        <v>82</v>
      </c>
    </row>
    <row r="581" spans="2:65" s="1" customFormat="1">
      <c r="B581" s="31"/>
      <c r="D581" s="147" t="s">
        <v>169</v>
      </c>
      <c r="F581" s="148" t="s">
        <v>739</v>
      </c>
      <c r="I581" s="145"/>
      <c r="L581" s="31"/>
      <c r="M581" s="146"/>
      <c r="T581" s="54"/>
      <c r="AT581" s="16" t="s">
        <v>169</v>
      </c>
      <c r="AU581" s="16" t="s">
        <v>82</v>
      </c>
    </row>
    <row r="582" spans="2:65" s="1" customFormat="1" ht="16.5" customHeight="1">
      <c r="B582" s="129"/>
      <c r="C582" s="130" t="s">
        <v>740</v>
      </c>
      <c r="D582" s="130" t="s">
        <v>160</v>
      </c>
      <c r="E582" s="131" t="s">
        <v>741</v>
      </c>
      <c r="F582" s="132" t="s">
        <v>742</v>
      </c>
      <c r="G582" s="133" t="s">
        <v>303</v>
      </c>
      <c r="H582" s="134">
        <v>0.19700000000000001</v>
      </c>
      <c r="I582" s="135"/>
      <c r="J582" s="136">
        <f>ROUND(I582*H582,2)</f>
        <v>0</v>
      </c>
      <c r="K582" s="132" t="s">
        <v>164</v>
      </c>
      <c r="L582" s="31"/>
      <c r="M582" s="137" t="s">
        <v>1</v>
      </c>
      <c r="N582" s="138" t="s">
        <v>39</v>
      </c>
      <c r="P582" s="139">
        <f>O582*H582</f>
        <v>0</v>
      </c>
      <c r="Q582" s="139">
        <v>0</v>
      </c>
      <c r="R582" s="139">
        <f>Q582*H582</f>
        <v>0</v>
      </c>
      <c r="S582" s="139">
        <v>0</v>
      </c>
      <c r="T582" s="140">
        <f>S582*H582</f>
        <v>0</v>
      </c>
      <c r="AR582" s="141" t="s">
        <v>268</v>
      </c>
      <c r="AT582" s="141" t="s">
        <v>160</v>
      </c>
      <c r="AU582" s="141" t="s">
        <v>82</v>
      </c>
      <c r="AY582" s="16" t="s">
        <v>159</v>
      </c>
      <c r="BE582" s="142">
        <f>IF(N582="základní",J582,0)</f>
        <v>0</v>
      </c>
      <c r="BF582" s="142">
        <f>IF(N582="snížená",J582,0)</f>
        <v>0</v>
      </c>
      <c r="BG582" s="142">
        <f>IF(N582="zákl. přenesená",J582,0)</f>
        <v>0</v>
      </c>
      <c r="BH582" s="142">
        <f>IF(N582="sníž. přenesená",J582,0)</f>
        <v>0</v>
      </c>
      <c r="BI582" s="142">
        <f>IF(N582="nulová",J582,0)</f>
        <v>0</v>
      </c>
      <c r="BJ582" s="16" t="s">
        <v>82</v>
      </c>
      <c r="BK582" s="142">
        <f>ROUND(I582*H582,2)</f>
        <v>0</v>
      </c>
      <c r="BL582" s="16" t="s">
        <v>268</v>
      </c>
      <c r="BM582" s="141" t="s">
        <v>743</v>
      </c>
    </row>
    <row r="583" spans="2:65" s="1" customFormat="1" ht="19.5">
      <c r="B583" s="31"/>
      <c r="D583" s="143" t="s">
        <v>167</v>
      </c>
      <c r="F583" s="144" t="s">
        <v>744</v>
      </c>
      <c r="I583" s="145"/>
      <c r="L583" s="31"/>
      <c r="M583" s="146"/>
      <c r="T583" s="54"/>
      <c r="AT583" s="16" t="s">
        <v>167</v>
      </c>
      <c r="AU583" s="16" t="s">
        <v>82</v>
      </c>
    </row>
    <row r="584" spans="2:65" s="1" customFormat="1">
      <c r="B584" s="31"/>
      <c r="D584" s="147" t="s">
        <v>169</v>
      </c>
      <c r="F584" s="148" t="s">
        <v>745</v>
      </c>
      <c r="I584" s="145"/>
      <c r="L584" s="31"/>
      <c r="M584" s="146"/>
      <c r="T584" s="54"/>
      <c r="AT584" s="16" t="s">
        <v>169</v>
      </c>
      <c r="AU584" s="16" t="s">
        <v>82</v>
      </c>
    </row>
    <row r="585" spans="2:65" s="11" customFormat="1" ht="25.9" customHeight="1">
      <c r="B585" s="119"/>
      <c r="D585" s="120" t="s">
        <v>73</v>
      </c>
      <c r="E585" s="121" t="s">
        <v>746</v>
      </c>
      <c r="F585" s="121" t="s">
        <v>747</v>
      </c>
      <c r="I585" s="122"/>
      <c r="J585" s="123">
        <f>BK585</f>
        <v>0</v>
      </c>
      <c r="L585" s="119"/>
      <c r="M585" s="124"/>
      <c r="P585" s="125">
        <f>SUM(P586:P615)</f>
        <v>0</v>
      </c>
      <c r="R585" s="125">
        <f>SUM(R586:R615)</f>
        <v>1.5508000000000002</v>
      </c>
      <c r="T585" s="126">
        <f>SUM(T586:T615)</f>
        <v>7.5600000000000001E-2</v>
      </c>
      <c r="AR585" s="120" t="s">
        <v>84</v>
      </c>
      <c r="AT585" s="127" t="s">
        <v>73</v>
      </c>
      <c r="AU585" s="127" t="s">
        <v>74</v>
      </c>
      <c r="AY585" s="120" t="s">
        <v>159</v>
      </c>
      <c r="BK585" s="128">
        <f>SUM(BK586:BK615)</f>
        <v>0</v>
      </c>
    </row>
    <row r="586" spans="2:65" s="1" customFormat="1" ht="16.5" customHeight="1">
      <c r="B586" s="129"/>
      <c r="C586" s="130" t="s">
        <v>748</v>
      </c>
      <c r="D586" s="130" t="s">
        <v>160</v>
      </c>
      <c r="E586" s="131" t="s">
        <v>749</v>
      </c>
      <c r="F586" s="132" t="s">
        <v>750</v>
      </c>
      <c r="G586" s="133" t="s">
        <v>751</v>
      </c>
      <c r="H586" s="134">
        <v>984</v>
      </c>
      <c r="I586" s="135"/>
      <c r="J586" s="136">
        <f>ROUND(I586*H586,2)</f>
        <v>0</v>
      </c>
      <c r="K586" s="132" t="s">
        <v>164</v>
      </c>
      <c r="L586" s="31"/>
      <c r="M586" s="137" t="s">
        <v>1</v>
      </c>
      <c r="N586" s="138" t="s">
        <v>39</v>
      </c>
      <c r="P586" s="139">
        <f>O586*H586</f>
        <v>0</v>
      </c>
      <c r="Q586" s="139">
        <v>5.0000000000000002E-5</v>
      </c>
      <c r="R586" s="139">
        <f>Q586*H586</f>
        <v>4.9200000000000001E-2</v>
      </c>
      <c r="S586" s="139">
        <v>0</v>
      </c>
      <c r="T586" s="140">
        <f>S586*H586</f>
        <v>0</v>
      </c>
      <c r="AR586" s="141" t="s">
        <v>268</v>
      </c>
      <c r="AT586" s="141" t="s">
        <v>160</v>
      </c>
      <c r="AU586" s="141" t="s">
        <v>82</v>
      </c>
      <c r="AY586" s="16" t="s">
        <v>159</v>
      </c>
      <c r="BE586" s="142">
        <f>IF(N586="základní",J586,0)</f>
        <v>0</v>
      </c>
      <c r="BF586" s="142">
        <f>IF(N586="snížená",J586,0)</f>
        <v>0</v>
      </c>
      <c r="BG586" s="142">
        <f>IF(N586="zákl. přenesená",J586,0)</f>
        <v>0</v>
      </c>
      <c r="BH586" s="142">
        <f>IF(N586="sníž. přenesená",J586,0)</f>
        <v>0</v>
      </c>
      <c r="BI586" s="142">
        <f>IF(N586="nulová",J586,0)</f>
        <v>0</v>
      </c>
      <c r="BJ586" s="16" t="s">
        <v>82</v>
      </c>
      <c r="BK586" s="142">
        <f>ROUND(I586*H586,2)</f>
        <v>0</v>
      </c>
      <c r="BL586" s="16" t="s">
        <v>268</v>
      </c>
      <c r="BM586" s="141" t="s">
        <v>752</v>
      </c>
    </row>
    <row r="587" spans="2:65" s="1" customFormat="1">
      <c r="B587" s="31"/>
      <c r="D587" s="143" t="s">
        <v>167</v>
      </c>
      <c r="F587" s="144" t="s">
        <v>753</v>
      </c>
      <c r="I587" s="145"/>
      <c r="L587" s="31"/>
      <c r="M587" s="146"/>
      <c r="T587" s="54"/>
      <c r="AT587" s="16" t="s">
        <v>167</v>
      </c>
      <c r="AU587" s="16" t="s">
        <v>82</v>
      </c>
    </row>
    <row r="588" spans="2:65" s="1" customFormat="1">
      <c r="B588" s="31"/>
      <c r="D588" s="147" t="s">
        <v>169</v>
      </c>
      <c r="F588" s="148" t="s">
        <v>754</v>
      </c>
      <c r="I588" s="145"/>
      <c r="L588" s="31"/>
      <c r="M588" s="146"/>
      <c r="T588" s="54"/>
      <c r="AT588" s="16" t="s">
        <v>169</v>
      </c>
      <c r="AU588" s="16" t="s">
        <v>82</v>
      </c>
    </row>
    <row r="589" spans="2:65" s="12" customFormat="1">
      <c r="B589" s="149"/>
      <c r="D589" s="143" t="s">
        <v>171</v>
      </c>
      <c r="E589" s="150" t="s">
        <v>1</v>
      </c>
      <c r="F589" s="151" t="s">
        <v>755</v>
      </c>
      <c r="H589" s="152">
        <v>984</v>
      </c>
      <c r="I589" s="153"/>
      <c r="L589" s="149"/>
      <c r="M589" s="154"/>
      <c r="T589" s="155"/>
      <c r="AT589" s="150" t="s">
        <v>171</v>
      </c>
      <c r="AU589" s="150" t="s">
        <v>82</v>
      </c>
      <c r="AV589" s="12" t="s">
        <v>84</v>
      </c>
      <c r="AW589" s="12" t="s">
        <v>31</v>
      </c>
      <c r="AX589" s="12" t="s">
        <v>74</v>
      </c>
      <c r="AY589" s="150" t="s">
        <v>159</v>
      </c>
    </row>
    <row r="590" spans="2:65" s="13" customFormat="1">
      <c r="B590" s="156"/>
      <c r="D590" s="143" t="s">
        <v>171</v>
      </c>
      <c r="E590" s="157" t="s">
        <v>1</v>
      </c>
      <c r="F590" s="158" t="s">
        <v>173</v>
      </c>
      <c r="H590" s="159">
        <v>984</v>
      </c>
      <c r="I590" s="160"/>
      <c r="L590" s="156"/>
      <c r="M590" s="161"/>
      <c r="T590" s="162"/>
      <c r="AT590" s="157" t="s">
        <v>171</v>
      </c>
      <c r="AU590" s="157" t="s">
        <v>82</v>
      </c>
      <c r="AV590" s="13" t="s">
        <v>165</v>
      </c>
      <c r="AW590" s="13" t="s">
        <v>31</v>
      </c>
      <c r="AX590" s="13" t="s">
        <v>82</v>
      </c>
      <c r="AY590" s="157" t="s">
        <v>159</v>
      </c>
    </row>
    <row r="591" spans="2:65" s="1" customFormat="1" ht="16.5" customHeight="1">
      <c r="B591" s="129"/>
      <c r="C591" s="169" t="s">
        <v>756</v>
      </c>
      <c r="D591" s="169" t="s">
        <v>418</v>
      </c>
      <c r="E591" s="170" t="s">
        <v>757</v>
      </c>
      <c r="F591" s="171" t="s">
        <v>758</v>
      </c>
      <c r="G591" s="172" t="s">
        <v>303</v>
      </c>
      <c r="H591" s="173">
        <v>0.91200000000000003</v>
      </c>
      <c r="I591" s="174"/>
      <c r="J591" s="175">
        <f>ROUND(I591*H591,2)</f>
        <v>0</v>
      </c>
      <c r="K591" s="171" t="s">
        <v>164</v>
      </c>
      <c r="L591" s="176"/>
      <c r="M591" s="177" t="s">
        <v>1</v>
      </c>
      <c r="N591" s="178" t="s">
        <v>39</v>
      </c>
      <c r="P591" s="139">
        <f>O591*H591</f>
        <v>0</v>
      </c>
      <c r="Q591" s="139">
        <v>1</v>
      </c>
      <c r="R591" s="139">
        <f>Q591*H591</f>
        <v>0.91200000000000003</v>
      </c>
      <c r="S591" s="139">
        <v>0</v>
      </c>
      <c r="T591" s="140">
        <f>S591*H591</f>
        <v>0</v>
      </c>
      <c r="AR591" s="141" t="s">
        <v>394</v>
      </c>
      <c r="AT591" s="141" t="s">
        <v>418</v>
      </c>
      <c r="AU591" s="141" t="s">
        <v>82</v>
      </c>
      <c r="AY591" s="16" t="s">
        <v>159</v>
      </c>
      <c r="BE591" s="142">
        <f>IF(N591="základní",J591,0)</f>
        <v>0</v>
      </c>
      <c r="BF591" s="142">
        <f>IF(N591="snížená",J591,0)</f>
        <v>0</v>
      </c>
      <c r="BG591" s="142">
        <f>IF(N591="zákl. přenesená",J591,0)</f>
        <v>0</v>
      </c>
      <c r="BH591" s="142">
        <f>IF(N591="sníž. přenesená",J591,0)</f>
        <v>0</v>
      </c>
      <c r="BI591" s="142">
        <f>IF(N591="nulová",J591,0)</f>
        <v>0</v>
      </c>
      <c r="BJ591" s="16" t="s">
        <v>82</v>
      </c>
      <c r="BK591" s="142">
        <f>ROUND(I591*H591,2)</f>
        <v>0</v>
      </c>
      <c r="BL591" s="16" t="s">
        <v>268</v>
      </c>
      <c r="BM591" s="141" t="s">
        <v>759</v>
      </c>
    </row>
    <row r="592" spans="2:65" s="1" customFormat="1">
      <c r="B592" s="31"/>
      <c r="D592" s="143" t="s">
        <v>167</v>
      </c>
      <c r="F592" s="144" t="s">
        <v>758</v>
      </c>
      <c r="I592" s="145"/>
      <c r="L592" s="31"/>
      <c r="M592" s="146"/>
      <c r="T592" s="54"/>
      <c r="AT592" s="16" t="s">
        <v>167</v>
      </c>
      <c r="AU592" s="16" t="s">
        <v>82</v>
      </c>
    </row>
    <row r="593" spans="2:65" s="12" customFormat="1">
      <c r="B593" s="149"/>
      <c r="D593" s="143" t="s">
        <v>171</v>
      </c>
      <c r="E593" s="150" t="s">
        <v>1</v>
      </c>
      <c r="F593" s="151" t="s">
        <v>760</v>
      </c>
      <c r="H593" s="152">
        <v>0.42599999999999999</v>
      </c>
      <c r="I593" s="153"/>
      <c r="L593" s="149"/>
      <c r="M593" s="154"/>
      <c r="T593" s="155"/>
      <c r="AT593" s="150" t="s">
        <v>171</v>
      </c>
      <c r="AU593" s="150" t="s">
        <v>82</v>
      </c>
      <c r="AV593" s="12" t="s">
        <v>84</v>
      </c>
      <c r="AW593" s="12" t="s">
        <v>31</v>
      </c>
      <c r="AX593" s="12" t="s">
        <v>74</v>
      </c>
      <c r="AY593" s="150" t="s">
        <v>159</v>
      </c>
    </row>
    <row r="594" spans="2:65" s="12" customFormat="1">
      <c r="B594" s="149"/>
      <c r="D594" s="143" t="s">
        <v>171</v>
      </c>
      <c r="E594" s="150" t="s">
        <v>1</v>
      </c>
      <c r="F594" s="151" t="s">
        <v>761</v>
      </c>
      <c r="H594" s="152">
        <v>0.48599999999999999</v>
      </c>
      <c r="I594" s="153"/>
      <c r="L594" s="149"/>
      <c r="M594" s="154"/>
      <c r="T594" s="155"/>
      <c r="AT594" s="150" t="s">
        <v>171</v>
      </c>
      <c r="AU594" s="150" t="s">
        <v>82</v>
      </c>
      <c r="AV594" s="12" t="s">
        <v>84</v>
      </c>
      <c r="AW594" s="12" t="s">
        <v>31</v>
      </c>
      <c r="AX594" s="12" t="s">
        <v>74</v>
      </c>
      <c r="AY594" s="150" t="s">
        <v>159</v>
      </c>
    </row>
    <row r="595" spans="2:65" s="13" customFormat="1">
      <c r="B595" s="156"/>
      <c r="D595" s="143" t="s">
        <v>171</v>
      </c>
      <c r="E595" s="157" t="s">
        <v>1</v>
      </c>
      <c r="F595" s="158" t="s">
        <v>173</v>
      </c>
      <c r="H595" s="159">
        <v>0.91200000000000003</v>
      </c>
      <c r="I595" s="160"/>
      <c r="L595" s="156"/>
      <c r="M595" s="161"/>
      <c r="T595" s="162"/>
      <c r="AT595" s="157" t="s">
        <v>171</v>
      </c>
      <c r="AU595" s="157" t="s">
        <v>82</v>
      </c>
      <c r="AV595" s="13" t="s">
        <v>165</v>
      </c>
      <c r="AW595" s="13" t="s">
        <v>31</v>
      </c>
      <c r="AX595" s="13" t="s">
        <v>82</v>
      </c>
      <c r="AY595" s="157" t="s">
        <v>159</v>
      </c>
    </row>
    <row r="596" spans="2:65" s="1" customFormat="1" ht="16.5" customHeight="1">
      <c r="B596" s="129"/>
      <c r="C596" s="130" t="s">
        <v>762</v>
      </c>
      <c r="D596" s="130" t="s">
        <v>160</v>
      </c>
      <c r="E596" s="131" t="s">
        <v>763</v>
      </c>
      <c r="F596" s="132" t="s">
        <v>764</v>
      </c>
      <c r="G596" s="133" t="s">
        <v>218</v>
      </c>
      <c r="H596" s="134">
        <v>24</v>
      </c>
      <c r="I596" s="135"/>
      <c r="J596" s="136">
        <f>ROUND(I596*H596,2)</f>
        <v>0</v>
      </c>
      <c r="K596" s="132" t="s">
        <v>164</v>
      </c>
      <c r="L596" s="31"/>
      <c r="M596" s="137" t="s">
        <v>1</v>
      </c>
      <c r="N596" s="138" t="s">
        <v>39</v>
      </c>
      <c r="P596" s="139">
        <f>O596*H596</f>
        <v>0</v>
      </c>
      <c r="Q596" s="139">
        <v>1.0999999999999999E-2</v>
      </c>
      <c r="R596" s="139">
        <f>Q596*H596</f>
        <v>0.26400000000000001</v>
      </c>
      <c r="S596" s="139">
        <v>0</v>
      </c>
      <c r="T596" s="140">
        <f>S596*H596</f>
        <v>0</v>
      </c>
      <c r="AR596" s="141" t="s">
        <v>268</v>
      </c>
      <c r="AT596" s="141" t="s">
        <v>160</v>
      </c>
      <c r="AU596" s="141" t="s">
        <v>82</v>
      </c>
      <c r="AY596" s="16" t="s">
        <v>159</v>
      </c>
      <c r="BE596" s="142">
        <f>IF(N596="základní",J596,0)</f>
        <v>0</v>
      </c>
      <c r="BF596" s="142">
        <f>IF(N596="snížená",J596,0)</f>
        <v>0</v>
      </c>
      <c r="BG596" s="142">
        <f>IF(N596="zákl. přenesená",J596,0)</f>
        <v>0</v>
      </c>
      <c r="BH596" s="142">
        <f>IF(N596="sníž. přenesená",J596,0)</f>
        <v>0</v>
      </c>
      <c r="BI596" s="142">
        <f>IF(N596="nulová",J596,0)</f>
        <v>0</v>
      </c>
      <c r="BJ596" s="16" t="s">
        <v>82</v>
      </c>
      <c r="BK596" s="142">
        <f>ROUND(I596*H596,2)</f>
        <v>0</v>
      </c>
      <c r="BL596" s="16" t="s">
        <v>268</v>
      </c>
      <c r="BM596" s="141" t="s">
        <v>765</v>
      </c>
    </row>
    <row r="597" spans="2:65" s="1" customFormat="1">
      <c r="B597" s="31"/>
      <c r="D597" s="143" t="s">
        <v>167</v>
      </c>
      <c r="F597" s="144" t="s">
        <v>766</v>
      </c>
      <c r="I597" s="145"/>
      <c r="L597" s="31"/>
      <c r="M597" s="146"/>
      <c r="T597" s="54"/>
      <c r="AT597" s="16" t="s">
        <v>167</v>
      </c>
      <c r="AU597" s="16" t="s">
        <v>82</v>
      </c>
    </row>
    <row r="598" spans="2:65" s="1" customFormat="1">
      <c r="B598" s="31"/>
      <c r="D598" s="147" t="s">
        <v>169</v>
      </c>
      <c r="F598" s="148" t="s">
        <v>767</v>
      </c>
      <c r="I598" s="145"/>
      <c r="L598" s="31"/>
      <c r="M598" s="146"/>
      <c r="T598" s="54"/>
      <c r="AT598" s="16" t="s">
        <v>169</v>
      </c>
      <c r="AU598" s="16" t="s">
        <v>82</v>
      </c>
    </row>
    <row r="599" spans="2:65" s="14" customFormat="1">
      <c r="B599" s="163"/>
      <c r="D599" s="143" t="s">
        <v>171</v>
      </c>
      <c r="E599" s="164" t="s">
        <v>1</v>
      </c>
      <c r="F599" s="165" t="s">
        <v>768</v>
      </c>
      <c r="H599" s="164" t="s">
        <v>1</v>
      </c>
      <c r="I599" s="166"/>
      <c r="L599" s="163"/>
      <c r="M599" s="167"/>
      <c r="T599" s="168"/>
      <c r="AT599" s="164" t="s">
        <v>171</v>
      </c>
      <c r="AU599" s="164" t="s">
        <v>82</v>
      </c>
      <c r="AV599" s="14" t="s">
        <v>82</v>
      </c>
      <c r="AW599" s="14" t="s">
        <v>31</v>
      </c>
      <c r="AX599" s="14" t="s">
        <v>74</v>
      </c>
      <c r="AY599" s="164" t="s">
        <v>159</v>
      </c>
    </row>
    <row r="600" spans="2:65" s="12" customFormat="1">
      <c r="B600" s="149"/>
      <c r="D600" s="143" t="s">
        <v>171</v>
      </c>
      <c r="E600" s="150" t="s">
        <v>1</v>
      </c>
      <c r="F600" s="151" t="s">
        <v>769</v>
      </c>
      <c r="H600" s="152">
        <v>24</v>
      </c>
      <c r="I600" s="153"/>
      <c r="L600" s="149"/>
      <c r="M600" s="154"/>
      <c r="T600" s="155"/>
      <c r="AT600" s="150" t="s">
        <v>171</v>
      </c>
      <c r="AU600" s="150" t="s">
        <v>82</v>
      </c>
      <c r="AV600" s="12" t="s">
        <v>84</v>
      </c>
      <c r="AW600" s="12" t="s">
        <v>31</v>
      </c>
      <c r="AX600" s="12" t="s">
        <v>74</v>
      </c>
      <c r="AY600" s="150" t="s">
        <v>159</v>
      </c>
    </row>
    <row r="601" spans="2:65" s="13" customFormat="1">
      <c r="B601" s="156"/>
      <c r="D601" s="143" t="s">
        <v>171</v>
      </c>
      <c r="E601" s="157" t="s">
        <v>1</v>
      </c>
      <c r="F601" s="158" t="s">
        <v>173</v>
      </c>
      <c r="H601" s="159">
        <v>24</v>
      </c>
      <c r="I601" s="160"/>
      <c r="L601" s="156"/>
      <c r="M601" s="161"/>
      <c r="T601" s="162"/>
      <c r="AT601" s="157" t="s">
        <v>171</v>
      </c>
      <c r="AU601" s="157" t="s">
        <v>82</v>
      </c>
      <c r="AV601" s="13" t="s">
        <v>165</v>
      </c>
      <c r="AW601" s="13" t="s">
        <v>31</v>
      </c>
      <c r="AX601" s="13" t="s">
        <v>82</v>
      </c>
      <c r="AY601" s="157" t="s">
        <v>159</v>
      </c>
    </row>
    <row r="602" spans="2:65" s="1" customFormat="1" ht="24.2" customHeight="1">
      <c r="B602" s="129"/>
      <c r="C602" s="130" t="s">
        <v>770</v>
      </c>
      <c r="D602" s="130" t="s">
        <v>160</v>
      </c>
      <c r="E602" s="131" t="s">
        <v>771</v>
      </c>
      <c r="F602" s="132" t="s">
        <v>772</v>
      </c>
      <c r="G602" s="133" t="s">
        <v>210</v>
      </c>
      <c r="H602" s="134">
        <v>25.2</v>
      </c>
      <c r="I602" s="135"/>
      <c r="J602" s="136">
        <f>ROUND(I602*H602,2)</f>
        <v>0</v>
      </c>
      <c r="K602" s="132" t="s">
        <v>773</v>
      </c>
      <c r="L602" s="31"/>
      <c r="M602" s="137" t="s">
        <v>1</v>
      </c>
      <c r="N602" s="138" t="s">
        <v>39</v>
      </c>
      <c r="P602" s="139">
        <f>O602*H602</f>
        <v>0</v>
      </c>
      <c r="Q602" s="139">
        <v>3.0000000000000001E-3</v>
      </c>
      <c r="R602" s="139">
        <f>Q602*H602</f>
        <v>7.5600000000000001E-2</v>
      </c>
      <c r="S602" s="139">
        <v>3.0000000000000001E-3</v>
      </c>
      <c r="T602" s="140">
        <f>S602*H602</f>
        <v>7.5600000000000001E-2</v>
      </c>
      <c r="AR602" s="141" t="s">
        <v>268</v>
      </c>
      <c r="AT602" s="141" t="s">
        <v>160</v>
      </c>
      <c r="AU602" s="141" t="s">
        <v>82</v>
      </c>
      <c r="AY602" s="16" t="s">
        <v>159</v>
      </c>
      <c r="BE602" s="142">
        <f>IF(N602="základní",J602,0)</f>
        <v>0</v>
      </c>
      <c r="BF602" s="142">
        <f>IF(N602="snížená",J602,0)</f>
        <v>0</v>
      </c>
      <c r="BG602" s="142">
        <f>IF(N602="zákl. přenesená",J602,0)</f>
        <v>0</v>
      </c>
      <c r="BH602" s="142">
        <f>IF(N602="sníž. přenesená",J602,0)</f>
        <v>0</v>
      </c>
      <c r="BI602" s="142">
        <f>IF(N602="nulová",J602,0)</f>
        <v>0</v>
      </c>
      <c r="BJ602" s="16" t="s">
        <v>82</v>
      </c>
      <c r="BK602" s="142">
        <f>ROUND(I602*H602,2)</f>
        <v>0</v>
      </c>
      <c r="BL602" s="16" t="s">
        <v>268</v>
      </c>
      <c r="BM602" s="141" t="s">
        <v>774</v>
      </c>
    </row>
    <row r="603" spans="2:65" s="1" customFormat="1">
      <c r="B603" s="31"/>
      <c r="D603" s="143" t="s">
        <v>167</v>
      </c>
      <c r="F603" s="144" t="s">
        <v>772</v>
      </c>
      <c r="I603" s="145"/>
      <c r="L603" s="31"/>
      <c r="M603" s="146"/>
      <c r="T603" s="54"/>
      <c r="AT603" s="16" t="s">
        <v>167</v>
      </c>
      <c r="AU603" s="16" t="s">
        <v>82</v>
      </c>
    </row>
    <row r="604" spans="2:65" s="12" customFormat="1">
      <c r="B604" s="149"/>
      <c r="D604" s="143" t="s">
        <v>171</v>
      </c>
      <c r="E604" s="150" t="s">
        <v>1</v>
      </c>
      <c r="F604" s="151" t="s">
        <v>775</v>
      </c>
      <c r="H604" s="152">
        <v>25.2</v>
      </c>
      <c r="I604" s="153"/>
      <c r="L604" s="149"/>
      <c r="M604" s="154"/>
      <c r="T604" s="155"/>
      <c r="AT604" s="150" t="s">
        <v>171</v>
      </c>
      <c r="AU604" s="150" t="s">
        <v>82</v>
      </c>
      <c r="AV604" s="12" t="s">
        <v>84</v>
      </c>
      <c r="AW604" s="12" t="s">
        <v>31</v>
      </c>
      <c r="AX604" s="12" t="s">
        <v>74</v>
      </c>
      <c r="AY604" s="150" t="s">
        <v>159</v>
      </c>
    </row>
    <row r="605" spans="2:65" s="13" customFormat="1">
      <c r="B605" s="156"/>
      <c r="D605" s="143" t="s">
        <v>171</v>
      </c>
      <c r="E605" s="157" t="s">
        <v>1</v>
      </c>
      <c r="F605" s="158" t="s">
        <v>173</v>
      </c>
      <c r="H605" s="159">
        <v>25.2</v>
      </c>
      <c r="I605" s="160"/>
      <c r="L605" s="156"/>
      <c r="M605" s="161"/>
      <c r="T605" s="162"/>
      <c r="AT605" s="157" t="s">
        <v>171</v>
      </c>
      <c r="AU605" s="157" t="s">
        <v>82</v>
      </c>
      <c r="AV605" s="13" t="s">
        <v>165</v>
      </c>
      <c r="AW605" s="13" t="s">
        <v>31</v>
      </c>
      <c r="AX605" s="13" t="s">
        <v>82</v>
      </c>
      <c r="AY605" s="157" t="s">
        <v>159</v>
      </c>
    </row>
    <row r="606" spans="2:65" s="1" customFormat="1" ht="24">
      <c r="B606" s="129"/>
      <c r="C606" s="130" t="s">
        <v>776</v>
      </c>
      <c r="D606" s="130" t="s">
        <v>160</v>
      </c>
      <c r="E606" s="131" t="s">
        <v>777</v>
      </c>
      <c r="F606" s="132" t="s">
        <v>778</v>
      </c>
      <c r="G606" s="133" t="s">
        <v>218</v>
      </c>
      <c r="H606" s="134">
        <v>10</v>
      </c>
      <c r="I606" s="135"/>
      <c r="J606" s="136">
        <f>ROUND(I606*H606,2)</f>
        <v>0</v>
      </c>
      <c r="K606" s="132" t="s">
        <v>773</v>
      </c>
      <c r="L606" s="31"/>
      <c r="M606" s="137" t="s">
        <v>1</v>
      </c>
      <c r="N606" s="138" t="s">
        <v>39</v>
      </c>
      <c r="P606" s="139">
        <f>O606*H606</f>
        <v>0</v>
      </c>
      <c r="Q606" s="139">
        <v>2.5000000000000001E-2</v>
      </c>
      <c r="R606" s="139">
        <f>Q606*H606</f>
        <v>0.25</v>
      </c>
      <c r="S606" s="139">
        <v>0</v>
      </c>
      <c r="T606" s="140">
        <f>S606*H606</f>
        <v>0</v>
      </c>
      <c r="AR606" s="141" t="s">
        <v>268</v>
      </c>
      <c r="AT606" s="141" t="s">
        <v>160</v>
      </c>
      <c r="AU606" s="141" t="s">
        <v>82</v>
      </c>
      <c r="AY606" s="16" t="s">
        <v>159</v>
      </c>
      <c r="BE606" s="142">
        <f>IF(N606="základní",J606,0)</f>
        <v>0</v>
      </c>
      <c r="BF606" s="142">
        <f>IF(N606="snížená",J606,0)</f>
        <v>0</v>
      </c>
      <c r="BG606" s="142">
        <f>IF(N606="zákl. přenesená",J606,0)</f>
        <v>0</v>
      </c>
      <c r="BH606" s="142">
        <f>IF(N606="sníž. přenesená",J606,0)</f>
        <v>0</v>
      </c>
      <c r="BI606" s="142">
        <f>IF(N606="nulová",J606,0)</f>
        <v>0</v>
      </c>
      <c r="BJ606" s="16" t="s">
        <v>82</v>
      </c>
      <c r="BK606" s="142">
        <f>ROUND(I606*H606,2)</f>
        <v>0</v>
      </c>
      <c r="BL606" s="16" t="s">
        <v>268</v>
      </c>
      <c r="BM606" s="141" t="s">
        <v>779</v>
      </c>
    </row>
    <row r="607" spans="2:65" s="1" customFormat="1">
      <c r="B607" s="31"/>
      <c r="D607" s="143" t="s">
        <v>167</v>
      </c>
      <c r="F607" s="144" t="s">
        <v>778</v>
      </c>
      <c r="I607" s="145"/>
      <c r="L607" s="31"/>
      <c r="M607" s="146"/>
      <c r="T607" s="54"/>
      <c r="AT607" s="16" t="s">
        <v>167</v>
      </c>
      <c r="AU607" s="16" t="s">
        <v>82</v>
      </c>
    </row>
    <row r="608" spans="2:65" s="12" customFormat="1">
      <c r="B608" s="149"/>
      <c r="D608" s="143" t="s">
        <v>171</v>
      </c>
      <c r="E608" s="150" t="s">
        <v>1</v>
      </c>
      <c r="F608" s="151" t="s">
        <v>231</v>
      </c>
      <c r="H608" s="152">
        <v>10</v>
      </c>
      <c r="I608" s="153"/>
      <c r="L608" s="149"/>
      <c r="M608" s="154"/>
      <c r="T608" s="155"/>
      <c r="AT608" s="150" t="s">
        <v>171</v>
      </c>
      <c r="AU608" s="150" t="s">
        <v>82</v>
      </c>
      <c r="AV608" s="12" t="s">
        <v>84</v>
      </c>
      <c r="AW608" s="12" t="s">
        <v>31</v>
      </c>
      <c r="AX608" s="12" t="s">
        <v>74</v>
      </c>
      <c r="AY608" s="150" t="s">
        <v>159</v>
      </c>
    </row>
    <row r="609" spans="2:65" s="13" customFormat="1">
      <c r="B609" s="156"/>
      <c r="D609" s="143" t="s">
        <v>171</v>
      </c>
      <c r="E609" s="157" t="s">
        <v>1</v>
      </c>
      <c r="F609" s="158" t="s">
        <v>173</v>
      </c>
      <c r="H609" s="159">
        <v>10</v>
      </c>
      <c r="I609" s="160"/>
      <c r="L609" s="156"/>
      <c r="M609" s="161"/>
      <c r="T609" s="162"/>
      <c r="AT609" s="157" t="s">
        <v>171</v>
      </c>
      <c r="AU609" s="157" t="s">
        <v>82</v>
      </c>
      <c r="AV609" s="13" t="s">
        <v>165</v>
      </c>
      <c r="AW609" s="13" t="s">
        <v>31</v>
      </c>
      <c r="AX609" s="13" t="s">
        <v>82</v>
      </c>
      <c r="AY609" s="157" t="s">
        <v>159</v>
      </c>
    </row>
    <row r="610" spans="2:65" s="1" customFormat="1" ht="16.5" customHeight="1">
      <c r="B610" s="129"/>
      <c r="C610" s="130" t="s">
        <v>780</v>
      </c>
      <c r="D610" s="130" t="s">
        <v>160</v>
      </c>
      <c r="E610" s="131" t="s">
        <v>781</v>
      </c>
      <c r="F610" s="132" t="s">
        <v>782</v>
      </c>
      <c r="G610" s="133" t="s">
        <v>783</v>
      </c>
      <c r="H610" s="181"/>
      <c r="I610" s="135"/>
      <c r="J610" s="136">
        <f>ROUND(I610*H610,2)</f>
        <v>0</v>
      </c>
      <c r="K610" s="132" t="s">
        <v>164</v>
      </c>
      <c r="L610" s="31"/>
      <c r="M610" s="137" t="s">
        <v>1</v>
      </c>
      <c r="N610" s="138" t="s">
        <v>39</v>
      </c>
      <c r="P610" s="139">
        <f>O610*H610</f>
        <v>0</v>
      </c>
      <c r="Q610" s="139">
        <v>0</v>
      </c>
      <c r="R610" s="139">
        <f>Q610*H610</f>
        <v>0</v>
      </c>
      <c r="S610" s="139">
        <v>0</v>
      </c>
      <c r="T610" s="140">
        <f>S610*H610</f>
        <v>0</v>
      </c>
      <c r="AR610" s="141" t="s">
        <v>268</v>
      </c>
      <c r="AT610" s="141" t="s">
        <v>160</v>
      </c>
      <c r="AU610" s="141" t="s">
        <v>82</v>
      </c>
      <c r="AY610" s="16" t="s">
        <v>159</v>
      </c>
      <c r="BE610" s="142">
        <f>IF(N610="základní",J610,0)</f>
        <v>0</v>
      </c>
      <c r="BF610" s="142">
        <f>IF(N610="snížená",J610,0)</f>
        <v>0</v>
      </c>
      <c r="BG610" s="142">
        <f>IF(N610="zákl. přenesená",J610,0)</f>
        <v>0</v>
      </c>
      <c r="BH610" s="142">
        <f>IF(N610="sníž. přenesená",J610,0)</f>
        <v>0</v>
      </c>
      <c r="BI610" s="142">
        <f>IF(N610="nulová",J610,0)</f>
        <v>0</v>
      </c>
      <c r="BJ610" s="16" t="s">
        <v>82</v>
      </c>
      <c r="BK610" s="142">
        <f>ROUND(I610*H610,2)</f>
        <v>0</v>
      </c>
      <c r="BL610" s="16" t="s">
        <v>268</v>
      </c>
      <c r="BM610" s="141" t="s">
        <v>784</v>
      </c>
    </row>
    <row r="611" spans="2:65" s="1" customFormat="1" ht="19.5">
      <c r="B611" s="31"/>
      <c r="D611" s="143" t="s">
        <v>167</v>
      </c>
      <c r="F611" s="144" t="s">
        <v>785</v>
      </c>
      <c r="I611" s="145"/>
      <c r="L611" s="31"/>
      <c r="M611" s="146"/>
      <c r="T611" s="54"/>
      <c r="AT611" s="16" t="s">
        <v>167</v>
      </c>
      <c r="AU611" s="16" t="s">
        <v>82</v>
      </c>
    </row>
    <row r="612" spans="2:65" s="1" customFormat="1">
      <c r="B612" s="31"/>
      <c r="D612" s="147" t="s">
        <v>169</v>
      </c>
      <c r="F612" s="148" t="s">
        <v>786</v>
      </c>
      <c r="I612" s="145"/>
      <c r="L612" s="31"/>
      <c r="M612" s="146"/>
      <c r="T612" s="54"/>
      <c r="AT612" s="16" t="s">
        <v>169</v>
      </c>
      <c r="AU612" s="16" t="s">
        <v>82</v>
      </c>
    </row>
    <row r="613" spans="2:65" s="1" customFormat="1" ht="16.5" customHeight="1">
      <c r="B613" s="129"/>
      <c r="C613" s="130" t="s">
        <v>787</v>
      </c>
      <c r="D613" s="130" t="s">
        <v>160</v>
      </c>
      <c r="E613" s="131" t="s">
        <v>788</v>
      </c>
      <c r="F613" s="132" t="s">
        <v>789</v>
      </c>
      <c r="G613" s="133" t="s">
        <v>783</v>
      </c>
      <c r="H613" s="181"/>
      <c r="I613" s="135"/>
      <c r="J613" s="136">
        <f>ROUND(I613*H613,2)</f>
        <v>0</v>
      </c>
      <c r="K613" s="132" t="s">
        <v>164</v>
      </c>
      <c r="L613" s="31"/>
      <c r="M613" s="137" t="s">
        <v>1</v>
      </c>
      <c r="N613" s="138" t="s">
        <v>39</v>
      </c>
      <c r="P613" s="139">
        <f>O613*H613</f>
        <v>0</v>
      </c>
      <c r="Q613" s="139">
        <v>0</v>
      </c>
      <c r="R613" s="139">
        <f>Q613*H613</f>
        <v>0</v>
      </c>
      <c r="S613" s="139">
        <v>0</v>
      </c>
      <c r="T613" s="140">
        <f>S613*H613</f>
        <v>0</v>
      </c>
      <c r="AR613" s="141" t="s">
        <v>268</v>
      </c>
      <c r="AT613" s="141" t="s">
        <v>160</v>
      </c>
      <c r="AU613" s="141" t="s">
        <v>82</v>
      </c>
      <c r="AY613" s="16" t="s">
        <v>159</v>
      </c>
      <c r="BE613" s="142">
        <f>IF(N613="základní",J613,0)</f>
        <v>0</v>
      </c>
      <c r="BF613" s="142">
        <f>IF(N613="snížená",J613,0)</f>
        <v>0</v>
      </c>
      <c r="BG613" s="142">
        <f>IF(N613="zákl. přenesená",J613,0)</f>
        <v>0</v>
      </c>
      <c r="BH613" s="142">
        <f>IF(N613="sníž. přenesená",J613,0)</f>
        <v>0</v>
      </c>
      <c r="BI613" s="142">
        <f>IF(N613="nulová",J613,0)</f>
        <v>0</v>
      </c>
      <c r="BJ613" s="16" t="s">
        <v>82</v>
      </c>
      <c r="BK613" s="142">
        <f>ROUND(I613*H613,2)</f>
        <v>0</v>
      </c>
      <c r="BL613" s="16" t="s">
        <v>268</v>
      </c>
      <c r="BM613" s="141" t="s">
        <v>790</v>
      </c>
    </row>
    <row r="614" spans="2:65" s="1" customFormat="1" ht="19.5">
      <c r="B614" s="31"/>
      <c r="D614" s="143" t="s">
        <v>167</v>
      </c>
      <c r="F614" s="144" t="s">
        <v>791</v>
      </c>
      <c r="I614" s="145"/>
      <c r="L614" s="31"/>
      <c r="M614" s="146"/>
      <c r="T614" s="54"/>
      <c r="AT614" s="16" t="s">
        <v>167</v>
      </c>
      <c r="AU614" s="16" t="s">
        <v>82</v>
      </c>
    </row>
    <row r="615" spans="2:65" s="1" customFormat="1">
      <c r="B615" s="31"/>
      <c r="D615" s="147" t="s">
        <v>169</v>
      </c>
      <c r="F615" s="148" t="s">
        <v>792</v>
      </c>
      <c r="I615" s="145"/>
      <c r="L615" s="31"/>
      <c r="M615" s="146"/>
      <c r="T615" s="54"/>
      <c r="AT615" s="16" t="s">
        <v>169</v>
      </c>
      <c r="AU615" s="16" t="s">
        <v>82</v>
      </c>
    </row>
    <row r="616" spans="2:65" s="11" customFormat="1" ht="25.9" customHeight="1">
      <c r="B616" s="119"/>
      <c r="D616" s="120" t="s">
        <v>73</v>
      </c>
      <c r="E616" s="121" t="s">
        <v>793</v>
      </c>
      <c r="F616" s="121" t="s">
        <v>794</v>
      </c>
      <c r="I616" s="122"/>
      <c r="J616" s="123">
        <f>BK616</f>
        <v>0</v>
      </c>
      <c r="L616" s="119"/>
      <c r="M616" s="124"/>
      <c r="P616" s="125">
        <f>SUM(P617:P632)</f>
        <v>0</v>
      </c>
      <c r="R616" s="125">
        <f>SUM(R617:R632)</f>
        <v>0</v>
      </c>
      <c r="T616" s="126">
        <f>SUM(T617:T632)</f>
        <v>0</v>
      </c>
      <c r="AR616" s="120" t="s">
        <v>84</v>
      </c>
      <c r="AT616" s="127" t="s">
        <v>73</v>
      </c>
      <c r="AU616" s="127" t="s">
        <v>74</v>
      </c>
      <c r="AY616" s="120" t="s">
        <v>159</v>
      </c>
      <c r="BK616" s="128">
        <f>SUM(BK617:BK632)</f>
        <v>0</v>
      </c>
    </row>
    <row r="617" spans="2:65" s="1" customFormat="1" ht="24">
      <c r="B617" s="129"/>
      <c r="C617" s="130" t="s">
        <v>198</v>
      </c>
      <c r="D617" s="130" t="s">
        <v>160</v>
      </c>
      <c r="E617" s="131" t="s">
        <v>795</v>
      </c>
      <c r="F617" s="132" t="s">
        <v>796</v>
      </c>
      <c r="G617" s="133" t="s">
        <v>210</v>
      </c>
      <c r="H617" s="134">
        <v>10</v>
      </c>
      <c r="I617" s="135"/>
      <c r="J617" s="136">
        <f>ROUND(I617*H617,2)</f>
        <v>0</v>
      </c>
      <c r="K617" s="132" t="s">
        <v>219</v>
      </c>
      <c r="L617" s="31"/>
      <c r="M617" s="137" t="s">
        <v>1</v>
      </c>
      <c r="N617" s="138" t="s">
        <v>39</v>
      </c>
      <c r="P617" s="139">
        <f>O617*H617</f>
        <v>0</v>
      </c>
      <c r="Q617" s="139">
        <v>0</v>
      </c>
      <c r="R617" s="139">
        <f>Q617*H617</f>
        <v>0</v>
      </c>
      <c r="S617" s="139">
        <v>0</v>
      </c>
      <c r="T617" s="140">
        <f>S617*H617</f>
        <v>0</v>
      </c>
      <c r="AR617" s="141" t="s">
        <v>268</v>
      </c>
      <c r="AT617" s="141" t="s">
        <v>160</v>
      </c>
      <c r="AU617" s="141" t="s">
        <v>82</v>
      </c>
      <c r="AY617" s="16" t="s">
        <v>159</v>
      </c>
      <c r="BE617" s="142">
        <f>IF(N617="základní",J617,0)</f>
        <v>0</v>
      </c>
      <c r="BF617" s="142">
        <f>IF(N617="snížená",J617,0)</f>
        <v>0</v>
      </c>
      <c r="BG617" s="142">
        <f>IF(N617="zákl. přenesená",J617,0)</f>
        <v>0</v>
      </c>
      <c r="BH617" s="142">
        <f>IF(N617="sníž. přenesená",J617,0)</f>
        <v>0</v>
      </c>
      <c r="BI617" s="142">
        <f>IF(N617="nulová",J617,0)</f>
        <v>0</v>
      </c>
      <c r="BJ617" s="16" t="s">
        <v>82</v>
      </c>
      <c r="BK617" s="142">
        <f>ROUND(I617*H617,2)</f>
        <v>0</v>
      </c>
      <c r="BL617" s="16" t="s">
        <v>268</v>
      </c>
      <c r="BM617" s="141" t="s">
        <v>797</v>
      </c>
    </row>
    <row r="618" spans="2:65" s="1" customFormat="1">
      <c r="B618" s="31"/>
      <c r="D618" s="143" t="s">
        <v>167</v>
      </c>
      <c r="F618" s="144" t="s">
        <v>796</v>
      </c>
      <c r="I618" s="145"/>
      <c r="L618" s="31"/>
      <c r="M618" s="146"/>
      <c r="T618" s="54"/>
      <c r="AT618" s="16" t="s">
        <v>167</v>
      </c>
      <c r="AU618" s="16" t="s">
        <v>82</v>
      </c>
    </row>
    <row r="619" spans="2:65" s="12" customFormat="1">
      <c r="B619" s="149"/>
      <c r="D619" s="143" t="s">
        <v>171</v>
      </c>
      <c r="E619" s="150" t="s">
        <v>1</v>
      </c>
      <c r="F619" s="151" t="s">
        <v>798</v>
      </c>
      <c r="H619" s="152">
        <v>10</v>
      </c>
      <c r="I619" s="153"/>
      <c r="L619" s="149"/>
      <c r="M619" s="154"/>
      <c r="T619" s="155"/>
      <c r="AT619" s="150" t="s">
        <v>171</v>
      </c>
      <c r="AU619" s="150" t="s">
        <v>82</v>
      </c>
      <c r="AV619" s="12" t="s">
        <v>84</v>
      </c>
      <c r="AW619" s="12" t="s">
        <v>31</v>
      </c>
      <c r="AX619" s="12" t="s">
        <v>74</v>
      </c>
      <c r="AY619" s="150" t="s">
        <v>159</v>
      </c>
    </row>
    <row r="620" spans="2:65" s="13" customFormat="1">
      <c r="B620" s="156"/>
      <c r="D620" s="143" t="s">
        <v>171</v>
      </c>
      <c r="E620" s="157" t="s">
        <v>1</v>
      </c>
      <c r="F620" s="158" t="s">
        <v>173</v>
      </c>
      <c r="H620" s="159">
        <v>10</v>
      </c>
      <c r="I620" s="160"/>
      <c r="L620" s="156"/>
      <c r="M620" s="161"/>
      <c r="T620" s="162"/>
      <c r="AT620" s="157" t="s">
        <v>171</v>
      </c>
      <c r="AU620" s="157" t="s">
        <v>82</v>
      </c>
      <c r="AV620" s="13" t="s">
        <v>165</v>
      </c>
      <c r="AW620" s="13" t="s">
        <v>31</v>
      </c>
      <c r="AX620" s="13" t="s">
        <v>82</v>
      </c>
      <c r="AY620" s="157" t="s">
        <v>159</v>
      </c>
    </row>
    <row r="621" spans="2:65" s="1" customFormat="1" ht="24.2" customHeight="1">
      <c r="B621" s="129"/>
      <c r="C621" s="130" t="s">
        <v>799</v>
      </c>
      <c r="D621" s="130" t="s">
        <v>160</v>
      </c>
      <c r="E621" s="131" t="s">
        <v>800</v>
      </c>
      <c r="F621" s="132" t="s">
        <v>801</v>
      </c>
      <c r="G621" s="133" t="s">
        <v>218</v>
      </c>
      <c r="H621" s="134">
        <v>1</v>
      </c>
      <c r="I621" s="135"/>
      <c r="J621" s="136">
        <f>ROUND(I621*H621,2)</f>
        <v>0</v>
      </c>
      <c r="K621" s="132" t="s">
        <v>219</v>
      </c>
      <c r="L621" s="31"/>
      <c r="M621" s="137" t="s">
        <v>1</v>
      </c>
      <c r="N621" s="138" t="s">
        <v>39</v>
      </c>
      <c r="P621" s="139">
        <f>O621*H621</f>
        <v>0</v>
      </c>
      <c r="Q621" s="139">
        <v>0</v>
      </c>
      <c r="R621" s="139">
        <f>Q621*H621</f>
        <v>0</v>
      </c>
      <c r="S621" s="139">
        <v>0</v>
      </c>
      <c r="T621" s="140">
        <f>S621*H621</f>
        <v>0</v>
      </c>
      <c r="AR621" s="141" t="s">
        <v>268</v>
      </c>
      <c r="AT621" s="141" t="s">
        <v>160</v>
      </c>
      <c r="AU621" s="141" t="s">
        <v>82</v>
      </c>
      <c r="AY621" s="16" t="s">
        <v>159</v>
      </c>
      <c r="BE621" s="142">
        <f>IF(N621="základní",J621,0)</f>
        <v>0</v>
      </c>
      <c r="BF621" s="142">
        <f>IF(N621="snížená",J621,0)</f>
        <v>0</v>
      </c>
      <c r="BG621" s="142">
        <f>IF(N621="zákl. přenesená",J621,0)</f>
        <v>0</v>
      </c>
      <c r="BH621" s="142">
        <f>IF(N621="sníž. přenesená",J621,0)</f>
        <v>0</v>
      </c>
      <c r="BI621" s="142">
        <f>IF(N621="nulová",J621,0)</f>
        <v>0</v>
      </c>
      <c r="BJ621" s="16" t="s">
        <v>82</v>
      </c>
      <c r="BK621" s="142">
        <f>ROUND(I621*H621,2)</f>
        <v>0</v>
      </c>
      <c r="BL621" s="16" t="s">
        <v>268</v>
      </c>
      <c r="BM621" s="141" t="s">
        <v>802</v>
      </c>
    </row>
    <row r="622" spans="2:65" s="1" customFormat="1">
      <c r="B622" s="31"/>
      <c r="D622" s="143" t="s">
        <v>167</v>
      </c>
      <c r="F622" s="144" t="s">
        <v>801</v>
      </c>
      <c r="I622" s="145"/>
      <c r="L622" s="31"/>
      <c r="M622" s="146"/>
      <c r="T622" s="54"/>
      <c r="AT622" s="16" t="s">
        <v>167</v>
      </c>
      <c r="AU622" s="16" t="s">
        <v>82</v>
      </c>
    </row>
    <row r="623" spans="2:65" s="1" customFormat="1" ht="16.5" customHeight="1">
      <c r="B623" s="129"/>
      <c r="C623" s="130" t="s">
        <v>803</v>
      </c>
      <c r="D623" s="130" t="s">
        <v>160</v>
      </c>
      <c r="E623" s="131" t="s">
        <v>804</v>
      </c>
      <c r="F623" s="132" t="s">
        <v>805</v>
      </c>
      <c r="G623" s="133" t="s">
        <v>783</v>
      </c>
      <c r="H623" s="181"/>
      <c r="I623" s="135"/>
      <c r="J623" s="136">
        <f>ROUND(I623*H623,2)</f>
        <v>0</v>
      </c>
      <c r="K623" s="132" t="s">
        <v>164</v>
      </c>
      <c r="L623" s="31"/>
      <c r="M623" s="137" t="s">
        <v>1</v>
      </c>
      <c r="N623" s="138" t="s">
        <v>39</v>
      </c>
      <c r="P623" s="139">
        <f>O623*H623</f>
        <v>0</v>
      </c>
      <c r="Q623" s="139">
        <v>0</v>
      </c>
      <c r="R623" s="139">
        <f>Q623*H623</f>
        <v>0</v>
      </c>
      <c r="S623" s="139">
        <v>0</v>
      </c>
      <c r="T623" s="140">
        <f>S623*H623</f>
        <v>0</v>
      </c>
      <c r="AR623" s="141" t="s">
        <v>268</v>
      </c>
      <c r="AT623" s="141" t="s">
        <v>160</v>
      </c>
      <c r="AU623" s="141" t="s">
        <v>82</v>
      </c>
      <c r="AY623" s="16" t="s">
        <v>159</v>
      </c>
      <c r="BE623" s="142">
        <f>IF(N623="základní",J623,0)</f>
        <v>0</v>
      </c>
      <c r="BF623" s="142">
        <f>IF(N623="snížená",J623,0)</f>
        <v>0</v>
      </c>
      <c r="BG623" s="142">
        <f>IF(N623="zákl. přenesená",J623,0)</f>
        <v>0</v>
      </c>
      <c r="BH623" s="142">
        <f>IF(N623="sníž. přenesená",J623,0)</f>
        <v>0</v>
      </c>
      <c r="BI623" s="142">
        <f>IF(N623="nulová",J623,0)</f>
        <v>0</v>
      </c>
      <c r="BJ623" s="16" t="s">
        <v>82</v>
      </c>
      <c r="BK623" s="142">
        <f>ROUND(I623*H623,2)</f>
        <v>0</v>
      </c>
      <c r="BL623" s="16" t="s">
        <v>268</v>
      </c>
      <c r="BM623" s="141" t="s">
        <v>806</v>
      </c>
    </row>
    <row r="624" spans="2:65" s="1" customFormat="1" ht="19.5">
      <c r="B624" s="31"/>
      <c r="D624" s="143" t="s">
        <v>167</v>
      </c>
      <c r="F624" s="144" t="s">
        <v>807</v>
      </c>
      <c r="I624" s="145"/>
      <c r="L624" s="31"/>
      <c r="M624" s="146"/>
      <c r="T624" s="54"/>
      <c r="AT624" s="16" t="s">
        <v>167</v>
      </c>
      <c r="AU624" s="16" t="s">
        <v>82</v>
      </c>
    </row>
    <row r="625" spans="2:65" s="1" customFormat="1">
      <c r="B625" s="31"/>
      <c r="D625" s="147" t="s">
        <v>169</v>
      </c>
      <c r="F625" s="148" t="s">
        <v>808</v>
      </c>
      <c r="I625" s="145"/>
      <c r="L625" s="31"/>
      <c r="M625" s="146"/>
      <c r="T625" s="54"/>
      <c r="AT625" s="16" t="s">
        <v>169</v>
      </c>
      <c r="AU625" s="16" t="s">
        <v>82</v>
      </c>
    </row>
    <row r="626" spans="2:65" s="1" customFormat="1" ht="16.5" customHeight="1">
      <c r="B626" s="129"/>
      <c r="C626" s="130" t="s">
        <v>809</v>
      </c>
      <c r="D626" s="130" t="s">
        <v>160</v>
      </c>
      <c r="E626" s="131" t="s">
        <v>810</v>
      </c>
      <c r="F626" s="132" t="s">
        <v>811</v>
      </c>
      <c r="G626" s="133" t="s">
        <v>783</v>
      </c>
      <c r="H626" s="181"/>
      <c r="I626" s="135"/>
      <c r="J626" s="136">
        <f>ROUND(I626*H626,2)</f>
        <v>0</v>
      </c>
      <c r="K626" s="132" t="s">
        <v>164</v>
      </c>
      <c r="L626" s="31"/>
      <c r="M626" s="137" t="s">
        <v>1</v>
      </c>
      <c r="N626" s="138" t="s">
        <v>39</v>
      </c>
      <c r="P626" s="139">
        <f>O626*H626</f>
        <v>0</v>
      </c>
      <c r="Q626" s="139">
        <v>0</v>
      </c>
      <c r="R626" s="139">
        <f>Q626*H626</f>
        <v>0</v>
      </c>
      <c r="S626" s="139">
        <v>0</v>
      </c>
      <c r="T626" s="140">
        <f>S626*H626</f>
        <v>0</v>
      </c>
      <c r="AR626" s="141" t="s">
        <v>268</v>
      </c>
      <c r="AT626" s="141" t="s">
        <v>160</v>
      </c>
      <c r="AU626" s="141" t="s">
        <v>82</v>
      </c>
      <c r="AY626" s="16" t="s">
        <v>159</v>
      </c>
      <c r="BE626" s="142">
        <f>IF(N626="základní",J626,0)</f>
        <v>0</v>
      </c>
      <c r="BF626" s="142">
        <f>IF(N626="snížená",J626,0)</f>
        <v>0</v>
      </c>
      <c r="BG626" s="142">
        <f>IF(N626="zákl. přenesená",J626,0)</f>
        <v>0</v>
      </c>
      <c r="BH626" s="142">
        <f>IF(N626="sníž. přenesená",J626,0)</f>
        <v>0</v>
      </c>
      <c r="BI626" s="142">
        <f>IF(N626="nulová",J626,0)</f>
        <v>0</v>
      </c>
      <c r="BJ626" s="16" t="s">
        <v>82</v>
      </c>
      <c r="BK626" s="142">
        <f>ROUND(I626*H626,2)</f>
        <v>0</v>
      </c>
      <c r="BL626" s="16" t="s">
        <v>268</v>
      </c>
      <c r="BM626" s="141" t="s">
        <v>812</v>
      </c>
    </row>
    <row r="627" spans="2:65" s="1" customFormat="1" ht="19.5">
      <c r="B627" s="31"/>
      <c r="D627" s="143" t="s">
        <v>167</v>
      </c>
      <c r="F627" s="144" t="s">
        <v>813</v>
      </c>
      <c r="I627" s="145"/>
      <c r="L627" s="31"/>
      <c r="M627" s="146"/>
      <c r="T627" s="54"/>
      <c r="AT627" s="16" t="s">
        <v>167</v>
      </c>
      <c r="AU627" s="16" t="s">
        <v>82</v>
      </c>
    </row>
    <row r="628" spans="2:65" s="1" customFormat="1">
      <c r="B628" s="31"/>
      <c r="D628" s="147" t="s">
        <v>169</v>
      </c>
      <c r="F628" s="148" t="s">
        <v>814</v>
      </c>
      <c r="I628" s="145"/>
      <c r="L628" s="31"/>
      <c r="M628" s="146"/>
      <c r="T628" s="54"/>
      <c r="AT628" s="16" t="s">
        <v>169</v>
      </c>
      <c r="AU628" s="16" t="s">
        <v>82</v>
      </c>
    </row>
    <row r="629" spans="2:65" s="1" customFormat="1" ht="16.5" customHeight="1">
      <c r="B629" s="129"/>
      <c r="C629" s="130" t="s">
        <v>815</v>
      </c>
      <c r="D629" s="130" t="s">
        <v>160</v>
      </c>
      <c r="E629" s="131" t="s">
        <v>816</v>
      </c>
      <c r="F629" s="132" t="s">
        <v>817</v>
      </c>
      <c r="G629" s="133" t="s">
        <v>783</v>
      </c>
      <c r="H629" s="181"/>
      <c r="I629" s="135"/>
      <c r="J629" s="136">
        <f>ROUND(I629*H629,2)</f>
        <v>0</v>
      </c>
      <c r="K629" s="132" t="s">
        <v>164</v>
      </c>
      <c r="L629" s="31"/>
      <c r="M629" s="137" t="s">
        <v>1</v>
      </c>
      <c r="N629" s="138" t="s">
        <v>39</v>
      </c>
      <c r="P629" s="139">
        <f>O629*H629</f>
        <v>0</v>
      </c>
      <c r="Q629" s="139">
        <v>0</v>
      </c>
      <c r="R629" s="139">
        <f>Q629*H629</f>
        <v>0</v>
      </c>
      <c r="S629" s="139">
        <v>0</v>
      </c>
      <c r="T629" s="140">
        <f>S629*H629</f>
        <v>0</v>
      </c>
      <c r="AR629" s="141" t="s">
        <v>268</v>
      </c>
      <c r="AT629" s="141" t="s">
        <v>160</v>
      </c>
      <c r="AU629" s="141" t="s">
        <v>82</v>
      </c>
      <c r="AY629" s="16" t="s">
        <v>159</v>
      </c>
      <c r="BE629" s="142">
        <f>IF(N629="základní",J629,0)</f>
        <v>0</v>
      </c>
      <c r="BF629" s="142">
        <f>IF(N629="snížená",J629,0)</f>
        <v>0</v>
      </c>
      <c r="BG629" s="142">
        <f>IF(N629="zákl. přenesená",J629,0)</f>
        <v>0</v>
      </c>
      <c r="BH629" s="142">
        <f>IF(N629="sníž. přenesená",J629,0)</f>
        <v>0</v>
      </c>
      <c r="BI629" s="142">
        <f>IF(N629="nulová",J629,0)</f>
        <v>0</v>
      </c>
      <c r="BJ629" s="16" t="s">
        <v>82</v>
      </c>
      <c r="BK629" s="142">
        <f>ROUND(I629*H629,2)</f>
        <v>0</v>
      </c>
      <c r="BL629" s="16" t="s">
        <v>268</v>
      </c>
      <c r="BM629" s="141" t="s">
        <v>818</v>
      </c>
    </row>
    <row r="630" spans="2:65" s="1" customFormat="1" ht="19.5">
      <c r="B630" s="31"/>
      <c r="D630" s="143" t="s">
        <v>167</v>
      </c>
      <c r="F630" s="144" t="s">
        <v>819</v>
      </c>
      <c r="I630" s="145"/>
      <c r="L630" s="31"/>
      <c r="M630" s="146"/>
      <c r="T630" s="54"/>
      <c r="AT630" s="16" t="s">
        <v>167</v>
      </c>
      <c r="AU630" s="16" t="s">
        <v>82</v>
      </c>
    </row>
    <row r="631" spans="2:65" s="1" customFormat="1">
      <c r="B631" s="31"/>
      <c r="D631" s="147" t="s">
        <v>169</v>
      </c>
      <c r="F631" s="148" t="s">
        <v>820</v>
      </c>
      <c r="I631" s="145"/>
      <c r="L631" s="31"/>
      <c r="M631" s="146"/>
      <c r="T631" s="54"/>
      <c r="AT631" s="16" t="s">
        <v>169</v>
      </c>
      <c r="AU631" s="16" t="s">
        <v>82</v>
      </c>
    </row>
    <row r="632" spans="2:65" s="12" customFormat="1">
      <c r="B632" s="149"/>
      <c r="D632" s="143" t="s">
        <v>171</v>
      </c>
      <c r="F632" s="151" t="s">
        <v>821</v>
      </c>
      <c r="H632" s="152">
        <v>55900</v>
      </c>
      <c r="I632" s="153"/>
      <c r="L632" s="149"/>
      <c r="M632" s="154"/>
      <c r="T632" s="155"/>
      <c r="AT632" s="150" t="s">
        <v>171</v>
      </c>
      <c r="AU632" s="150" t="s">
        <v>82</v>
      </c>
      <c r="AV632" s="12" t="s">
        <v>84</v>
      </c>
      <c r="AW632" s="12" t="s">
        <v>3</v>
      </c>
      <c r="AX632" s="12" t="s">
        <v>82</v>
      </c>
      <c r="AY632" s="150" t="s">
        <v>159</v>
      </c>
    </row>
    <row r="633" spans="2:65" s="11" customFormat="1" ht="25.9" customHeight="1">
      <c r="B633" s="119"/>
      <c r="D633" s="120" t="s">
        <v>73</v>
      </c>
      <c r="E633" s="121" t="s">
        <v>822</v>
      </c>
      <c r="F633" s="121" t="s">
        <v>823</v>
      </c>
      <c r="I633" s="122"/>
      <c r="J633" s="123">
        <f>BK633</f>
        <v>0</v>
      </c>
      <c r="L633" s="119"/>
      <c r="M633" s="124"/>
      <c r="P633" s="125">
        <f>P634</f>
        <v>0</v>
      </c>
      <c r="R633" s="125">
        <f>R634</f>
        <v>1.3916952</v>
      </c>
      <c r="T633" s="126">
        <f>T634</f>
        <v>0</v>
      </c>
      <c r="AR633" s="120" t="s">
        <v>84</v>
      </c>
      <c r="AT633" s="127" t="s">
        <v>73</v>
      </c>
      <c r="AU633" s="127" t="s">
        <v>74</v>
      </c>
      <c r="AY633" s="120" t="s">
        <v>159</v>
      </c>
      <c r="BK633" s="128">
        <f>BK634</f>
        <v>0</v>
      </c>
    </row>
    <row r="634" spans="2:65" s="11" customFormat="1" ht="22.9" customHeight="1">
      <c r="B634" s="119"/>
      <c r="D634" s="120" t="s">
        <v>73</v>
      </c>
      <c r="E634" s="179" t="s">
        <v>824</v>
      </c>
      <c r="F634" s="179" t="s">
        <v>825</v>
      </c>
      <c r="I634" s="122"/>
      <c r="J634" s="180">
        <f>BK634</f>
        <v>0</v>
      </c>
      <c r="L634" s="119"/>
      <c r="M634" s="124"/>
      <c r="P634" s="125">
        <f>SUM(P635:P650)</f>
        <v>0</v>
      </c>
      <c r="R634" s="125">
        <f>SUM(R635:R650)</f>
        <v>1.3916952</v>
      </c>
      <c r="T634" s="126">
        <f>SUM(T635:T650)</f>
        <v>0</v>
      </c>
      <c r="AR634" s="120" t="s">
        <v>84</v>
      </c>
      <c r="AT634" s="127" t="s">
        <v>73</v>
      </c>
      <c r="AU634" s="127" t="s">
        <v>82</v>
      </c>
      <c r="AY634" s="120" t="s">
        <v>159</v>
      </c>
      <c r="BK634" s="128">
        <f>SUM(BK635:BK650)</f>
        <v>0</v>
      </c>
    </row>
    <row r="635" spans="2:65" s="1" customFormat="1" ht="21.75" customHeight="1">
      <c r="B635" s="129"/>
      <c r="C635" s="130" t="s">
        <v>494</v>
      </c>
      <c r="D635" s="130" t="s">
        <v>160</v>
      </c>
      <c r="E635" s="131" t="s">
        <v>826</v>
      </c>
      <c r="F635" s="132" t="s">
        <v>827</v>
      </c>
      <c r="G635" s="133" t="s">
        <v>163</v>
      </c>
      <c r="H635" s="134">
        <v>41.58</v>
      </c>
      <c r="I635" s="135"/>
      <c r="J635" s="136">
        <f>ROUND(I635*H635,2)</f>
        <v>0</v>
      </c>
      <c r="K635" s="132" t="s">
        <v>164</v>
      </c>
      <c r="L635" s="31"/>
      <c r="M635" s="137" t="s">
        <v>1</v>
      </c>
      <c r="N635" s="138" t="s">
        <v>39</v>
      </c>
      <c r="P635" s="139">
        <f>O635*H635</f>
        <v>0</v>
      </c>
      <c r="Q635" s="139">
        <v>4.0000000000000003E-5</v>
      </c>
      <c r="R635" s="139">
        <f>Q635*H635</f>
        <v>1.6632000000000001E-3</v>
      </c>
      <c r="S635" s="139">
        <v>0</v>
      </c>
      <c r="T635" s="140">
        <f>S635*H635</f>
        <v>0</v>
      </c>
      <c r="AR635" s="141" t="s">
        <v>268</v>
      </c>
      <c r="AT635" s="141" t="s">
        <v>160</v>
      </c>
      <c r="AU635" s="141" t="s">
        <v>84</v>
      </c>
      <c r="AY635" s="16" t="s">
        <v>159</v>
      </c>
      <c r="BE635" s="142">
        <f>IF(N635="základní",J635,0)</f>
        <v>0</v>
      </c>
      <c r="BF635" s="142">
        <f>IF(N635="snížená",J635,0)</f>
        <v>0</v>
      </c>
      <c r="BG635" s="142">
        <f>IF(N635="zákl. přenesená",J635,0)</f>
        <v>0</v>
      </c>
      <c r="BH635" s="142">
        <f>IF(N635="sníž. přenesená",J635,0)</f>
        <v>0</v>
      </c>
      <c r="BI635" s="142">
        <f>IF(N635="nulová",J635,0)</f>
        <v>0</v>
      </c>
      <c r="BJ635" s="16" t="s">
        <v>82</v>
      </c>
      <c r="BK635" s="142">
        <f>ROUND(I635*H635,2)</f>
        <v>0</v>
      </c>
      <c r="BL635" s="16" t="s">
        <v>268</v>
      </c>
      <c r="BM635" s="141" t="s">
        <v>828</v>
      </c>
    </row>
    <row r="636" spans="2:65" s="1" customFormat="1" ht="19.5">
      <c r="B636" s="31"/>
      <c r="D636" s="143" t="s">
        <v>167</v>
      </c>
      <c r="F636" s="144" t="s">
        <v>829</v>
      </c>
      <c r="I636" s="145"/>
      <c r="L636" s="31"/>
      <c r="M636" s="146"/>
      <c r="T636" s="54"/>
      <c r="AT636" s="16" t="s">
        <v>167</v>
      </c>
      <c r="AU636" s="16" t="s">
        <v>84</v>
      </c>
    </row>
    <row r="637" spans="2:65" s="1" customFormat="1">
      <c r="B637" s="31"/>
      <c r="D637" s="147" t="s">
        <v>169</v>
      </c>
      <c r="F637" s="148" t="s">
        <v>830</v>
      </c>
      <c r="I637" s="145"/>
      <c r="L637" s="31"/>
      <c r="M637" s="146"/>
      <c r="T637" s="54"/>
      <c r="AT637" s="16" t="s">
        <v>169</v>
      </c>
      <c r="AU637" s="16" t="s">
        <v>84</v>
      </c>
    </row>
    <row r="638" spans="2:65" s="12" customFormat="1">
      <c r="B638" s="149"/>
      <c r="D638" s="143" t="s">
        <v>171</v>
      </c>
      <c r="E638" s="150" t="s">
        <v>1</v>
      </c>
      <c r="F638" s="151" t="s">
        <v>831</v>
      </c>
      <c r="H638" s="152">
        <v>18.48</v>
      </c>
      <c r="I638" s="153"/>
      <c r="L638" s="149"/>
      <c r="M638" s="154"/>
      <c r="T638" s="155"/>
      <c r="AT638" s="150" t="s">
        <v>171</v>
      </c>
      <c r="AU638" s="150" t="s">
        <v>84</v>
      </c>
      <c r="AV638" s="12" t="s">
        <v>84</v>
      </c>
      <c r="AW638" s="12" t="s">
        <v>31</v>
      </c>
      <c r="AX638" s="12" t="s">
        <v>74</v>
      </c>
      <c r="AY638" s="150" t="s">
        <v>159</v>
      </c>
    </row>
    <row r="639" spans="2:65" s="12" customFormat="1">
      <c r="B639" s="149"/>
      <c r="D639" s="143" t="s">
        <v>171</v>
      </c>
      <c r="E639" s="150" t="s">
        <v>1</v>
      </c>
      <c r="F639" s="151" t="s">
        <v>832</v>
      </c>
      <c r="H639" s="152">
        <v>23.1</v>
      </c>
      <c r="I639" s="153"/>
      <c r="L639" s="149"/>
      <c r="M639" s="154"/>
      <c r="T639" s="155"/>
      <c r="AT639" s="150" t="s">
        <v>171</v>
      </c>
      <c r="AU639" s="150" t="s">
        <v>84</v>
      </c>
      <c r="AV639" s="12" t="s">
        <v>84</v>
      </c>
      <c r="AW639" s="12" t="s">
        <v>31</v>
      </c>
      <c r="AX639" s="12" t="s">
        <v>74</v>
      </c>
      <c r="AY639" s="150" t="s">
        <v>159</v>
      </c>
    </row>
    <row r="640" spans="2:65" s="13" customFormat="1">
      <c r="B640" s="156"/>
      <c r="D640" s="143" t="s">
        <v>171</v>
      </c>
      <c r="E640" s="157" t="s">
        <v>1</v>
      </c>
      <c r="F640" s="158" t="s">
        <v>173</v>
      </c>
      <c r="H640" s="159">
        <v>41.58</v>
      </c>
      <c r="I640" s="160"/>
      <c r="L640" s="156"/>
      <c r="M640" s="161"/>
      <c r="T640" s="162"/>
      <c r="AT640" s="157" t="s">
        <v>171</v>
      </c>
      <c r="AU640" s="157" t="s">
        <v>84</v>
      </c>
      <c r="AV640" s="13" t="s">
        <v>165</v>
      </c>
      <c r="AW640" s="13" t="s">
        <v>31</v>
      </c>
      <c r="AX640" s="13" t="s">
        <v>82</v>
      </c>
      <c r="AY640" s="157" t="s">
        <v>159</v>
      </c>
    </row>
    <row r="641" spans="2:65" s="1" customFormat="1" ht="16.5" customHeight="1">
      <c r="B641" s="129"/>
      <c r="C641" s="169" t="s">
        <v>511</v>
      </c>
      <c r="D641" s="169" t="s">
        <v>418</v>
      </c>
      <c r="E641" s="170" t="s">
        <v>833</v>
      </c>
      <c r="F641" s="171" t="s">
        <v>834</v>
      </c>
      <c r="G641" s="172" t="s">
        <v>218</v>
      </c>
      <c r="H641" s="173">
        <v>88.2</v>
      </c>
      <c r="I641" s="174"/>
      <c r="J641" s="175">
        <f>ROUND(I641*H641,2)</f>
        <v>0</v>
      </c>
      <c r="K641" s="171" t="s">
        <v>164</v>
      </c>
      <c r="L641" s="176"/>
      <c r="M641" s="177" t="s">
        <v>1</v>
      </c>
      <c r="N641" s="178" t="s">
        <v>39</v>
      </c>
      <c r="P641" s="139">
        <f>O641*H641</f>
        <v>0</v>
      </c>
      <c r="Q641" s="139">
        <v>1.576E-2</v>
      </c>
      <c r="R641" s="139">
        <f>Q641*H641</f>
        <v>1.3900319999999999</v>
      </c>
      <c r="S641" s="139">
        <v>0</v>
      </c>
      <c r="T641" s="140">
        <f>S641*H641</f>
        <v>0</v>
      </c>
      <c r="AR641" s="141" t="s">
        <v>394</v>
      </c>
      <c r="AT641" s="141" t="s">
        <v>418</v>
      </c>
      <c r="AU641" s="141" t="s">
        <v>84</v>
      </c>
      <c r="AY641" s="16" t="s">
        <v>159</v>
      </c>
      <c r="BE641" s="142">
        <f>IF(N641="základní",J641,0)</f>
        <v>0</v>
      </c>
      <c r="BF641" s="142">
        <f>IF(N641="snížená",J641,0)</f>
        <v>0</v>
      </c>
      <c r="BG641" s="142">
        <f>IF(N641="zákl. přenesená",J641,0)</f>
        <v>0</v>
      </c>
      <c r="BH641" s="142">
        <f>IF(N641="sníž. přenesená",J641,0)</f>
        <v>0</v>
      </c>
      <c r="BI641" s="142">
        <f>IF(N641="nulová",J641,0)</f>
        <v>0</v>
      </c>
      <c r="BJ641" s="16" t="s">
        <v>82</v>
      </c>
      <c r="BK641" s="142">
        <f>ROUND(I641*H641,2)</f>
        <v>0</v>
      </c>
      <c r="BL641" s="16" t="s">
        <v>268</v>
      </c>
      <c r="BM641" s="141" t="s">
        <v>835</v>
      </c>
    </row>
    <row r="642" spans="2:65" s="1" customFormat="1">
      <c r="B642" s="31"/>
      <c r="D642" s="143" t="s">
        <v>167</v>
      </c>
      <c r="F642" s="144" t="s">
        <v>836</v>
      </c>
      <c r="I642" s="145"/>
      <c r="L642" s="31"/>
      <c r="M642" s="146"/>
      <c r="T642" s="54"/>
      <c r="AT642" s="16" t="s">
        <v>167</v>
      </c>
      <c r="AU642" s="16" t="s">
        <v>84</v>
      </c>
    </row>
    <row r="643" spans="2:65" s="12" customFormat="1">
      <c r="B643" s="149"/>
      <c r="D643" s="143" t="s">
        <v>171</v>
      </c>
      <c r="E643" s="150" t="s">
        <v>1</v>
      </c>
      <c r="F643" s="151" t="s">
        <v>837</v>
      </c>
      <c r="H643" s="152">
        <v>88.2</v>
      </c>
      <c r="I643" s="153"/>
      <c r="L643" s="149"/>
      <c r="M643" s="154"/>
      <c r="T643" s="155"/>
      <c r="AT643" s="150" t="s">
        <v>171</v>
      </c>
      <c r="AU643" s="150" t="s">
        <v>84</v>
      </c>
      <c r="AV643" s="12" t="s">
        <v>84</v>
      </c>
      <c r="AW643" s="12" t="s">
        <v>31</v>
      </c>
      <c r="AX643" s="12" t="s">
        <v>74</v>
      </c>
      <c r="AY643" s="150" t="s">
        <v>159</v>
      </c>
    </row>
    <row r="644" spans="2:65" s="13" customFormat="1">
      <c r="B644" s="156"/>
      <c r="D644" s="143" t="s">
        <v>171</v>
      </c>
      <c r="E644" s="157" t="s">
        <v>1</v>
      </c>
      <c r="F644" s="158" t="s">
        <v>173</v>
      </c>
      <c r="H644" s="159">
        <v>88.2</v>
      </c>
      <c r="I644" s="160"/>
      <c r="L644" s="156"/>
      <c r="M644" s="161"/>
      <c r="T644" s="162"/>
      <c r="AT644" s="157" t="s">
        <v>171</v>
      </c>
      <c r="AU644" s="157" t="s">
        <v>84</v>
      </c>
      <c r="AV644" s="13" t="s">
        <v>165</v>
      </c>
      <c r="AW644" s="13" t="s">
        <v>31</v>
      </c>
      <c r="AX644" s="13" t="s">
        <v>82</v>
      </c>
      <c r="AY644" s="157" t="s">
        <v>159</v>
      </c>
    </row>
    <row r="645" spans="2:65" s="1" customFormat="1" ht="16.5" customHeight="1">
      <c r="B645" s="129"/>
      <c r="C645" s="130" t="s">
        <v>838</v>
      </c>
      <c r="D645" s="130" t="s">
        <v>160</v>
      </c>
      <c r="E645" s="131" t="s">
        <v>839</v>
      </c>
      <c r="F645" s="132" t="s">
        <v>840</v>
      </c>
      <c r="G645" s="133" t="s">
        <v>783</v>
      </c>
      <c r="H645" s="181"/>
      <c r="I645" s="135"/>
      <c r="J645" s="136">
        <f>ROUND(I645*H645,2)</f>
        <v>0</v>
      </c>
      <c r="K645" s="132" t="s">
        <v>164</v>
      </c>
      <c r="L645" s="31"/>
      <c r="M645" s="137" t="s">
        <v>1</v>
      </c>
      <c r="N645" s="138" t="s">
        <v>39</v>
      </c>
      <c r="P645" s="139">
        <f>O645*H645</f>
        <v>0</v>
      </c>
      <c r="Q645" s="139">
        <v>0</v>
      </c>
      <c r="R645" s="139">
        <f>Q645*H645</f>
        <v>0</v>
      </c>
      <c r="S645" s="139">
        <v>0</v>
      </c>
      <c r="T645" s="140">
        <f>S645*H645</f>
        <v>0</v>
      </c>
      <c r="AR645" s="141" t="s">
        <v>268</v>
      </c>
      <c r="AT645" s="141" t="s">
        <v>160</v>
      </c>
      <c r="AU645" s="141" t="s">
        <v>84</v>
      </c>
      <c r="AY645" s="16" t="s">
        <v>159</v>
      </c>
      <c r="BE645" s="142">
        <f>IF(N645="základní",J645,0)</f>
        <v>0</v>
      </c>
      <c r="BF645" s="142">
        <f>IF(N645="snížená",J645,0)</f>
        <v>0</v>
      </c>
      <c r="BG645" s="142">
        <f>IF(N645="zákl. přenesená",J645,0)</f>
        <v>0</v>
      </c>
      <c r="BH645" s="142">
        <f>IF(N645="sníž. přenesená",J645,0)</f>
        <v>0</v>
      </c>
      <c r="BI645" s="142">
        <f>IF(N645="nulová",J645,0)</f>
        <v>0</v>
      </c>
      <c r="BJ645" s="16" t="s">
        <v>82</v>
      </c>
      <c r="BK645" s="142">
        <f>ROUND(I645*H645,2)</f>
        <v>0</v>
      </c>
      <c r="BL645" s="16" t="s">
        <v>268</v>
      </c>
      <c r="BM645" s="141" t="s">
        <v>841</v>
      </c>
    </row>
    <row r="646" spans="2:65" s="1" customFormat="1" ht="19.5">
      <c r="B646" s="31"/>
      <c r="D646" s="143" t="s">
        <v>167</v>
      </c>
      <c r="F646" s="144" t="s">
        <v>842</v>
      </c>
      <c r="I646" s="145"/>
      <c r="L646" s="31"/>
      <c r="M646" s="146"/>
      <c r="T646" s="54"/>
      <c r="AT646" s="16" t="s">
        <v>167</v>
      </c>
      <c r="AU646" s="16" t="s">
        <v>84</v>
      </c>
    </row>
    <row r="647" spans="2:65" s="1" customFormat="1">
      <c r="B647" s="31"/>
      <c r="D647" s="147" t="s">
        <v>169</v>
      </c>
      <c r="F647" s="148" t="s">
        <v>843</v>
      </c>
      <c r="I647" s="145"/>
      <c r="L647" s="31"/>
      <c r="M647" s="146"/>
      <c r="T647" s="54"/>
      <c r="AT647" s="16" t="s">
        <v>169</v>
      </c>
      <c r="AU647" s="16" t="s">
        <v>84</v>
      </c>
    </row>
    <row r="648" spans="2:65" s="1" customFormat="1" ht="16.5" customHeight="1">
      <c r="B648" s="129"/>
      <c r="C648" s="130" t="s">
        <v>844</v>
      </c>
      <c r="D648" s="130" t="s">
        <v>160</v>
      </c>
      <c r="E648" s="131" t="s">
        <v>845</v>
      </c>
      <c r="F648" s="132" t="s">
        <v>846</v>
      </c>
      <c r="G648" s="133" t="s">
        <v>783</v>
      </c>
      <c r="H648" s="181"/>
      <c r="I648" s="135"/>
      <c r="J648" s="136">
        <f>ROUND(I648*H648,2)</f>
        <v>0</v>
      </c>
      <c r="K648" s="132" t="s">
        <v>164</v>
      </c>
      <c r="L648" s="31"/>
      <c r="M648" s="137" t="s">
        <v>1</v>
      </c>
      <c r="N648" s="138" t="s">
        <v>39</v>
      </c>
      <c r="P648" s="139">
        <f>O648*H648</f>
        <v>0</v>
      </c>
      <c r="Q648" s="139">
        <v>0</v>
      </c>
      <c r="R648" s="139">
        <f>Q648*H648</f>
        <v>0</v>
      </c>
      <c r="S648" s="139">
        <v>0</v>
      </c>
      <c r="T648" s="140">
        <f>S648*H648</f>
        <v>0</v>
      </c>
      <c r="AR648" s="141" t="s">
        <v>268</v>
      </c>
      <c r="AT648" s="141" t="s">
        <v>160</v>
      </c>
      <c r="AU648" s="141" t="s">
        <v>84</v>
      </c>
      <c r="AY648" s="16" t="s">
        <v>159</v>
      </c>
      <c r="BE648" s="142">
        <f>IF(N648="základní",J648,0)</f>
        <v>0</v>
      </c>
      <c r="BF648" s="142">
        <f>IF(N648="snížená",J648,0)</f>
        <v>0</v>
      </c>
      <c r="BG648" s="142">
        <f>IF(N648="zákl. přenesená",J648,0)</f>
        <v>0</v>
      </c>
      <c r="BH648" s="142">
        <f>IF(N648="sníž. přenesená",J648,0)</f>
        <v>0</v>
      </c>
      <c r="BI648" s="142">
        <f>IF(N648="nulová",J648,0)</f>
        <v>0</v>
      </c>
      <c r="BJ648" s="16" t="s">
        <v>82</v>
      </c>
      <c r="BK648" s="142">
        <f>ROUND(I648*H648,2)</f>
        <v>0</v>
      </c>
      <c r="BL648" s="16" t="s">
        <v>268</v>
      </c>
      <c r="BM648" s="141" t="s">
        <v>847</v>
      </c>
    </row>
    <row r="649" spans="2:65" s="1" customFormat="1" ht="19.5">
      <c r="B649" s="31"/>
      <c r="D649" s="143" t="s">
        <v>167</v>
      </c>
      <c r="F649" s="144" t="s">
        <v>848</v>
      </c>
      <c r="I649" s="145"/>
      <c r="L649" s="31"/>
      <c r="M649" s="146"/>
      <c r="T649" s="54"/>
      <c r="AT649" s="16" t="s">
        <v>167</v>
      </c>
      <c r="AU649" s="16" t="s">
        <v>84</v>
      </c>
    </row>
    <row r="650" spans="2:65" s="1" customFormat="1">
      <c r="B650" s="31"/>
      <c r="D650" s="147" t="s">
        <v>169</v>
      </c>
      <c r="F650" s="148" t="s">
        <v>849</v>
      </c>
      <c r="I650" s="145"/>
      <c r="L650" s="31"/>
      <c r="M650" s="182"/>
      <c r="N650" s="183"/>
      <c r="O650" s="183"/>
      <c r="P650" s="183"/>
      <c r="Q650" s="183"/>
      <c r="R650" s="183"/>
      <c r="S650" s="183"/>
      <c r="T650" s="184"/>
      <c r="AT650" s="16" t="s">
        <v>169</v>
      </c>
      <c r="AU650" s="16" t="s">
        <v>84</v>
      </c>
    </row>
    <row r="651" spans="2:65" s="1" customFormat="1" ht="6.95" customHeight="1">
      <c r="B651" s="43"/>
      <c r="C651" s="44"/>
      <c r="D651" s="44"/>
      <c r="E651" s="44"/>
      <c r="F651" s="44"/>
      <c r="G651" s="44"/>
      <c r="H651" s="44"/>
      <c r="I651" s="44"/>
      <c r="J651" s="44"/>
      <c r="K651" s="44"/>
      <c r="L651" s="31"/>
    </row>
  </sheetData>
  <sheetProtection algorithmName="SHA-512" hashValue="xuo4g0009o4LwVNR5ruGS9XzRhIMmsdpuvDOV1PeCCpWSl2WexRToIiRvCva9ZfaqkZhqu5XuYAoJjfU3HvVuQ==" saltValue="FaRuK7Jq/GFa6I4qDrHyxw==" spinCount="100000" sheet="1" objects="1" scenarios="1"/>
  <protectedRanges>
    <protectedRange sqref="C4:K27 C43:K77 I1:I1048576" name="Oblast2"/>
    <protectedRange sqref="I1:I1048576" name="O1"/>
  </protectedRanges>
  <autoFilter ref="C139:K650" xr:uid="{00000000-0009-0000-0000-000001000000}"/>
  <mergeCells count="9">
    <mergeCell ref="E87:H87"/>
    <mergeCell ref="E130:H130"/>
    <mergeCell ref="E132:H132"/>
    <mergeCell ref="L2:V2"/>
    <mergeCell ref="E7:H7"/>
    <mergeCell ref="E9:H9"/>
    <mergeCell ref="E18:H18"/>
    <mergeCell ref="E27:H27"/>
    <mergeCell ref="E85:H85"/>
  </mergeCells>
  <hyperlinks>
    <hyperlink ref="F144" r:id="rId1" xr:uid="{00000000-0004-0000-0100-000000000000}"/>
    <hyperlink ref="F149" r:id="rId2" xr:uid="{00000000-0004-0000-0100-000001000000}"/>
    <hyperlink ref="F152" r:id="rId3" xr:uid="{00000000-0004-0000-0100-000002000000}"/>
    <hyperlink ref="F157" r:id="rId4" xr:uid="{00000000-0004-0000-0100-000003000000}"/>
    <hyperlink ref="F162" r:id="rId5" xr:uid="{00000000-0004-0000-0100-000004000000}"/>
    <hyperlink ref="F167" r:id="rId6" xr:uid="{00000000-0004-0000-0100-000005000000}"/>
    <hyperlink ref="F172" r:id="rId7" xr:uid="{00000000-0004-0000-0100-000006000000}"/>
    <hyperlink ref="F183" r:id="rId8" xr:uid="{00000000-0004-0000-0100-000007000000}"/>
    <hyperlink ref="F188" r:id="rId9" xr:uid="{00000000-0004-0000-0100-000008000000}"/>
    <hyperlink ref="F195" r:id="rId10" xr:uid="{00000000-0004-0000-0100-000009000000}"/>
    <hyperlink ref="F206" r:id="rId11" xr:uid="{00000000-0004-0000-0100-00000A000000}"/>
    <hyperlink ref="F212" r:id="rId12" xr:uid="{00000000-0004-0000-0100-00000B000000}"/>
    <hyperlink ref="F220" r:id="rId13" xr:uid="{00000000-0004-0000-0100-00000C000000}"/>
    <hyperlink ref="F227" r:id="rId14" xr:uid="{00000000-0004-0000-0100-00000D000000}"/>
    <hyperlink ref="F233" r:id="rId15" xr:uid="{00000000-0004-0000-0100-00000E000000}"/>
    <hyperlink ref="F238" r:id="rId16" xr:uid="{00000000-0004-0000-0100-00000F000000}"/>
    <hyperlink ref="F244" r:id="rId17" xr:uid="{00000000-0004-0000-0100-000010000000}"/>
    <hyperlink ref="F250" r:id="rId18" xr:uid="{00000000-0004-0000-0100-000011000000}"/>
    <hyperlink ref="F255" r:id="rId19" xr:uid="{00000000-0004-0000-0100-000012000000}"/>
    <hyperlink ref="F260" r:id="rId20" xr:uid="{00000000-0004-0000-0100-000013000000}"/>
    <hyperlink ref="F265" r:id="rId21" xr:uid="{00000000-0004-0000-0100-000014000000}"/>
    <hyperlink ref="F270" r:id="rId22" xr:uid="{00000000-0004-0000-0100-000015000000}"/>
    <hyperlink ref="F275" r:id="rId23" xr:uid="{00000000-0004-0000-0100-000016000000}"/>
    <hyperlink ref="F304" r:id="rId24" xr:uid="{00000000-0004-0000-0100-000017000000}"/>
    <hyperlink ref="F310" r:id="rId25" xr:uid="{00000000-0004-0000-0100-000018000000}"/>
    <hyperlink ref="F316" r:id="rId26" xr:uid="{00000000-0004-0000-0100-000019000000}"/>
    <hyperlink ref="F321" r:id="rId27" xr:uid="{00000000-0004-0000-0100-00001A000000}"/>
    <hyperlink ref="F327" r:id="rId28" xr:uid="{00000000-0004-0000-0100-00001B000000}"/>
    <hyperlink ref="F354" r:id="rId29" xr:uid="{00000000-0004-0000-0100-00001C000000}"/>
    <hyperlink ref="F359" r:id="rId30" xr:uid="{00000000-0004-0000-0100-00001D000000}"/>
    <hyperlink ref="F364" r:id="rId31" xr:uid="{00000000-0004-0000-0100-00001E000000}"/>
    <hyperlink ref="F369" r:id="rId32" xr:uid="{00000000-0004-0000-0100-00001F000000}"/>
    <hyperlink ref="F374" r:id="rId33" xr:uid="{00000000-0004-0000-0100-000020000000}"/>
    <hyperlink ref="F382" r:id="rId34" xr:uid="{00000000-0004-0000-0100-000021000000}"/>
    <hyperlink ref="F393" r:id="rId35" xr:uid="{00000000-0004-0000-0100-000022000000}"/>
    <hyperlink ref="F399" r:id="rId36" xr:uid="{00000000-0004-0000-0100-000023000000}"/>
    <hyperlink ref="F406" r:id="rId37" xr:uid="{00000000-0004-0000-0100-000024000000}"/>
    <hyperlink ref="F430" r:id="rId38" xr:uid="{00000000-0004-0000-0100-000025000000}"/>
    <hyperlink ref="F435" r:id="rId39" xr:uid="{00000000-0004-0000-0100-000026000000}"/>
    <hyperlink ref="F441" r:id="rId40" xr:uid="{00000000-0004-0000-0100-000027000000}"/>
    <hyperlink ref="F446" r:id="rId41" xr:uid="{00000000-0004-0000-0100-000028000000}"/>
    <hyperlink ref="F451" r:id="rId42" xr:uid="{00000000-0004-0000-0100-000029000000}"/>
    <hyperlink ref="F456" r:id="rId43" xr:uid="{00000000-0004-0000-0100-00002A000000}"/>
    <hyperlink ref="F461" r:id="rId44" xr:uid="{00000000-0004-0000-0100-00002B000000}"/>
    <hyperlink ref="F467" r:id="rId45" xr:uid="{00000000-0004-0000-0100-00002C000000}"/>
    <hyperlink ref="F485" r:id="rId46" xr:uid="{00000000-0004-0000-0100-00002D000000}"/>
    <hyperlink ref="F494" r:id="rId47" xr:uid="{00000000-0004-0000-0100-00002E000000}"/>
    <hyperlink ref="F499" r:id="rId48" xr:uid="{00000000-0004-0000-0100-00002F000000}"/>
    <hyperlink ref="F504" r:id="rId49" xr:uid="{00000000-0004-0000-0100-000030000000}"/>
    <hyperlink ref="F509" r:id="rId50" xr:uid="{00000000-0004-0000-0100-000031000000}"/>
    <hyperlink ref="F514" r:id="rId51" xr:uid="{00000000-0004-0000-0100-000032000000}"/>
    <hyperlink ref="F519" r:id="rId52" xr:uid="{00000000-0004-0000-0100-000033000000}"/>
    <hyperlink ref="F524" r:id="rId53" xr:uid="{00000000-0004-0000-0100-000034000000}"/>
    <hyperlink ref="F529" r:id="rId54" xr:uid="{00000000-0004-0000-0100-000035000000}"/>
    <hyperlink ref="F535" r:id="rId55" xr:uid="{00000000-0004-0000-0100-000036000000}"/>
    <hyperlink ref="F549" r:id="rId56" xr:uid="{00000000-0004-0000-0100-000037000000}"/>
    <hyperlink ref="F562" r:id="rId57" xr:uid="{00000000-0004-0000-0100-000038000000}"/>
    <hyperlink ref="F572" r:id="rId58" xr:uid="{00000000-0004-0000-0100-000039000000}"/>
    <hyperlink ref="F581" r:id="rId59" xr:uid="{00000000-0004-0000-0100-00003A000000}"/>
    <hyperlink ref="F584" r:id="rId60" xr:uid="{00000000-0004-0000-0100-00003B000000}"/>
    <hyperlink ref="F588" r:id="rId61" xr:uid="{00000000-0004-0000-0100-00003C000000}"/>
    <hyperlink ref="F598" r:id="rId62" xr:uid="{00000000-0004-0000-0100-00003D000000}"/>
    <hyperlink ref="F612" r:id="rId63" xr:uid="{00000000-0004-0000-0100-00003E000000}"/>
    <hyperlink ref="F615" r:id="rId64" xr:uid="{00000000-0004-0000-0100-00003F000000}"/>
    <hyperlink ref="F625" r:id="rId65" xr:uid="{00000000-0004-0000-0100-000040000000}"/>
    <hyperlink ref="F628" r:id="rId66" xr:uid="{00000000-0004-0000-0100-000041000000}"/>
    <hyperlink ref="F631" r:id="rId67" xr:uid="{00000000-0004-0000-0100-000042000000}"/>
    <hyperlink ref="F637" r:id="rId68" xr:uid="{00000000-0004-0000-0100-000043000000}"/>
    <hyperlink ref="F647" r:id="rId69" xr:uid="{00000000-0004-0000-0100-000044000000}"/>
    <hyperlink ref="F650" r:id="rId70" xr:uid="{00000000-0004-0000-0100-000045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7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BM454"/>
  <sheetViews>
    <sheetView showGridLines="0" topLeftCell="A116" workbookViewId="0">
      <selection activeCell="F136" sqref="F136"/>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10" t="s">
        <v>5</v>
      </c>
      <c r="M2" s="199"/>
      <c r="N2" s="199"/>
      <c r="O2" s="199"/>
      <c r="P2" s="199"/>
      <c r="Q2" s="199"/>
      <c r="R2" s="199"/>
      <c r="S2" s="199"/>
      <c r="T2" s="199"/>
      <c r="U2" s="199"/>
      <c r="V2" s="199"/>
      <c r="AT2" s="16" t="s">
        <v>87</v>
      </c>
    </row>
    <row r="3" spans="2:46" ht="6.95" customHeight="1">
      <c r="B3" s="17"/>
      <c r="C3" s="18"/>
      <c r="D3" s="18"/>
      <c r="E3" s="18"/>
      <c r="F3" s="18"/>
      <c r="G3" s="18"/>
      <c r="H3" s="18"/>
      <c r="I3" s="18"/>
      <c r="J3" s="18"/>
      <c r="K3" s="18"/>
      <c r="L3" s="19"/>
      <c r="AT3" s="16" t="s">
        <v>84</v>
      </c>
    </row>
    <row r="4" spans="2:46" ht="24.95" customHeight="1">
      <c r="B4" s="19"/>
      <c r="D4" s="20" t="s">
        <v>112</v>
      </c>
      <c r="L4" s="19"/>
      <c r="M4" s="86" t="s">
        <v>10</v>
      </c>
      <c r="AT4" s="16" t="s">
        <v>3</v>
      </c>
    </row>
    <row r="5" spans="2:46" ht="6.95" customHeight="1">
      <c r="B5" s="19"/>
      <c r="L5" s="19"/>
    </row>
    <row r="6" spans="2:46" ht="12" customHeight="1">
      <c r="B6" s="19"/>
      <c r="D6" s="26" t="s">
        <v>16</v>
      </c>
      <c r="L6" s="19"/>
    </row>
    <row r="7" spans="2:46" ht="16.5" customHeight="1">
      <c r="B7" s="19"/>
      <c r="E7" s="230" t="str">
        <f>'Rekapitulace stavby'!K6</f>
        <v>Mánesovy sady</v>
      </c>
      <c r="F7" s="231"/>
      <c r="G7" s="231"/>
      <c r="H7" s="231"/>
      <c r="L7" s="19"/>
    </row>
    <row r="8" spans="2:46" s="1" customFormat="1" ht="12" customHeight="1">
      <c r="B8" s="31"/>
      <c r="D8" s="26" t="s">
        <v>113</v>
      </c>
      <c r="L8" s="31"/>
    </row>
    <row r="9" spans="2:46" s="1" customFormat="1" ht="16.5" customHeight="1">
      <c r="B9" s="31"/>
      <c r="E9" s="219" t="s">
        <v>850</v>
      </c>
      <c r="F9" s="229"/>
      <c r="G9" s="229"/>
      <c r="H9" s="229"/>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19. 9. 2023</v>
      </c>
      <c r="L12" s="31"/>
    </row>
    <row r="13" spans="2:46" s="1" customFormat="1" ht="10.9" customHeight="1">
      <c r="B13" s="31"/>
      <c r="L13" s="31"/>
    </row>
    <row r="14" spans="2:46" s="1" customFormat="1" ht="12" customHeight="1">
      <c r="B14" s="31"/>
      <c r="D14" s="26" t="s">
        <v>24</v>
      </c>
      <c r="I14" s="26" t="s">
        <v>25</v>
      </c>
      <c r="J14" s="24" t="str">
        <f>IF('Rekapitulace stavby'!AN10="","",'Rekapitulace stavby'!AN10)</f>
        <v/>
      </c>
      <c r="L14" s="31"/>
    </row>
    <row r="15" spans="2:46" s="1" customFormat="1" ht="18" customHeight="1">
      <c r="B15" s="31"/>
      <c r="E15" s="24" t="str">
        <f>IF('Rekapitulace stavby'!E11="","",'Rekapitulace stavby'!E11)</f>
        <v xml:space="preserve"> </v>
      </c>
      <c r="I15" s="26" t="s">
        <v>27</v>
      </c>
      <c r="J15" s="24" t="str">
        <f>IF('Rekapitulace stavby'!AN11="","",'Rekapitulace stavby'!AN11)</f>
        <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2" t="str">
        <f>'Rekapitulace stavby'!E14</f>
        <v>Vyplň údaj</v>
      </c>
      <c r="F18" s="198"/>
      <c r="G18" s="198"/>
      <c r="H18" s="198"/>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tr">
        <f>IF('Rekapitulace stavby'!AN16="","",'Rekapitulace stavby'!AN16)</f>
        <v/>
      </c>
      <c r="L20" s="31"/>
    </row>
    <row r="21" spans="2:12" s="1" customFormat="1" ht="18" customHeight="1">
      <c r="B21" s="31"/>
      <c r="E21" s="24" t="str">
        <f>IF('Rekapitulace stavby'!E17="","",'Rekapitulace stavby'!E17)</f>
        <v xml:space="preserve"> </v>
      </c>
      <c r="I21" s="26" t="s">
        <v>27</v>
      </c>
      <c r="J21" s="24" t="str">
        <f>IF('Rekapitulace stavby'!AN17="","",'Rekapitulace stavby'!AN17)</f>
        <v/>
      </c>
      <c r="L21" s="31"/>
    </row>
    <row r="22" spans="2:12" s="1" customFormat="1" ht="6.95" customHeight="1">
      <c r="B22" s="31"/>
      <c r="L22" s="31"/>
    </row>
    <row r="23" spans="2:12" s="1" customFormat="1" ht="12" customHeight="1">
      <c r="B23" s="31"/>
      <c r="D23" s="26" t="s">
        <v>32</v>
      </c>
      <c r="I23" s="26" t="s">
        <v>25</v>
      </c>
      <c r="J23" s="24" t="str">
        <f>IF('Rekapitulace stavby'!AN19="","",'Rekapitulace stavby'!AN19)</f>
        <v/>
      </c>
      <c r="L23" s="31"/>
    </row>
    <row r="24" spans="2:12" s="1" customFormat="1" ht="18" customHeight="1">
      <c r="B24" s="31"/>
      <c r="E24" s="24" t="str">
        <f>IF('Rekapitulace stavby'!E20="","",'Rekapitulace stavby'!E20)</f>
        <v xml:space="preserve"> </v>
      </c>
      <c r="I24" s="26" t="s">
        <v>27</v>
      </c>
      <c r="J24" s="24" t="str">
        <f>IF('Rekapitulace stavby'!AN20="","",'Rekapitulace stavby'!AN20)</f>
        <v/>
      </c>
      <c r="L24" s="31"/>
    </row>
    <row r="25" spans="2:12" s="1" customFormat="1" ht="6.95" customHeight="1">
      <c r="B25" s="31"/>
      <c r="L25" s="31"/>
    </row>
    <row r="26" spans="2:12" s="1" customFormat="1" ht="12" customHeight="1">
      <c r="B26" s="31"/>
      <c r="D26" s="26" t="s">
        <v>33</v>
      </c>
      <c r="L26" s="31"/>
    </row>
    <row r="27" spans="2:12" s="7" customFormat="1" ht="16.5" customHeight="1">
      <c r="B27" s="87"/>
      <c r="E27" s="203" t="s">
        <v>1</v>
      </c>
      <c r="F27" s="203"/>
      <c r="G27" s="203"/>
      <c r="H27" s="203"/>
      <c r="L27" s="87"/>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8" t="s">
        <v>34</v>
      </c>
      <c r="J30" s="64">
        <f>ROUND(J135, 2)</f>
        <v>0</v>
      </c>
      <c r="L30" s="31"/>
    </row>
    <row r="31" spans="2:12" s="1" customFormat="1" ht="6.95" customHeight="1">
      <c r="B31" s="31"/>
      <c r="D31" s="52"/>
      <c r="E31" s="52"/>
      <c r="F31" s="52"/>
      <c r="G31" s="52"/>
      <c r="H31" s="52"/>
      <c r="I31" s="52"/>
      <c r="J31" s="52"/>
      <c r="K31" s="52"/>
      <c r="L31" s="31"/>
    </row>
    <row r="32" spans="2:12" s="1" customFormat="1" ht="14.45" customHeight="1">
      <c r="B32" s="31"/>
      <c r="F32" s="34" t="s">
        <v>36</v>
      </c>
      <c r="I32" s="34" t="s">
        <v>35</v>
      </c>
      <c r="J32" s="34" t="s">
        <v>37</v>
      </c>
      <c r="L32" s="31"/>
    </row>
    <row r="33" spans="2:12" s="1" customFormat="1" ht="14.45" customHeight="1">
      <c r="B33" s="31"/>
      <c r="D33" s="89" t="s">
        <v>38</v>
      </c>
      <c r="E33" s="26" t="s">
        <v>39</v>
      </c>
      <c r="F33" s="90">
        <f>ROUND((SUM(BE135:BE453)),  2)</f>
        <v>0</v>
      </c>
      <c r="I33" s="91">
        <v>0.21</v>
      </c>
      <c r="J33" s="90">
        <f>ROUND(((SUM(BE135:BE453))*I33),  2)</f>
        <v>0</v>
      </c>
      <c r="L33" s="31"/>
    </row>
    <row r="34" spans="2:12" s="1" customFormat="1" ht="14.45" customHeight="1">
      <c r="B34" s="31"/>
      <c r="E34" s="26" t="s">
        <v>40</v>
      </c>
      <c r="F34" s="90">
        <f>ROUND((SUM(BF135:BF453)),  2)</f>
        <v>0</v>
      </c>
      <c r="I34" s="91">
        <v>0.12</v>
      </c>
      <c r="J34" s="90">
        <f>ROUND(((SUM(BF135:BF453))*I34),  2)</f>
        <v>0</v>
      </c>
      <c r="L34" s="31"/>
    </row>
    <row r="35" spans="2:12" s="1" customFormat="1" ht="14.45" hidden="1" customHeight="1">
      <c r="B35" s="31"/>
      <c r="E35" s="26" t="s">
        <v>41</v>
      </c>
      <c r="F35" s="90">
        <f>ROUND((SUM(BG135:BG453)),  2)</f>
        <v>0</v>
      </c>
      <c r="I35" s="91">
        <v>0.21</v>
      </c>
      <c r="J35" s="90">
        <f>0</f>
        <v>0</v>
      </c>
      <c r="L35" s="31"/>
    </row>
    <row r="36" spans="2:12" s="1" customFormat="1" ht="14.45" hidden="1" customHeight="1">
      <c r="B36" s="31"/>
      <c r="E36" s="26" t="s">
        <v>42</v>
      </c>
      <c r="F36" s="90">
        <f>ROUND((SUM(BH135:BH453)),  2)</f>
        <v>0</v>
      </c>
      <c r="I36" s="91">
        <v>0.15</v>
      </c>
      <c r="J36" s="90">
        <f>0</f>
        <v>0</v>
      </c>
      <c r="L36" s="31"/>
    </row>
    <row r="37" spans="2:12" s="1" customFormat="1" ht="14.45" hidden="1" customHeight="1">
      <c r="B37" s="31"/>
      <c r="E37" s="26" t="s">
        <v>43</v>
      </c>
      <c r="F37" s="90">
        <f>ROUND((SUM(BI135:BI453)),  2)</f>
        <v>0</v>
      </c>
      <c r="I37" s="91">
        <v>0</v>
      </c>
      <c r="J37" s="90">
        <f>0</f>
        <v>0</v>
      </c>
      <c r="L37" s="31"/>
    </row>
    <row r="38" spans="2:12" s="1" customFormat="1" ht="6.95" customHeight="1">
      <c r="B38" s="31"/>
      <c r="L38" s="31"/>
    </row>
    <row r="39" spans="2:12" s="1" customFormat="1" ht="25.35" customHeight="1">
      <c r="B39" s="31"/>
      <c r="C39" s="92"/>
      <c r="D39" s="93" t="s">
        <v>44</v>
      </c>
      <c r="E39" s="55"/>
      <c r="F39" s="55"/>
      <c r="G39" s="94" t="s">
        <v>45</v>
      </c>
      <c r="H39" s="95" t="s">
        <v>46</v>
      </c>
      <c r="I39" s="55"/>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47</v>
      </c>
      <c r="E50" s="41"/>
      <c r="F50" s="41"/>
      <c r="G50" s="40" t="s">
        <v>48</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49</v>
      </c>
      <c r="E61" s="33"/>
      <c r="F61" s="98" t="s">
        <v>50</v>
      </c>
      <c r="G61" s="42" t="s">
        <v>49</v>
      </c>
      <c r="H61" s="33"/>
      <c r="I61" s="33"/>
      <c r="J61" s="99" t="s">
        <v>50</v>
      </c>
      <c r="K61" s="33"/>
      <c r="L61" s="31"/>
    </row>
    <row r="62" spans="2:12">
      <c r="B62" s="19"/>
      <c r="L62" s="19"/>
    </row>
    <row r="63" spans="2:12">
      <c r="B63" s="19"/>
      <c r="L63" s="19"/>
    </row>
    <row r="64" spans="2:12">
      <c r="B64" s="19"/>
      <c r="L64" s="19"/>
    </row>
    <row r="65" spans="2:12" s="1" customFormat="1" ht="12.75">
      <c r="B65" s="31"/>
      <c r="D65" s="40" t="s">
        <v>51</v>
      </c>
      <c r="E65" s="41"/>
      <c r="F65" s="41"/>
      <c r="G65" s="40" t="s">
        <v>52</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49</v>
      </c>
      <c r="E76" s="33"/>
      <c r="F76" s="98" t="s">
        <v>50</v>
      </c>
      <c r="G76" s="42" t="s">
        <v>49</v>
      </c>
      <c r="H76" s="33"/>
      <c r="I76" s="33"/>
      <c r="J76" s="99" t="s">
        <v>50</v>
      </c>
      <c r="K76" s="33"/>
      <c r="L76" s="31"/>
    </row>
    <row r="77" spans="2:12" s="1" customFormat="1" ht="14.45" customHeight="1">
      <c r="B77" s="43"/>
      <c r="C77" s="44"/>
      <c r="D77" s="44"/>
      <c r="E77" s="44"/>
      <c r="F77" s="44"/>
      <c r="G77" s="44"/>
      <c r="H77" s="44"/>
      <c r="I77" s="44"/>
      <c r="J77" s="44"/>
      <c r="K77" s="44"/>
      <c r="L77" s="31"/>
    </row>
    <row r="81" spans="2:47" s="1" customFormat="1" ht="6.95" customHeight="1">
      <c r="B81" s="45"/>
      <c r="C81" s="46"/>
      <c r="D81" s="46"/>
      <c r="E81" s="46"/>
      <c r="F81" s="46"/>
      <c r="G81" s="46"/>
      <c r="H81" s="46"/>
      <c r="I81" s="46"/>
      <c r="J81" s="46"/>
      <c r="K81" s="46"/>
      <c r="L81" s="31"/>
    </row>
    <row r="82" spans="2:47" s="1" customFormat="1" ht="24.95" customHeight="1">
      <c r="B82" s="31"/>
      <c r="C82" s="20" t="s">
        <v>115</v>
      </c>
      <c r="L82" s="31"/>
    </row>
    <row r="83" spans="2:47" s="1" customFormat="1" ht="6.95" customHeight="1">
      <c r="B83" s="31"/>
      <c r="L83" s="31"/>
    </row>
    <row r="84" spans="2:47" s="1" customFormat="1" ht="12" customHeight="1">
      <c r="B84" s="31"/>
      <c r="C84" s="26" t="s">
        <v>16</v>
      </c>
      <c r="L84" s="31"/>
    </row>
    <row r="85" spans="2:47" s="1" customFormat="1" ht="16.5" customHeight="1">
      <c r="B85" s="31"/>
      <c r="E85" s="230" t="str">
        <f>E7</f>
        <v>Mánesovy sady</v>
      </c>
      <c r="F85" s="231"/>
      <c r="G85" s="231"/>
      <c r="H85" s="231"/>
      <c r="L85" s="31"/>
    </row>
    <row r="86" spans="2:47" s="1" customFormat="1" ht="12" customHeight="1">
      <c r="B86" s="31"/>
      <c r="C86" s="26" t="s">
        <v>113</v>
      </c>
      <c r="L86" s="31"/>
    </row>
    <row r="87" spans="2:47" s="1" customFormat="1" ht="16.5" customHeight="1">
      <c r="B87" s="31"/>
      <c r="E87" s="219" t="str">
        <f>E9</f>
        <v>SO.I.01 - Přípojka vody a kanalizace</v>
      </c>
      <c r="F87" s="229"/>
      <c r="G87" s="229"/>
      <c r="H87" s="229"/>
      <c r="L87" s="31"/>
    </row>
    <row r="88" spans="2:47" s="1" customFormat="1" ht="6.95" customHeight="1">
      <c r="B88" s="31"/>
      <c r="L88" s="31"/>
    </row>
    <row r="89" spans="2:47" s="1" customFormat="1" ht="12" customHeight="1">
      <c r="B89" s="31"/>
      <c r="C89" s="26" t="s">
        <v>20</v>
      </c>
      <c r="F89" s="24" t="str">
        <f>F12</f>
        <v>Ústí nad Labem</v>
      </c>
      <c r="I89" s="26" t="s">
        <v>22</v>
      </c>
      <c r="J89" s="51" t="str">
        <f>IF(J12="","",J12)</f>
        <v>19. 9. 2023</v>
      </c>
      <c r="L89" s="31"/>
    </row>
    <row r="90" spans="2:47" s="1" customFormat="1" ht="6.95" customHeight="1">
      <c r="B90" s="31"/>
      <c r="L90" s="31"/>
    </row>
    <row r="91" spans="2:47" s="1" customFormat="1" ht="15.2" customHeight="1">
      <c r="B91" s="31"/>
      <c r="C91" s="26" t="s">
        <v>24</v>
      </c>
      <c r="F91" s="24" t="str">
        <f>E15</f>
        <v xml:space="preserve"> </v>
      </c>
      <c r="I91" s="26" t="s">
        <v>30</v>
      </c>
      <c r="J91" s="29" t="str">
        <f>E21</f>
        <v xml:space="preserve"> </v>
      </c>
      <c r="L91" s="31"/>
    </row>
    <row r="92" spans="2:47" s="1" customFormat="1" ht="15.2" customHeight="1">
      <c r="B92" s="31"/>
      <c r="C92" s="26" t="s">
        <v>28</v>
      </c>
      <c r="F92" s="24" t="str">
        <f>IF(E18="","",E18)</f>
        <v>Vyplň údaj</v>
      </c>
      <c r="I92" s="26" t="s">
        <v>32</v>
      </c>
      <c r="J92" s="29" t="str">
        <f>E24</f>
        <v xml:space="preserve"> </v>
      </c>
      <c r="L92" s="31"/>
    </row>
    <row r="93" spans="2:47" s="1" customFormat="1" ht="10.35" customHeight="1">
      <c r="B93" s="31"/>
      <c r="L93" s="31"/>
    </row>
    <row r="94" spans="2:47" s="1" customFormat="1" ht="29.25" customHeight="1">
      <c r="B94" s="31"/>
      <c r="C94" s="100" t="s">
        <v>116</v>
      </c>
      <c r="D94" s="92"/>
      <c r="E94" s="92"/>
      <c r="F94" s="92"/>
      <c r="G94" s="92"/>
      <c r="H94" s="92"/>
      <c r="I94" s="92"/>
      <c r="J94" s="101" t="s">
        <v>117</v>
      </c>
      <c r="K94" s="92"/>
      <c r="L94" s="31"/>
    </row>
    <row r="95" spans="2:47" s="1" customFormat="1" ht="10.35" customHeight="1">
      <c r="B95" s="31"/>
      <c r="L95" s="31"/>
    </row>
    <row r="96" spans="2:47" s="1" customFormat="1" ht="22.9" customHeight="1">
      <c r="B96" s="31"/>
      <c r="C96" s="102" t="s">
        <v>118</v>
      </c>
      <c r="J96" s="64">
        <f>J135</f>
        <v>0</v>
      </c>
      <c r="L96" s="31"/>
      <c r="AU96" s="16" t="s">
        <v>119</v>
      </c>
    </row>
    <row r="97" spans="2:12" s="8" customFormat="1" ht="24.95" customHeight="1">
      <c r="B97" s="103"/>
      <c r="D97" s="104" t="s">
        <v>120</v>
      </c>
      <c r="E97" s="105"/>
      <c r="F97" s="105"/>
      <c r="G97" s="105"/>
      <c r="H97" s="105"/>
      <c r="I97" s="105"/>
      <c r="J97" s="106">
        <f>J136</f>
        <v>0</v>
      </c>
      <c r="L97" s="103"/>
    </row>
    <row r="98" spans="2:12" s="8" customFormat="1" ht="24.95" customHeight="1">
      <c r="B98" s="103"/>
      <c r="D98" s="104" t="s">
        <v>122</v>
      </c>
      <c r="E98" s="105"/>
      <c r="F98" s="105"/>
      <c r="G98" s="105"/>
      <c r="H98" s="105"/>
      <c r="I98" s="105"/>
      <c r="J98" s="106">
        <f>J162</f>
        <v>0</v>
      </c>
      <c r="L98" s="103"/>
    </row>
    <row r="99" spans="2:12" s="8" customFormat="1" ht="24.95" customHeight="1">
      <c r="B99" s="103"/>
      <c r="D99" s="104" t="s">
        <v>851</v>
      </c>
      <c r="E99" s="105"/>
      <c r="F99" s="105"/>
      <c r="G99" s="105"/>
      <c r="H99" s="105"/>
      <c r="I99" s="105"/>
      <c r="J99" s="106">
        <f>J173</f>
        <v>0</v>
      </c>
      <c r="L99" s="103"/>
    </row>
    <row r="100" spans="2:12" s="8" customFormat="1" ht="24.95" customHeight="1">
      <c r="B100" s="103"/>
      <c r="D100" s="104" t="s">
        <v>123</v>
      </c>
      <c r="E100" s="105"/>
      <c r="F100" s="105"/>
      <c r="G100" s="105"/>
      <c r="H100" s="105"/>
      <c r="I100" s="105"/>
      <c r="J100" s="106">
        <f>J184</f>
        <v>0</v>
      </c>
      <c r="L100" s="103"/>
    </row>
    <row r="101" spans="2:12" s="8" customFormat="1" ht="24.95" customHeight="1">
      <c r="B101" s="103"/>
      <c r="D101" s="104" t="s">
        <v>124</v>
      </c>
      <c r="E101" s="105"/>
      <c r="F101" s="105"/>
      <c r="G101" s="105"/>
      <c r="H101" s="105"/>
      <c r="I101" s="105"/>
      <c r="J101" s="106">
        <f>J195</f>
        <v>0</v>
      </c>
      <c r="L101" s="103"/>
    </row>
    <row r="102" spans="2:12" s="8" customFormat="1" ht="24.95" customHeight="1">
      <c r="B102" s="103"/>
      <c r="D102" s="104" t="s">
        <v>125</v>
      </c>
      <c r="E102" s="105"/>
      <c r="F102" s="105"/>
      <c r="G102" s="105"/>
      <c r="H102" s="105"/>
      <c r="I102" s="105"/>
      <c r="J102" s="106">
        <f>J211</f>
        <v>0</v>
      </c>
      <c r="L102" s="103"/>
    </row>
    <row r="103" spans="2:12" s="8" customFormat="1" ht="24.95" customHeight="1">
      <c r="B103" s="103"/>
      <c r="D103" s="104" t="s">
        <v>852</v>
      </c>
      <c r="E103" s="105"/>
      <c r="F103" s="105"/>
      <c r="G103" s="105"/>
      <c r="H103" s="105"/>
      <c r="I103" s="105"/>
      <c r="J103" s="106">
        <f>J217</f>
        <v>0</v>
      </c>
      <c r="L103" s="103"/>
    </row>
    <row r="104" spans="2:12" s="8" customFormat="1" ht="24.95" customHeight="1">
      <c r="B104" s="103"/>
      <c r="D104" s="104" t="s">
        <v>127</v>
      </c>
      <c r="E104" s="105"/>
      <c r="F104" s="105"/>
      <c r="G104" s="105"/>
      <c r="H104" s="105"/>
      <c r="I104" s="105"/>
      <c r="J104" s="106">
        <f>J233</f>
        <v>0</v>
      </c>
      <c r="L104" s="103"/>
    </row>
    <row r="105" spans="2:12" s="8" customFormat="1" ht="24.95" customHeight="1">
      <c r="B105" s="103"/>
      <c r="D105" s="104" t="s">
        <v>128</v>
      </c>
      <c r="E105" s="105"/>
      <c r="F105" s="105"/>
      <c r="G105" s="105"/>
      <c r="H105" s="105"/>
      <c r="I105" s="105"/>
      <c r="J105" s="106">
        <f>J249</f>
        <v>0</v>
      </c>
      <c r="L105" s="103"/>
    </row>
    <row r="106" spans="2:12" s="8" customFormat="1" ht="24.95" customHeight="1">
      <c r="B106" s="103"/>
      <c r="D106" s="104" t="s">
        <v>129</v>
      </c>
      <c r="E106" s="105"/>
      <c r="F106" s="105"/>
      <c r="G106" s="105"/>
      <c r="H106" s="105"/>
      <c r="I106" s="105"/>
      <c r="J106" s="106">
        <f>J260</f>
        <v>0</v>
      </c>
      <c r="L106" s="103"/>
    </row>
    <row r="107" spans="2:12" s="8" customFormat="1" ht="24.95" customHeight="1">
      <c r="B107" s="103"/>
      <c r="D107" s="104" t="s">
        <v>853</v>
      </c>
      <c r="E107" s="105"/>
      <c r="F107" s="105"/>
      <c r="G107" s="105"/>
      <c r="H107" s="105"/>
      <c r="I107" s="105"/>
      <c r="J107" s="106">
        <f>J266</f>
        <v>0</v>
      </c>
      <c r="L107" s="103"/>
    </row>
    <row r="108" spans="2:12" s="8" customFormat="1" ht="24.95" customHeight="1">
      <c r="B108" s="103"/>
      <c r="D108" s="104" t="s">
        <v>854</v>
      </c>
      <c r="E108" s="105"/>
      <c r="F108" s="105"/>
      <c r="G108" s="105"/>
      <c r="H108" s="105"/>
      <c r="I108" s="105"/>
      <c r="J108" s="106">
        <f>J287</f>
        <v>0</v>
      </c>
      <c r="L108" s="103"/>
    </row>
    <row r="109" spans="2:12" s="8" customFormat="1" ht="24.95" customHeight="1">
      <c r="B109" s="103"/>
      <c r="D109" s="104" t="s">
        <v>855</v>
      </c>
      <c r="E109" s="105"/>
      <c r="F109" s="105"/>
      <c r="G109" s="105"/>
      <c r="H109" s="105"/>
      <c r="I109" s="105"/>
      <c r="J109" s="106">
        <f>J348</f>
        <v>0</v>
      </c>
      <c r="L109" s="103"/>
    </row>
    <row r="110" spans="2:12" s="8" customFormat="1" ht="24.95" customHeight="1">
      <c r="B110" s="103"/>
      <c r="D110" s="104" t="s">
        <v>856</v>
      </c>
      <c r="E110" s="105"/>
      <c r="F110" s="105"/>
      <c r="G110" s="105"/>
      <c r="H110" s="105"/>
      <c r="I110" s="105"/>
      <c r="J110" s="106">
        <f>J354</f>
        <v>0</v>
      </c>
      <c r="L110" s="103"/>
    </row>
    <row r="111" spans="2:12" s="8" customFormat="1" ht="24.95" customHeight="1">
      <c r="B111" s="103"/>
      <c r="D111" s="104" t="s">
        <v>857</v>
      </c>
      <c r="E111" s="105"/>
      <c r="F111" s="105"/>
      <c r="G111" s="105"/>
      <c r="H111" s="105"/>
      <c r="I111" s="105"/>
      <c r="J111" s="106">
        <f>J407</f>
        <v>0</v>
      </c>
      <c r="L111" s="103"/>
    </row>
    <row r="112" spans="2:12" s="8" customFormat="1" ht="24.95" customHeight="1">
      <c r="B112" s="103"/>
      <c r="D112" s="104" t="s">
        <v>133</v>
      </c>
      <c r="E112" s="105"/>
      <c r="F112" s="105"/>
      <c r="G112" s="105"/>
      <c r="H112" s="105"/>
      <c r="I112" s="105"/>
      <c r="J112" s="106">
        <f>J411</f>
        <v>0</v>
      </c>
      <c r="L112" s="103"/>
    </row>
    <row r="113" spans="2:12" s="9" customFormat="1" ht="19.899999999999999" customHeight="1">
      <c r="B113" s="107"/>
      <c r="D113" s="108" t="s">
        <v>858</v>
      </c>
      <c r="E113" s="109"/>
      <c r="F113" s="109"/>
      <c r="G113" s="109"/>
      <c r="H113" s="109"/>
      <c r="I113" s="109"/>
      <c r="J113" s="110">
        <f>J412</f>
        <v>0</v>
      </c>
      <c r="L113" s="107"/>
    </row>
    <row r="114" spans="2:12" s="9" customFormat="1" ht="19.899999999999999" customHeight="1">
      <c r="B114" s="107"/>
      <c r="D114" s="108" t="s">
        <v>136</v>
      </c>
      <c r="E114" s="109"/>
      <c r="F114" s="109"/>
      <c r="G114" s="109"/>
      <c r="H114" s="109"/>
      <c r="I114" s="109"/>
      <c r="J114" s="110">
        <f>J429</f>
        <v>0</v>
      </c>
      <c r="L114" s="107"/>
    </row>
    <row r="115" spans="2:12" s="8" customFormat="1" ht="24.95" customHeight="1">
      <c r="B115" s="103"/>
      <c r="D115" s="104" t="s">
        <v>859</v>
      </c>
      <c r="E115" s="105"/>
      <c r="F115" s="105"/>
      <c r="G115" s="105"/>
      <c r="H115" s="105"/>
      <c r="I115" s="105"/>
      <c r="J115" s="106">
        <f>J445</f>
        <v>0</v>
      </c>
      <c r="L115" s="103"/>
    </row>
    <row r="116" spans="2:12" s="1" customFormat="1" ht="21.75" customHeight="1">
      <c r="B116" s="31"/>
      <c r="L116" s="31"/>
    </row>
    <row r="117" spans="2:12" s="1" customFormat="1" ht="6.95" customHeight="1">
      <c r="B117" s="43"/>
      <c r="C117" s="44"/>
      <c r="D117" s="44"/>
      <c r="E117" s="44"/>
      <c r="F117" s="44"/>
      <c r="G117" s="44"/>
      <c r="H117" s="44"/>
      <c r="I117" s="44"/>
      <c r="J117" s="44"/>
      <c r="K117" s="44"/>
      <c r="L117" s="31"/>
    </row>
    <row r="121" spans="2:12" s="1" customFormat="1" ht="6.95" customHeight="1">
      <c r="B121" s="45"/>
      <c r="C121" s="46"/>
      <c r="D121" s="46"/>
      <c r="E121" s="46"/>
      <c r="F121" s="46"/>
      <c r="G121" s="46"/>
      <c r="H121" s="46"/>
      <c r="I121" s="46"/>
      <c r="J121" s="46"/>
      <c r="K121" s="46"/>
      <c r="L121" s="31"/>
    </row>
    <row r="122" spans="2:12" s="1" customFormat="1" ht="24.95" customHeight="1">
      <c r="B122" s="31"/>
      <c r="C122" s="20" t="s">
        <v>144</v>
      </c>
      <c r="L122" s="31"/>
    </row>
    <row r="123" spans="2:12" s="1" customFormat="1" ht="6.95" customHeight="1">
      <c r="B123" s="31"/>
      <c r="L123" s="31"/>
    </row>
    <row r="124" spans="2:12" s="1" customFormat="1" ht="12" customHeight="1">
      <c r="B124" s="31"/>
      <c r="C124" s="26" t="s">
        <v>16</v>
      </c>
      <c r="L124" s="31"/>
    </row>
    <row r="125" spans="2:12" s="1" customFormat="1" ht="16.5" customHeight="1">
      <c r="B125" s="31"/>
      <c r="E125" s="230" t="str">
        <f>E7</f>
        <v>Mánesovy sady</v>
      </c>
      <c r="F125" s="231"/>
      <c r="G125" s="231"/>
      <c r="H125" s="231"/>
      <c r="L125" s="31"/>
    </row>
    <row r="126" spans="2:12" s="1" customFormat="1" ht="12" customHeight="1">
      <c r="B126" s="31"/>
      <c r="C126" s="26" t="s">
        <v>113</v>
      </c>
      <c r="L126" s="31"/>
    </row>
    <row r="127" spans="2:12" s="1" customFormat="1" ht="16.5" customHeight="1">
      <c r="B127" s="31"/>
      <c r="E127" s="219" t="str">
        <f>E9</f>
        <v>SO.I.01 - Přípojka vody a kanalizace</v>
      </c>
      <c r="F127" s="229"/>
      <c r="G127" s="229"/>
      <c r="H127" s="229"/>
      <c r="L127" s="31"/>
    </row>
    <row r="128" spans="2:12" s="1" customFormat="1" ht="6.95" customHeight="1">
      <c r="B128" s="31"/>
      <c r="L128" s="31"/>
    </row>
    <row r="129" spans="2:65" s="1" customFormat="1" ht="12" customHeight="1">
      <c r="B129" s="31"/>
      <c r="C129" s="26" t="s">
        <v>20</v>
      </c>
      <c r="F129" s="24" t="str">
        <f>F12</f>
        <v>Ústí nad Labem</v>
      </c>
      <c r="I129" s="26" t="s">
        <v>22</v>
      </c>
      <c r="J129" s="51" t="str">
        <f>IF(J12="","",J12)</f>
        <v>19. 9. 2023</v>
      </c>
      <c r="L129" s="31"/>
    </row>
    <row r="130" spans="2:65" s="1" customFormat="1" ht="6.95" customHeight="1">
      <c r="B130" s="31"/>
      <c r="L130" s="31"/>
    </row>
    <row r="131" spans="2:65" s="1" customFormat="1" ht="15.2" customHeight="1">
      <c r="B131" s="31"/>
      <c r="C131" s="26" t="s">
        <v>24</v>
      </c>
      <c r="F131" s="24" t="str">
        <f>E15</f>
        <v xml:space="preserve"> </v>
      </c>
      <c r="I131" s="26" t="s">
        <v>30</v>
      </c>
      <c r="J131" s="29" t="str">
        <f>E21</f>
        <v xml:space="preserve"> </v>
      </c>
      <c r="L131" s="31"/>
    </row>
    <row r="132" spans="2:65" s="1" customFormat="1" ht="15.2" customHeight="1">
      <c r="B132" s="31"/>
      <c r="C132" s="26" t="s">
        <v>28</v>
      </c>
      <c r="F132" s="24" t="str">
        <f>IF(E18="","",E18)</f>
        <v>Vyplň údaj</v>
      </c>
      <c r="I132" s="26" t="s">
        <v>32</v>
      </c>
      <c r="J132" s="29" t="str">
        <f>E24</f>
        <v xml:space="preserve"> </v>
      </c>
      <c r="L132" s="31"/>
    </row>
    <row r="133" spans="2:65" s="1" customFormat="1" ht="10.35" customHeight="1">
      <c r="B133" s="31"/>
      <c r="L133" s="31"/>
    </row>
    <row r="134" spans="2:65" s="10" customFormat="1" ht="29.25" customHeight="1">
      <c r="B134" s="111"/>
      <c r="C134" s="112" t="s">
        <v>145</v>
      </c>
      <c r="D134" s="113" t="s">
        <v>59</v>
      </c>
      <c r="E134" s="113" t="s">
        <v>55</v>
      </c>
      <c r="F134" s="113" t="s">
        <v>56</v>
      </c>
      <c r="G134" s="113" t="s">
        <v>146</v>
      </c>
      <c r="H134" s="113" t="s">
        <v>147</v>
      </c>
      <c r="I134" s="113" t="s">
        <v>148</v>
      </c>
      <c r="J134" s="113" t="s">
        <v>117</v>
      </c>
      <c r="K134" s="114" t="s">
        <v>149</v>
      </c>
      <c r="L134" s="111"/>
      <c r="M134" s="57" t="s">
        <v>1</v>
      </c>
      <c r="N134" s="58" t="s">
        <v>38</v>
      </c>
      <c r="O134" s="58" t="s">
        <v>150</v>
      </c>
      <c r="P134" s="58" t="s">
        <v>151</v>
      </c>
      <c r="Q134" s="58" t="s">
        <v>152</v>
      </c>
      <c r="R134" s="58" t="s">
        <v>153</v>
      </c>
      <c r="S134" s="58" t="s">
        <v>154</v>
      </c>
      <c r="T134" s="59" t="s">
        <v>155</v>
      </c>
    </row>
    <row r="135" spans="2:65" s="1" customFormat="1" ht="22.9" customHeight="1">
      <c r="B135" s="31"/>
      <c r="C135" s="62" t="s">
        <v>156</v>
      </c>
      <c r="J135" s="115">
        <f>BK135</f>
        <v>0</v>
      </c>
      <c r="L135" s="31"/>
      <c r="M135" s="60"/>
      <c r="N135" s="52"/>
      <c r="O135" s="52"/>
      <c r="P135" s="116">
        <f>P136+P162+P173+P184+P195+P211+P217+P233+P249+P260+P266+P287+P348+P354+P407+P411+P445</f>
        <v>0</v>
      </c>
      <c r="Q135" s="52"/>
      <c r="R135" s="116">
        <f>R136+R162+R173+R184+R195+R211+R217+R233+R249+R260+R266+R287+R348+R354+R407+R411+R445</f>
        <v>55.717518000000005</v>
      </c>
      <c r="S135" s="52"/>
      <c r="T135" s="117">
        <f>T136+T162+T173+T184+T195+T211+T217+T233+T249+T260+T266+T287+T348+T354+T407+T411+T445</f>
        <v>11.56</v>
      </c>
      <c r="AT135" s="16" t="s">
        <v>73</v>
      </c>
      <c r="AU135" s="16" t="s">
        <v>119</v>
      </c>
      <c r="BK135" s="118">
        <f>BK136+BK162+BK173+BK184+BK195+BK211+BK217+BK233+BK249+BK260+BK266+BK287+BK348+BK354+BK407+BK411+BK445</f>
        <v>0</v>
      </c>
    </row>
    <row r="136" spans="2:65" s="11" customFormat="1" ht="25.9" customHeight="1">
      <c r="B136" s="119"/>
      <c r="D136" s="120" t="s">
        <v>73</v>
      </c>
      <c r="E136" s="121" t="s">
        <v>157</v>
      </c>
      <c r="F136" s="121" t="s">
        <v>158</v>
      </c>
      <c r="I136" s="122"/>
      <c r="J136" s="123">
        <f>BK136</f>
        <v>0</v>
      </c>
      <c r="L136" s="119"/>
      <c r="M136" s="124"/>
      <c r="P136" s="125">
        <f>SUM(P137:P161)</f>
        <v>0</v>
      </c>
      <c r="R136" s="125">
        <f>SUM(R137:R161)</f>
        <v>0.37043999999999999</v>
      </c>
      <c r="T136" s="126">
        <f>SUM(T137:T161)</f>
        <v>11.56</v>
      </c>
      <c r="AR136" s="120" t="s">
        <v>82</v>
      </c>
      <c r="AT136" s="127" t="s">
        <v>73</v>
      </c>
      <c r="AU136" s="127" t="s">
        <v>74</v>
      </c>
      <c r="AY136" s="120" t="s">
        <v>159</v>
      </c>
      <c r="BK136" s="128">
        <f>SUM(BK137:BK161)</f>
        <v>0</v>
      </c>
    </row>
    <row r="137" spans="2:65" s="1" customFormat="1" ht="16.5" customHeight="1">
      <c r="B137" s="129"/>
      <c r="C137" s="130" t="s">
        <v>82</v>
      </c>
      <c r="D137" s="130" t="s">
        <v>160</v>
      </c>
      <c r="E137" s="131" t="s">
        <v>860</v>
      </c>
      <c r="F137" s="132" t="s">
        <v>861</v>
      </c>
      <c r="G137" s="133" t="s">
        <v>163</v>
      </c>
      <c r="H137" s="134">
        <v>8</v>
      </c>
      <c r="I137" s="135"/>
      <c r="J137" s="136">
        <f>ROUND(I137*H137,2)</f>
        <v>0</v>
      </c>
      <c r="K137" s="132" t="s">
        <v>164</v>
      </c>
      <c r="L137" s="31"/>
      <c r="M137" s="137" t="s">
        <v>1</v>
      </c>
      <c r="N137" s="138" t="s">
        <v>39</v>
      </c>
      <c r="P137" s="139">
        <f>O137*H137</f>
        <v>0</v>
      </c>
      <c r="Q137" s="139">
        <v>0</v>
      </c>
      <c r="R137" s="139">
        <f>Q137*H137</f>
        <v>0</v>
      </c>
      <c r="S137" s="139">
        <v>0.26</v>
      </c>
      <c r="T137" s="140">
        <f>S137*H137</f>
        <v>2.08</v>
      </c>
      <c r="AR137" s="141" t="s">
        <v>165</v>
      </c>
      <c r="AT137" s="141" t="s">
        <v>160</v>
      </c>
      <c r="AU137" s="141" t="s">
        <v>82</v>
      </c>
      <c r="AY137" s="16" t="s">
        <v>159</v>
      </c>
      <c r="BE137" s="142">
        <f>IF(N137="základní",J137,0)</f>
        <v>0</v>
      </c>
      <c r="BF137" s="142">
        <f>IF(N137="snížená",J137,0)</f>
        <v>0</v>
      </c>
      <c r="BG137" s="142">
        <f>IF(N137="zákl. přenesená",J137,0)</f>
        <v>0</v>
      </c>
      <c r="BH137" s="142">
        <f>IF(N137="sníž. přenesená",J137,0)</f>
        <v>0</v>
      </c>
      <c r="BI137" s="142">
        <f>IF(N137="nulová",J137,0)</f>
        <v>0</v>
      </c>
      <c r="BJ137" s="16" t="s">
        <v>82</v>
      </c>
      <c r="BK137" s="142">
        <f>ROUND(I137*H137,2)</f>
        <v>0</v>
      </c>
      <c r="BL137" s="16" t="s">
        <v>165</v>
      </c>
      <c r="BM137" s="141" t="s">
        <v>862</v>
      </c>
    </row>
    <row r="138" spans="2:65" s="1" customFormat="1" ht="19.5">
      <c r="B138" s="31"/>
      <c r="D138" s="143" t="s">
        <v>167</v>
      </c>
      <c r="F138" s="144" t="s">
        <v>863</v>
      </c>
      <c r="I138" s="145"/>
      <c r="L138" s="31"/>
      <c r="M138" s="146"/>
      <c r="T138" s="54"/>
      <c r="AT138" s="16" t="s">
        <v>167</v>
      </c>
      <c r="AU138" s="16" t="s">
        <v>82</v>
      </c>
    </row>
    <row r="139" spans="2:65" s="1" customFormat="1">
      <c r="B139" s="31"/>
      <c r="D139" s="147" t="s">
        <v>169</v>
      </c>
      <c r="F139" s="148" t="s">
        <v>864</v>
      </c>
      <c r="I139" s="145"/>
      <c r="L139" s="31"/>
      <c r="M139" s="146"/>
      <c r="T139" s="54"/>
      <c r="AT139" s="16" t="s">
        <v>169</v>
      </c>
      <c r="AU139" s="16" t="s">
        <v>82</v>
      </c>
    </row>
    <row r="140" spans="2:65" s="12" customFormat="1">
      <c r="B140" s="149"/>
      <c r="D140" s="143" t="s">
        <v>171</v>
      </c>
      <c r="E140" s="150" t="s">
        <v>1</v>
      </c>
      <c r="F140" s="151" t="s">
        <v>215</v>
      </c>
      <c r="H140" s="152">
        <v>8</v>
      </c>
      <c r="I140" s="153"/>
      <c r="L140" s="149"/>
      <c r="M140" s="154"/>
      <c r="T140" s="155"/>
      <c r="AT140" s="150" t="s">
        <v>171</v>
      </c>
      <c r="AU140" s="150" t="s">
        <v>82</v>
      </c>
      <c r="AV140" s="12" t="s">
        <v>84</v>
      </c>
      <c r="AW140" s="12" t="s">
        <v>31</v>
      </c>
      <c r="AX140" s="12" t="s">
        <v>74</v>
      </c>
      <c r="AY140" s="150" t="s">
        <v>159</v>
      </c>
    </row>
    <row r="141" spans="2:65" s="13" customFormat="1">
      <c r="B141" s="156"/>
      <c r="D141" s="143" t="s">
        <v>171</v>
      </c>
      <c r="E141" s="157" t="s">
        <v>1</v>
      </c>
      <c r="F141" s="158" t="s">
        <v>173</v>
      </c>
      <c r="H141" s="159">
        <v>8</v>
      </c>
      <c r="I141" s="160"/>
      <c r="L141" s="156"/>
      <c r="M141" s="161"/>
      <c r="T141" s="162"/>
      <c r="AT141" s="157" t="s">
        <v>171</v>
      </c>
      <c r="AU141" s="157" t="s">
        <v>82</v>
      </c>
      <c r="AV141" s="13" t="s">
        <v>165</v>
      </c>
      <c r="AW141" s="13" t="s">
        <v>31</v>
      </c>
      <c r="AX141" s="13" t="s">
        <v>82</v>
      </c>
      <c r="AY141" s="157" t="s">
        <v>159</v>
      </c>
    </row>
    <row r="142" spans="2:65" s="1" customFormat="1" ht="16.5" customHeight="1">
      <c r="B142" s="129"/>
      <c r="C142" s="130" t="s">
        <v>84</v>
      </c>
      <c r="D142" s="130" t="s">
        <v>160</v>
      </c>
      <c r="E142" s="131" t="s">
        <v>865</v>
      </c>
      <c r="F142" s="132" t="s">
        <v>866</v>
      </c>
      <c r="G142" s="133" t="s">
        <v>163</v>
      </c>
      <c r="H142" s="134">
        <v>16</v>
      </c>
      <c r="I142" s="135"/>
      <c r="J142" s="136">
        <f>ROUND(I142*H142,2)</f>
        <v>0</v>
      </c>
      <c r="K142" s="132" t="s">
        <v>164</v>
      </c>
      <c r="L142" s="31"/>
      <c r="M142" s="137" t="s">
        <v>1</v>
      </c>
      <c r="N142" s="138" t="s">
        <v>39</v>
      </c>
      <c r="P142" s="139">
        <f>O142*H142</f>
        <v>0</v>
      </c>
      <c r="Q142" s="139">
        <v>0</v>
      </c>
      <c r="R142" s="139">
        <f>Q142*H142</f>
        <v>0</v>
      </c>
      <c r="S142" s="139">
        <v>0.28999999999999998</v>
      </c>
      <c r="T142" s="140">
        <f>S142*H142</f>
        <v>4.6399999999999997</v>
      </c>
      <c r="AR142" s="141" t="s">
        <v>165</v>
      </c>
      <c r="AT142" s="141" t="s">
        <v>160</v>
      </c>
      <c r="AU142" s="141" t="s">
        <v>82</v>
      </c>
      <c r="AY142" s="16" t="s">
        <v>159</v>
      </c>
      <c r="BE142" s="142">
        <f>IF(N142="základní",J142,0)</f>
        <v>0</v>
      </c>
      <c r="BF142" s="142">
        <f>IF(N142="snížená",J142,0)</f>
        <v>0</v>
      </c>
      <c r="BG142" s="142">
        <f>IF(N142="zákl. přenesená",J142,0)</f>
        <v>0</v>
      </c>
      <c r="BH142" s="142">
        <f>IF(N142="sníž. přenesená",J142,0)</f>
        <v>0</v>
      </c>
      <c r="BI142" s="142">
        <f>IF(N142="nulová",J142,0)</f>
        <v>0</v>
      </c>
      <c r="BJ142" s="16" t="s">
        <v>82</v>
      </c>
      <c r="BK142" s="142">
        <f>ROUND(I142*H142,2)</f>
        <v>0</v>
      </c>
      <c r="BL142" s="16" t="s">
        <v>165</v>
      </c>
      <c r="BM142" s="141" t="s">
        <v>867</v>
      </c>
    </row>
    <row r="143" spans="2:65" s="1" customFormat="1" ht="19.5">
      <c r="B143" s="31"/>
      <c r="D143" s="143" t="s">
        <v>167</v>
      </c>
      <c r="F143" s="144" t="s">
        <v>868</v>
      </c>
      <c r="I143" s="145"/>
      <c r="L143" s="31"/>
      <c r="M143" s="146"/>
      <c r="T143" s="54"/>
      <c r="AT143" s="16" t="s">
        <v>167</v>
      </c>
      <c r="AU143" s="16" t="s">
        <v>82</v>
      </c>
    </row>
    <row r="144" spans="2:65" s="1" customFormat="1">
      <c r="B144" s="31"/>
      <c r="D144" s="147" t="s">
        <v>169</v>
      </c>
      <c r="F144" s="148" t="s">
        <v>869</v>
      </c>
      <c r="I144" s="145"/>
      <c r="L144" s="31"/>
      <c r="M144" s="146"/>
      <c r="T144" s="54"/>
      <c r="AT144" s="16" t="s">
        <v>169</v>
      </c>
      <c r="AU144" s="16" t="s">
        <v>82</v>
      </c>
    </row>
    <row r="145" spans="2:65" s="12" customFormat="1">
      <c r="B145" s="149"/>
      <c r="D145" s="143" t="s">
        <v>171</v>
      </c>
      <c r="E145" s="150" t="s">
        <v>1</v>
      </c>
      <c r="F145" s="151" t="s">
        <v>268</v>
      </c>
      <c r="H145" s="152">
        <v>16</v>
      </c>
      <c r="I145" s="153"/>
      <c r="L145" s="149"/>
      <c r="M145" s="154"/>
      <c r="T145" s="155"/>
      <c r="AT145" s="150" t="s">
        <v>171</v>
      </c>
      <c r="AU145" s="150" t="s">
        <v>82</v>
      </c>
      <c r="AV145" s="12" t="s">
        <v>84</v>
      </c>
      <c r="AW145" s="12" t="s">
        <v>31</v>
      </c>
      <c r="AX145" s="12" t="s">
        <v>74</v>
      </c>
      <c r="AY145" s="150" t="s">
        <v>159</v>
      </c>
    </row>
    <row r="146" spans="2:65" s="13" customFormat="1">
      <c r="B146" s="156"/>
      <c r="D146" s="143" t="s">
        <v>171</v>
      </c>
      <c r="E146" s="157" t="s">
        <v>1</v>
      </c>
      <c r="F146" s="158" t="s">
        <v>173</v>
      </c>
      <c r="H146" s="159">
        <v>16</v>
      </c>
      <c r="I146" s="160"/>
      <c r="L146" s="156"/>
      <c r="M146" s="161"/>
      <c r="T146" s="162"/>
      <c r="AT146" s="157" t="s">
        <v>171</v>
      </c>
      <c r="AU146" s="157" t="s">
        <v>82</v>
      </c>
      <c r="AV146" s="13" t="s">
        <v>165</v>
      </c>
      <c r="AW146" s="13" t="s">
        <v>31</v>
      </c>
      <c r="AX146" s="13" t="s">
        <v>82</v>
      </c>
      <c r="AY146" s="157" t="s">
        <v>159</v>
      </c>
    </row>
    <row r="147" spans="2:65" s="1" customFormat="1" ht="21.75" customHeight="1">
      <c r="B147" s="129"/>
      <c r="C147" s="130" t="s">
        <v>179</v>
      </c>
      <c r="D147" s="130" t="s">
        <v>160</v>
      </c>
      <c r="E147" s="131" t="s">
        <v>870</v>
      </c>
      <c r="F147" s="132" t="s">
        <v>871</v>
      </c>
      <c r="G147" s="133" t="s">
        <v>163</v>
      </c>
      <c r="H147" s="134">
        <v>16</v>
      </c>
      <c r="I147" s="135"/>
      <c r="J147" s="136">
        <f>ROUND(I147*H147,2)</f>
        <v>0</v>
      </c>
      <c r="K147" s="132" t="s">
        <v>164</v>
      </c>
      <c r="L147" s="31"/>
      <c r="M147" s="137" t="s">
        <v>1</v>
      </c>
      <c r="N147" s="138" t="s">
        <v>39</v>
      </c>
      <c r="P147" s="139">
        <f>O147*H147</f>
        <v>0</v>
      </c>
      <c r="Q147" s="139">
        <v>9.0000000000000006E-5</v>
      </c>
      <c r="R147" s="139">
        <f>Q147*H147</f>
        <v>1.4400000000000001E-3</v>
      </c>
      <c r="S147" s="139">
        <v>0.23</v>
      </c>
      <c r="T147" s="140">
        <f>S147*H147</f>
        <v>3.68</v>
      </c>
      <c r="AR147" s="141" t="s">
        <v>165</v>
      </c>
      <c r="AT147" s="141" t="s">
        <v>160</v>
      </c>
      <c r="AU147" s="141" t="s">
        <v>82</v>
      </c>
      <c r="AY147" s="16" t="s">
        <v>159</v>
      </c>
      <c r="BE147" s="142">
        <f>IF(N147="základní",J147,0)</f>
        <v>0</v>
      </c>
      <c r="BF147" s="142">
        <f>IF(N147="snížená",J147,0)</f>
        <v>0</v>
      </c>
      <c r="BG147" s="142">
        <f>IF(N147="zákl. přenesená",J147,0)</f>
        <v>0</v>
      </c>
      <c r="BH147" s="142">
        <f>IF(N147="sníž. přenesená",J147,0)</f>
        <v>0</v>
      </c>
      <c r="BI147" s="142">
        <f>IF(N147="nulová",J147,0)</f>
        <v>0</v>
      </c>
      <c r="BJ147" s="16" t="s">
        <v>82</v>
      </c>
      <c r="BK147" s="142">
        <f>ROUND(I147*H147,2)</f>
        <v>0</v>
      </c>
      <c r="BL147" s="16" t="s">
        <v>165</v>
      </c>
      <c r="BM147" s="141" t="s">
        <v>872</v>
      </c>
    </row>
    <row r="148" spans="2:65" s="1" customFormat="1" ht="19.5">
      <c r="B148" s="31"/>
      <c r="D148" s="143" t="s">
        <v>167</v>
      </c>
      <c r="F148" s="144" t="s">
        <v>873</v>
      </c>
      <c r="I148" s="145"/>
      <c r="L148" s="31"/>
      <c r="M148" s="146"/>
      <c r="T148" s="54"/>
      <c r="AT148" s="16" t="s">
        <v>167</v>
      </c>
      <c r="AU148" s="16" t="s">
        <v>82</v>
      </c>
    </row>
    <row r="149" spans="2:65" s="1" customFormat="1">
      <c r="B149" s="31"/>
      <c r="D149" s="147" t="s">
        <v>169</v>
      </c>
      <c r="F149" s="148" t="s">
        <v>874</v>
      </c>
      <c r="I149" s="145"/>
      <c r="L149" s="31"/>
      <c r="M149" s="146"/>
      <c r="T149" s="54"/>
      <c r="AT149" s="16" t="s">
        <v>169</v>
      </c>
      <c r="AU149" s="16" t="s">
        <v>82</v>
      </c>
    </row>
    <row r="150" spans="2:65" s="12" customFormat="1">
      <c r="B150" s="149"/>
      <c r="D150" s="143" t="s">
        <v>171</v>
      </c>
      <c r="E150" s="150" t="s">
        <v>1</v>
      </c>
      <c r="F150" s="151" t="s">
        <v>268</v>
      </c>
      <c r="H150" s="152">
        <v>16</v>
      </c>
      <c r="I150" s="153"/>
      <c r="L150" s="149"/>
      <c r="M150" s="154"/>
      <c r="T150" s="155"/>
      <c r="AT150" s="150" t="s">
        <v>171</v>
      </c>
      <c r="AU150" s="150" t="s">
        <v>82</v>
      </c>
      <c r="AV150" s="12" t="s">
        <v>84</v>
      </c>
      <c r="AW150" s="12" t="s">
        <v>31</v>
      </c>
      <c r="AX150" s="12" t="s">
        <v>74</v>
      </c>
      <c r="AY150" s="150" t="s">
        <v>159</v>
      </c>
    </row>
    <row r="151" spans="2:65" s="13" customFormat="1">
      <c r="B151" s="156"/>
      <c r="D151" s="143" t="s">
        <v>171</v>
      </c>
      <c r="E151" s="157" t="s">
        <v>1</v>
      </c>
      <c r="F151" s="158" t="s">
        <v>173</v>
      </c>
      <c r="H151" s="159">
        <v>16</v>
      </c>
      <c r="I151" s="160"/>
      <c r="L151" s="156"/>
      <c r="M151" s="161"/>
      <c r="T151" s="162"/>
      <c r="AT151" s="157" t="s">
        <v>171</v>
      </c>
      <c r="AU151" s="157" t="s">
        <v>82</v>
      </c>
      <c r="AV151" s="13" t="s">
        <v>165</v>
      </c>
      <c r="AW151" s="13" t="s">
        <v>31</v>
      </c>
      <c r="AX151" s="13" t="s">
        <v>82</v>
      </c>
      <c r="AY151" s="157" t="s">
        <v>159</v>
      </c>
    </row>
    <row r="152" spans="2:65" s="1" customFormat="1" ht="16.5" customHeight="1">
      <c r="B152" s="129"/>
      <c r="C152" s="130" t="s">
        <v>165</v>
      </c>
      <c r="D152" s="130" t="s">
        <v>160</v>
      </c>
      <c r="E152" s="131" t="s">
        <v>875</v>
      </c>
      <c r="F152" s="132" t="s">
        <v>876</v>
      </c>
      <c r="G152" s="133" t="s">
        <v>210</v>
      </c>
      <c r="H152" s="134">
        <v>4</v>
      </c>
      <c r="I152" s="135"/>
      <c r="J152" s="136">
        <f>ROUND(I152*H152,2)</f>
        <v>0</v>
      </c>
      <c r="K152" s="132" t="s">
        <v>164</v>
      </c>
      <c r="L152" s="31"/>
      <c r="M152" s="137" t="s">
        <v>1</v>
      </c>
      <c r="N152" s="138" t="s">
        <v>39</v>
      </c>
      <c r="P152" s="139">
        <f>O152*H152</f>
        <v>0</v>
      </c>
      <c r="Q152" s="139">
        <v>0</v>
      </c>
      <c r="R152" s="139">
        <f>Q152*H152</f>
        <v>0</v>
      </c>
      <c r="S152" s="139">
        <v>0.28999999999999998</v>
      </c>
      <c r="T152" s="140">
        <f>S152*H152</f>
        <v>1.1599999999999999</v>
      </c>
      <c r="AR152" s="141" t="s">
        <v>165</v>
      </c>
      <c r="AT152" s="141" t="s">
        <v>160</v>
      </c>
      <c r="AU152" s="141" t="s">
        <v>82</v>
      </c>
      <c r="AY152" s="16" t="s">
        <v>159</v>
      </c>
      <c r="BE152" s="142">
        <f>IF(N152="základní",J152,0)</f>
        <v>0</v>
      </c>
      <c r="BF152" s="142">
        <f>IF(N152="snížená",J152,0)</f>
        <v>0</v>
      </c>
      <c r="BG152" s="142">
        <f>IF(N152="zákl. přenesená",J152,0)</f>
        <v>0</v>
      </c>
      <c r="BH152" s="142">
        <f>IF(N152="sníž. přenesená",J152,0)</f>
        <v>0</v>
      </c>
      <c r="BI152" s="142">
        <f>IF(N152="nulová",J152,0)</f>
        <v>0</v>
      </c>
      <c r="BJ152" s="16" t="s">
        <v>82</v>
      </c>
      <c r="BK152" s="142">
        <f>ROUND(I152*H152,2)</f>
        <v>0</v>
      </c>
      <c r="BL152" s="16" t="s">
        <v>165</v>
      </c>
      <c r="BM152" s="141" t="s">
        <v>877</v>
      </c>
    </row>
    <row r="153" spans="2:65" s="1" customFormat="1" ht="19.5">
      <c r="B153" s="31"/>
      <c r="D153" s="143" t="s">
        <v>167</v>
      </c>
      <c r="F153" s="144" t="s">
        <v>878</v>
      </c>
      <c r="I153" s="145"/>
      <c r="L153" s="31"/>
      <c r="M153" s="146"/>
      <c r="T153" s="54"/>
      <c r="AT153" s="16" t="s">
        <v>167</v>
      </c>
      <c r="AU153" s="16" t="s">
        <v>82</v>
      </c>
    </row>
    <row r="154" spans="2:65" s="1" customFormat="1">
      <c r="B154" s="31"/>
      <c r="D154" s="147" t="s">
        <v>169</v>
      </c>
      <c r="F154" s="148" t="s">
        <v>879</v>
      </c>
      <c r="I154" s="145"/>
      <c r="L154" s="31"/>
      <c r="M154" s="146"/>
      <c r="T154" s="54"/>
      <c r="AT154" s="16" t="s">
        <v>169</v>
      </c>
      <c r="AU154" s="16" t="s">
        <v>82</v>
      </c>
    </row>
    <row r="155" spans="2:65" s="12" customFormat="1">
      <c r="B155" s="149"/>
      <c r="D155" s="143" t="s">
        <v>171</v>
      </c>
      <c r="E155" s="150" t="s">
        <v>1</v>
      </c>
      <c r="F155" s="151" t="s">
        <v>165</v>
      </c>
      <c r="H155" s="152">
        <v>4</v>
      </c>
      <c r="I155" s="153"/>
      <c r="L155" s="149"/>
      <c r="M155" s="154"/>
      <c r="T155" s="155"/>
      <c r="AT155" s="150" t="s">
        <v>171</v>
      </c>
      <c r="AU155" s="150" t="s">
        <v>82</v>
      </c>
      <c r="AV155" s="12" t="s">
        <v>84</v>
      </c>
      <c r="AW155" s="12" t="s">
        <v>31</v>
      </c>
      <c r="AX155" s="12" t="s">
        <v>74</v>
      </c>
      <c r="AY155" s="150" t="s">
        <v>159</v>
      </c>
    </row>
    <row r="156" spans="2:65" s="13" customFormat="1">
      <c r="B156" s="156"/>
      <c r="D156" s="143" t="s">
        <v>171</v>
      </c>
      <c r="E156" s="157" t="s">
        <v>1</v>
      </c>
      <c r="F156" s="158" t="s">
        <v>173</v>
      </c>
      <c r="H156" s="159">
        <v>4</v>
      </c>
      <c r="I156" s="160"/>
      <c r="L156" s="156"/>
      <c r="M156" s="161"/>
      <c r="T156" s="162"/>
      <c r="AT156" s="157" t="s">
        <v>171</v>
      </c>
      <c r="AU156" s="157" t="s">
        <v>82</v>
      </c>
      <c r="AV156" s="13" t="s">
        <v>165</v>
      </c>
      <c r="AW156" s="13" t="s">
        <v>31</v>
      </c>
      <c r="AX156" s="13" t="s">
        <v>82</v>
      </c>
      <c r="AY156" s="157" t="s">
        <v>159</v>
      </c>
    </row>
    <row r="157" spans="2:65" s="1" customFormat="1" ht="16.5" customHeight="1">
      <c r="B157" s="129"/>
      <c r="C157" s="130" t="s">
        <v>192</v>
      </c>
      <c r="D157" s="130" t="s">
        <v>160</v>
      </c>
      <c r="E157" s="131" t="s">
        <v>880</v>
      </c>
      <c r="F157" s="132" t="s">
        <v>881</v>
      </c>
      <c r="G157" s="133" t="s">
        <v>210</v>
      </c>
      <c r="H157" s="134">
        <v>10</v>
      </c>
      <c r="I157" s="135"/>
      <c r="J157" s="136">
        <f>ROUND(I157*H157,2)</f>
        <v>0</v>
      </c>
      <c r="K157" s="132" t="s">
        <v>164</v>
      </c>
      <c r="L157" s="31"/>
      <c r="M157" s="137" t="s">
        <v>1</v>
      </c>
      <c r="N157" s="138" t="s">
        <v>39</v>
      </c>
      <c r="P157" s="139">
        <f>O157*H157</f>
        <v>0</v>
      </c>
      <c r="Q157" s="139">
        <v>3.6900000000000002E-2</v>
      </c>
      <c r="R157" s="139">
        <f>Q157*H157</f>
        <v>0.36899999999999999</v>
      </c>
      <c r="S157" s="139">
        <v>0</v>
      </c>
      <c r="T157" s="140">
        <f>S157*H157</f>
        <v>0</v>
      </c>
      <c r="AR157" s="141" t="s">
        <v>165</v>
      </c>
      <c r="AT157" s="141" t="s">
        <v>160</v>
      </c>
      <c r="AU157" s="141" t="s">
        <v>82</v>
      </c>
      <c r="AY157" s="16" t="s">
        <v>159</v>
      </c>
      <c r="BE157" s="142">
        <f>IF(N157="základní",J157,0)</f>
        <v>0</v>
      </c>
      <c r="BF157" s="142">
        <f>IF(N157="snížená",J157,0)</f>
        <v>0</v>
      </c>
      <c r="BG157" s="142">
        <f>IF(N157="zákl. přenesená",J157,0)</f>
        <v>0</v>
      </c>
      <c r="BH157" s="142">
        <f>IF(N157="sníž. přenesená",J157,0)</f>
        <v>0</v>
      </c>
      <c r="BI157" s="142">
        <f>IF(N157="nulová",J157,0)</f>
        <v>0</v>
      </c>
      <c r="BJ157" s="16" t="s">
        <v>82</v>
      </c>
      <c r="BK157" s="142">
        <f>ROUND(I157*H157,2)</f>
        <v>0</v>
      </c>
      <c r="BL157" s="16" t="s">
        <v>165</v>
      </c>
      <c r="BM157" s="141" t="s">
        <v>882</v>
      </c>
    </row>
    <row r="158" spans="2:65" s="1" customFormat="1" ht="29.25">
      <c r="B158" s="31"/>
      <c r="D158" s="143" t="s">
        <v>167</v>
      </c>
      <c r="F158" s="144" t="s">
        <v>883</v>
      </c>
      <c r="I158" s="145"/>
      <c r="L158" s="31"/>
      <c r="M158" s="146"/>
      <c r="T158" s="54"/>
      <c r="AT158" s="16" t="s">
        <v>167</v>
      </c>
      <c r="AU158" s="16" t="s">
        <v>82</v>
      </c>
    </row>
    <row r="159" spans="2:65" s="1" customFormat="1">
      <c r="B159" s="31"/>
      <c r="D159" s="147" t="s">
        <v>169</v>
      </c>
      <c r="F159" s="148" t="s">
        <v>884</v>
      </c>
      <c r="I159" s="145"/>
      <c r="L159" s="31"/>
      <c r="M159" s="146"/>
      <c r="T159" s="54"/>
      <c r="AT159" s="16" t="s">
        <v>169</v>
      </c>
      <c r="AU159" s="16" t="s">
        <v>82</v>
      </c>
    </row>
    <row r="160" spans="2:65" s="12" customFormat="1">
      <c r="B160" s="149"/>
      <c r="D160" s="143" t="s">
        <v>171</v>
      </c>
      <c r="E160" s="150" t="s">
        <v>1</v>
      </c>
      <c r="F160" s="151" t="s">
        <v>231</v>
      </c>
      <c r="H160" s="152">
        <v>10</v>
      </c>
      <c r="I160" s="153"/>
      <c r="L160" s="149"/>
      <c r="M160" s="154"/>
      <c r="T160" s="155"/>
      <c r="AT160" s="150" t="s">
        <v>171</v>
      </c>
      <c r="AU160" s="150" t="s">
        <v>82</v>
      </c>
      <c r="AV160" s="12" t="s">
        <v>84</v>
      </c>
      <c r="AW160" s="12" t="s">
        <v>31</v>
      </c>
      <c r="AX160" s="12" t="s">
        <v>74</v>
      </c>
      <c r="AY160" s="150" t="s">
        <v>159</v>
      </c>
    </row>
    <row r="161" spans="2:65" s="13" customFormat="1">
      <c r="B161" s="156"/>
      <c r="D161" s="143" t="s">
        <v>171</v>
      </c>
      <c r="E161" s="157" t="s">
        <v>1</v>
      </c>
      <c r="F161" s="158" t="s">
        <v>173</v>
      </c>
      <c r="H161" s="159">
        <v>10</v>
      </c>
      <c r="I161" s="160"/>
      <c r="L161" s="156"/>
      <c r="M161" s="161"/>
      <c r="T161" s="162"/>
      <c r="AT161" s="157" t="s">
        <v>171</v>
      </c>
      <c r="AU161" s="157" t="s">
        <v>82</v>
      </c>
      <c r="AV161" s="13" t="s">
        <v>165</v>
      </c>
      <c r="AW161" s="13" t="s">
        <v>31</v>
      </c>
      <c r="AX161" s="13" t="s">
        <v>82</v>
      </c>
      <c r="AY161" s="157" t="s">
        <v>159</v>
      </c>
    </row>
    <row r="162" spans="2:65" s="11" customFormat="1" ht="25.9" customHeight="1">
      <c r="B162" s="119"/>
      <c r="D162" s="120" t="s">
        <v>73</v>
      </c>
      <c r="E162" s="121" t="s">
        <v>239</v>
      </c>
      <c r="F162" s="121" t="s">
        <v>240</v>
      </c>
      <c r="I162" s="122"/>
      <c r="J162" s="123">
        <f>BK162</f>
        <v>0</v>
      </c>
      <c r="L162" s="119"/>
      <c r="M162" s="124"/>
      <c r="P162" s="125">
        <f>SUM(P163:P172)</f>
        <v>0</v>
      </c>
      <c r="R162" s="125">
        <f>SUM(R163:R172)</f>
        <v>0</v>
      </c>
      <c r="T162" s="126">
        <f>SUM(T163:T172)</f>
        <v>0</v>
      </c>
      <c r="AR162" s="120" t="s">
        <v>82</v>
      </c>
      <c r="AT162" s="127" t="s">
        <v>73</v>
      </c>
      <c r="AU162" s="127" t="s">
        <v>74</v>
      </c>
      <c r="AY162" s="120" t="s">
        <v>159</v>
      </c>
      <c r="BK162" s="128">
        <f>SUM(BK163:BK172)</f>
        <v>0</v>
      </c>
    </row>
    <row r="163" spans="2:65" s="1" customFormat="1" ht="16.5" customHeight="1">
      <c r="B163" s="129"/>
      <c r="C163" s="130" t="s">
        <v>199</v>
      </c>
      <c r="D163" s="130" t="s">
        <v>160</v>
      </c>
      <c r="E163" s="131" t="s">
        <v>885</v>
      </c>
      <c r="F163" s="132" t="s">
        <v>886</v>
      </c>
      <c r="G163" s="133" t="s">
        <v>202</v>
      </c>
      <c r="H163" s="134">
        <v>30</v>
      </c>
      <c r="I163" s="135"/>
      <c r="J163" s="136">
        <f>ROUND(I163*H163,2)</f>
        <v>0</v>
      </c>
      <c r="K163" s="132" t="s">
        <v>164</v>
      </c>
      <c r="L163" s="31"/>
      <c r="M163" s="137" t="s">
        <v>1</v>
      </c>
      <c r="N163" s="138" t="s">
        <v>39</v>
      </c>
      <c r="P163" s="139">
        <f>O163*H163</f>
        <v>0</v>
      </c>
      <c r="Q163" s="139">
        <v>0</v>
      </c>
      <c r="R163" s="139">
        <f>Q163*H163</f>
        <v>0</v>
      </c>
      <c r="S163" s="139">
        <v>0</v>
      </c>
      <c r="T163" s="140">
        <f>S163*H163</f>
        <v>0</v>
      </c>
      <c r="AR163" s="141" t="s">
        <v>165</v>
      </c>
      <c r="AT163" s="141" t="s">
        <v>160</v>
      </c>
      <c r="AU163" s="141" t="s">
        <v>82</v>
      </c>
      <c r="AY163" s="16" t="s">
        <v>159</v>
      </c>
      <c r="BE163" s="142">
        <f>IF(N163="základní",J163,0)</f>
        <v>0</v>
      </c>
      <c r="BF163" s="142">
        <f>IF(N163="snížená",J163,0)</f>
        <v>0</v>
      </c>
      <c r="BG163" s="142">
        <f>IF(N163="zákl. přenesená",J163,0)</f>
        <v>0</v>
      </c>
      <c r="BH163" s="142">
        <f>IF(N163="sníž. přenesená",J163,0)</f>
        <v>0</v>
      </c>
      <c r="BI163" s="142">
        <f>IF(N163="nulová",J163,0)</f>
        <v>0</v>
      </c>
      <c r="BJ163" s="16" t="s">
        <v>82</v>
      </c>
      <c r="BK163" s="142">
        <f>ROUND(I163*H163,2)</f>
        <v>0</v>
      </c>
      <c r="BL163" s="16" t="s">
        <v>165</v>
      </c>
      <c r="BM163" s="141" t="s">
        <v>887</v>
      </c>
    </row>
    <row r="164" spans="2:65" s="1" customFormat="1">
      <c r="B164" s="31"/>
      <c r="D164" s="143" t="s">
        <v>167</v>
      </c>
      <c r="F164" s="144" t="s">
        <v>888</v>
      </c>
      <c r="I164" s="145"/>
      <c r="L164" s="31"/>
      <c r="M164" s="146"/>
      <c r="T164" s="54"/>
      <c r="AT164" s="16" t="s">
        <v>167</v>
      </c>
      <c r="AU164" s="16" t="s">
        <v>82</v>
      </c>
    </row>
    <row r="165" spans="2:65" s="1" customFormat="1">
      <c r="B165" s="31"/>
      <c r="D165" s="147" t="s">
        <v>169</v>
      </c>
      <c r="F165" s="148" t="s">
        <v>889</v>
      </c>
      <c r="I165" s="145"/>
      <c r="L165" s="31"/>
      <c r="M165" s="146"/>
      <c r="T165" s="54"/>
      <c r="AT165" s="16" t="s">
        <v>169</v>
      </c>
      <c r="AU165" s="16" t="s">
        <v>82</v>
      </c>
    </row>
    <row r="166" spans="2:65" s="12" customFormat="1">
      <c r="B166" s="149"/>
      <c r="D166" s="143" t="s">
        <v>171</v>
      </c>
      <c r="E166" s="150" t="s">
        <v>1</v>
      </c>
      <c r="F166" s="151" t="s">
        <v>378</v>
      </c>
      <c r="H166" s="152">
        <v>30</v>
      </c>
      <c r="I166" s="153"/>
      <c r="L166" s="149"/>
      <c r="M166" s="154"/>
      <c r="T166" s="155"/>
      <c r="AT166" s="150" t="s">
        <v>171</v>
      </c>
      <c r="AU166" s="150" t="s">
        <v>82</v>
      </c>
      <c r="AV166" s="12" t="s">
        <v>84</v>
      </c>
      <c r="AW166" s="12" t="s">
        <v>31</v>
      </c>
      <c r="AX166" s="12" t="s">
        <v>74</v>
      </c>
      <c r="AY166" s="150" t="s">
        <v>159</v>
      </c>
    </row>
    <row r="167" spans="2:65" s="13" customFormat="1">
      <c r="B167" s="156"/>
      <c r="D167" s="143" t="s">
        <v>171</v>
      </c>
      <c r="E167" s="157" t="s">
        <v>1</v>
      </c>
      <c r="F167" s="158" t="s">
        <v>173</v>
      </c>
      <c r="H167" s="159">
        <v>30</v>
      </c>
      <c r="I167" s="160"/>
      <c r="L167" s="156"/>
      <c r="M167" s="161"/>
      <c r="T167" s="162"/>
      <c r="AT167" s="157" t="s">
        <v>171</v>
      </c>
      <c r="AU167" s="157" t="s">
        <v>82</v>
      </c>
      <c r="AV167" s="13" t="s">
        <v>165</v>
      </c>
      <c r="AW167" s="13" t="s">
        <v>31</v>
      </c>
      <c r="AX167" s="13" t="s">
        <v>82</v>
      </c>
      <c r="AY167" s="157" t="s">
        <v>159</v>
      </c>
    </row>
    <row r="168" spans="2:65" s="1" customFormat="1" ht="21.75" customHeight="1">
      <c r="B168" s="129"/>
      <c r="C168" s="130" t="s">
        <v>207</v>
      </c>
      <c r="D168" s="130" t="s">
        <v>160</v>
      </c>
      <c r="E168" s="131" t="s">
        <v>890</v>
      </c>
      <c r="F168" s="132" t="s">
        <v>891</v>
      </c>
      <c r="G168" s="133" t="s">
        <v>202</v>
      </c>
      <c r="H168" s="134">
        <v>40</v>
      </c>
      <c r="I168" s="135"/>
      <c r="J168" s="136">
        <f>ROUND(I168*H168,2)</f>
        <v>0</v>
      </c>
      <c r="K168" s="132" t="s">
        <v>164</v>
      </c>
      <c r="L168" s="31"/>
      <c r="M168" s="137" t="s">
        <v>1</v>
      </c>
      <c r="N168" s="138" t="s">
        <v>39</v>
      </c>
      <c r="P168" s="139">
        <f>O168*H168</f>
        <v>0</v>
      </c>
      <c r="Q168" s="139">
        <v>0</v>
      </c>
      <c r="R168" s="139">
        <f>Q168*H168</f>
        <v>0</v>
      </c>
      <c r="S168" s="139">
        <v>0</v>
      </c>
      <c r="T168" s="140">
        <f>S168*H168</f>
        <v>0</v>
      </c>
      <c r="AR168" s="141" t="s">
        <v>165</v>
      </c>
      <c r="AT168" s="141" t="s">
        <v>160</v>
      </c>
      <c r="AU168" s="141" t="s">
        <v>82</v>
      </c>
      <c r="AY168" s="16" t="s">
        <v>159</v>
      </c>
      <c r="BE168" s="142">
        <f>IF(N168="základní",J168,0)</f>
        <v>0</v>
      </c>
      <c r="BF168" s="142">
        <f>IF(N168="snížená",J168,0)</f>
        <v>0</v>
      </c>
      <c r="BG168" s="142">
        <f>IF(N168="zákl. přenesená",J168,0)</f>
        <v>0</v>
      </c>
      <c r="BH168" s="142">
        <f>IF(N168="sníž. přenesená",J168,0)</f>
        <v>0</v>
      </c>
      <c r="BI168" s="142">
        <f>IF(N168="nulová",J168,0)</f>
        <v>0</v>
      </c>
      <c r="BJ168" s="16" t="s">
        <v>82</v>
      </c>
      <c r="BK168" s="142">
        <f>ROUND(I168*H168,2)</f>
        <v>0</v>
      </c>
      <c r="BL168" s="16" t="s">
        <v>165</v>
      </c>
      <c r="BM168" s="141" t="s">
        <v>892</v>
      </c>
    </row>
    <row r="169" spans="2:65" s="1" customFormat="1" ht="19.5">
      <c r="B169" s="31"/>
      <c r="D169" s="143" t="s">
        <v>167</v>
      </c>
      <c r="F169" s="144" t="s">
        <v>893</v>
      </c>
      <c r="I169" s="145"/>
      <c r="L169" s="31"/>
      <c r="M169" s="146"/>
      <c r="T169" s="54"/>
      <c r="AT169" s="16" t="s">
        <v>167</v>
      </c>
      <c r="AU169" s="16" t="s">
        <v>82</v>
      </c>
    </row>
    <row r="170" spans="2:65" s="1" customFormat="1">
      <c r="B170" s="31"/>
      <c r="D170" s="147" t="s">
        <v>169</v>
      </c>
      <c r="F170" s="148" t="s">
        <v>894</v>
      </c>
      <c r="I170" s="145"/>
      <c r="L170" s="31"/>
      <c r="M170" s="146"/>
      <c r="T170" s="54"/>
      <c r="AT170" s="16" t="s">
        <v>169</v>
      </c>
      <c r="AU170" s="16" t="s">
        <v>82</v>
      </c>
    </row>
    <row r="171" spans="2:65" s="12" customFormat="1">
      <c r="B171" s="149"/>
      <c r="D171" s="143" t="s">
        <v>171</v>
      </c>
      <c r="E171" s="150" t="s">
        <v>1</v>
      </c>
      <c r="F171" s="151" t="s">
        <v>452</v>
      </c>
      <c r="H171" s="152">
        <v>40</v>
      </c>
      <c r="I171" s="153"/>
      <c r="L171" s="149"/>
      <c r="M171" s="154"/>
      <c r="T171" s="155"/>
      <c r="AT171" s="150" t="s">
        <v>171</v>
      </c>
      <c r="AU171" s="150" t="s">
        <v>82</v>
      </c>
      <c r="AV171" s="12" t="s">
        <v>84</v>
      </c>
      <c r="AW171" s="12" t="s">
        <v>31</v>
      </c>
      <c r="AX171" s="12" t="s">
        <v>74</v>
      </c>
      <c r="AY171" s="150" t="s">
        <v>159</v>
      </c>
    </row>
    <row r="172" spans="2:65" s="13" customFormat="1">
      <c r="B172" s="156"/>
      <c r="D172" s="143" t="s">
        <v>171</v>
      </c>
      <c r="E172" s="157" t="s">
        <v>1</v>
      </c>
      <c r="F172" s="158" t="s">
        <v>173</v>
      </c>
      <c r="H172" s="159">
        <v>40</v>
      </c>
      <c r="I172" s="160"/>
      <c r="L172" s="156"/>
      <c r="M172" s="161"/>
      <c r="T172" s="162"/>
      <c r="AT172" s="157" t="s">
        <v>171</v>
      </c>
      <c r="AU172" s="157" t="s">
        <v>82</v>
      </c>
      <c r="AV172" s="13" t="s">
        <v>165</v>
      </c>
      <c r="AW172" s="13" t="s">
        <v>31</v>
      </c>
      <c r="AX172" s="13" t="s">
        <v>82</v>
      </c>
      <c r="AY172" s="157" t="s">
        <v>159</v>
      </c>
    </row>
    <row r="173" spans="2:65" s="11" customFormat="1" ht="25.9" customHeight="1">
      <c r="B173" s="119"/>
      <c r="D173" s="120" t="s">
        <v>73</v>
      </c>
      <c r="E173" s="121" t="s">
        <v>8</v>
      </c>
      <c r="F173" s="121" t="s">
        <v>895</v>
      </c>
      <c r="I173" s="122"/>
      <c r="J173" s="123">
        <f>BK173</f>
        <v>0</v>
      </c>
      <c r="L173" s="119"/>
      <c r="M173" s="124"/>
      <c r="P173" s="125">
        <f>SUM(P174:P183)</f>
        <v>0</v>
      </c>
      <c r="R173" s="125">
        <f>SUM(R174:R183)</f>
        <v>0.13104000000000002</v>
      </c>
      <c r="T173" s="126">
        <f>SUM(T174:T183)</f>
        <v>0</v>
      </c>
      <c r="AR173" s="120" t="s">
        <v>82</v>
      </c>
      <c r="AT173" s="127" t="s">
        <v>73</v>
      </c>
      <c r="AU173" s="127" t="s">
        <v>74</v>
      </c>
      <c r="AY173" s="120" t="s">
        <v>159</v>
      </c>
      <c r="BK173" s="128">
        <f>SUM(BK174:BK183)</f>
        <v>0</v>
      </c>
    </row>
    <row r="174" spans="2:65" s="1" customFormat="1" ht="16.5" customHeight="1">
      <c r="B174" s="129"/>
      <c r="C174" s="130" t="s">
        <v>215</v>
      </c>
      <c r="D174" s="130" t="s">
        <v>160</v>
      </c>
      <c r="E174" s="131" t="s">
        <v>896</v>
      </c>
      <c r="F174" s="132" t="s">
        <v>897</v>
      </c>
      <c r="G174" s="133" t="s">
        <v>163</v>
      </c>
      <c r="H174" s="134">
        <v>156</v>
      </c>
      <c r="I174" s="135"/>
      <c r="J174" s="136">
        <f>ROUND(I174*H174,2)</f>
        <v>0</v>
      </c>
      <c r="K174" s="132" t="s">
        <v>164</v>
      </c>
      <c r="L174" s="31"/>
      <c r="M174" s="137" t="s">
        <v>1</v>
      </c>
      <c r="N174" s="138" t="s">
        <v>39</v>
      </c>
      <c r="P174" s="139">
        <f>O174*H174</f>
        <v>0</v>
      </c>
      <c r="Q174" s="139">
        <v>8.4000000000000003E-4</v>
      </c>
      <c r="R174" s="139">
        <f>Q174*H174</f>
        <v>0.13104000000000002</v>
      </c>
      <c r="S174" s="139">
        <v>0</v>
      </c>
      <c r="T174" s="140">
        <f>S174*H174</f>
        <v>0</v>
      </c>
      <c r="AR174" s="141" t="s">
        <v>165</v>
      </c>
      <c r="AT174" s="141" t="s">
        <v>160</v>
      </c>
      <c r="AU174" s="141" t="s">
        <v>82</v>
      </c>
      <c r="AY174" s="16" t="s">
        <v>159</v>
      </c>
      <c r="BE174" s="142">
        <f>IF(N174="základní",J174,0)</f>
        <v>0</v>
      </c>
      <c r="BF174" s="142">
        <f>IF(N174="snížená",J174,0)</f>
        <v>0</v>
      </c>
      <c r="BG174" s="142">
        <f>IF(N174="zákl. přenesená",J174,0)</f>
        <v>0</v>
      </c>
      <c r="BH174" s="142">
        <f>IF(N174="sníž. přenesená",J174,0)</f>
        <v>0</v>
      </c>
      <c r="BI174" s="142">
        <f>IF(N174="nulová",J174,0)</f>
        <v>0</v>
      </c>
      <c r="BJ174" s="16" t="s">
        <v>82</v>
      </c>
      <c r="BK174" s="142">
        <f>ROUND(I174*H174,2)</f>
        <v>0</v>
      </c>
      <c r="BL174" s="16" t="s">
        <v>165</v>
      </c>
      <c r="BM174" s="141" t="s">
        <v>898</v>
      </c>
    </row>
    <row r="175" spans="2:65" s="1" customFormat="1">
      <c r="B175" s="31"/>
      <c r="D175" s="143" t="s">
        <v>167</v>
      </c>
      <c r="F175" s="144" t="s">
        <v>899</v>
      </c>
      <c r="I175" s="145"/>
      <c r="L175" s="31"/>
      <c r="M175" s="146"/>
      <c r="T175" s="54"/>
      <c r="AT175" s="16" t="s">
        <v>167</v>
      </c>
      <c r="AU175" s="16" t="s">
        <v>82</v>
      </c>
    </row>
    <row r="176" spans="2:65" s="1" customFormat="1">
      <c r="B176" s="31"/>
      <c r="D176" s="147" t="s">
        <v>169</v>
      </c>
      <c r="F176" s="148" t="s">
        <v>900</v>
      </c>
      <c r="I176" s="145"/>
      <c r="L176" s="31"/>
      <c r="M176" s="146"/>
      <c r="T176" s="54"/>
      <c r="AT176" s="16" t="s">
        <v>169</v>
      </c>
      <c r="AU176" s="16" t="s">
        <v>82</v>
      </c>
    </row>
    <row r="177" spans="2:65" s="12" customFormat="1">
      <c r="B177" s="149"/>
      <c r="D177" s="143" t="s">
        <v>171</v>
      </c>
      <c r="E177" s="150" t="s">
        <v>1</v>
      </c>
      <c r="F177" s="151" t="s">
        <v>901</v>
      </c>
      <c r="H177" s="152">
        <v>156</v>
      </c>
      <c r="I177" s="153"/>
      <c r="L177" s="149"/>
      <c r="M177" s="154"/>
      <c r="T177" s="155"/>
      <c r="AT177" s="150" t="s">
        <v>171</v>
      </c>
      <c r="AU177" s="150" t="s">
        <v>82</v>
      </c>
      <c r="AV177" s="12" t="s">
        <v>84</v>
      </c>
      <c r="AW177" s="12" t="s">
        <v>31</v>
      </c>
      <c r="AX177" s="12" t="s">
        <v>74</v>
      </c>
      <c r="AY177" s="150" t="s">
        <v>159</v>
      </c>
    </row>
    <row r="178" spans="2:65" s="13" customFormat="1">
      <c r="B178" s="156"/>
      <c r="D178" s="143" t="s">
        <v>171</v>
      </c>
      <c r="E178" s="157" t="s">
        <v>1</v>
      </c>
      <c r="F178" s="158" t="s">
        <v>173</v>
      </c>
      <c r="H178" s="159">
        <v>156</v>
      </c>
      <c r="I178" s="160"/>
      <c r="L178" s="156"/>
      <c r="M178" s="161"/>
      <c r="T178" s="162"/>
      <c r="AT178" s="157" t="s">
        <v>171</v>
      </c>
      <c r="AU178" s="157" t="s">
        <v>82</v>
      </c>
      <c r="AV178" s="13" t="s">
        <v>165</v>
      </c>
      <c r="AW178" s="13" t="s">
        <v>31</v>
      </c>
      <c r="AX178" s="13" t="s">
        <v>82</v>
      </c>
      <c r="AY178" s="157" t="s">
        <v>159</v>
      </c>
    </row>
    <row r="179" spans="2:65" s="1" customFormat="1" ht="16.5" customHeight="1">
      <c r="B179" s="129"/>
      <c r="C179" s="130" t="s">
        <v>224</v>
      </c>
      <c r="D179" s="130" t="s">
        <v>160</v>
      </c>
      <c r="E179" s="131" t="s">
        <v>902</v>
      </c>
      <c r="F179" s="132" t="s">
        <v>903</v>
      </c>
      <c r="G179" s="133" t="s">
        <v>163</v>
      </c>
      <c r="H179" s="134">
        <v>156</v>
      </c>
      <c r="I179" s="135"/>
      <c r="J179" s="136">
        <f>ROUND(I179*H179,2)</f>
        <v>0</v>
      </c>
      <c r="K179" s="132" t="s">
        <v>164</v>
      </c>
      <c r="L179" s="31"/>
      <c r="M179" s="137" t="s">
        <v>1</v>
      </c>
      <c r="N179" s="138" t="s">
        <v>39</v>
      </c>
      <c r="P179" s="139">
        <f>O179*H179</f>
        <v>0</v>
      </c>
      <c r="Q179" s="139">
        <v>0</v>
      </c>
      <c r="R179" s="139">
        <f>Q179*H179</f>
        <v>0</v>
      </c>
      <c r="S179" s="139">
        <v>0</v>
      </c>
      <c r="T179" s="140">
        <f>S179*H179</f>
        <v>0</v>
      </c>
      <c r="AR179" s="141" t="s">
        <v>165</v>
      </c>
      <c r="AT179" s="141" t="s">
        <v>160</v>
      </c>
      <c r="AU179" s="141" t="s">
        <v>82</v>
      </c>
      <c r="AY179" s="16" t="s">
        <v>159</v>
      </c>
      <c r="BE179" s="142">
        <f>IF(N179="základní",J179,0)</f>
        <v>0</v>
      </c>
      <c r="BF179" s="142">
        <f>IF(N179="snížená",J179,0)</f>
        <v>0</v>
      </c>
      <c r="BG179" s="142">
        <f>IF(N179="zákl. přenesená",J179,0)</f>
        <v>0</v>
      </c>
      <c r="BH179" s="142">
        <f>IF(N179="sníž. přenesená",J179,0)</f>
        <v>0</v>
      </c>
      <c r="BI179" s="142">
        <f>IF(N179="nulová",J179,0)</f>
        <v>0</v>
      </c>
      <c r="BJ179" s="16" t="s">
        <v>82</v>
      </c>
      <c r="BK179" s="142">
        <f>ROUND(I179*H179,2)</f>
        <v>0</v>
      </c>
      <c r="BL179" s="16" t="s">
        <v>165</v>
      </c>
      <c r="BM179" s="141" t="s">
        <v>904</v>
      </c>
    </row>
    <row r="180" spans="2:65" s="1" customFormat="1" ht="19.5">
      <c r="B180" s="31"/>
      <c r="D180" s="143" t="s">
        <v>167</v>
      </c>
      <c r="F180" s="144" t="s">
        <v>905</v>
      </c>
      <c r="I180" s="145"/>
      <c r="L180" s="31"/>
      <c r="M180" s="146"/>
      <c r="T180" s="54"/>
      <c r="AT180" s="16" t="s">
        <v>167</v>
      </c>
      <c r="AU180" s="16" t="s">
        <v>82</v>
      </c>
    </row>
    <row r="181" spans="2:65" s="1" customFormat="1">
      <c r="B181" s="31"/>
      <c r="D181" s="147" t="s">
        <v>169</v>
      </c>
      <c r="F181" s="148" t="s">
        <v>906</v>
      </c>
      <c r="I181" s="145"/>
      <c r="L181" s="31"/>
      <c r="M181" s="146"/>
      <c r="T181" s="54"/>
      <c r="AT181" s="16" t="s">
        <v>169</v>
      </c>
      <c r="AU181" s="16" t="s">
        <v>82</v>
      </c>
    </row>
    <row r="182" spans="2:65" s="12" customFormat="1">
      <c r="B182" s="149"/>
      <c r="D182" s="143" t="s">
        <v>171</v>
      </c>
      <c r="E182" s="150" t="s">
        <v>1</v>
      </c>
      <c r="F182" s="151" t="s">
        <v>901</v>
      </c>
      <c r="H182" s="152">
        <v>156</v>
      </c>
      <c r="I182" s="153"/>
      <c r="L182" s="149"/>
      <c r="M182" s="154"/>
      <c r="T182" s="155"/>
      <c r="AT182" s="150" t="s">
        <v>171</v>
      </c>
      <c r="AU182" s="150" t="s">
        <v>82</v>
      </c>
      <c r="AV182" s="12" t="s">
        <v>84</v>
      </c>
      <c r="AW182" s="12" t="s">
        <v>31</v>
      </c>
      <c r="AX182" s="12" t="s">
        <v>74</v>
      </c>
      <c r="AY182" s="150" t="s">
        <v>159</v>
      </c>
    </row>
    <row r="183" spans="2:65" s="13" customFormat="1">
      <c r="B183" s="156"/>
      <c r="D183" s="143" t="s">
        <v>171</v>
      </c>
      <c r="E183" s="157" t="s">
        <v>1</v>
      </c>
      <c r="F183" s="158" t="s">
        <v>173</v>
      </c>
      <c r="H183" s="159">
        <v>156</v>
      </c>
      <c r="I183" s="160"/>
      <c r="L183" s="156"/>
      <c r="M183" s="161"/>
      <c r="T183" s="162"/>
      <c r="AT183" s="157" t="s">
        <v>171</v>
      </c>
      <c r="AU183" s="157" t="s">
        <v>82</v>
      </c>
      <c r="AV183" s="13" t="s">
        <v>165</v>
      </c>
      <c r="AW183" s="13" t="s">
        <v>31</v>
      </c>
      <c r="AX183" s="13" t="s">
        <v>82</v>
      </c>
      <c r="AY183" s="157" t="s">
        <v>159</v>
      </c>
    </row>
    <row r="184" spans="2:65" s="11" customFormat="1" ht="25.9" customHeight="1">
      <c r="B184" s="119"/>
      <c r="D184" s="120" t="s">
        <v>73</v>
      </c>
      <c r="E184" s="121" t="s">
        <v>268</v>
      </c>
      <c r="F184" s="121" t="s">
        <v>269</v>
      </c>
      <c r="I184" s="122"/>
      <c r="J184" s="123">
        <f>BK184</f>
        <v>0</v>
      </c>
      <c r="L184" s="119"/>
      <c r="M184" s="124"/>
      <c r="P184" s="125">
        <f>SUM(P185:P194)</f>
        <v>0</v>
      </c>
      <c r="R184" s="125">
        <f>SUM(R185:R194)</f>
        <v>0</v>
      </c>
      <c r="T184" s="126">
        <f>SUM(T185:T194)</f>
        <v>0</v>
      </c>
      <c r="AR184" s="120" t="s">
        <v>82</v>
      </c>
      <c r="AT184" s="127" t="s">
        <v>73</v>
      </c>
      <c r="AU184" s="127" t="s">
        <v>74</v>
      </c>
      <c r="AY184" s="120" t="s">
        <v>159</v>
      </c>
      <c r="BK184" s="128">
        <f>SUM(BK185:BK194)</f>
        <v>0</v>
      </c>
    </row>
    <row r="185" spans="2:65" s="1" customFormat="1" ht="21.75" customHeight="1">
      <c r="B185" s="129"/>
      <c r="C185" s="130" t="s">
        <v>231</v>
      </c>
      <c r="D185" s="130" t="s">
        <v>160</v>
      </c>
      <c r="E185" s="131" t="s">
        <v>907</v>
      </c>
      <c r="F185" s="132" t="s">
        <v>908</v>
      </c>
      <c r="G185" s="133" t="s">
        <v>202</v>
      </c>
      <c r="H185" s="134">
        <v>40</v>
      </c>
      <c r="I185" s="135"/>
      <c r="J185" s="136">
        <f>ROUND(I185*H185,2)</f>
        <v>0</v>
      </c>
      <c r="K185" s="132" t="s">
        <v>164</v>
      </c>
      <c r="L185" s="31"/>
      <c r="M185" s="137" t="s">
        <v>1</v>
      </c>
      <c r="N185" s="138" t="s">
        <v>39</v>
      </c>
      <c r="P185" s="139">
        <f>O185*H185</f>
        <v>0</v>
      </c>
      <c r="Q185" s="139">
        <v>0</v>
      </c>
      <c r="R185" s="139">
        <f>Q185*H185</f>
        <v>0</v>
      </c>
      <c r="S185" s="139">
        <v>0</v>
      </c>
      <c r="T185" s="140">
        <f>S185*H185</f>
        <v>0</v>
      </c>
      <c r="AR185" s="141" t="s">
        <v>165</v>
      </c>
      <c r="AT185" s="141" t="s">
        <v>160</v>
      </c>
      <c r="AU185" s="141" t="s">
        <v>82</v>
      </c>
      <c r="AY185" s="16" t="s">
        <v>159</v>
      </c>
      <c r="BE185" s="142">
        <f>IF(N185="základní",J185,0)</f>
        <v>0</v>
      </c>
      <c r="BF185" s="142">
        <f>IF(N185="snížená",J185,0)</f>
        <v>0</v>
      </c>
      <c r="BG185" s="142">
        <f>IF(N185="zákl. přenesená",J185,0)</f>
        <v>0</v>
      </c>
      <c r="BH185" s="142">
        <f>IF(N185="sníž. přenesená",J185,0)</f>
        <v>0</v>
      </c>
      <c r="BI185" s="142">
        <f>IF(N185="nulová",J185,0)</f>
        <v>0</v>
      </c>
      <c r="BJ185" s="16" t="s">
        <v>82</v>
      </c>
      <c r="BK185" s="142">
        <f>ROUND(I185*H185,2)</f>
        <v>0</v>
      </c>
      <c r="BL185" s="16" t="s">
        <v>165</v>
      </c>
      <c r="BM185" s="141" t="s">
        <v>909</v>
      </c>
    </row>
    <row r="186" spans="2:65" s="1" customFormat="1" ht="19.5">
      <c r="B186" s="31"/>
      <c r="D186" s="143" t="s">
        <v>167</v>
      </c>
      <c r="F186" s="144" t="s">
        <v>910</v>
      </c>
      <c r="I186" s="145"/>
      <c r="L186" s="31"/>
      <c r="M186" s="146"/>
      <c r="T186" s="54"/>
      <c r="AT186" s="16" t="s">
        <v>167</v>
      </c>
      <c r="AU186" s="16" t="s">
        <v>82</v>
      </c>
    </row>
    <row r="187" spans="2:65" s="1" customFormat="1">
      <c r="B187" s="31"/>
      <c r="D187" s="147" t="s">
        <v>169</v>
      </c>
      <c r="F187" s="148" t="s">
        <v>911</v>
      </c>
      <c r="I187" s="145"/>
      <c r="L187" s="31"/>
      <c r="M187" s="146"/>
      <c r="T187" s="54"/>
      <c r="AT187" s="16" t="s">
        <v>169</v>
      </c>
      <c r="AU187" s="16" t="s">
        <v>82</v>
      </c>
    </row>
    <row r="188" spans="2:65" s="12" customFormat="1">
      <c r="B188" s="149"/>
      <c r="D188" s="143" t="s">
        <v>171</v>
      </c>
      <c r="E188" s="150" t="s">
        <v>1</v>
      </c>
      <c r="F188" s="151" t="s">
        <v>452</v>
      </c>
      <c r="H188" s="152">
        <v>40</v>
      </c>
      <c r="I188" s="153"/>
      <c r="L188" s="149"/>
      <c r="M188" s="154"/>
      <c r="T188" s="155"/>
      <c r="AT188" s="150" t="s">
        <v>171</v>
      </c>
      <c r="AU188" s="150" t="s">
        <v>82</v>
      </c>
      <c r="AV188" s="12" t="s">
        <v>84</v>
      </c>
      <c r="AW188" s="12" t="s">
        <v>31</v>
      </c>
      <c r="AX188" s="12" t="s">
        <v>74</v>
      </c>
      <c r="AY188" s="150" t="s">
        <v>159</v>
      </c>
    </row>
    <row r="189" spans="2:65" s="13" customFormat="1">
      <c r="B189" s="156"/>
      <c r="D189" s="143" t="s">
        <v>171</v>
      </c>
      <c r="E189" s="157" t="s">
        <v>1</v>
      </c>
      <c r="F189" s="158" t="s">
        <v>173</v>
      </c>
      <c r="H189" s="159">
        <v>40</v>
      </c>
      <c r="I189" s="160"/>
      <c r="L189" s="156"/>
      <c r="M189" s="161"/>
      <c r="T189" s="162"/>
      <c r="AT189" s="157" t="s">
        <v>171</v>
      </c>
      <c r="AU189" s="157" t="s">
        <v>82</v>
      </c>
      <c r="AV189" s="13" t="s">
        <v>165</v>
      </c>
      <c r="AW189" s="13" t="s">
        <v>31</v>
      </c>
      <c r="AX189" s="13" t="s">
        <v>82</v>
      </c>
      <c r="AY189" s="157" t="s">
        <v>159</v>
      </c>
    </row>
    <row r="190" spans="2:65" s="1" customFormat="1" ht="16.5" customHeight="1">
      <c r="B190" s="129"/>
      <c r="C190" s="130" t="s">
        <v>157</v>
      </c>
      <c r="D190" s="130" t="s">
        <v>160</v>
      </c>
      <c r="E190" s="131" t="s">
        <v>912</v>
      </c>
      <c r="F190" s="132" t="s">
        <v>913</v>
      </c>
      <c r="G190" s="133" t="s">
        <v>202</v>
      </c>
      <c r="H190" s="134">
        <v>14</v>
      </c>
      <c r="I190" s="135"/>
      <c r="J190" s="136">
        <f>ROUND(I190*H190,2)</f>
        <v>0</v>
      </c>
      <c r="K190" s="132" t="s">
        <v>164</v>
      </c>
      <c r="L190" s="31"/>
      <c r="M190" s="137" t="s">
        <v>1</v>
      </c>
      <c r="N190" s="138" t="s">
        <v>39</v>
      </c>
      <c r="P190" s="139">
        <f>O190*H190</f>
        <v>0</v>
      </c>
      <c r="Q190" s="139">
        <v>0</v>
      </c>
      <c r="R190" s="139">
        <f>Q190*H190</f>
        <v>0</v>
      </c>
      <c r="S190" s="139">
        <v>0</v>
      </c>
      <c r="T190" s="140">
        <f>S190*H190</f>
        <v>0</v>
      </c>
      <c r="AR190" s="141" t="s">
        <v>165</v>
      </c>
      <c r="AT190" s="141" t="s">
        <v>160</v>
      </c>
      <c r="AU190" s="141" t="s">
        <v>82</v>
      </c>
      <c r="AY190" s="16" t="s">
        <v>159</v>
      </c>
      <c r="BE190" s="142">
        <f>IF(N190="základní",J190,0)</f>
        <v>0</v>
      </c>
      <c r="BF190" s="142">
        <f>IF(N190="snížená",J190,0)</f>
        <v>0</v>
      </c>
      <c r="BG190" s="142">
        <f>IF(N190="zákl. přenesená",J190,0)</f>
        <v>0</v>
      </c>
      <c r="BH190" s="142">
        <f>IF(N190="sníž. přenesená",J190,0)</f>
        <v>0</v>
      </c>
      <c r="BI190" s="142">
        <f>IF(N190="nulová",J190,0)</f>
        <v>0</v>
      </c>
      <c r="BJ190" s="16" t="s">
        <v>82</v>
      </c>
      <c r="BK190" s="142">
        <f>ROUND(I190*H190,2)</f>
        <v>0</v>
      </c>
      <c r="BL190" s="16" t="s">
        <v>165</v>
      </c>
      <c r="BM190" s="141" t="s">
        <v>914</v>
      </c>
    </row>
    <row r="191" spans="2:65" s="1" customFormat="1" ht="19.5">
      <c r="B191" s="31"/>
      <c r="D191" s="143" t="s">
        <v>167</v>
      </c>
      <c r="F191" s="144" t="s">
        <v>915</v>
      </c>
      <c r="I191" s="145"/>
      <c r="L191" s="31"/>
      <c r="M191" s="146"/>
      <c r="T191" s="54"/>
      <c r="AT191" s="16" t="s">
        <v>167</v>
      </c>
      <c r="AU191" s="16" t="s">
        <v>82</v>
      </c>
    </row>
    <row r="192" spans="2:65" s="1" customFormat="1">
      <c r="B192" s="31"/>
      <c r="D192" s="147" t="s">
        <v>169</v>
      </c>
      <c r="F192" s="148" t="s">
        <v>916</v>
      </c>
      <c r="I192" s="145"/>
      <c r="L192" s="31"/>
      <c r="M192" s="146"/>
      <c r="T192" s="54"/>
      <c r="AT192" s="16" t="s">
        <v>169</v>
      </c>
      <c r="AU192" s="16" t="s">
        <v>82</v>
      </c>
    </row>
    <row r="193" spans="2:65" s="12" customFormat="1">
      <c r="B193" s="149"/>
      <c r="D193" s="143" t="s">
        <v>171</v>
      </c>
      <c r="E193" s="150" t="s">
        <v>1</v>
      </c>
      <c r="F193" s="151" t="s">
        <v>270</v>
      </c>
      <c r="H193" s="152">
        <v>14</v>
      </c>
      <c r="I193" s="153"/>
      <c r="L193" s="149"/>
      <c r="M193" s="154"/>
      <c r="T193" s="155"/>
      <c r="AT193" s="150" t="s">
        <v>171</v>
      </c>
      <c r="AU193" s="150" t="s">
        <v>82</v>
      </c>
      <c r="AV193" s="12" t="s">
        <v>84</v>
      </c>
      <c r="AW193" s="12" t="s">
        <v>31</v>
      </c>
      <c r="AX193" s="12" t="s">
        <v>74</v>
      </c>
      <c r="AY193" s="150" t="s">
        <v>159</v>
      </c>
    </row>
    <row r="194" spans="2:65" s="13" customFormat="1">
      <c r="B194" s="156"/>
      <c r="D194" s="143" t="s">
        <v>171</v>
      </c>
      <c r="E194" s="157" t="s">
        <v>1</v>
      </c>
      <c r="F194" s="158" t="s">
        <v>173</v>
      </c>
      <c r="H194" s="159">
        <v>14</v>
      </c>
      <c r="I194" s="160"/>
      <c r="L194" s="156"/>
      <c r="M194" s="161"/>
      <c r="T194" s="162"/>
      <c r="AT194" s="157" t="s">
        <v>171</v>
      </c>
      <c r="AU194" s="157" t="s">
        <v>82</v>
      </c>
      <c r="AV194" s="13" t="s">
        <v>165</v>
      </c>
      <c r="AW194" s="13" t="s">
        <v>31</v>
      </c>
      <c r="AX194" s="13" t="s">
        <v>82</v>
      </c>
      <c r="AY194" s="157" t="s">
        <v>159</v>
      </c>
    </row>
    <row r="195" spans="2:65" s="11" customFormat="1" ht="25.9" customHeight="1">
      <c r="B195" s="119"/>
      <c r="D195" s="120" t="s">
        <v>73</v>
      </c>
      <c r="E195" s="121" t="s">
        <v>285</v>
      </c>
      <c r="F195" s="121" t="s">
        <v>286</v>
      </c>
      <c r="I195" s="122"/>
      <c r="J195" s="123">
        <f>BK195</f>
        <v>0</v>
      </c>
      <c r="L195" s="119"/>
      <c r="M195" s="124"/>
      <c r="P195" s="125">
        <f>SUM(P196:P210)</f>
        <v>0</v>
      </c>
      <c r="R195" s="125">
        <f>SUM(R196:R210)</f>
        <v>0</v>
      </c>
      <c r="T195" s="126">
        <f>SUM(T196:T210)</f>
        <v>0</v>
      </c>
      <c r="AR195" s="120" t="s">
        <v>82</v>
      </c>
      <c r="AT195" s="127" t="s">
        <v>73</v>
      </c>
      <c r="AU195" s="127" t="s">
        <v>74</v>
      </c>
      <c r="AY195" s="120" t="s">
        <v>159</v>
      </c>
      <c r="BK195" s="128">
        <f>SUM(BK196:BK210)</f>
        <v>0</v>
      </c>
    </row>
    <row r="196" spans="2:65" s="1" customFormat="1" ht="16.5" customHeight="1">
      <c r="B196" s="129"/>
      <c r="C196" s="130" t="s">
        <v>222</v>
      </c>
      <c r="D196" s="130" t="s">
        <v>160</v>
      </c>
      <c r="E196" s="131" t="s">
        <v>917</v>
      </c>
      <c r="F196" s="132" t="s">
        <v>918</v>
      </c>
      <c r="G196" s="133" t="s">
        <v>202</v>
      </c>
      <c r="H196" s="134">
        <v>40</v>
      </c>
      <c r="I196" s="135"/>
      <c r="J196" s="136">
        <f>ROUND(I196*H196,2)</f>
        <v>0</v>
      </c>
      <c r="K196" s="132" t="s">
        <v>164</v>
      </c>
      <c r="L196" s="31"/>
      <c r="M196" s="137" t="s">
        <v>1</v>
      </c>
      <c r="N196" s="138" t="s">
        <v>39</v>
      </c>
      <c r="P196" s="139">
        <f>O196*H196</f>
        <v>0</v>
      </c>
      <c r="Q196" s="139">
        <v>0</v>
      </c>
      <c r="R196" s="139">
        <f>Q196*H196</f>
        <v>0</v>
      </c>
      <c r="S196" s="139">
        <v>0</v>
      </c>
      <c r="T196" s="140">
        <f>S196*H196</f>
        <v>0</v>
      </c>
      <c r="AR196" s="141" t="s">
        <v>165</v>
      </c>
      <c r="AT196" s="141" t="s">
        <v>160</v>
      </c>
      <c r="AU196" s="141" t="s">
        <v>82</v>
      </c>
      <c r="AY196" s="16" t="s">
        <v>159</v>
      </c>
      <c r="BE196" s="142">
        <f>IF(N196="základní",J196,0)</f>
        <v>0</v>
      </c>
      <c r="BF196" s="142">
        <f>IF(N196="snížená",J196,0)</f>
        <v>0</v>
      </c>
      <c r="BG196" s="142">
        <f>IF(N196="zákl. přenesená",J196,0)</f>
        <v>0</v>
      </c>
      <c r="BH196" s="142">
        <f>IF(N196="sníž. přenesená",J196,0)</f>
        <v>0</v>
      </c>
      <c r="BI196" s="142">
        <f>IF(N196="nulová",J196,0)</f>
        <v>0</v>
      </c>
      <c r="BJ196" s="16" t="s">
        <v>82</v>
      </c>
      <c r="BK196" s="142">
        <f>ROUND(I196*H196,2)</f>
        <v>0</v>
      </c>
      <c r="BL196" s="16" t="s">
        <v>165</v>
      </c>
      <c r="BM196" s="141" t="s">
        <v>919</v>
      </c>
    </row>
    <row r="197" spans="2:65" s="1" customFormat="1">
      <c r="B197" s="31"/>
      <c r="D197" s="143" t="s">
        <v>167</v>
      </c>
      <c r="F197" s="144" t="s">
        <v>920</v>
      </c>
      <c r="I197" s="145"/>
      <c r="L197" s="31"/>
      <c r="M197" s="146"/>
      <c r="T197" s="54"/>
      <c r="AT197" s="16" t="s">
        <v>167</v>
      </c>
      <c r="AU197" s="16" t="s">
        <v>82</v>
      </c>
    </row>
    <row r="198" spans="2:65" s="1" customFormat="1">
      <c r="B198" s="31"/>
      <c r="D198" s="147" t="s">
        <v>169</v>
      </c>
      <c r="F198" s="148" t="s">
        <v>921</v>
      </c>
      <c r="I198" s="145"/>
      <c r="L198" s="31"/>
      <c r="M198" s="146"/>
      <c r="T198" s="54"/>
      <c r="AT198" s="16" t="s">
        <v>169</v>
      </c>
      <c r="AU198" s="16" t="s">
        <v>82</v>
      </c>
    </row>
    <row r="199" spans="2:65" s="12" customFormat="1">
      <c r="B199" s="149"/>
      <c r="D199" s="143" t="s">
        <v>171</v>
      </c>
      <c r="E199" s="150" t="s">
        <v>1</v>
      </c>
      <c r="F199" s="151" t="s">
        <v>452</v>
      </c>
      <c r="H199" s="152">
        <v>40</v>
      </c>
      <c r="I199" s="153"/>
      <c r="L199" s="149"/>
      <c r="M199" s="154"/>
      <c r="T199" s="155"/>
      <c r="AT199" s="150" t="s">
        <v>171</v>
      </c>
      <c r="AU199" s="150" t="s">
        <v>82</v>
      </c>
      <c r="AV199" s="12" t="s">
        <v>84</v>
      </c>
      <c r="AW199" s="12" t="s">
        <v>31</v>
      </c>
      <c r="AX199" s="12" t="s">
        <v>74</v>
      </c>
      <c r="AY199" s="150" t="s">
        <v>159</v>
      </c>
    </row>
    <row r="200" spans="2:65" s="13" customFormat="1">
      <c r="B200" s="156"/>
      <c r="D200" s="143" t="s">
        <v>171</v>
      </c>
      <c r="E200" s="157" t="s">
        <v>1</v>
      </c>
      <c r="F200" s="158" t="s">
        <v>173</v>
      </c>
      <c r="H200" s="159">
        <v>40</v>
      </c>
      <c r="I200" s="160"/>
      <c r="L200" s="156"/>
      <c r="M200" s="161"/>
      <c r="T200" s="162"/>
      <c r="AT200" s="157" t="s">
        <v>171</v>
      </c>
      <c r="AU200" s="157" t="s">
        <v>82</v>
      </c>
      <c r="AV200" s="13" t="s">
        <v>165</v>
      </c>
      <c r="AW200" s="13" t="s">
        <v>31</v>
      </c>
      <c r="AX200" s="13" t="s">
        <v>82</v>
      </c>
      <c r="AY200" s="157" t="s">
        <v>159</v>
      </c>
    </row>
    <row r="201" spans="2:65" s="1" customFormat="1" ht="16.5" customHeight="1">
      <c r="B201" s="129"/>
      <c r="C201" s="130" t="s">
        <v>239</v>
      </c>
      <c r="D201" s="130" t="s">
        <v>160</v>
      </c>
      <c r="E201" s="131" t="s">
        <v>922</v>
      </c>
      <c r="F201" s="132" t="s">
        <v>923</v>
      </c>
      <c r="G201" s="133" t="s">
        <v>202</v>
      </c>
      <c r="H201" s="134">
        <v>27</v>
      </c>
      <c r="I201" s="135"/>
      <c r="J201" s="136">
        <f>ROUND(I201*H201,2)</f>
        <v>0</v>
      </c>
      <c r="K201" s="132" t="s">
        <v>164</v>
      </c>
      <c r="L201" s="31"/>
      <c r="M201" s="137" t="s">
        <v>1</v>
      </c>
      <c r="N201" s="138" t="s">
        <v>39</v>
      </c>
      <c r="P201" s="139">
        <f>O201*H201</f>
        <v>0</v>
      </c>
      <c r="Q201" s="139">
        <v>0</v>
      </c>
      <c r="R201" s="139">
        <f>Q201*H201</f>
        <v>0</v>
      </c>
      <c r="S201" s="139">
        <v>0</v>
      </c>
      <c r="T201" s="140">
        <f>S201*H201</f>
        <v>0</v>
      </c>
      <c r="AR201" s="141" t="s">
        <v>165</v>
      </c>
      <c r="AT201" s="141" t="s">
        <v>160</v>
      </c>
      <c r="AU201" s="141" t="s">
        <v>82</v>
      </c>
      <c r="AY201" s="16" t="s">
        <v>159</v>
      </c>
      <c r="BE201" s="142">
        <f>IF(N201="základní",J201,0)</f>
        <v>0</v>
      </c>
      <c r="BF201" s="142">
        <f>IF(N201="snížená",J201,0)</f>
        <v>0</v>
      </c>
      <c r="BG201" s="142">
        <f>IF(N201="zákl. přenesená",J201,0)</f>
        <v>0</v>
      </c>
      <c r="BH201" s="142">
        <f>IF(N201="sníž. přenesená",J201,0)</f>
        <v>0</v>
      </c>
      <c r="BI201" s="142">
        <f>IF(N201="nulová",J201,0)</f>
        <v>0</v>
      </c>
      <c r="BJ201" s="16" t="s">
        <v>82</v>
      </c>
      <c r="BK201" s="142">
        <f>ROUND(I201*H201,2)</f>
        <v>0</v>
      </c>
      <c r="BL201" s="16" t="s">
        <v>165</v>
      </c>
      <c r="BM201" s="141" t="s">
        <v>924</v>
      </c>
    </row>
    <row r="202" spans="2:65" s="1" customFormat="1" ht="19.5">
      <c r="B202" s="31"/>
      <c r="D202" s="143" t="s">
        <v>167</v>
      </c>
      <c r="F202" s="144" t="s">
        <v>925</v>
      </c>
      <c r="I202" s="145"/>
      <c r="L202" s="31"/>
      <c r="M202" s="146"/>
      <c r="T202" s="54"/>
      <c r="AT202" s="16" t="s">
        <v>167</v>
      </c>
      <c r="AU202" s="16" t="s">
        <v>82</v>
      </c>
    </row>
    <row r="203" spans="2:65" s="1" customFormat="1">
      <c r="B203" s="31"/>
      <c r="D203" s="147" t="s">
        <v>169</v>
      </c>
      <c r="F203" s="148" t="s">
        <v>926</v>
      </c>
      <c r="I203" s="145"/>
      <c r="L203" s="31"/>
      <c r="M203" s="146"/>
      <c r="T203" s="54"/>
      <c r="AT203" s="16" t="s">
        <v>169</v>
      </c>
      <c r="AU203" s="16" t="s">
        <v>82</v>
      </c>
    </row>
    <row r="204" spans="2:65" s="12" customFormat="1">
      <c r="B204" s="149"/>
      <c r="D204" s="143" t="s">
        <v>171</v>
      </c>
      <c r="E204" s="150" t="s">
        <v>1</v>
      </c>
      <c r="F204" s="151" t="s">
        <v>308</v>
      </c>
      <c r="H204" s="152">
        <v>27</v>
      </c>
      <c r="I204" s="153"/>
      <c r="L204" s="149"/>
      <c r="M204" s="154"/>
      <c r="T204" s="155"/>
      <c r="AT204" s="150" t="s">
        <v>171</v>
      </c>
      <c r="AU204" s="150" t="s">
        <v>82</v>
      </c>
      <c r="AV204" s="12" t="s">
        <v>84</v>
      </c>
      <c r="AW204" s="12" t="s">
        <v>31</v>
      </c>
      <c r="AX204" s="12" t="s">
        <v>74</v>
      </c>
      <c r="AY204" s="150" t="s">
        <v>159</v>
      </c>
    </row>
    <row r="205" spans="2:65" s="13" customFormat="1">
      <c r="B205" s="156"/>
      <c r="D205" s="143" t="s">
        <v>171</v>
      </c>
      <c r="E205" s="157" t="s">
        <v>1</v>
      </c>
      <c r="F205" s="158" t="s">
        <v>173</v>
      </c>
      <c r="H205" s="159">
        <v>27</v>
      </c>
      <c r="I205" s="160"/>
      <c r="L205" s="156"/>
      <c r="M205" s="161"/>
      <c r="T205" s="162"/>
      <c r="AT205" s="157" t="s">
        <v>171</v>
      </c>
      <c r="AU205" s="157" t="s">
        <v>82</v>
      </c>
      <c r="AV205" s="13" t="s">
        <v>165</v>
      </c>
      <c r="AW205" s="13" t="s">
        <v>31</v>
      </c>
      <c r="AX205" s="13" t="s">
        <v>82</v>
      </c>
      <c r="AY205" s="157" t="s">
        <v>159</v>
      </c>
    </row>
    <row r="206" spans="2:65" s="1" customFormat="1" ht="16.5" customHeight="1">
      <c r="B206" s="129"/>
      <c r="C206" s="130" t="s">
        <v>270</v>
      </c>
      <c r="D206" s="130" t="s">
        <v>160</v>
      </c>
      <c r="E206" s="131" t="s">
        <v>927</v>
      </c>
      <c r="F206" s="132" t="s">
        <v>928</v>
      </c>
      <c r="G206" s="133" t="s">
        <v>202</v>
      </c>
      <c r="H206" s="134">
        <v>13</v>
      </c>
      <c r="I206" s="135"/>
      <c r="J206" s="136">
        <f>ROUND(I206*H206,2)</f>
        <v>0</v>
      </c>
      <c r="K206" s="132" t="s">
        <v>164</v>
      </c>
      <c r="L206" s="31"/>
      <c r="M206" s="137" t="s">
        <v>1</v>
      </c>
      <c r="N206" s="138" t="s">
        <v>39</v>
      </c>
      <c r="P206" s="139">
        <f>O206*H206</f>
        <v>0</v>
      </c>
      <c r="Q206" s="139">
        <v>0</v>
      </c>
      <c r="R206" s="139">
        <f>Q206*H206</f>
        <v>0</v>
      </c>
      <c r="S206" s="139">
        <v>0</v>
      </c>
      <c r="T206" s="140">
        <f>S206*H206</f>
        <v>0</v>
      </c>
      <c r="AR206" s="141" t="s">
        <v>165</v>
      </c>
      <c r="AT206" s="141" t="s">
        <v>160</v>
      </c>
      <c r="AU206" s="141" t="s">
        <v>82</v>
      </c>
      <c r="AY206" s="16" t="s">
        <v>159</v>
      </c>
      <c r="BE206" s="142">
        <f>IF(N206="základní",J206,0)</f>
        <v>0</v>
      </c>
      <c r="BF206" s="142">
        <f>IF(N206="snížená",J206,0)</f>
        <v>0</v>
      </c>
      <c r="BG206" s="142">
        <f>IF(N206="zákl. přenesená",J206,0)</f>
        <v>0</v>
      </c>
      <c r="BH206" s="142">
        <f>IF(N206="sníž. přenesená",J206,0)</f>
        <v>0</v>
      </c>
      <c r="BI206" s="142">
        <f>IF(N206="nulová",J206,0)</f>
        <v>0</v>
      </c>
      <c r="BJ206" s="16" t="s">
        <v>82</v>
      </c>
      <c r="BK206" s="142">
        <f>ROUND(I206*H206,2)</f>
        <v>0</v>
      </c>
      <c r="BL206" s="16" t="s">
        <v>165</v>
      </c>
      <c r="BM206" s="141" t="s">
        <v>929</v>
      </c>
    </row>
    <row r="207" spans="2:65" s="1" customFormat="1" ht="19.5">
      <c r="B207" s="31"/>
      <c r="D207" s="143" t="s">
        <v>167</v>
      </c>
      <c r="F207" s="144" t="s">
        <v>930</v>
      </c>
      <c r="I207" s="145"/>
      <c r="L207" s="31"/>
      <c r="M207" s="146"/>
      <c r="T207" s="54"/>
      <c r="AT207" s="16" t="s">
        <v>167</v>
      </c>
      <c r="AU207" s="16" t="s">
        <v>82</v>
      </c>
    </row>
    <row r="208" spans="2:65" s="1" customFormat="1">
      <c r="B208" s="31"/>
      <c r="D208" s="147" t="s">
        <v>169</v>
      </c>
      <c r="F208" s="148" t="s">
        <v>931</v>
      </c>
      <c r="I208" s="145"/>
      <c r="L208" s="31"/>
      <c r="M208" s="146"/>
      <c r="T208" s="54"/>
      <c r="AT208" s="16" t="s">
        <v>169</v>
      </c>
      <c r="AU208" s="16" t="s">
        <v>82</v>
      </c>
    </row>
    <row r="209" spans="2:65" s="12" customFormat="1">
      <c r="B209" s="149"/>
      <c r="D209" s="143" t="s">
        <v>171</v>
      </c>
      <c r="E209" s="150" t="s">
        <v>1</v>
      </c>
      <c r="F209" s="151" t="s">
        <v>932</v>
      </c>
      <c r="H209" s="152">
        <v>13</v>
      </c>
      <c r="I209" s="153"/>
      <c r="L209" s="149"/>
      <c r="M209" s="154"/>
      <c r="T209" s="155"/>
      <c r="AT209" s="150" t="s">
        <v>171</v>
      </c>
      <c r="AU209" s="150" t="s">
        <v>82</v>
      </c>
      <c r="AV209" s="12" t="s">
        <v>84</v>
      </c>
      <c r="AW209" s="12" t="s">
        <v>31</v>
      </c>
      <c r="AX209" s="12" t="s">
        <v>74</v>
      </c>
      <c r="AY209" s="150" t="s">
        <v>159</v>
      </c>
    </row>
    <row r="210" spans="2:65" s="13" customFormat="1">
      <c r="B210" s="156"/>
      <c r="D210" s="143" t="s">
        <v>171</v>
      </c>
      <c r="E210" s="157" t="s">
        <v>1</v>
      </c>
      <c r="F210" s="158" t="s">
        <v>173</v>
      </c>
      <c r="H210" s="159">
        <v>13</v>
      </c>
      <c r="I210" s="160"/>
      <c r="L210" s="156"/>
      <c r="M210" s="161"/>
      <c r="T210" s="162"/>
      <c r="AT210" s="157" t="s">
        <v>171</v>
      </c>
      <c r="AU210" s="157" t="s">
        <v>82</v>
      </c>
      <c r="AV210" s="13" t="s">
        <v>165</v>
      </c>
      <c r="AW210" s="13" t="s">
        <v>31</v>
      </c>
      <c r="AX210" s="13" t="s">
        <v>82</v>
      </c>
      <c r="AY210" s="157" t="s">
        <v>159</v>
      </c>
    </row>
    <row r="211" spans="2:65" s="11" customFormat="1" ht="25.9" customHeight="1">
      <c r="B211" s="119"/>
      <c r="D211" s="120" t="s">
        <v>73</v>
      </c>
      <c r="E211" s="121" t="s">
        <v>298</v>
      </c>
      <c r="F211" s="121" t="s">
        <v>299</v>
      </c>
      <c r="I211" s="122"/>
      <c r="J211" s="123">
        <f>BK211</f>
        <v>0</v>
      </c>
      <c r="L211" s="119"/>
      <c r="M211" s="124"/>
      <c r="P211" s="125">
        <f>SUM(P212:P216)</f>
        <v>0</v>
      </c>
      <c r="R211" s="125">
        <f>SUM(R212:R216)</f>
        <v>0</v>
      </c>
      <c r="T211" s="126">
        <f>SUM(T212:T216)</f>
        <v>0</v>
      </c>
      <c r="AR211" s="120" t="s">
        <v>82</v>
      </c>
      <c r="AT211" s="127" t="s">
        <v>73</v>
      </c>
      <c r="AU211" s="127" t="s">
        <v>74</v>
      </c>
      <c r="AY211" s="120" t="s">
        <v>159</v>
      </c>
      <c r="BK211" s="128">
        <f>SUM(BK212:BK216)</f>
        <v>0</v>
      </c>
    </row>
    <row r="212" spans="2:65" s="1" customFormat="1" ht="16.5" customHeight="1">
      <c r="B212" s="129"/>
      <c r="C212" s="130" t="s">
        <v>8</v>
      </c>
      <c r="D212" s="130" t="s">
        <v>160</v>
      </c>
      <c r="E212" s="131" t="s">
        <v>933</v>
      </c>
      <c r="F212" s="132" t="s">
        <v>934</v>
      </c>
      <c r="G212" s="133" t="s">
        <v>303</v>
      </c>
      <c r="H212" s="134">
        <v>72</v>
      </c>
      <c r="I212" s="135"/>
      <c r="J212" s="136">
        <f>ROUND(I212*H212,2)</f>
        <v>0</v>
      </c>
      <c r="K212" s="132" t="s">
        <v>164</v>
      </c>
      <c r="L212" s="31"/>
      <c r="M212" s="137" t="s">
        <v>1</v>
      </c>
      <c r="N212" s="138" t="s">
        <v>39</v>
      </c>
      <c r="P212" s="139">
        <f>O212*H212</f>
        <v>0</v>
      </c>
      <c r="Q212" s="139">
        <v>0</v>
      </c>
      <c r="R212" s="139">
        <f>Q212*H212</f>
        <v>0</v>
      </c>
      <c r="S212" s="139">
        <v>0</v>
      </c>
      <c r="T212" s="140">
        <f>S212*H212</f>
        <v>0</v>
      </c>
      <c r="AR212" s="141" t="s">
        <v>165</v>
      </c>
      <c r="AT212" s="141" t="s">
        <v>160</v>
      </c>
      <c r="AU212" s="141" t="s">
        <v>82</v>
      </c>
      <c r="AY212" s="16" t="s">
        <v>159</v>
      </c>
      <c r="BE212" s="142">
        <f>IF(N212="základní",J212,0)</f>
        <v>0</v>
      </c>
      <c r="BF212" s="142">
        <f>IF(N212="snížená",J212,0)</f>
        <v>0</v>
      </c>
      <c r="BG212" s="142">
        <f>IF(N212="zákl. přenesená",J212,0)</f>
        <v>0</v>
      </c>
      <c r="BH212" s="142">
        <f>IF(N212="sníž. přenesená",J212,0)</f>
        <v>0</v>
      </c>
      <c r="BI212" s="142">
        <f>IF(N212="nulová",J212,0)</f>
        <v>0</v>
      </c>
      <c r="BJ212" s="16" t="s">
        <v>82</v>
      </c>
      <c r="BK212" s="142">
        <f>ROUND(I212*H212,2)</f>
        <v>0</v>
      </c>
      <c r="BL212" s="16" t="s">
        <v>165</v>
      </c>
      <c r="BM212" s="141" t="s">
        <v>935</v>
      </c>
    </row>
    <row r="213" spans="2:65" s="1" customFormat="1">
      <c r="B213" s="31"/>
      <c r="D213" s="143" t="s">
        <v>167</v>
      </c>
      <c r="F213" s="144" t="s">
        <v>934</v>
      </c>
      <c r="I213" s="145"/>
      <c r="L213" s="31"/>
      <c r="M213" s="146"/>
      <c r="T213" s="54"/>
      <c r="AT213" s="16" t="s">
        <v>167</v>
      </c>
      <c r="AU213" s="16" t="s">
        <v>82</v>
      </c>
    </row>
    <row r="214" spans="2:65" s="1" customFormat="1">
      <c r="B214" s="31"/>
      <c r="D214" s="147" t="s">
        <v>169</v>
      </c>
      <c r="F214" s="148" t="s">
        <v>936</v>
      </c>
      <c r="I214" s="145"/>
      <c r="L214" s="31"/>
      <c r="M214" s="146"/>
      <c r="T214" s="54"/>
      <c r="AT214" s="16" t="s">
        <v>169</v>
      </c>
      <c r="AU214" s="16" t="s">
        <v>82</v>
      </c>
    </row>
    <row r="215" spans="2:65" s="12" customFormat="1">
      <c r="B215" s="149"/>
      <c r="D215" s="143" t="s">
        <v>171</v>
      </c>
      <c r="E215" s="150" t="s">
        <v>1</v>
      </c>
      <c r="F215" s="151" t="s">
        <v>937</v>
      </c>
      <c r="H215" s="152">
        <v>72</v>
      </c>
      <c r="I215" s="153"/>
      <c r="L215" s="149"/>
      <c r="M215" s="154"/>
      <c r="T215" s="155"/>
      <c r="AT215" s="150" t="s">
        <v>171</v>
      </c>
      <c r="AU215" s="150" t="s">
        <v>82</v>
      </c>
      <c r="AV215" s="12" t="s">
        <v>84</v>
      </c>
      <c r="AW215" s="12" t="s">
        <v>31</v>
      </c>
      <c r="AX215" s="12" t="s">
        <v>74</v>
      </c>
      <c r="AY215" s="150" t="s">
        <v>159</v>
      </c>
    </row>
    <row r="216" spans="2:65" s="13" customFormat="1">
      <c r="B216" s="156"/>
      <c r="D216" s="143" t="s">
        <v>171</v>
      </c>
      <c r="E216" s="157" t="s">
        <v>1</v>
      </c>
      <c r="F216" s="158" t="s">
        <v>173</v>
      </c>
      <c r="H216" s="159">
        <v>72</v>
      </c>
      <c r="I216" s="160"/>
      <c r="L216" s="156"/>
      <c r="M216" s="161"/>
      <c r="T216" s="162"/>
      <c r="AT216" s="157" t="s">
        <v>171</v>
      </c>
      <c r="AU216" s="157" t="s">
        <v>82</v>
      </c>
      <c r="AV216" s="13" t="s">
        <v>165</v>
      </c>
      <c r="AW216" s="13" t="s">
        <v>31</v>
      </c>
      <c r="AX216" s="13" t="s">
        <v>82</v>
      </c>
      <c r="AY216" s="157" t="s">
        <v>159</v>
      </c>
    </row>
    <row r="217" spans="2:65" s="11" customFormat="1" ht="25.9" customHeight="1">
      <c r="B217" s="119"/>
      <c r="D217" s="120" t="s">
        <v>73</v>
      </c>
      <c r="E217" s="121" t="s">
        <v>481</v>
      </c>
      <c r="F217" s="121" t="s">
        <v>938</v>
      </c>
      <c r="I217" s="122"/>
      <c r="J217" s="123">
        <f>BK217</f>
        <v>0</v>
      </c>
      <c r="L217" s="119"/>
      <c r="M217" s="124"/>
      <c r="P217" s="125">
        <f>SUM(P218:P232)</f>
        <v>0</v>
      </c>
      <c r="R217" s="125">
        <f>SUM(R218:R232)</f>
        <v>8.2355900000000002</v>
      </c>
      <c r="T217" s="126">
        <f>SUM(T218:T232)</f>
        <v>0</v>
      </c>
      <c r="AR217" s="120" t="s">
        <v>82</v>
      </c>
      <c r="AT217" s="127" t="s">
        <v>73</v>
      </c>
      <c r="AU217" s="127" t="s">
        <v>74</v>
      </c>
      <c r="AY217" s="120" t="s">
        <v>159</v>
      </c>
      <c r="BK217" s="128">
        <f>SUM(BK218:BK232)</f>
        <v>0</v>
      </c>
    </row>
    <row r="218" spans="2:65" s="1" customFormat="1" ht="16.5" customHeight="1">
      <c r="B218" s="129"/>
      <c r="C218" s="130" t="s">
        <v>268</v>
      </c>
      <c r="D218" s="130" t="s">
        <v>160</v>
      </c>
      <c r="E218" s="131" t="s">
        <v>939</v>
      </c>
      <c r="F218" s="132" t="s">
        <v>940</v>
      </c>
      <c r="G218" s="133" t="s">
        <v>202</v>
      </c>
      <c r="H218" s="134">
        <v>3</v>
      </c>
      <c r="I218" s="135"/>
      <c r="J218" s="136">
        <f>ROUND(I218*H218,2)</f>
        <v>0</v>
      </c>
      <c r="K218" s="132" t="s">
        <v>164</v>
      </c>
      <c r="L218" s="31"/>
      <c r="M218" s="137" t="s">
        <v>1</v>
      </c>
      <c r="N218" s="138" t="s">
        <v>39</v>
      </c>
      <c r="P218" s="139">
        <f>O218*H218</f>
        <v>0</v>
      </c>
      <c r="Q218" s="139">
        <v>1.8907700000000001</v>
      </c>
      <c r="R218" s="139">
        <f>Q218*H218</f>
        <v>5.6723100000000004</v>
      </c>
      <c r="S218" s="139">
        <v>0</v>
      </c>
      <c r="T218" s="140">
        <f>S218*H218</f>
        <v>0</v>
      </c>
      <c r="AR218" s="141" t="s">
        <v>165</v>
      </c>
      <c r="AT218" s="141" t="s">
        <v>160</v>
      </c>
      <c r="AU218" s="141" t="s">
        <v>82</v>
      </c>
      <c r="AY218" s="16" t="s">
        <v>159</v>
      </c>
      <c r="BE218" s="142">
        <f>IF(N218="základní",J218,0)</f>
        <v>0</v>
      </c>
      <c r="BF218" s="142">
        <f>IF(N218="snížená",J218,0)</f>
        <v>0</v>
      </c>
      <c r="BG218" s="142">
        <f>IF(N218="zákl. přenesená",J218,0)</f>
        <v>0</v>
      </c>
      <c r="BH218" s="142">
        <f>IF(N218="sníž. přenesená",J218,0)</f>
        <v>0</v>
      </c>
      <c r="BI218" s="142">
        <f>IF(N218="nulová",J218,0)</f>
        <v>0</v>
      </c>
      <c r="BJ218" s="16" t="s">
        <v>82</v>
      </c>
      <c r="BK218" s="142">
        <f>ROUND(I218*H218,2)</f>
        <v>0</v>
      </c>
      <c r="BL218" s="16" t="s">
        <v>165</v>
      </c>
      <c r="BM218" s="141" t="s">
        <v>941</v>
      </c>
    </row>
    <row r="219" spans="2:65" s="1" customFormat="1">
      <c r="B219" s="31"/>
      <c r="D219" s="143" t="s">
        <v>167</v>
      </c>
      <c r="F219" s="144" t="s">
        <v>942</v>
      </c>
      <c r="I219" s="145"/>
      <c r="L219" s="31"/>
      <c r="M219" s="146"/>
      <c r="T219" s="54"/>
      <c r="AT219" s="16" t="s">
        <v>167</v>
      </c>
      <c r="AU219" s="16" t="s">
        <v>82</v>
      </c>
    </row>
    <row r="220" spans="2:65" s="1" customFormat="1">
      <c r="B220" s="31"/>
      <c r="D220" s="147" t="s">
        <v>169</v>
      </c>
      <c r="F220" s="148" t="s">
        <v>943</v>
      </c>
      <c r="I220" s="145"/>
      <c r="L220" s="31"/>
      <c r="M220" s="146"/>
      <c r="T220" s="54"/>
      <c r="AT220" s="16" t="s">
        <v>169</v>
      </c>
      <c r="AU220" s="16" t="s">
        <v>82</v>
      </c>
    </row>
    <row r="221" spans="2:65" s="12" customFormat="1">
      <c r="B221" s="149"/>
      <c r="D221" s="143" t="s">
        <v>171</v>
      </c>
      <c r="E221" s="150" t="s">
        <v>1</v>
      </c>
      <c r="F221" s="151" t="s">
        <v>179</v>
      </c>
      <c r="H221" s="152">
        <v>3</v>
      </c>
      <c r="I221" s="153"/>
      <c r="L221" s="149"/>
      <c r="M221" s="154"/>
      <c r="T221" s="155"/>
      <c r="AT221" s="150" t="s">
        <v>171</v>
      </c>
      <c r="AU221" s="150" t="s">
        <v>82</v>
      </c>
      <c r="AV221" s="12" t="s">
        <v>84</v>
      </c>
      <c r="AW221" s="12" t="s">
        <v>31</v>
      </c>
      <c r="AX221" s="12" t="s">
        <v>74</v>
      </c>
      <c r="AY221" s="150" t="s">
        <v>159</v>
      </c>
    </row>
    <row r="222" spans="2:65" s="13" customFormat="1">
      <c r="B222" s="156"/>
      <c r="D222" s="143" t="s">
        <v>171</v>
      </c>
      <c r="E222" s="157" t="s">
        <v>1</v>
      </c>
      <c r="F222" s="158" t="s">
        <v>173</v>
      </c>
      <c r="H222" s="159">
        <v>3</v>
      </c>
      <c r="I222" s="160"/>
      <c r="L222" s="156"/>
      <c r="M222" s="161"/>
      <c r="T222" s="162"/>
      <c r="AT222" s="157" t="s">
        <v>171</v>
      </c>
      <c r="AU222" s="157" t="s">
        <v>82</v>
      </c>
      <c r="AV222" s="13" t="s">
        <v>165</v>
      </c>
      <c r="AW222" s="13" t="s">
        <v>31</v>
      </c>
      <c r="AX222" s="13" t="s">
        <v>82</v>
      </c>
      <c r="AY222" s="157" t="s">
        <v>159</v>
      </c>
    </row>
    <row r="223" spans="2:65" s="1" customFormat="1" ht="16.5" customHeight="1">
      <c r="B223" s="129"/>
      <c r="C223" s="130" t="s">
        <v>285</v>
      </c>
      <c r="D223" s="130" t="s">
        <v>160</v>
      </c>
      <c r="E223" s="131" t="s">
        <v>944</v>
      </c>
      <c r="F223" s="132" t="s">
        <v>945</v>
      </c>
      <c r="G223" s="133" t="s">
        <v>218</v>
      </c>
      <c r="H223" s="134">
        <v>3</v>
      </c>
      <c r="I223" s="135"/>
      <c r="J223" s="136">
        <f>ROUND(I223*H223,2)</f>
        <v>0</v>
      </c>
      <c r="K223" s="132" t="s">
        <v>164</v>
      </c>
      <c r="L223" s="31"/>
      <c r="M223" s="137" t="s">
        <v>1</v>
      </c>
      <c r="N223" s="138" t="s">
        <v>39</v>
      </c>
      <c r="P223" s="139">
        <f>O223*H223</f>
        <v>0</v>
      </c>
      <c r="Q223" s="139">
        <v>8.7419999999999998E-2</v>
      </c>
      <c r="R223" s="139">
        <f>Q223*H223</f>
        <v>0.26225999999999999</v>
      </c>
      <c r="S223" s="139">
        <v>0</v>
      </c>
      <c r="T223" s="140">
        <f>S223*H223</f>
        <v>0</v>
      </c>
      <c r="AR223" s="141" t="s">
        <v>165</v>
      </c>
      <c r="AT223" s="141" t="s">
        <v>160</v>
      </c>
      <c r="AU223" s="141" t="s">
        <v>82</v>
      </c>
      <c r="AY223" s="16" t="s">
        <v>159</v>
      </c>
      <c r="BE223" s="142">
        <f>IF(N223="základní",J223,0)</f>
        <v>0</v>
      </c>
      <c r="BF223" s="142">
        <f>IF(N223="snížená",J223,0)</f>
        <v>0</v>
      </c>
      <c r="BG223" s="142">
        <f>IF(N223="zákl. přenesená",J223,0)</f>
        <v>0</v>
      </c>
      <c r="BH223" s="142">
        <f>IF(N223="sníž. přenesená",J223,0)</f>
        <v>0</v>
      </c>
      <c r="BI223" s="142">
        <f>IF(N223="nulová",J223,0)</f>
        <v>0</v>
      </c>
      <c r="BJ223" s="16" t="s">
        <v>82</v>
      </c>
      <c r="BK223" s="142">
        <f>ROUND(I223*H223,2)</f>
        <v>0</v>
      </c>
      <c r="BL223" s="16" t="s">
        <v>165</v>
      </c>
      <c r="BM223" s="141" t="s">
        <v>946</v>
      </c>
    </row>
    <row r="224" spans="2:65" s="1" customFormat="1">
      <c r="B224" s="31"/>
      <c r="D224" s="143" t="s">
        <v>167</v>
      </c>
      <c r="F224" s="144" t="s">
        <v>947</v>
      </c>
      <c r="I224" s="145"/>
      <c r="L224" s="31"/>
      <c r="M224" s="146"/>
      <c r="T224" s="54"/>
      <c r="AT224" s="16" t="s">
        <v>167</v>
      </c>
      <c r="AU224" s="16" t="s">
        <v>82</v>
      </c>
    </row>
    <row r="225" spans="2:65" s="1" customFormat="1">
      <c r="B225" s="31"/>
      <c r="D225" s="147" t="s">
        <v>169</v>
      </c>
      <c r="F225" s="148" t="s">
        <v>948</v>
      </c>
      <c r="I225" s="145"/>
      <c r="L225" s="31"/>
      <c r="M225" s="146"/>
      <c r="T225" s="54"/>
      <c r="AT225" s="16" t="s">
        <v>169</v>
      </c>
      <c r="AU225" s="16" t="s">
        <v>82</v>
      </c>
    </row>
    <row r="226" spans="2:65" s="12" customFormat="1">
      <c r="B226" s="149"/>
      <c r="D226" s="143" t="s">
        <v>171</v>
      </c>
      <c r="E226" s="150" t="s">
        <v>1</v>
      </c>
      <c r="F226" s="151" t="s">
        <v>179</v>
      </c>
      <c r="H226" s="152">
        <v>3</v>
      </c>
      <c r="I226" s="153"/>
      <c r="L226" s="149"/>
      <c r="M226" s="154"/>
      <c r="T226" s="155"/>
      <c r="AT226" s="150" t="s">
        <v>171</v>
      </c>
      <c r="AU226" s="150" t="s">
        <v>82</v>
      </c>
      <c r="AV226" s="12" t="s">
        <v>84</v>
      </c>
      <c r="AW226" s="12" t="s">
        <v>31</v>
      </c>
      <c r="AX226" s="12" t="s">
        <v>74</v>
      </c>
      <c r="AY226" s="150" t="s">
        <v>159</v>
      </c>
    </row>
    <row r="227" spans="2:65" s="13" customFormat="1">
      <c r="B227" s="156"/>
      <c r="D227" s="143" t="s">
        <v>171</v>
      </c>
      <c r="E227" s="157" t="s">
        <v>1</v>
      </c>
      <c r="F227" s="158" t="s">
        <v>173</v>
      </c>
      <c r="H227" s="159">
        <v>3</v>
      </c>
      <c r="I227" s="160"/>
      <c r="L227" s="156"/>
      <c r="M227" s="161"/>
      <c r="T227" s="162"/>
      <c r="AT227" s="157" t="s">
        <v>171</v>
      </c>
      <c r="AU227" s="157" t="s">
        <v>82</v>
      </c>
      <c r="AV227" s="13" t="s">
        <v>165</v>
      </c>
      <c r="AW227" s="13" t="s">
        <v>31</v>
      </c>
      <c r="AX227" s="13" t="s">
        <v>82</v>
      </c>
      <c r="AY227" s="157" t="s">
        <v>159</v>
      </c>
    </row>
    <row r="228" spans="2:65" s="1" customFormat="1" ht="16.5" customHeight="1">
      <c r="B228" s="129"/>
      <c r="C228" s="130" t="s">
        <v>300</v>
      </c>
      <c r="D228" s="130" t="s">
        <v>160</v>
      </c>
      <c r="E228" s="131" t="s">
        <v>949</v>
      </c>
      <c r="F228" s="132" t="s">
        <v>950</v>
      </c>
      <c r="G228" s="133" t="s">
        <v>202</v>
      </c>
      <c r="H228" s="134">
        <v>1</v>
      </c>
      <c r="I228" s="135"/>
      <c r="J228" s="136">
        <f>ROUND(I228*H228,2)</f>
        <v>0</v>
      </c>
      <c r="K228" s="132" t="s">
        <v>164</v>
      </c>
      <c r="L228" s="31"/>
      <c r="M228" s="137" t="s">
        <v>1</v>
      </c>
      <c r="N228" s="138" t="s">
        <v>39</v>
      </c>
      <c r="P228" s="139">
        <f>O228*H228</f>
        <v>0</v>
      </c>
      <c r="Q228" s="139">
        <v>2.3010199999999998</v>
      </c>
      <c r="R228" s="139">
        <f>Q228*H228</f>
        <v>2.3010199999999998</v>
      </c>
      <c r="S228" s="139">
        <v>0</v>
      </c>
      <c r="T228" s="140">
        <f>S228*H228</f>
        <v>0</v>
      </c>
      <c r="AR228" s="141" t="s">
        <v>165</v>
      </c>
      <c r="AT228" s="141" t="s">
        <v>160</v>
      </c>
      <c r="AU228" s="141" t="s">
        <v>82</v>
      </c>
      <c r="AY228" s="16" t="s">
        <v>159</v>
      </c>
      <c r="BE228" s="142">
        <f>IF(N228="základní",J228,0)</f>
        <v>0</v>
      </c>
      <c r="BF228" s="142">
        <f>IF(N228="snížená",J228,0)</f>
        <v>0</v>
      </c>
      <c r="BG228" s="142">
        <f>IF(N228="zákl. přenesená",J228,0)</f>
        <v>0</v>
      </c>
      <c r="BH228" s="142">
        <f>IF(N228="sníž. přenesená",J228,0)</f>
        <v>0</v>
      </c>
      <c r="BI228" s="142">
        <f>IF(N228="nulová",J228,0)</f>
        <v>0</v>
      </c>
      <c r="BJ228" s="16" t="s">
        <v>82</v>
      </c>
      <c r="BK228" s="142">
        <f>ROUND(I228*H228,2)</f>
        <v>0</v>
      </c>
      <c r="BL228" s="16" t="s">
        <v>165</v>
      </c>
      <c r="BM228" s="141" t="s">
        <v>951</v>
      </c>
    </row>
    <row r="229" spans="2:65" s="1" customFormat="1" ht="19.5">
      <c r="B229" s="31"/>
      <c r="D229" s="143" t="s">
        <v>167</v>
      </c>
      <c r="F229" s="144" t="s">
        <v>952</v>
      </c>
      <c r="I229" s="145"/>
      <c r="L229" s="31"/>
      <c r="M229" s="146"/>
      <c r="T229" s="54"/>
      <c r="AT229" s="16" t="s">
        <v>167</v>
      </c>
      <c r="AU229" s="16" t="s">
        <v>82</v>
      </c>
    </row>
    <row r="230" spans="2:65" s="1" customFormat="1">
      <c r="B230" s="31"/>
      <c r="D230" s="147" t="s">
        <v>169</v>
      </c>
      <c r="F230" s="148" t="s">
        <v>953</v>
      </c>
      <c r="I230" s="145"/>
      <c r="L230" s="31"/>
      <c r="M230" s="146"/>
      <c r="T230" s="54"/>
      <c r="AT230" s="16" t="s">
        <v>169</v>
      </c>
      <c r="AU230" s="16" t="s">
        <v>82</v>
      </c>
    </row>
    <row r="231" spans="2:65" s="12" customFormat="1">
      <c r="B231" s="149"/>
      <c r="D231" s="143" t="s">
        <v>171</v>
      </c>
      <c r="E231" s="150" t="s">
        <v>1</v>
      </c>
      <c r="F231" s="151" t="s">
        <v>82</v>
      </c>
      <c r="H231" s="152">
        <v>1</v>
      </c>
      <c r="I231" s="153"/>
      <c r="L231" s="149"/>
      <c r="M231" s="154"/>
      <c r="T231" s="155"/>
      <c r="AT231" s="150" t="s">
        <v>171</v>
      </c>
      <c r="AU231" s="150" t="s">
        <v>82</v>
      </c>
      <c r="AV231" s="12" t="s">
        <v>84</v>
      </c>
      <c r="AW231" s="12" t="s">
        <v>31</v>
      </c>
      <c r="AX231" s="12" t="s">
        <v>74</v>
      </c>
      <c r="AY231" s="150" t="s">
        <v>159</v>
      </c>
    </row>
    <row r="232" spans="2:65" s="13" customFormat="1">
      <c r="B232" s="156"/>
      <c r="D232" s="143" t="s">
        <v>171</v>
      </c>
      <c r="E232" s="157" t="s">
        <v>1</v>
      </c>
      <c r="F232" s="158" t="s">
        <v>173</v>
      </c>
      <c r="H232" s="159">
        <v>1</v>
      </c>
      <c r="I232" s="160"/>
      <c r="L232" s="156"/>
      <c r="M232" s="161"/>
      <c r="T232" s="162"/>
      <c r="AT232" s="157" t="s">
        <v>171</v>
      </c>
      <c r="AU232" s="157" t="s">
        <v>82</v>
      </c>
      <c r="AV232" s="13" t="s">
        <v>165</v>
      </c>
      <c r="AW232" s="13" t="s">
        <v>31</v>
      </c>
      <c r="AX232" s="13" t="s">
        <v>82</v>
      </c>
      <c r="AY232" s="157" t="s">
        <v>159</v>
      </c>
    </row>
    <row r="233" spans="2:65" s="11" customFormat="1" ht="25.9" customHeight="1">
      <c r="B233" s="119"/>
      <c r="D233" s="120" t="s">
        <v>73</v>
      </c>
      <c r="E233" s="121" t="s">
        <v>376</v>
      </c>
      <c r="F233" s="121" t="s">
        <v>377</v>
      </c>
      <c r="I233" s="122"/>
      <c r="J233" s="123">
        <f>BK233</f>
        <v>0</v>
      </c>
      <c r="L233" s="119"/>
      <c r="M233" s="124"/>
      <c r="P233" s="125">
        <f>SUM(P234:P248)</f>
        <v>0</v>
      </c>
      <c r="R233" s="125">
        <f>SUM(R234:R248)</f>
        <v>20.210448</v>
      </c>
      <c r="T233" s="126">
        <f>SUM(T234:T248)</f>
        <v>0</v>
      </c>
      <c r="AR233" s="120" t="s">
        <v>82</v>
      </c>
      <c r="AT233" s="127" t="s">
        <v>73</v>
      </c>
      <c r="AU233" s="127" t="s">
        <v>74</v>
      </c>
      <c r="AY233" s="120" t="s">
        <v>159</v>
      </c>
      <c r="BK233" s="128">
        <f>SUM(BK234:BK248)</f>
        <v>0</v>
      </c>
    </row>
    <row r="234" spans="2:65" s="1" customFormat="1" ht="16.5" customHeight="1">
      <c r="B234" s="129"/>
      <c r="C234" s="130" t="s">
        <v>298</v>
      </c>
      <c r="D234" s="130" t="s">
        <v>160</v>
      </c>
      <c r="E234" s="131" t="s">
        <v>954</v>
      </c>
      <c r="F234" s="132" t="s">
        <v>955</v>
      </c>
      <c r="G234" s="133" t="s">
        <v>163</v>
      </c>
      <c r="H234" s="134">
        <v>16</v>
      </c>
      <c r="I234" s="135"/>
      <c r="J234" s="136">
        <f>ROUND(I234*H234,2)</f>
        <v>0</v>
      </c>
      <c r="K234" s="132" t="s">
        <v>164</v>
      </c>
      <c r="L234" s="31"/>
      <c r="M234" s="137" t="s">
        <v>1</v>
      </c>
      <c r="N234" s="138" t="s">
        <v>39</v>
      </c>
      <c r="P234" s="139">
        <f>O234*H234</f>
        <v>0</v>
      </c>
      <c r="Q234" s="139">
        <v>0.57299999999999995</v>
      </c>
      <c r="R234" s="139">
        <f>Q234*H234</f>
        <v>9.1679999999999993</v>
      </c>
      <c r="S234" s="139">
        <v>0</v>
      </c>
      <c r="T234" s="140">
        <f>S234*H234</f>
        <v>0</v>
      </c>
      <c r="AR234" s="141" t="s">
        <v>165</v>
      </c>
      <c r="AT234" s="141" t="s">
        <v>160</v>
      </c>
      <c r="AU234" s="141" t="s">
        <v>82</v>
      </c>
      <c r="AY234" s="16" t="s">
        <v>159</v>
      </c>
      <c r="BE234" s="142">
        <f>IF(N234="základní",J234,0)</f>
        <v>0</v>
      </c>
      <c r="BF234" s="142">
        <f>IF(N234="snížená",J234,0)</f>
        <v>0</v>
      </c>
      <c r="BG234" s="142">
        <f>IF(N234="zákl. přenesená",J234,0)</f>
        <v>0</v>
      </c>
      <c r="BH234" s="142">
        <f>IF(N234="sníž. přenesená",J234,0)</f>
        <v>0</v>
      </c>
      <c r="BI234" s="142">
        <f>IF(N234="nulová",J234,0)</f>
        <v>0</v>
      </c>
      <c r="BJ234" s="16" t="s">
        <v>82</v>
      </c>
      <c r="BK234" s="142">
        <f>ROUND(I234*H234,2)</f>
        <v>0</v>
      </c>
      <c r="BL234" s="16" t="s">
        <v>165</v>
      </c>
      <c r="BM234" s="141" t="s">
        <v>956</v>
      </c>
    </row>
    <row r="235" spans="2:65" s="1" customFormat="1">
      <c r="B235" s="31"/>
      <c r="D235" s="143" t="s">
        <v>167</v>
      </c>
      <c r="F235" s="144" t="s">
        <v>957</v>
      </c>
      <c r="I235" s="145"/>
      <c r="L235" s="31"/>
      <c r="M235" s="146"/>
      <c r="T235" s="54"/>
      <c r="AT235" s="16" t="s">
        <v>167</v>
      </c>
      <c r="AU235" s="16" t="s">
        <v>82</v>
      </c>
    </row>
    <row r="236" spans="2:65" s="1" customFormat="1">
      <c r="B236" s="31"/>
      <c r="D236" s="147" t="s">
        <v>169</v>
      </c>
      <c r="F236" s="148" t="s">
        <v>958</v>
      </c>
      <c r="I236" s="145"/>
      <c r="L236" s="31"/>
      <c r="M236" s="146"/>
      <c r="T236" s="54"/>
      <c r="AT236" s="16" t="s">
        <v>169</v>
      </c>
      <c r="AU236" s="16" t="s">
        <v>82</v>
      </c>
    </row>
    <row r="237" spans="2:65" s="12" customFormat="1">
      <c r="B237" s="149"/>
      <c r="D237" s="143" t="s">
        <v>171</v>
      </c>
      <c r="E237" s="150" t="s">
        <v>1</v>
      </c>
      <c r="F237" s="151" t="s">
        <v>268</v>
      </c>
      <c r="H237" s="152">
        <v>16</v>
      </c>
      <c r="I237" s="153"/>
      <c r="L237" s="149"/>
      <c r="M237" s="154"/>
      <c r="T237" s="155"/>
      <c r="AT237" s="150" t="s">
        <v>171</v>
      </c>
      <c r="AU237" s="150" t="s">
        <v>82</v>
      </c>
      <c r="AV237" s="12" t="s">
        <v>84</v>
      </c>
      <c r="AW237" s="12" t="s">
        <v>31</v>
      </c>
      <c r="AX237" s="12" t="s">
        <v>74</v>
      </c>
      <c r="AY237" s="150" t="s">
        <v>159</v>
      </c>
    </row>
    <row r="238" spans="2:65" s="13" customFormat="1">
      <c r="B238" s="156"/>
      <c r="D238" s="143" t="s">
        <v>171</v>
      </c>
      <c r="E238" s="157" t="s">
        <v>1</v>
      </c>
      <c r="F238" s="158" t="s">
        <v>173</v>
      </c>
      <c r="H238" s="159">
        <v>16</v>
      </c>
      <c r="I238" s="160"/>
      <c r="L238" s="156"/>
      <c r="M238" s="161"/>
      <c r="T238" s="162"/>
      <c r="AT238" s="157" t="s">
        <v>171</v>
      </c>
      <c r="AU238" s="157" t="s">
        <v>82</v>
      </c>
      <c r="AV238" s="13" t="s">
        <v>165</v>
      </c>
      <c r="AW238" s="13" t="s">
        <v>31</v>
      </c>
      <c r="AX238" s="13" t="s">
        <v>82</v>
      </c>
      <c r="AY238" s="157" t="s">
        <v>159</v>
      </c>
    </row>
    <row r="239" spans="2:65" s="1" customFormat="1" ht="16.5" customHeight="1">
      <c r="B239" s="129"/>
      <c r="C239" s="130" t="s">
        <v>316</v>
      </c>
      <c r="D239" s="130" t="s">
        <v>160</v>
      </c>
      <c r="E239" s="131" t="s">
        <v>959</v>
      </c>
      <c r="F239" s="132" t="s">
        <v>960</v>
      </c>
      <c r="G239" s="133" t="s">
        <v>163</v>
      </c>
      <c r="H239" s="134">
        <v>16</v>
      </c>
      <c r="I239" s="135"/>
      <c r="J239" s="136">
        <f>ROUND(I239*H239,2)</f>
        <v>0</v>
      </c>
      <c r="K239" s="132" t="s">
        <v>164</v>
      </c>
      <c r="L239" s="31"/>
      <c r="M239" s="137" t="s">
        <v>1</v>
      </c>
      <c r="N239" s="138" t="s">
        <v>39</v>
      </c>
      <c r="P239" s="139">
        <f>O239*H239</f>
        <v>0</v>
      </c>
      <c r="Q239" s="139">
        <v>0.34499999999999997</v>
      </c>
      <c r="R239" s="139">
        <f>Q239*H239</f>
        <v>5.52</v>
      </c>
      <c r="S239" s="139">
        <v>0</v>
      </c>
      <c r="T239" s="140">
        <f>S239*H239</f>
        <v>0</v>
      </c>
      <c r="AR239" s="141" t="s">
        <v>165</v>
      </c>
      <c r="AT239" s="141" t="s">
        <v>160</v>
      </c>
      <c r="AU239" s="141" t="s">
        <v>82</v>
      </c>
      <c r="AY239" s="16" t="s">
        <v>159</v>
      </c>
      <c r="BE239" s="142">
        <f>IF(N239="základní",J239,0)</f>
        <v>0</v>
      </c>
      <c r="BF239" s="142">
        <f>IF(N239="snížená",J239,0)</f>
        <v>0</v>
      </c>
      <c r="BG239" s="142">
        <f>IF(N239="zákl. přenesená",J239,0)</f>
        <v>0</v>
      </c>
      <c r="BH239" s="142">
        <f>IF(N239="sníž. přenesená",J239,0)</f>
        <v>0</v>
      </c>
      <c r="BI239" s="142">
        <f>IF(N239="nulová",J239,0)</f>
        <v>0</v>
      </c>
      <c r="BJ239" s="16" t="s">
        <v>82</v>
      </c>
      <c r="BK239" s="142">
        <f>ROUND(I239*H239,2)</f>
        <v>0</v>
      </c>
      <c r="BL239" s="16" t="s">
        <v>165</v>
      </c>
      <c r="BM239" s="141" t="s">
        <v>961</v>
      </c>
    </row>
    <row r="240" spans="2:65" s="1" customFormat="1">
      <c r="B240" s="31"/>
      <c r="D240" s="143" t="s">
        <v>167</v>
      </c>
      <c r="F240" s="144" t="s">
        <v>962</v>
      </c>
      <c r="I240" s="145"/>
      <c r="L240" s="31"/>
      <c r="M240" s="146"/>
      <c r="T240" s="54"/>
      <c r="AT240" s="16" t="s">
        <v>167</v>
      </c>
      <c r="AU240" s="16" t="s">
        <v>82</v>
      </c>
    </row>
    <row r="241" spans="2:65" s="1" customFormat="1">
      <c r="B241" s="31"/>
      <c r="D241" s="147" t="s">
        <v>169</v>
      </c>
      <c r="F241" s="148" t="s">
        <v>963</v>
      </c>
      <c r="I241" s="145"/>
      <c r="L241" s="31"/>
      <c r="M241" s="146"/>
      <c r="T241" s="54"/>
      <c r="AT241" s="16" t="s">
        <v>169</v>
      </c>
      <c r="AU241" s="16" t="s">
        <v>82</v>
      </c>
    </row>
    <row r="242" spans="2:65" s="12" customFormat="1">
      <c r="B242" s="149"/>
      <c r="D242" s="143" t="s">
        <v>171</v>
      </c>
      <c r="E242" s="150" t="s">
        <v>1</v>
      </c>
      <c r="F242" s="151" t="s">
        <v>268</v>
      </c>
      <c r="H242" s="152">
        <v>16</v>
      </c>
      <c r="I242" s="153"/>
      <c r="L242" s="149"/>
      <c r="M242" s="154"/>
      <c r="T242" s="155"/>
      <c r="AT242" s="150" t="s">
        <v>171</v>
      </c>
      <c r="AU242" s="150" t="s">
        <v>82</v>
      </c>
      <c r="AV242" s="12" t="s">
        <v>84</v>
      </c>
      <c r="AW242" s="12" t="s">
        <v>31</v>
      </c>
      <c r="AX242" s="12" t="s">
        <v>74</v>
      </c>
      <c r="AY242" s="150" t="s">
        <v>159</v>
      </c>
    </row>
    <row r="243" spans="2:65" s="13" customFormat="1">
      <c r="B243" s="156"/>
      <c r="D243" s="143" t="s">
        <v>171</v>
      </c>
      <c r="E243" s="157" t="s">
        <v>1</v>
      </c>
      <c r="F243" s="158" t="s">
        <v>173</v>
      </c>
      <c r="H243" s="159">
        <v>16</v>
      </c>
      <c r="I243" s="160"/>
      <c r="L243" s="156"/>
      <c r="M243" s="161"/>
      <c r="T243" s="162"/>
      <c r="AT243" s="157" t="s">
        <v>171</v>
      </c>
      <c r="AU243" s="157" t="s">
        <v>82</v>
      </c>
      <c r="AV243" s="13" t="s">
        <v>165</v>
      </c>
      <c r="AW243" s="13" t="s">
        <v>31</v>
      </c>
      <c r="AX243" s="13" t="s">
        <v>82</v>
      </c>
      <c r="AY243" s="157" t="s">
        <v>159</v>
      </c>
    </row>
    <row r="244" spans="2:65" s="1" customFormat="1" ht="21.75" customHeight="1">
      <c r="B244" s="129"/>
      <c r="C244" s="130" t="s">
        <v>7</v>
      </c>
      <c r="D244" s="130" t="s">
        <v>160</v>
      </c>
      <c r="E244" s="131" t="s">
        <v>964</v>
      </c>
      <c r="F244" s="132" t="s">
        <v>965</v>
      </c>
      <c r="G244" s="133" t="s">
        <v>202</v>
      </c>
      <c r="H244" s="134">
        <v>2.4</v>
      </c>
      <c r="I244" s="135"/>
      <c r="J244" s="136">
        <f>ROUND(I244*H244,2)</f>
        <v>0</v>
      </c>
      <c r="K244" s="132" t="s">
        <v>164</v>
      </c>
      <c r="L244" s="31"/>
      <c r="M244" s="137" t="s">
        <v>1</v>
      </c>
      <c r="N244" s="138" t="s">
        <v>39</v>
      </c>
      <c r="P244" s="139">
        <f>O244*H244</f>
        <v>0</v>
      </c>
      <c r="Q244" s="139">
        <v>2.3010199999999998</v>
      </c>
      <c r="R244" s="139">
        <f>Q244*H244</f>
        <v>5.5224479999999998</v>
      </c>
      <c r="S244" s="139">
        <v>0</v>
      </c>
      <c r="T244" s="140">
        <f>S244*H244</f>
        <v>0</v>
      </c>
      <c r="AR244" s="141" t="s">
        <v>165</v>
      </c>
      <c r="AT244" s="141" t="s">
        <v>160</v>
      </c>
      <c r="AU244" s="141" t="s">
        <v>82</v>
      </c>
      <c r="AY244" s="16" t="s">
        <v>159</v>
      </c>
      <c r="BE244" s="142">
        <f>IF(N244="základní",J244,0)</f>
        <v>0</v>
      </c>
      <c r="BF244" s="142">
        <f>IF(N244="snížená",J244,0)</f>
        <v>0</v>
      </c>
      <c r="BG244" s="142">
        <f>IF(N244="zákl. přenesená",J244,0)</f>
        <v>0</v>
      </c>
      <c r="BH244" s="142">
        <f>IF(N244="sníž. přenesená",J244,0)</f>
        <v>0</v>
      </c>
      <c r="BI244" s="142">
        <f>IF(N244="nulová",J244,0)</f>
        <v>0</v>
      </c>
      <c r="BJ244" s="16" t="s">
        <v>82</v>
      </c>
      <c r="BK244" s="142">
        <f>ROUND(I244*H244,2)</f>
        <v>0</v>
      </c>
      <c r="BL244" s="16" t="s">
        <v>165</v>
      </c>
      <c r="BM244" s="141" t="s">
        <v>966</v>
      </c>
    </row>
    <row r="245" spans="2:65" s="1" customFormat="1" ht="19.5">
      <c r="B245" s="31"/>
      <c r="D245" s="143" t="s">
        <v>167</v>
      </c>
      <c r="F245" s="144" t="s">
        <v>967</v>
      </c>
      <c r="I245" s="145"/>
      <c r="L245" s="31"/>
      <c r="M245" s="146"/>
      <c r="T245" s="54"/>
      <c r="AT245" s="16" t="s">
        <v>167</v>
      </c>
      <c r="AU245" s="16" t="s">
        <v>82</v>
      </c>
    </row>
    <row r="246" spans="2:65" s="1" customFormat="1">
      <c r="B246" s="31"/>
      <c r="D246" s="147" t="s">
        <v>169</v>
      </c>
      <c r="F246" s="148" t="s">
        <v>968</v>
      </c>
      <c r="I246" s="145"/>
      <c r="L246" s="31"/>
      <c r="M246" s="146"/>
      <c r="T246" s="54"/>
      <c r="AT246" s="16" t="s">
        <v>169</v>
      </c>
      <c r="AU246" s="16" t="s">
        <v>82</v>
      </c>
    </row>
    <row r="247" spans="2:65" s="12" customFormat="1">
      <c r="B247" s="149"/>
      <c r="D247" s="143" t="s">
        <v>171</v>
      </c>
      <c r="E247" s="150" t="s">
        <v>1</v>
      </c>
      <c r="F247" s="151" t="s">
        <v>969</v>
      </c>
      <c r="H247" s="152">
        <v>2.4</v>
      </c>
      <c r="I247" s="153"/>
      <c r="L247" s="149"/>
      <c r="M247" s="154"/>
      <c r="T247" s="155"/>
      <c r="AT247" s="150" t="s">
        <v>171</v>
      </c>
      <c r="AU247" s="150" t="s">
        <v>82</v>
      </c>
      <c r="AV247" s="12" t="s">
        <v>84</v>
      </c>
      <c r="AW247" s="12" t="s">
        <v>31</v>
      </c>
      <c r="AX247" s="12" t="s">
        <v>74</v>
      </c>
      <c r="AY247" s="150" t="s">
        <v>159</v>
      </c>
    </row>
    <row r="248" spans="2:65" s="13" customFormat="1">
      <c r="B248" s="156"/>
      <c r="D248" s="143" t="s">
        <v>171</v>
      </c>
      <c r="E248" s="157" t="s">
        <v>1</v>
      </c>
      <c r="F248" s="158" t="s">
        <v>173</v>
      </c>
      <c r="H248" s="159">
        <v>2.4</v>
      </c>
      <c r="I248" s="160"/>
      <c r="L248" s="156"/>
      <c r="M248" s="161"/>
      <c r="T248" s="162"/>
      <c r="AT248" s="157" t="s">
        <v>171</v>
      </c>
      <c r="AU248" s="157" t="s">
        <v>82</v>
      </c>
      <c r="AV248" s="13" t="s">
        <v>165</v>
      </c>
      <c r="AW248" s="13" t="s">
        <v>31</v>
      </c>
      <c r="AX248" s="13" t="s">
        <v>82</v>
      </c>
      <c r="AY248" s="157" t="s">
        <v>159</v>
      </c>
    </row>
    <row r="249" spans="2:65" s="11" customFormat="1" ht="25.9" customHeight="1">
      <c r="B249" s="119"/>
      <c r="D249" s="120" t="s">
        <v>73</v>
      </c>
      <c r="E249" s="121" t="s">
        <v>424</v>
      </c>
      <c r="F249" s="121" t="s">
        <v>425</v>
      </c>
      <c r="I249" s="122"/>
      <c r="J249" s="123">
        <f>BK249</f>
        <v>0</v>
      </c>
      <c r="L249" s="119"/>
      <c r="M249" s="124"/>
      <c r="P249" s="125">
        <f>SUM(P250:P259)</f>
        <v>0</v>
      </c>
      <c r="R249" s="125">
        <f>SUM(R250:R259)</f>
        <v>3.3289599999999999</v>
      </c>
      <c r="T249" s="126">
        <f>SUM(T250:T259)</f>
        <v>0</v>
      </c>
      <c r="AR249" s="120" t="s">
        <v>82</v>
      </c>
      <c r="AT249" s="127" t="s">
        <v>73</v>
      </c>
      <c r="AU249" s="127" t="s">
        <v>74</v>
      </c>
      <c r="AY249" s="120" t="s">
        <v>159</v>
      </c>
      <c r="BK249" s="128">
        <f>SUM(BK250:BK259)</f>
        <v>0</v>
      </c>
    </row>
    <row r="250" spans="2:65" s="1" customFormat="1" ht="21.75" customHeight="1">
      <c r="B250" s="129"/>
      <c r="C250" s="130" t="s">
        <v>329</v>
      </c>
      <c r="D250" s="130" t="s">
        <v>160</v>
      </c>
      <c r="E250" s="131" t="s">
        <v>970</v>
      </c>
      <c r="F250" s="132" t="s">
        <v>971</v>
      </c>
      <c r="G250" s="133" t="s">
        <v>163</v>
      </c>
      <c r="H250" s="134">
        <v>16</v>
      </c>
      <c r="I250" s="135"/>
      <c r="J250" s="136">
        <f>ROUND(I250*H250,2)</f>
        <v>0</v>
      </c>
      <c r="K250" s="132" t="s">
        <v>164</v>
      </c>
      <c r="L250" s="31"/>
      <c r="M250" s="137" t="s">
        <v>1</v>
      </c>
      <c r="N250" s="138" t="s">
        <v>39</v>
      </c>
      <c r="P250" s="139">
        <f>O250*H250</f>
        <v>0</v>
      </c>
      <c r="Q250" s="139">
        <v>0.20745</v>
      </c>
      <c r="R250" s="139">
        <f>Q250*H250</f>
        <v>3.3191999999999999</v>
      </c>
      <c r="S250" s="139">
        <v>0</v>
      </c>
      <c r="T250" s="140">
        <f>S250*H250</f>
        <v>0</v>
      </c>
      <c r="AR250" s="141" t="s">
        <v>165</v>
      </c>
      <c r="AT250" s="141" t="s">
        <v>160</v>
      </c>
      <c r="AU250" s="141" t="s">
        <v>82</v>
      </c>
      <c r="AY250" s="16" t="s">
        <v>159</v>
      </c>
      <c r="BE250" s="142">
        <f>IF(N250="základní",J250,0)</f>
        <v>0</v>
      </c>
      <c r="BF250" s="142">
        <f>IF(N250="snížená",J250,0)</f>
        <v>0</v>
      </c>
      <c r="BG250" s="142">
        <f>IF(N250="zákl. přenesená",J250,0)</f>
        <v>0</v>
      </c>
      <c r="BH250" s="142">
        <f>IF(N250="sníž. přenesená",J250,0)</f>
        <v>0</v>
      </c>
      <c r="BI250" s="142">
        <f>IF(N250="nulová",J250,0)</f>
        <v>0</v>
      </c>
      <c r="BJ250" s="16" t="s">
        <v>82</v>
      </c>
      <c r="BK250" s="142">
        <f>ROUND(I250*H250,2)</f>
        <v>0</v>
      </c>
      <c r="BL250" s="16" t="s">
        <v>165</v>
      </c>
      <c r="BM250" s="141" t="s">
        <v>972</v>
      </c>
    </row>
    <row r="251" spans="2:65" s="1" customFormat="1" ht="19.5">
      <c r="B251" s="31"/>
      <c r="D251" s="143" t="s">
        <v>167</v>
      </c>
      <c r="F251" s="144" t="s">
        <v>973</v>
      </c>
      <c r="I251" s="145"/>
      <c r="L251" s="31"/>
      <c r="M251" s="146"/>
      <c r="T251" s="54"/>
      <c r="AT251" s="16" t="s">
        <v>167</v>
      </c>
      <c r="AU251" s="16" t="s">
        <v>82</v>
      </c>
    </row>
    <row r="252" spans="2:65" s="1" customFormat="1">
      <c r="B252" s="31"/>
      <c r="D252" s="147" t="s">
        <v>169</v>
      </c>
      <c r="F252" s="148" t="s">
        <v>974</v>
      </c>
      <c r="I252" s="145"/>
      <c r="L252" s="31"/>
      <c r="M252" s="146"/>
      <c r="T252" s="54"/>
      <c r="AT252" s="16" t="s">
        <v>169</v>
      </c>
      <c r="AU252" s="16" t="s">
        <v>82</v>
      </c>
    </row>
    <row r="253" spans="2:65" s="12" customFormat="1">
      <c r="B253" s="149"/>
      <c r="D253" s="143" t="s">
        <v>171</v>
      </c>
      <c r="E253" s="150" t="s">
        <v>1</v>
      </c>
      <c r="F253" s="151" t="s">
        <v>268</v>
      </c>
      <c r="H253" s="152">
        <v>16</v>
      </c>
      <c r="I253" s="153"/>
      <c r="L253" s="149"/>
      <c r="M253" s="154"/>
      <c r="T253" s="155"/>
      <c r="AT253" s="150" t="s">
        <v>171</v>
      </c>
      <c r="AU253" s="150" t="s">
        <v>82</v>
      </c>
      <c r="AV253" s="12" t="s">
        <v>84</v>
      </c>
      <c r="AW253" s="12" t="s">
        <v>31</v>
      </c>
      <c r="AX253" s="12" t="s">
        <v>74</v>
      </c>
      <c r="AY253" s="150" t="s">
        <v>159</v>
      </c>
    </row>
    <row r="254" spans="2:65" s="13" customFormat="1">
      <c r="B254" s="156"/>
      <c r="D254" s="143" t="s">
        <v>171</v>
      </c>
      <c r="E254" s="157" t="s">
        <v>1</v>
      </c>
      <c r="F254" s="158" t="s">
        <v>173</v>
      </c>
      <c r="H254" s="159">
        <v>16</v>
      </c>
      <c r="I254" s="160"/>
      <c r="L254" s="156"/>
      <c r="M254" s="161"/>
      <c r="T254" s="162"/>
      <c r="AT254" s="157" t="s">
        <v>171</v>
      </c>
      <c r="AU254" s="157" t="s">
        <v>82</v>
      </c>
      <c r="AV254" s="13" t="s">
        <v>165</v>
      </c>
      <c r="AW254" s="13" t="s">
        <v>31</v>
      </c>
      <c r="AX254" s="13" t="s">
        <v>82</v>
      </c>
      <c r="AY254" s="157" t="s">
        <v>159</v>
      </c>
    </row>
    <row r="255" spans="2:65" s="1" customFormat="1" ht="16.5" customHeight="1">
      <c r="B255" s="129"/>
      <c r="C255" s="130" t="s">
        <v>336</v>
      </c>
      <c r="D255" s="130" t="s">
        <v>160</v>
      </c>
      <c r="E255" s="131" t="s">
        <v>975</v>
      </c>
      <c r="F255" s="132" t="s">
        <v>976</v>
      </c>
      <c r="G255" s="133" t="s">
        <v>163</v>
      </c>
      <c r="H255" s="134">
        <v>16</v>
      </c>
      <c r="I255" s="135"/>
      <c r="J255" s="136">
        <f>ROUND(I255*H255,2)</f>
        <v>0</v>
      </c>
      <c r="K255" s="132" t="s">
        <v>164</v>
      </c>
      <c r="L255" s="31"/>
      <c r="M255" s="137" t="s">
        <v>1</v>
      </c>
      <c r="N255" s="138" t="s">
        <v>39</v>
      </c>
      <c r="P255" s="139">
        <f>O255*H255</f>
        <v>0</v>
      </c>
      <c r="Q255" s="139">
        <v>6.0999999999999997E-4</v>
      </c>
      <c r="R255" s="139">
        <f>Q255*H255</f>
        <v>9.7599999999999996E-3</v>
      </c>
      <c r="S255" s="139">
        <v>0</v>
      </c>
      <c r="T255" s="140">
        <f>S255*H255</f>
        <v>0</v>
      </c>
      <c r="AR255" s="141" t="s">
        <v>165</v>
      </c>
      <c r="AT255" s="141" t="s">
        <v>160</v>
      </c>
      <c r="AU255" s="141" t="s">
        <v>82</v>
      </c>
      <c r="AY255" s="16" t="s">
        <v>159</v>
      </c>
      <c r="BE255" s="142">
        <f>IF(N255="základní",J255,0)</f>
        <v>0</v>
      </c>
      <c r="BF255" s="142">
        <f>IF(N255="snížená",J255,0)</f>
        <v>0</v>
      </c>
      <c r="BG255" s="142">
        <f>IF(N255="zákl. přenesená",J255,0)</f>
        <v>0</v>
      </c>
      <c r="BH255" s="142">
        <f>IF(N255="sníž. přenesená",J255,0)</f>
        <v>0</v>
      </c>
      <c r="BI255" s="142">
        <f>IF(N255="nulová",J255,0)</f>
        <v>0</v>
      </c>
      <c r="BJ255" s="16" t="s">
        <v>82</v>
      </c>
      <c r="BK255" s="142">
        <f>ROUND(I255*H255,2)</f>
        <v>0</v>
      </c>
      <c r="BL255" s="16" t="s">
        <v>165</v>
      </c>
      <c r="BM255" s="141" t="s">
        <v>977</v>
      </c>
    </row>
    <row r="256" spans="2:65" s="1" customFormat="1">
      <c r="B256" s="31"/>
      <c r="D256" s="143" t="s">
        <v>167</v>
      </c>
      <c r="F256" s="144" t="s">
        <v>978</v>
      </c>
      <c r="I256" s="145"/>
      <c r="L256" s="31"/>
      <c r="M256" s="146"/>
      <c r="T256" s="54"/>
      <c r="AT256" s="16" t="s">
        <v>167</v>
      </c>
      <c r="AU256" s="16" t="s">
        <v>82</v>
      </c>
    </row>
    <row r="257" spans="2:65" s="1" customFormat="1">
      <c r="B257" s="31"/>
      <c r="D257" s="147" t="s">
        <v>169</v>
      </c>
      <c r="F257" s="148" t="s">
        <v>979</v>
      </c>
      <c r="I257" s="145"/>
      <c r="L257" s="31"/>
      <c r="M257" s="146"/>
      <c r="T257" s="54"/>
      <c r="AT257" s="16" t="s">
        <v>169</v>
      </c>
      <c r="AU257" s="16" t="s">
        <v>82</v>
      </c>
    </row>
    <row r="258" spans="2:65" s="12" customFormat="1">
      <c r="B258" s="149"/>
      <c r="D258" s="143" t="s">
        <v>171</v>
      </c>
      <c r="E258" s="150" t="s">
        <v>1</v>
      </c>
      <c r="F258" s="151" t="s">
        <v>268</v>
      </c>
      <c r="H258" s="152">
        <v>16</v>
      </c>
      <c r="I258" s="153"/>
      <c r="L258" s="149"/>
      <c r="M258" s="154"/>
      <c r="T258" s="155"/>
      <c r="AT258" s="150" t="s">
        <v>171</v>
      </c>
      <c r="AU258" s="150" t="s">
        <v>82</v>
      </c>
      <c r="AV258" s="12" t="s">
        <v>84</v>
      </c>
      <c r="AW258" s="12" t="s">
        <v>31</v>
      </c>
      <c r="AX258" s="12" t="s">
        <v>74</v>
      </c>
      <c r="AY258" s="150" t="s">
        <v>159</v>
      </c>
    </row>
    <row r="259" spans="2:65" s="13" customFormat="1">
      <c r="B259" s="156"/>
      <c r="D259" s="143" t="s">
        <v>171</v>
      </c>
      <c r="E259" s="157" t="s">
        <v>1</v>
      </c>
      <c r="F259" s="158" t="s">
        <v>173</v>
      </c>
      <c r="H259" s="159">
        <v>16</v>
      </c>
      <c r="I259" s="160"/>
      <c r="L259" s="156"/>
      <c r="M259" s="161"/>
      <c r="T259" s="162"/>
      <c r="AT259" s="157" t="s">
        <v>171</v>
      </c>
      <c r="AU259" s="157" t="s">
        <v>82</v>
      </c>
      <c r="AV259" s="13" t="s">
        <v>165</v>
      </c>
      <c r="AW259" s="13" t="s">
        <v>31</v>
      </c>
      <c r="AX259" s="13" t="s">
        <v>82</v>
      </c>
      <c r="AY259" s="157" t="s">
        <v>159</v>
      </c>
    </row>
    <row r="260" spans="2:65" s="11" customFormat="1" ht="25.9" customHeight="1">
      <c r="B260" s="119"/>
      <c r="D260" s="120" t="s">
        <v>73</v>
      </c>
      <c r="E260" s="121" t="s">
        <v>443</v>
      </c>
      <c r="F260" s="121" t="s">
        <v>444</v>
      </c>
      <c r="I260" s="122"/>
      <c r="J260" s="123">
        <f>BK260</f>
        <v>0</v>
      </c>
      <c r="L260" s="119"/>
      <c r="M260" s="124"/>
      <c r="P260" s="125">
        <f>SUM(P261:P265)</f>
        <v>0</v>
      </c>
      <c r="R260" s="125">
        <f>SUM(R261:R265)</f>
        <v>0.72496000000000005</v>
      </c>
      <c r="T260" s="126">
        <f>SUM(T261:T265)</f>
        <v>0</v>
      </c>
      <c r="AR260" s="120" t="s">
        <v>82</v>
      </c>
      <c r="AT260" s="127" t="s">
        <v>73</v>
      </c>
      <c r="AU260" s="127" t="s">
        <v>74</v>
      </c>
      <c r="AY260" s="120" t="s">
        <v>159</v>
      </c>
      <c r="BK260" s="128">
        <f>SUM(BK261:BK265)</f>
        <v>0</v>
      </c>
    </row>
    <row r="261" spans="2:65" s="1" customFormat="1" ht="16.5" customHeight="1">
      <c r="B261" s="129"/>
      <c r="C261" s="130" t="s">
        <v>342</v>
      </c>
      <c r="D261" s="130" t="s">
        <v>160</v>
      </c>
      <c r="E261" s="131" t="s">
        <v>980</v>
      </c>
      <c r="F261" s="132" t="s">
        <v>981</v>
      </c>
      <c r="G261" s="133" t="s">
        <v>163</v>
      </c>
      <c r="H261" s="134">
        <v>8</v>
      </c>
      <c r="I261" s="135"/>
      <c r="J261" s="136">
        <f>ROUND(I261*H261,2)</f>
        <v>0</v>
      </c>
      <c r="K261" s="132" t="s">
        <v>164</v>
      </c>
      <c r="L261" s="31"/>
      <c r="M261" s="137" t="s">
        <v>1</v>
      </c>
      <c r="N261" s="138" t="s">
        <v>39</v>
      </c>
      <c r="P261" s="139">
        <f>O261*H261</f>
        <v>0</v>
      </c>
      <c r="Q261" s="139">
        <v>9.0620000000000006E-2</v>
      </c>
      <c r="R261" s="139">
        <f>Q261*H261</f>
        <v>0.72496000000000005</v>
      </c>
      <c r="S261" s="139">
        <v>0</v>
      </c>
      <c r="T261" s="140">
        <f>S261*H261</f>
        <v>0</v>
      </c>
      <c r="AR261" s="141" t="s">
        <v>165</v>
      </c>
      <c r="AT261" s="141" t="s">
        <v>160</v>
      </c>
      <c r="AU261" s="141" t="s">
        <v>82</v>
      </c>
      <c r="AY261" s="16" t="s">
        <v>159</v>
      </c>
      <c r="BE261" s="142">
        <f>IF(N261="základní",J261,0)</f>
        <v>0</v>
      </c>
      <c r="BF261" s="142">
        <f>IF(N261="snížená",J261,0)</f>
        <v>0</v>
      </c>
      <c r="BG261" s="142">
        <f>IF(N261="zákl. přenesená",J261,0)</f>
        <v>0</v>
      </c>
      <c r="BH261" s="142">
        <f>IF(N261="sníž. přenesená",J261,0)</f>
        <v>0</v>
      </c>
      <c r="BI261" s="142">
        <f>IF(N261="nulová",J261,0)</f>
        <v>0</v>
      </c>
      <c r="BJ261" s="16" t="s">
        <v>82</v>
      </c>
      <c r="BK261" s="142">
        <f>ROUND(I261*H261,2)</f>
        <v>0</v>
      </c>
      <c r="BL261" s="16" t="s">
        <v>165</v>
      </c>
      <c r="BM261" s="141" t="s">
        <v>982</v>
      </c>
    </row>
    <row r="262" spans="2:65" s="1" customFormat="1" ht="29.25">
      <c r="B262" s="31"/>
      <c r="D262" s="143" t="s">
        <v>167</v>
      </c>
      <c r="F262" s="144" t="s">
        <v>983</v>
      </c>
      <c r="I262" s="145"/>
      <c r="L262" s="31"/>
      <c r="M262" s="146"/>
      <c r="T262" s="54"/>
      <c r="AT262" s="16" t="s">
        <v>167</v>
      </c>
      <c r="AU262" s="16" t="s">
        <v>82</v>
      </c>
    </row>
    <row r="263" spans="2:65" s="1" customFormat="1">
      <c r="B263" s="31"/>
      <c r="D263" s="147" t="s">
        <v>169</v>
      </c>
      <c r="F263" s="148" t="s">
        <v>984</v>
      </c>
      <c r="I263" s="145"/>
      <c r="L263" s="31"/>
      <c r="M263" s="146"/>
      <c r="T263" s="54"/>
      <c r="AT263" s="16" t="s">
        <v>169</v>
      </c>
      <c r="AU263" s="16" t="s">
        <v>82</v>
      </c>
    </row>
    <row r="264" spans="2:65" s="12" customFormat="1">
      <c r="B264" s="149"/>
      <c r="D264" s="143" t="s">
        <v>171</v>
      </c>
      <c r="E264" s="150" t="s">
        <v>1</v>
      </c>
      <c r="F264" s="151" t="s">
        <v>215</v>
      </c>
      <c r="H264" s="152">
        <v>8</v>
      </c>
      <c r="I264" s="153"/>
      <c r="L264" s="149"/>
      <c r="M264" s="154"/>
      <c r="T264" s="155"/>
      <c r="AT264" s="150" t="s">
        <v>171</v>
      </c>
      <c r="AU264" s="150" t="s">
        <v>82</v>
      </c>
      <c r="AV264" s="12" t="s">
        <v>84</v>
      </c>
      <c r="AW264" s="12" t="s">
        <v>31</v>
      </c>
      <c r="AX264" s="12" t="s">
        <v>74</v>
      </c>
      <c r="AY264" s="150" t="s">
        <v>159</v>
      </c>
    </row>
    <row r="265" spans="2:65" s="13" customFormat="1">
      <c r="B265" s="156"/>
      <c r="D265" s="143" t="s">
        <v>171</v>
      </c>
      <c r="E265" s="157" t="s">
        <v>1</v>
      </c>
      <c r="F265" s="158" t="s">
        <v>173</v>
      </c>
      <c r="H265" s="159">
        <v>8</v>
      </c>
      <c r="I265" s="160"/>
      <c r="L265" s="156"/>
      <c r="M265" s="161"/>
      <c r="T265" s="162"/>
      <c r="AT265" s="157" t="s">
        <v>171</v>
      </c>
      <c r="AU265" s="157" t="s">
        <v>82</v>
      </c>
      <c r="AV265" s="13" t="s">
        <v>165</v>
      </c>
      <c r="AW265" s="13" t="s">
        <v>31</v>
      </c>
      <c r="AX265" s="13" t="s">
        <v>82</v>
      </c>
      <c r="AY265" s="157" t="s">
        <v>159</v>
      </c>
    </row>
    <row r="266" spans="2:65" s="11" customFormat="1" ht="25.9" customHeight="1">
      <c r="B266" s="119"/>
      <c r="D266" s="120" t="s">
        <v>73</v>
      </c>
      <c r="E266" s="121" t="s">
        <v>803</v>
      </c>
      <c r="F266" s="121" t="s">
        <v>985</v>
      </c>
      <c r="I266" s="122"/>
      <c r="J266" s="123">
        <f>BK266</f>
        <v>0</v>
      </c>
      <c r="L266" s="119"/>
      <c r="M266" s="124"/>
      <c r="P266" s="125">
        <f>SUM(P267:P286)</f>
        <v>0</v>
      </c>
      <c r="R266" s="125">
        <f>SUM(R267:R286)</f>
        <v>4.0000000000000002E-4</v>
      </c>
      <c r="T266" s="126">
        <f>SUM(T267:T286)</f>
        <v>0</v>
      </c>
      <c r="AR266" s="120" t="s">
        <v>82</v>
      </c>
      <c r="AT266" s="127" t="s">
        <v>73</v>
      </c>
      <c r="AU266" s="127" t="s">
        <v>74</v>
      </c>
      <c r="AY266" s="120" t="s">
        <v>159</v>
      </c>
      <c r="BK266" s="128">
        <f>SUM(BK267:BK286)</f>
        <v>0</v>
      </c>
    </row>
    <row r="267" spans="2:65" s="1" customFormat="1" ht="16.5" customHeight="1">
      <c r="B267" s="129"/>
      <c r="C267" s="130" t="s">
        <v>349</v>
      </c>
      <c r="D267" s="130" t="s">
        <v>160</v>
      </c>
      <c r="E267" s="131" t="s">
        <v>986</v>
      </c>
      <c r="F267" s="132" t="s">
        <v>987</v>
      </c>
      <c r="G267" s="133" t="s">
        <v>210</v>
      </c>
      <c r="H267" s="134">
        <v>18</v>
      </c>
      <c r="I267" s="135"/>
      <c r="J267" s="136">
        <f>ROUND(I267*H267,2)</f>
        <v>0</v>
      </c>
      <c r="K267" s="132" t="s">
        <v>164</v>
      </c>
      <c r="L267" s="31"/>
      <c r="M267" s="137" t="s">
        <v>1</v>
      </c>
      <c r="N267" s="138" t="s">
        <v>39</v>
      </c>
      <c r="P267" s="139">
        <f>O267*H267</f>
        <v>0</v>
      </c>
      <c r="Q267" s="139">
        <v>0</v>
      </c>
      <c r="R267" s="139">
        <f>Q267*H267</f>
        <v>0</v>
      </c>
      <c r="S267" s="139">
        <v>0</v>
      </c>
      <c r="T267" s="140">
        <f>S267*H267</f>
        <v>0</v>
      </c>
      <c r="AR267" s="141" t="s">
        <v>165</v>
      </c>
      <c r="AT267" s="141" t="s">
        <v>160</v>
      </c>
      <c r="AU267" s="141" t="s">
        <v>82</v>
      </c>
      <c r="AY267" s="16" t="s">
        <v>159</v>
      </c>
      <c r="BE267" s="142">
        <f>IF(N267="základní",J267,0)</f>
        <v>0</v>
      </c>
      <c r="BF267" s="142">
        <f>IF(N267="snížená",J267,0)</f>
        <v>0</v>
      </c>
      <c r="BG267" s="142">
        <f>IF(N267="zákl. přenesená",J267,0)</f>
        <v>0</v>
      </c>
      <c r="BH267" s="142">
        <f>IF(N267="sníž. přenesená",J267,0)</f>
        <v>0</v>
      </c>
      <c r="BI267" s="142">
        <f>IF(N267="nulová",J267,0)</f>
        <v>0</v>
      </c>
      <c r="BJ267" s="16" t="s">
        <v>82</v>
      </c>
      <c r="BK267" s="142">
        <f>ROUND(I267*H267,2)</f>
        <v>0</v>
      </c>
      <c r="BL267" s="16" t="s">
        <v>165</v>
      </c>
      <c r="BM267" s="141" t="s">
        <v>988</v>
      </c>
    </row>
    <row r="268" spans="2:65" s="1" customFormat="1">
      <c r="B268" s="31"/>
      <c r="D268" s="143" t="s">
        <v>167</v>
      </c>
      <c r="F268" s="144" t="s">
        <v>989</v>
      </c>
      <c r="I268" s="145"/>
      <c r="L268" s="31"/>
      <c r="M268" s="146"/>
      <c r="T268" s="54"/>
      <c r="AT268" s="16" t="s">
        <v>167</v>
      </c>
      <c r="AU268" s="16" t="s">
        <v>82</v>
      </c>
    </row>
    <row r="269" spans="2:65" s="1" customFormat="1">
      <c r="B269" s="31"/>
      <c r="D269" s="147" t="s">
        <v>169</v>
      </c>
      <c r="F269" s="148" t="s">
        <v>990</v>
      </c>
      <c r="I269" s="145"/>
      <c r="L269" s="31"/>
      <c r="M269" s="146"/>
      <c r="T269" s="54"/>
      <c r="AT269" s="16" t="s">
        <v>169</v>
      </c>
      <c r="AU269" s="16" t="s">
        <v>82</v>
      </c>
    </row>
    <row r="270" spans="2:65" s="12" customFormat="1">
      <c r="B270" s="149"/>
      <c r="D270" s="143" t="s">
        <v>171</v>
      </c>
      <c r="E270" s="150" t="s">
        <v>1</v>
      </c>
      <c r="F270" s="151" t="s">
        <v>300</v>
      </c>
      <c r="H270" s="152">
        <v>18</v>
      </c>
      <c r="I270" s="153"/>
      <c r="L270" s="149"/>
      <c r="M270" s="154"/>
      <c r="T270" s="155"/>
      <c r="AT270" s="150" t="s">
        <v>171</v>
      </c>
      <c r="AU270" s="150" t="s">
        <v>82</v>
      </c>
      <c r="AV270" s="12" t="s">
        <v>84</v>
      </c>
      <c r="AW270" s="12" t="s">
        <v>31</v>
      </c>
      <c r="AX270" s="12" t="s">
        <v>74</v>
      </c>
      <c r="AY270" s="150" t="s">
        <v>159</v>
      </c>
    </row>
    <row r="271" spans="2:65" s="13" customFormat="1">
      <c r="B271" s="156"/>
      <c r="D271" s="143" t="s">
        <v>171</v>
      </c>
      <c r="E271" s="157" t="s">
        <v>1</v>
      </c>
      <c r="F271" s="158" t="s">
        <v>173</v>
      </c>
      <c r="H271" s="159">
        <v>18</v>
      </c>
      <c r="I271" s="160"/>
      <c r="L271" s="156"/>
      <c r="M271" s="161"/>
      <c r="T271" s="162"/>
      <c r="AT271" s="157" t="s">
        <v>171</v>
      </c>
      <c r="AU271" s="157" t="s">
        <v>82</v>
      </c>
      <c r="AV271" s="13" t="s">
        <v>165</v>
      </c>
      <c r="AW271" s="13" t="s">
        <v>31</v>
      </c>
      <c r="AX271" s="13" t="s">
        <v>82</v>
      </c>
      <c r="AY271" s="157" t="s">
        <v>159</v>
      </c>
    </row>
    <row r="272" spans="2:65" s="1" customFormat="1" ht="16.5" customHeight="1">
      <c r="B272" s="129"/>
      <c r="C272" s="130" t="s">
        <v>356</v>
      </c>
      <c r="D272" s="130" t="s">
        <v>160</v>
      </c>
      <c r="E272" s="131" t="s">
        <v>991</v>
      </c>
      <c r="F272" s="132" t="s">
        <v>992</v>
      </c>
      <c r="G272" s="133" t="s">
        <v>210</v>
      </c>
      <c r="H272" s="134">
        <v>14</v>
      </c>
      <c r="I272" s="135"/>
      <c r="J272" s="136">
        <f>ROUND(I272*H272,2)</f>
        <v>0</v>
      </c>
      <c r="K272" s="132" t="s">
        <v>164</v>
      </c>
      <c r="L272" s="31"/>
      <c r="M272" s="137" t="s">
        <v>1</v>
      </c>
      <c r="N272" s="138" t="s">
        <v>39</v>
      </c>
      <c r="P272" s="139">
        <f>O272*H272</f>
        <v>0</v>
      </c>
      <c r="Q272" s="139">
        <v>0</v>
      </c>
      <c r="R272" s="139">
        <f>Q272*H272</f>
        <v>0</v>
      </c>
      <c r="S272" s="139">
        <v>0</v>
      </c>
      <c r="T272" s="140">
        <f>S272*H272</f>
        <v>0</v>
      </c>
      <c r="AR272" s="141" t="s">
        <v>165</v>
      </c>
      <c r="AT272" s="141" t="s">
        <v>160</v>
      </c>
      <c r="AU272" s="141" t="s">
        <v>82</v>
      </c>
      <c r="AY272" s="16" t="s">
        <v>159</v>
      </c>
      <c r="BE272" s="142">
        <f>IF(N272="základní",J272,0)</f>
        <v>0</v>
      </c>
      <c r="BF272" s="142">
        <f>IF(N272="snížená",J272,0)</f>
        <v>0</v>
      </c>
      <c r="BG272" s="142">
        <f>IF(N272="zákl. přenesená",J272,0)</f>
        <v>0</v>
      </c>
      <c r="BH272" s="142">
        <f>IF(N272="sníž. přenesená",J272,0)</f>
        <v>0</v>
      </c>
      <c r="BI272" s="142">
        <f>IF(N272="nulová",J272,0)</f>
        <v>0</v>
      </c>
      <c r="BJ272" s="16" t="s">
        <v>82</v>
      </c>
      <c r="BK272" s="142">
        <f>ROUND(I272*H272,2)</f>
        <v>0</v>
      </c>
      <c r="BL272" s="16" t="s">
        <v>165</v>
      </c>
      <c r="BM272" s="141" t="s">
        <v>993</v>
      </c>
    </row>
    <row r="273" spans="2:65" s="1" customFormat="1">
      <c r="B273" s="31"/>
      <c r="D273" s="143" t="s">
        <v>167</v>
      </c>
      <c r="F273" s="144" t="s">
        <v>994</v>
      </c>
      <c r="I273" s="145"/>
      <c r="L273" s="31"/>
      <c r="M273" s="146"/>
      <c r="T273" s="54"/>
      <c r="AT273" s="16" t="s">
        <v>167</v>
      </c>
      <c r="AU273" s="16" t="s">
        <v>82</v>
      </c>
    </row>
    <row r="274" spans="2:65" s="1" customFormat="1">
      <c r="B274" s="31"/>
      <c r="D274" s="147" t="s">
        <v>169</v>
      </c>
      <c r="F274" s="148" t="s">
        <v>995</v>
      </c>
      <c r="I274" s="145"/>
      <c r="L274" s="31"/>
      <c r="M274" s="146"/>
      <c r="T274" s="54"/>
      <c r="AT274" s="16" t="s">
        <v>169</v>
      </c>
      <c r="AU274" s="16" t="s">
        <v>82</v>
      </c>
    </row>
    <row r="275" spans="2:65" s="12" customFormat="1">
      <c r="B275" s="149"/>
      <c r="D275" s="143" t="s">
        <v>171</v>
      </c>
      <c r="E275" s="150" t="s">
        <v>1</v>
      </c>
      <c r="F275" s="151" t="s">
        <v>270</v>
      </c>
      <c r="H275" s="152">
        <v>14</v>
      </c>
      <c r="I275" s="153"/>
      <c r="L275" s="149"/>
      <c r="M275" s="154"/>
      <c r="T275" s="155"/>
      <c r="AT275" s="150" t="s">
        <v>171</v>
      </c>
      <c r="AU275" s="150" t="s">
        <v>82</v>
      </c>
      <c r="AV275" s="12" t="s">
        <v>84</v>
      </c>
      <c r="AW275" s="12" t="s">
        <v>31</v>
      </c>
      <c r="AX275" s="12" t="s">
        <v>74</v>
      </c>
      <c r="AY275" s="150" t="s">
        <v>159</v>
      </c>
    </row>
    <row r="276" spans="2:65" s="13" customFormat="1">
      <c r="B276" s="156"/>
      <c r="D276" s="143" t="s">
        <v>171</v>
      </c>
      <c r="E276" s="157" t="s">
        <v>1</v>
      </c>
      <c r="F276" s="158" t="s">
        <v>173</v>
      </c>
      <c r="H276" s="159">
        <v>14</v>
      </c>
      <c r="I276" s="160"/>
      <c r="L276" s="156"/>
      <c r="M276" s="161"/>
      <c r="T276" s="162"/>
      <c r="AT276" s="157" t="s">
        <v>171</v>
      </c>
      <c r="AU276" s="157" t="s">
        <v>82</v>
      </c>
      <c r="AV276" s="13" t="s">
        <v>165</v>
      </c>
      <c r="AW276" s="13" t="s">
        <v>31</v>
      </c>
      <c r="AX276" s="13" t="s">
        <v>82</v>
      </c>
      <c r="AY276" s="157" t="s">
        <v>159</v>
      </c>
    </row>
    <row r="277" spans="2:65" s="1" customFormat="1" ht="21.75" customHeight="1">
      <c r="B277" s="129"/>
      <c r="C277" s="130" t="s">
        <v>308</v>
      </c>
      <c r="D277" s="130" t="s">
        <v>160</v>
      </c>
      <c r="E277" s="131" t="s">
        <v>996</v>
      </c>
      <c r="F277" s="132" t="s">
        <v>997</v>
      </c>
      <c r="G277" s="133" t="s">
        <v>210</v>
      </c>
      <c r="H277" s="134">
        <v>23</v>
      </c>
      <c r="I277" s="135"/>
      <c r="J277" s="136">
        <f>ROUND(I277*H277,2)</f>
        <v>0</v>
      </c>
      <c r="K277" s="132" t="s">
        <v>164</v>
      </c>
      <c r="L277" s="31"/>
      <c r="M277" s="137" t="s">
        <v>1</v>
      </c>
      <c r="N277" s="138" t="s">
        <v>39</v>
      </c>
      <c r="P277" s="139">
        <f>O277*H277</f>
        <v>0</v>
      </c>
      <c r="Q277" s="139">
        <v>1.0000000000000001E-5</v>
      </c>
      <c r="R277" s="139">
        <f>Q277*H277</f>
        <v>2.3000000000000001E-4</v>
      </c>
      <c r="S277" s="139">
        <v>0</v>
      </c>
      <c r="T277" s="140">
        <f>S277*H277</f>
        <v>0</v>
      </c>
      <c r="AR277" s="141" t="s">
        <v>165</v>
      </c>
      <c r="AT277" s="141" t="s">
        <v>160</v>
      </c>
      <c r="AU277" s="141" t="s">
        <v>82</v>
      </c>
      <c r="AY277" s="16" t="s">
        <v>159</v>
      </c>
      <c r="BE277" s="142">
        <f>IF(N277="základní",J277,0)</f>
        <v>0</v>
      </c>
      <c r="BF277" s="142">
        <f>IF(N277="snížená",J277,0)</f>
        <v>0</v>
      </c>
      <c r="BG277" s="142">
        <f>IF(N277="zákl. přenesená",J277,0)</f>
        <v>0</v>
      </c>
      <c r="BH277" s="142">
        <f>IF(N277="sníž. přenesená",J277,0)</f>
        <v>0</v>
      </c>
      <c r="BI277" s="142">
        <f>IF(N277="nulová",J277,0)</f>
        <v>0</v>
      </c>
      <c r="BJ277" s="16" t="s">
        <v>82</v>
      </c>
      <c r="BK277" s="142">
        <f>ROUND(I277*H277,2)</f>
        <v>0</v>
      </c>
      <c r="BL277" s="16" t="s">
        <v>165</v>
      </c>
      <c r="BM277" s="141" t="s">
        <v>998</v>
      </c>
    </row>
    <row r="278" spans="2:65" s="1" customFormat="1">
      <c r="B278" s="31"/>
      <c r="D278" s="143" t="s">
        <v>167</v>
      </c>
      <c r="F278" s="144" t="s">
        <v>999</v>
      </c>
      <c r="I278" s="145"/>
      <c r="L278" s="31"/>
      <c r="M278" s="146"/>
      <c r="T278" s="54"/>
      <c r="AT278" s="16" t="s">
        <v>167</v>
      </c>
      <c r="AU278" s="16" t="s">
        <v>82</v>
      </c>
    </row>
    <row r="279" spans="2:65" s="1" customFormat="1">
      <c r="B279" s="31"/>
      <c r="D279" s="147" t="s">
        <v>169</v>
      </c>
      <c r="F279" s="148" t="s">
        <v>1000</v>
      </c>
      <c r="I279" s="145"/>
      <c r="L279" s="31"/>
      <c r="M279" s="146"/>
      <c r="T279" s="54"/>
      <c r="AT279" s="16" t="s">
        <v>169</v>
      </c>
      <c r="AU279" s="16" t="s">
        <v>82</v>
      </c>
    </row>
    <row r="280" spans="2:65" s="12" customFormat="1">
      <c r="B280" s="149"/>
      <c r="D280" s="143" t="s">
        <v>171</v>
      </c>
      <c r="E280" s="150" t="s">
        <v>1</v>
      </c>
      <c r="F280" s="151" t="s">
        <v>336</v>
      </c>
      <c r="H280" s="152">
        <v>23</v>
      </c>
      <c r="I280" s="153"/>
      <c r="L280" s="149"/>
      <c r="M280" s="154"/>
      <c r="T280" s="155"/>
      <c r="AT280" s="150" t="s">
        <v>171</v>
      </c>
      <c r="AU280" s="150" t="s">
        <v>82</v>
      </c>
      <c r="AV280" s="12" t="s">
        <v>84</v>
      </c>
      <c r="AW280" s="12" t="s">
        <v>31</v>
      </c>
      <c r="AX280" s="12" t="s">
        <v>74</v>
      </c>
      <c r="AY280" s="150" t="s">
        <v>159</v>
      </c>
    </row>
    <row r="281" spans="2:65" s="13" customFormat="1">
      <c r="B281" s="156"/>
      <c r="D281" s="143" t="s">
        <v>171</v>
      </c>
      <c r="E281" s="157" t="s">
        <v>1</v>
      </c>
      <c r="F281" s="158" t="s">
        <v>173</v>
      </c>
      <c r="H281" s="159">
        <v>23</v>
      </c>
      <c r="I281" s="160"/>
      <c r="L281" s="156"/>
      <c r="M281" s="161"/>
      <c r="T281" s="162"/>
      <c r="AT281" s="157" t="s">
        <v>171</v>
      </c>
      <c r="AU281" s="157" t="s">
        <v>82</v>
      </c>
      <c r="AV281" s="13" t="s">
        <v>165</v>
      </c>
      <c r="AW281" s="13" t="s">
        <v>31</v>
      </c>
      <c r="AX281" s="13" t="s">
        <v>82</v>
      </c>
      <c r="AY281" s="157" t="s">
        <v>159</v>
      </c>
    </row>
    <row r="282" spans="2:65" s="1" customFormat="1" ht="16.5" customHeight="1">
      <c r="B282" s="129"/>
      <c r="C282" s="130" t="s">
        <v>366</v>
      </c>
      <c r="D282" s="130" t="s">
        <v>160</v>
      </c>
      <c r="E282" s="131" t="s">
        <v>1001</v>
      </c>
      <c r="F282" s="132" t="s">
        <v>1002</v>
      </c>
      <c r="G282" s="133" t="s">
        <v>218</v>
      </c>
      <c r="H282" s="134">
        <v>1</v>
      </c>
      <c r="I282" s="135"/>
      <c r="J282" s="136">
        <f>ROUND(I282*H282,2)</f>
        <v>0</v>
      </c>
      <c r="K282" s="132" t="s">
        <v>164</v>
      </c>
      <c r="L282" s="31"/>
      <c r="M282" s="137" t="s">
        <v>1</v>
      </c>
      <c r="N282" s="138" t="s">
        <v>39</v>
      </c>
      <c r="P282" s="139">
        <f>O282*H282</f>
        <v>0</v>
      </c>
      <c r="Q282" s="139">
        <v>1.7000000000000001E-4</v>
      </c>
      <c r="R282" s="139">
        <f>Q282*H282</f>
        <v>1.7000000000000001E-4</v>
      </c>
      <c r="S282" s="139">
        <v>0</v>
      </c>
      <c r="T282" s="140">
        <f>S282*H282</f>
        <v>0</v>
      </c>
      <c r="AR282" s="141" t="s">
        <v>165</v>
      </c>
      <c r="AT282" s="141" t="s">
        <v>160</v>
      </c>
      <c r="AU282" s="141" t="s">
        <v>82</v>
      </c>
      <c r="AY282" s="16" t="s">
        <v>159</v>
      </c>
      <c r="BE282" s="142">
        <f>IF(N282="základní",J282,0)</f>
        <v>0</v>
      </c>
      <c r="BF282" s="142">
        <f>IF(N282="snížená",J282,0)</f>
        <v>0</v>
      </c>
      <c r="BG282" s="142">
        <f>IF(N282="zákl. přenesená",J282,0)</f>
        <v>0</v>
      </c>
      <c r="BH282" s="142">
        <f>IF(N282="sníž. přenesená",J282,0)</f>
        <v>0</v>
      </c>
      <c r="BI282" s="142">
        <f>IF(N282="nulová",J282,0)</f>
        <v>0</v>
      </c>
      <c r="BJ282" s="16" t="s">
        <v>82</v>
      </c>
      <c r="BK282" s="142">
        <f>ROUND(I282*H282,2)</f>
        <v>0</v>
      </c>
      <c r="BL282" s="16" t="s">
        <v>165</v>
      </c>
      <c r="BM282" s="141" t="s">
        <v>1003</v>
      </c>
    </row>
    <row r="283" spans="2:65" s="1" customFormat="1">
      <c r="B283" s="31"/>
      <c r="D283" s="143" t="s">
        <v>167</v>
      </c>
      <c r="F283" s="144" t="s">
        <v>1004</v>
      </c>
      <c r="I283" s="145"/>
      <c r="L283" s="31"/>
      <c r="M283" s="146"/>
      <c r="T283" s="54"/>
      <c r="AT283" s="16" t="s">
        <v>167</v>
      </c>
      <c r="AU283" s="16" t="s">
        <v>82</v>
      </c>
    </row>
    <row r="284" spans="2:65" s="1" customFormat="1">
      <c r="B284" s="31"/>
      <c r="D284" s="147" t="s">
        <v>169</v>
      </c>
      <c r="F284" s="148" t="s">
        <v>1005</v>
      </c>
      <c r="I284" s="145"/>
      <c r="L284" s="31"/>
      <c r="M284" s="146"/>
      <c r="T284" s="54"/>
      <c r="AT284" s="16" t="s">
        <v>169</v>
      </c>
      <c r="AU284" s="16" t="s">
        <v>82</v>
      </c>
    </row>
    <row r="285" spans="2:65" s="12" customFormat="1">
      <c r="B285" s="149"/>
      <c r="D285" s="143" t="s">
        <v>171</v>
      </c>
      <c r="E285" s="150" t="s">
        <v>1</v>
      </c>
      <c r="F285" s="151" t="s">
        <v>82</v>
      </c>
      <c r="H285" s="152">
        <v>1</v>
      </c>
      <c r="I285" s="153"/>
      <c r="L285" s="149"/>
      <c r="M285" s="154"/>
      <c r="T285" s="155"/>
      <c r="AT285" s="150" t="s">
        <v>171</v>
      </c>
      <c r="AU285" s="150" t="s">
        <v>82</v>
      </c>
      <c r="AV285" s="12" t="s">
        <v>84</v>
      </c>
      <c r="AW285" s="12" t="s">
        <v>31</v>
      </c>
      <c r="AX285" s="12" t="s">
        <v>74</v>
      </c>
      <c r="AY285" s="150" t="s">
        <v>159</v>
      </c>
    </row>
    <row r="286" spans="2:65" s="13" customFormat="1">
      <c r="B286" s="156"/>
      <c r="D286" s="143" t="s">
        <v>171</v>
      </c>
      <c r="E286" s="157" t="s">
        <v>1</v>
      </c>
      <c r="F286" s="158" t="s">
        <v>173</v>
      </c>
      <c r="H286" s="159">
        <v>1</v>
      </c>
      <c r="I286" s="160"/>
      <c r="L286" s="156"/>
      <c r="M286" s="161"/>
      <c r="T286" s="162"/>
      <c r="AT286" s="157" t="s">
        <v>171</v>
      </c>
      <c r="AU286" s="157" t="s">
        <v>82</v>
      </c>
      <c r="AV286" s="13" t="s">
        <v>165</v>
      </c>
      <c r="AW286" s="13" t="s">
        <v>31</v>
      </c>
      <c r="AX286" s="13" t="s">
        <v>82</v>
      </c>
      <c r="AY286" s="157" t="s">
        <v>159</v>
      </c>
    </row>
    <row r="287" spans="2:65" s="11" customFormat="1" ht="25.9" customHeight="1">
      <c r="B287" s="119"/>
      <c r="D287" s="120" t="s">
        <v>73</v>
      </c>
      <c r="E287" s="121" t="s">
        <v>815</v>
      </c>
      <c r="F287" s="121" t="s">
        <v>1006</v>
      </c>
      <c r="I287" s="122"/>
      <c r="J287" s="123">
        <f>BK287</f>
        <v>0</v>
      </c>
      <c r="L287" s="119"/>
      <c r="M287" s="124"/>
      <c r="P287" s="125">
        <f>SUM(P288:P347)</f>
        <v>0</v>
      </c>
      <c r="R287" s="125">
        <f>SUM(R288:R347)</f>
        <v>15.236069999999996</v>
      </c>
      <c r="T287" s="126">
        <f>SUM(T288:T347)</f>
        <v>0</v>
      </c>
      <c r="AR287" s="120" t="s">
        <v>82</v>
      </c>
      <c r="AT287" s="127" t="s">
        <v>73</v>
      </c>
      <c r="AU287" s="127" t="s">
        <v>74</v>
      </c>
      <c r="AY287" s="120" t="s">
        <v>159</v>
      </c>
      <c r="BK287" s="128">
        <f>SUM(BK288:BK347)</f>
        <v>0</v>
      </c>
    </row>
    <row r="288" spans="2:65" s="1" customFormat="1" ht="16.5" customHeight="1">
      <c r="B288" s="129"/>
      <c r="C288" s="130" t="s">
        <v>371</v>
      </c>
      <c r="D288" s="130" t="s">
        <v>160</v>
      </c>
      <c r="E288" s="131" t="s">
        <v>1007</v>
      </c>
      <c r="F288" s="132" t="s">
        <v>1008</v>
      </c>
      <c r="G288" s="133" t="s">
        <v>218</v>
      </c>
      <c r="H288" s="134">
        <v>1</v>
      </c>
      <c r="I288" s="135"/>
      <c r="J288" s="136">
        <f>ROUND(I288*H288,2)</f>
        <v>0</v>
      </c>
      <c r="K288" s="132" t="s">
        <v>164</v>
      </c>
      <c r="L288" s="31"/>
      <c r="M288" s="137" t="s">
        <v>1</v>
      </c>
      <c r="N288" s="138" t="s">
        <v>39</v>
      </c>
      <c r="P288" s="139">
        <f>O288*H288</f>
        <v>0</v>
      </c>
      <c r="Q288" s="139">
        <v>1.6000000000000001E-4</v>
      </c>
      <c r="R288" s="139">
        <f>Q288*H288</f>
        <v>1.6000000000000001E-4</v>
      </c>
      <c r="S288" s="139">
        <v>0</v>
      </c>
      <c r="T288" s="140">
        <f>S288*H288</f>
        <v>0</v>
      </c>
      <c r="AR288" s="141" t="s">
        <v>165</v>
      </c>
      <c r="AT288" s="141" t="s">
        <v>160</v>
      </c>
      <c r="AU288" s="141" t="s">
        <v>82</v>
      </c>
      <c r="AY288" s="16" t="s">
        <v>159</v>
      </c>
      <c r="BE288" s="142">
        <f>IF(N288="základní",J288,0)</f>
        <v>0</v>
      </c>
      <c r="BF288" s="142">
        <f>IF(N288="snížená",J288,0)</f>
        <v>0</v>
      </c>
      <c r="BG288" s="142">
        <f>IF(N288="zákl. přenesená",J288,0)</f>
        <v>0</v>
      </c>
      <c r="BH288" s="142">
        <f>IF(N288="sníž. přenesená",J288,0)</f>
        <v>0</v>
      </c>
      <c r="BI288" s="142">
        <f>IF(N288="nulová",J288,0)</f>
        <v>0</v>
      </c>
      <c r="BJ288" s="16" t="s">
        <v>82</v>
      </c>
      <c r="BK288" s="142">
        <f>ROUND(I288*H288,2)</f>
        <v>0</v>
      </c>
      <c r="BL288" s="16" t="s">
        <v>165</v>
      </c>
      <c r="BM288" s="141" t="s">
        <v>1009</v>
      </c>
    </row>
    <row r="289" spans="2:65" s="1" customFormat="1">
      <c r="B289" s="31"/>
      <c r="D289" s="143" t="s">
        <v>167</v>
      </c>
      <c r="F289" s="144" t="s">
        <v>1010</v>
      </c>
      <c r="I289" s="145"/>
      <c r="L289" s="31"/>
      <c r="M289" s="146"/>
      <c r="T289" s="54"/>
      <c r="AT289" s="16" t="s">
        <v>167</v>
      </c>
      <c r="AU289" s="16" t="s">
        <v>82</v>
      </c>
    </row>
    <row r="290" spans="2:65" s="1" customFormat="1">
      <c r="B290" s="31"/>
      <c r="D290" s="147" t="s">
        <v>169</v>
      </c>
      <c r="F290" s="148" t="s">
        <v>1011</v>
      </c>
      <c r="I290" s="145"/>
      <c r="L290" s="31"/>
      <c r="M290" s="146"/>
      <c r="T290" s="54"/>
      <c r="AT290" s="16" t="s">
        <v>169</v>
      </c>
      <c r="AU290" s="16" t="s">
        <v>82</v>
      </c>
    </row>
    <row r="291" spans="2:65" s="12" customFormat="1">
      <c r="B291" s="149"/>
      <c r="D291" s="143" t="s">
        <v>171</v>
      </c>
      <c r="E291" s="150" t="s">
        <v>1</v>
      </c>
      <c r="F291" s="151" t="s">
        <v>82</v>
      </c>
      <c r="H291" s="152">
        <v>1</v>
      </c>
      <c r="I291" s="153"/>
      <c r="L291" s="149"/>
      <c r="M291" s="154"/>
      <c r="T291" s="155"/>
      <c r="AT291" s="150" t="s">
        <v>171</v>
      </c>
      <c r="AU291" s="150" t="s">
        <v>82</v>
      </c>
      <c r="AV291" s="12" t="s">
        <v>84</v>
      </c>
      <c r="AW291" s="12" t="s">
        <v>31</v>
      </c>
      <c r="AX291" s="12" t="s">
        <v>74</v>
      </c>
      <c r="AY291" s="150" t="s">
        <v>159</v>
      </c>
    </row>
    <row r="292" spans="2:65" s="13" customFormat="1">
      <c r="B292" s="156"/>
      <c r="D292" s="143" t="s">
        <v>171</v>
      </c>
      <c r="E292" s="157" t="s">
        <v>1</v>
      </c>
      <c r="F292" s="158" t="s">
        <v>173</v>
      </c>
      <c r="H292" s="159">
        <v>1</v>
      </c>
      <c r="I292" s="160"/>
      <c r="L292" s="156"/>
      <c r="M292" s="161"/>
      <c r="T292" s="162"/>
      <c r="AT292" s="157" t="s">
        <v>171</v>
      </c>
      <c r="AU292" s="157" t="s">
        <v>82</v>
      </c>
      <c r="AV292" s="13" t="s">
        <v>165</v>
      </c>
      <c r="AW292" s="13" t="s">
        <v>31</v>
      </c>
      <c r="AX292" s="13" t="s">
        <v>82</v>
      </c>
      <c r="AY292" s="157" t="s">
        <v>159</v>
      </c>
    </row>
    <row r="293" spans="2:65" s="1" customFormat="1" ht="16.5" customHeight="1">
      <c r="B293" s="129"/>
      <c r="C293" s="130" t="s">
        <v>378</v>
      </c>
      <c r="D293" s="130" t="s">
        <v>160</v>
      </c>
      <c r="E293" s="131" t="s">
        <v>1012</v>
      </c>
      <c r="F293" s="132" t="s">
        <v>1013</v>
      </c>
      <c r="G293" s="133" t="s">
        <v>218</v>
      </c>
      <c r="H293" s="134">
        <v>1</v>
      </c>
      <c r="I293" s="135"/>
      <c r="J293" s="136">
        <f>ROUND(I293*H293,2)</f>
        <v>0</v>
      </c>
      <c r="K293" s="132" t="s">
        <v>164</v>
      </c>
      <c r="L293" s="31"/>
      <c r="M293" s="137" t="s">
        <v>1</v>
      </c>
      <c r="N293" s="138" t="s">
        <v>39</v>
      </c>
      <c r="P293" s="139">
        <f>O293*H293</f>
        <v>0</v>
      </c>
      <c r="Q293" s="139">
        <v>0</v>
      </c>
      <c r="R293" s="139">
        <f>Q293*H293</f>
        <v>0</v>
      </c>
      <c r="S293" s="139">
        <v>0</v>
      </c>
      <c r="T293" s="140">
        <f>S293*H293</f>
        <v>0</v>
      </c>
      <c r="AR293" s="141" t="s">
        <v>165</v>
      </c>
      <c r="AT293" s="141" t="s">
        <v>160</v>
      </c>
      <c r="AU293" s="141" t="s">
        <v>82</v>
      </c>
      <c r="AY293" s="16" t="s">
        <v>159</v>
      </c>
      <c r="BE293" s="142">
        <f>IF(N293="základní",J293,0)</f>
        <v>0</v>
      </c>
      <c r="BF293" s="142">
        <f>IF(N293="snížená",J293,0)</f>
        <v>0</v>
      </c>
      <c r="BG293" s="142">
        <f>IF(N293="zákl. přenesená",J293,0)</f>
        <v>0</v>
      </c>
      <c r="BH293" s="142">
        <f>IF(N293="sníž. přenesená",J293,0)</f>
        <v>0</v>
      </c>
      <c r="BI293" s="142">
        <f>IF(N293="nulová",J293,0)</f>
        <v>0</v>
      </c>
      <c r="BJ293" s="16" t="s">
        <v>82</v>
      </c>
      <c r="BK293" s="142">
        <f>ROUND(I293*H293,2)</f>
        <v>0</v>
      </c>
      <c r="BL293" s="16" t="s">
        <v>165</v>
      </c>
      <c r="BM293" s="141" t="s">
        <v>1014</v>
      </c>
    </row>
    <row r="294" spans="2:65" s="1" customFormat="1" ht="19.5">
      <c r="B294" s="31"/>
      <c r="D294" s="143" t="s">
        <v>167</v>
      </c>
      <c r="F294" s="144" t="s">
        <v>1015</v>
      </c>
      <c r="I294" s="145"/>
      <c r="L294" s="31"/>
      <c r="M294" s="146"/>
      <c r="T294" s="54"/>
      <c r="AT294" s="16" t="s">
        <v>167</v>
      </c>
      <c r="AU294" s="16" t="s">
        <v>82</v>
      </c>
    </row>
    <row r="295" spans="2:65" s="1" customFormat="1">
      <c r="B295" s="31"/>
      <c r="D295" s="147" t="s">
        <v>169</v>
      </c>
      <c r="F295" s="148" t="s">
        <v>1016</v>
      </c>
      <c r="I295" s="145"/>
      <c r="L295" s="31"/>
      <c r="M295" s="146"/>
      <c r="T295" s="54"/>
      <c r="AT295" s="16" t="s">
        <v>169</v>
      </c>
      <c r="AU295" s="16" t="s">
        <v>82</v>
      </c>
    </row>
    <row r="296" spans="2:65" s="12" customFormat="1">
      <c r="B296" s="149"/>
      <c r="D296" s="143" t="s">
        <v>171</v>
      </c>
      <c r="E296" s="150" t="s">
        <v>1</v>
      </c>
      <c r="F296" s="151" t="s">
        <v>82</v>
      </c>
      <c r="H296" s="152">
        <v>1</v>
      </c>
      <c r="I296" s="153"/>
      <c r="L296" s="149"/>
      <c r="M296" s="154"/>
      <c r="T296" s="155"/>
      <c r="AT296" s="150" t="s">
        <v>171</v>
      </c>
      <c r="AU296" s="150" t="s">
        <v>82</v>
      </c>
      <c r="AV296" s="12" t="s">
        <v>84</v>
      </c>
      <c r="AW296" s="12" t="s">
        <v>31</v>
      </c>
      <c r="AX296" s="12" t="s">
        <v>74</v>
      </c>
      <c r="AY296" s="150" t="s">
        <v>159</v>
      </c>
    </row>
    <row r="297" spans="2:65" s="13" customFormat="1">
      <c r="B297" s="156"/>
      <c r="D297" s="143" t="s">
        <v>171</v>
      </c>
      <c r="E297" s="157" t="s">
        <v>1</v>
      </c>
      <c r="F297" s="158" t="s">
        <v>173</v>
      </c>
      <c r="H297" s="159">
        <v>1</v>
      </c>
      <c r="I297" s="160"/>
      <c r="L297" s="156"/>
      <c r="M297" s="161"/>
      <c r="T297" s="162"/>
      <c r="AT297" s="157" t="s">
        <v>171</v>
      </c>
      <c r="AU297" s="157" t="s">
        <v>82</v>
      </c>
      <c r="AV297" s="13" t="s">
        <v>165</v>
      </c>
      <c r="AW297" s="13" t="s">
        <v>31</v>
      </c>
      <c r="AX297" s="13" t="s">
        <v>82</v>
      </c>
      <c r="AY297" s="157" t="s">
        <v>159</v>
      </c>
    </row>
    <row r="298" spans="2:65" s="1" customFormat="1" ht="16.5" customHeight="1">
      <c r="B298" s="129"/>
      <c r="C298" s="130" t="s">
        <v>386</v>
      </c>
      <c r="D298" s="130" t="s">
        <v>160</v>
      </c>
      <c r="E298" s="131" t="s">
        <v>1017</v>
      </c>
      <c r="F298" s="132" t="s">
        <v>1018</v>
      </c>
      <c r="G298" s="133" t="s">
        <v>210</v>
      </c>
      <c r="H298" s="134">
        <v>32</v>
      </c>
      <c r="I298" s="135"/>
      <c r="J298" s="136">
        <f>ROUND(I298*H298,2)</f>
        <v>0</v>
      </c>
      <c r="K298" s="132" t="s">
        <v>164</v>
      </c>
      <c r="L298" s="31"/>
      <c r="M298" s="137" t="s">
        <v>1</v>
      </c>
      <c r="N298" s="138" t="s">
        <v>39</v>
      </c>
      <c r="P298" s="139">
        <f>O298*H298</f>
        <v>0</v>
      </c>
      <c r="Q298" s="139">
        <v>0</v>
      </c>
      <c r="R298" s="139">
        <f>Q298*H298</f>
        <v>0</v>
      </c>
      <c r="S298" s="139">
        <v>0</v>
      </c>
      <c r="T298" s="140">
        <f>S298*H298</f>
        <v>0</v>
      </c>
      <c r="AR298" s="141" t="s">
        <v>165</v>
      </c>
      <c r="AT298" s="141" t="s">
        <v>160</v>
      </c>
      <c r="AU298" s="141" t="s">
        <v>82</v>
      </c>
      <c r="AY298" s="16" t="s">
        <v>159</v>
      </c>
      <c r="BE298" s="142">
        <f>IF(N298="základní",J298,0)</f>
        <v>0</v>
      </c>
      <c r="BF298" s="142">
        <f>IF(N298="snížená",J298,0)</f>
        <v>0</v>
      </c>
      <c r="BG298" s="142">
        <f>IF(N298="zákl. přenesená",J298,0)</f>
        <v>0</v>
      </c>
      <c r="BH298" s="142">
        <f>IF(N298="sníž. přenesená",J298,0)</f>
        <v>0</v>
      </c>
      <c r="BI298" s="142">
        <f>IF(N298="nulová",J298,0)</f>
        <v>0</v>
      </c>
      <c r="BJ298" s="16" t="s">
        <v>82</v>
      </c>
      <c r="BK298" s="142">
        <f>ROUND(I298*H298,2)</f>
        <v>0</v>
      </c>
      <c r="BL298" s="16" t="s">
        <v>165</v>
      </c>
      <c r="BM298" s="141" t="s">
        <v>1019</v>
      </c>
    </row>
    <row r="299" spans="2:65" s="1" customFormat="1">
      <c r="B299" s="31"/>
      <c r="D299" s="143" t="s">
        <v>167</v>
      </c>
      <c r="F299" s="144" t="s">
        <v>1018</v>
      </c>
      <c r="I299" s="145"/>
      <c r="L299" s="31"/>
      <c r="M299" s="146"/>
      <c r="T299" s="54"/>
      <c r="AT299" s="16" t="s">
        <v>167</v>
      </c>
      <c r="AU299" s="16" t="s">
        <v>82</v>
      </c>
    </row>
    <row r="300" spans="2:65" s="1" customFormat="1">
      <c r="B300" s="31"/>
      <c r="D300" s="147" t="s">
        <v>169</v>
      </c>
      <c r="F300" s="148" t="s">
        <v>1020</v>
      </c>
      <c r="I300" s="145"/>
      <c r="L300" s="31"/>
      <c r="M300" s="146"/>
      <c r="T300" s="54"/>
      <c r="AT300" s="16" t="s">
        <v>169</v>
      </c>
      <c r="AU300" s="16" t="s">
        <v>82</v>
      </c>
    </row>
    <row r="301" spans="2:65" s="12" customFormat="1">
      <c r="B301" s="149"/>
      <c r="D301" s="143" t="s">
        <v>171</v>
      </c>
      <c r="E301" s="150" t="s">
        <v>1</v>
      </c>
      <c r="F301" s="151" t="s">
        <v>394</v>
      </c>
      <c r="H301" s="152">
        <v>32</v>
      </c>
      <c r="I301" s="153"/>
      <c r="L301" s="149"/>
      <c r="M301" s="154"/>
      <c r="T301" s="155"/>
      <c r="AT301" s="150" t="s">
        <v>171</v>
      </c>
      <c r="AU301" s="150" t="s">
        <v>82</v>
      </c>
      <c r="AV301" s="12" t="s">
        <v>84</v>
      </c>
      <c r="AW301" s="12" t="s">
        <v>31</v>
      </c>
      <c r="AX301" s="12" t="s">
        <v>74</v>
      </c>
      <c r="AY301" s="150" t="s">
        <v>159</v>
      </c>
    </row>
    <row r="302" spans="2:65" s="13" customFormat="1">
      <c r="B302" s="156"/>
      <c r="D302" s="143" t="s">
        <v>171</v>
      </c>
      <c r="E302" s="157" t="s">
        <v>1</v>
      </c>
      <c r="F302" s="158" t="s">
        <v>173</v>
      </c>
      <c r="H302" s="159">
        <v>32</v>
      </c>
      <c r="I302" s="160"/>
      <c r="L302" s="156"/>
      <c r="M302" s="161"/>
      <c r="T302" s="162"/>
      <c r="AT302" s="157" t="s">
        <v>171</v>
      </c>
      <c r="AU302" s="157" t="s">
        <v>82</v>
      </c>
      <c r="AV302" s="13" t="s">
        <v>165</v>
      </c>
      <c r="AW302" s="13" t="s">
        <v>31</v>
      </c>
      <c r="AX302" s="13" t="s">
        <v>82</v>
      </c>
      <c r="AY302" s="157" t="s">
        <v>159</v>
      </c>
    </row>
    <row r="303" spans="2:65" s="1" customFormat="1" ht="16.5" customHeight="1">
      <c r="B303" s="129"/>
      <c r="C303" s="130" t="s">
        <v>394</v>
      </c>
      <c r="D303" s="130" t="s">
        <v>160</v>
      </c>
      <c r="E303" s="131" t="s">
        <v>1021</v>
      </c>
      <c r="F303" s="132" t="s">
        <v>1022</v>
      </c>
      <c r="G303" s="133" t="s">
        <v>210</v>
      </c>
      <c r="H303" s="134">
        <v>32</v>
      </c>
      <c r="I303" s="135"/>
      <c r="J303" s="136">
        <f>ROUND(I303*H303,2)</f>
        <v>0</v>
      </c>
      <c r="K303" s="132" t="s">
        <v>164</v>
      </c>
      <c r="L303" s="31"/>
      <c r="M303" s="137" t="s">
        <v>1</v>
      </c>
      <c r="N303" s="138" t="s">
        <v>39</v>
      </c>
      <c r="P303" s="139">
        <f>O303*H303</f>
        <v>0</v>
      </c>
      <c r="Q303" s="139">
        <v>0</v>
      </c>
      <c r="R303" s="139">
        <f>Q303*H303</f>
        <v>0</v>
      </c>
      <c r="S303" s="139">
        <v>0</v>
      </c>
      <c r="T303" s="140">
        <f>S303*H303</f>
        <v>0</v>
      </c>
      <c r="AR303" s="141" t="s">
        <v>165</v>
      </c>
      <c r="AT303" s="141" t="s">
        <v>160</v>
      </c>
      <c r="AU303" s="141" t="s">
        <v>82</v>
      </c>
      <c r="AY303" s="16" t="s">
        <v>159</v>
      </c>
      <c r="BE303" s="142">
        <f>IF(N303="základní",J303,0)</f>
        <v>0</v>
      </c>
      <c r="BF303" s="142">
        <f>IF(N303="snížená",J303,0)</f>
        <v>0</v>
      </c>
      <c r="BG303" s="142">
        <f>IF(N303="zákl. přenesená",J303,0)</f>
        <v>0</v>
      </c>
      <c r="BH303" s="142">
        <f>IF(N303="sníž. přenesená",J303,0)</f>
        <v>0</v>
      </c>
      <c r="BI303" s="142">
        <f>IF(N303="nulová",J303,0)</f>
        <v>0</v>
      </c>
      <c r="BJ303" s="16" t="s">
        <v>82</v>
      </c>
      <c r="BK303" s="142">
        <f>ROUND(I303*H303,2)</f>
        <v>0</v>
      </c>
      <c r="BL303" s="16" t="s">
        <v>165</v>
      </c>
      <c r="BM303" s="141" t="s">
        <v>1023</v>
      </c>
    </row>
    <row r="304" spans="2:65" s="1" customFormat="1">
      <c r="B304" s="31"/>
      <c r="D304" s="143" t="s">
        <v>167</v>
      </c>
      <c r="F304" s="144" t="s">
        <v>1024</v>
      </c>
      <c r="I304" s="145"/>
      <c r="L304" s="31"/>
      <c r="M304" s="146"/>
      <c r="T304" s="54"/>
      <c r="AT304" s="16" t="s">
        <v>167</v>
      </c>
      <c r="AU304" s="16" t="s">
        <v>82</v>
      </c>
    </row>
    <row r="305" spans="2:65" s="1" customFormat="1">
      <c r="B305" s="31"/>
      <c r="D305" s="147" t="s">
        <v>169</v>
      </c>
      <c r="F305" s="148" t="s">
        <v>1025</v>
      </c>
      <c r="I305" s="145"/>
      <c r="L305" s="31"/>
      <c r="M305" s="146"/>
      <c r="T305" s="54"/>
      <c r="AT305" s="16" t="s">
        <v>169</v>
      </c>
      <c r="AU305" s="16" t="s">
        <v>82</v>
      </c>
    </row>
    <row r="306" spans="2:65" s="12" customFormat="1">
      <c r="B306" s="149"/>
      <c r="D306" s="143" t="s">
        <v>171</v>
      </c>
      <c r="E306" s="150" t="s">
        <v>1</v>
      </c>
      <c r="F306" s="151" t="s">
        <v>394</v>
      </c>
      <c r="H306" s="152">
        <v>32</v>
      </c>
      <c r="I306" s="153"/>
      <c r="L306" s="149"/>
      <c r="M306" s="154"/>
      <c r="T306" s="155"/>
      <c r="AT306" s="150" t="s">
        <v>171</v>
      </c>
      <c r="AU306" s="150" t="s">
        <v>82</v>
      </c>
      <c r="AV306" s="12" t="s">
        <v>84</v>
      </c>
      <c r="AW306" s="12" t="s">
        <v>31</v>
      </c>
      <c r="AX306" s="12" t="s">
        <v>74</v>
      </c>
      <c r="AY306" s="150" t="s">
        <v>159</v>
      </c>
    </row>
    <row r="307" spans="2:65" s="13" customFormat="1">
      <c r="B307" s="156"/>
      <c r="D307" s="143" t="s">
        <v>171</v>
      </c>
      <c r="E307" s="157" t="s">
        <v>1</v>
      </c>
      <c r="F307" s="158" t="s">
        <v>173</v>
      </c>
      <c r="H307" s="159">
        <v>32</v>
      </c>
      <c r="I307" s="160"/>
      <c r="L307" s="156"/>
      <c r="M307" s="161"/>
      <c r="T307" s="162"/>
      <c r="AT307" s="157" t="s">
        <v>171</v>
      </c>
      <c r="AU307" s="157" t="s">
        <v>82</v>
      </c>
      <c r="AV307" s="13" t="s">
        <v>165</v>
      </c>
      <c r="AW307" s="13" t="s">
        <v>31</v>
      </c>
      <c r="AX307" s="13" t="s">
        <v>82</v>
      </c>
      <c r="AY307" s="157" t="s">
        <v>159</v>
      </c>
    </row>
    <row r="308" spans="2:65" s="1" customFormat="1" ht="16.5" customHeight="1">
      <c r="B308" s="129"/>
      <c r="C308" s="130" t="s">
        <v>401</v>
      </c>
      <c r="D308" s="130" t="s">
        <v>160</v>
      </c>
      <c r="E308" s="131" t="s">
        <v>1026</v>
      </c>
      <c r="F308" s="132" t="s">
        <v>1027</v>
      </c>
      <c r="G308" s="133" t="s">
        <v>218</v>
      </c>
      <c r="H308" s="134">
        <v>1</v>
      </c>
      <c r="I308" s="135"/>
      <c r="J308" s="136">
        <f>ROUND(I308*H308,2)</f>
        <v>0</v>
      </c>
      <c r="K308" s="132" t="s">
        <v>164</v>
      </c>
      <c r="L308" s="31"/>
      <c r="M308" s="137" t="s">
        <v>1</v>
      </c>
      <c r="N308" s="138" t="s">
        <v>39</v>
      </c>
      <c r="P308" s="139">
        <f>O308*H308</f>
        <v>0</v>
      </c>
      <c r="Q308" s="139">
        <v>11.970079999999999</v>
      </c>
      <c r="R308" s="139">
        <f>Q308*H308</f>
        <v>11.970079999999999</v>
      </c>
      <c r="S308" s="139">
        <v>0</v>
      </c>
      <c r="T308" s="140">
        <f>S308*H308</f>
        <v>0</v>
      </c>
      <c r="AR308" s="141" t="s">
        <v>165</v>
      </c>
      <c r="AT308" s="141" t="s">
        <v>160</v>
      </c>
      <c r="AU308" s="141" t="s">
        <v>82</v>
      </c>
      <c r="AY308" s="16" t="s">
        <v>159</v>
      </c>
      <c r="BE308" s="142">
        <f>IF(N308="základní",J308,0)</f>
        <v>0</v>
      </c>
      <c r="BF308" s="142">
        <f>IF(N308="snížená",J308,0)</f>
        <v>0</v>
      </c>
      <c r="BG308" s="142">
        <f>IF(N308="zákl. přenesená",J308,0)</f>
        <v>0</v>
      </c>
      <c r="BH308" s="142">
        <f>IF(N308="sníž. přenesená",J308,0)</f>
        <v>0</v>
      </c>
      <c r="BI308" s="142">
        <f>IF(N308="nulová",J308,0)</f>
        <v>0</v>
      </c>
      <c r="BJ308" s="16" t="s">
        <v>82</v>
      </c>
      <c r="BK308" s="142">
        <f>ROUND(I308*H308,2)</f>
        <v>0</v>
      </c>
      <c r="BL308" s="16" t="s">
        <v>165</v>
      </c>
      <c r="BM308" s="141" t="s">
        <v>1028</v>
      </c>
    </row>
    <row r="309" spans="2:65" s="1" customFormat="1">
      <c r="B309" s="31"/>
      <c r="D309" s="143" t="s">
        <v>167</v>
      </c>
      <c r="F309" s="144" t="s">
        <v>1029</v>
      </c>
      <c r="I309" s="145"/>
      <c r="L309" s="31"/>
      <c r="M309" s="146"/>
      <c r="T309" s="54"/>
      <c r="AT309" s="16" t="s">
        <v>167</v>
      </c>
      <c r="AU309" s="16" t="s">
        <v>82</v>
      </c>
    </row>
    <row r="310" spans="2:65" s="1" customFormat="1">
      <c r="B310" s="31"/>
      <c r="D310" s="147" t="s">
        <v>169</v>
      </c>
      <c r="F310" s="148" t="s">
        <v>1030</v>
      </c>
      <c r="I310" s="145"/>
      <c r="L310" s="31"/>
      <c r="M310" s="146"/>
      <c r="T310" s="54"/>
      <c r="AT310" s="16" t="s">
        <v>169</v>
      </c>
      <c r="AU310" s="16" t="s">
        <v>82</v>
      </c>
    </row>
    <row r="311" spans="2:65" s="12" customFormat="1">
      <c r="B311" s="149"/>
      <c r="D311" s="143" t="s">
        <v>171</v>
      </c>
      <c r="E311" s="150" t="s">
        <v>1</v>
      </c>
      <c r="F311" s="151" t="s">
        <v>82</v>
      </c>
      <c r="H311" s="152">
        <v>1</v>
      </c>
      <c r="I311" s="153"/>
      <c r="L311" s="149"/>
      <c r="M311" s="154"/>
      <c r="T311" s="155"/>
      <c r="AT311" s="150" t="s">
        <v>171</v>
      </c>
      <c r="AU311" s="150" t="s">
        <v>82</v>
      </c>
      <c r="AV311" s="12" t="s">
        <v>84</v>
      </c>
      <c r="AW311" s="12" t="s">
        <v>31</v>
      </c>
      <c r="AX311" s="12" t="s">
        <v>74</v>
      </c>
      <c r="AY311" s="150" t="s">
        <v>159</v>
      </c>
    </row>
    <row r="312" spans="2:65" s="13" customFormat="1">
      <c r="B312" s="156"/>
      <c r="D312" s="143" t="s">
        <v>171</v>
      </c>
      <c r="E312" s="157" t="s">
        <v>1</v>
      </c>
      <c r="F312" s="158" t="s">
        <v>173</v>
      </c>
      <c r="H312" s="159">
        <v>1</v>
      </c>
      <c r="I312" s="160"/>
      <c r="L312" s="156"/>
      <c r="M312" s="161"/>
      <c r="T312" s="162"/>
      <c r="AT312" s="157" t="s">
        <v>171</v>
      </c>
      <c r="AU312" s="157" t="s">
        <v>82</v>
      </c>
      <c r="AV312" s="13" t="s">
        <v>165</v>
      </c>
      <c r="AW312" s="13" t="s">
        <v>31</v>
      </c>
      <c r="AX312" s="13" t="s">
        <v>82</v>
      </c>
      <c r="AY312" s="157" t="s">
        <v>159</v>
      </c>
    </row>
    <row r="313" spans="2:65" s="1" customFormat="1" ht="16.5" customHeight="1">
      <c r="B313" s="129"/>
      <c r="C313" s="130" t="s">
        <v>409</v>
      </c>
      <c r="D313" s="130" t="s">
        <v>160</v>
      </c>
      <c r="E313" s="131" t="s">
        <v>1031</v>
      </c>
      <c r="F313" s="132" t="s">
        <v>1032</v>
      </c>
      <c r="G313" s="133" t="s">
        <v>218</v>
      </c>
      <c r="H313" s="134">
        <v>2</v>
      </c>
      <c r="I313" s="135"/>
      <c r="J313" s="136">
        <f>ROUND(I313*H313,2)</f>
        <v>0</v>
      </c>
      <c r="K313" s="132" t="s">
        <v>164</v>
      </c>
      <c r="L313" s="31"/>
      <c r="M313" s="137" t="s">
        <v>1</v>
      </c>
      <c r="N313" s="138" t="s">
        <v>39</v>
      </c>
      <c r="P313" s="139">
        <f>O313*H313</f>
        <v>0</v>
      </c>
      <c r="Q313" s="139">
        <v>1.4212199999999999</v>
      </c>
      <c r="R313" s="139">
        <f>Q313*H313</f>
        <v>2.8424399999999999</v>
      </c>
      <c r="S313" s="139">
        <v>0</v>
      </c>
      <c r="T313" s="140">
        <f>S313*H313</f>
        <v>0</v>
      </c>
      <c r="AR313" s="141" t="s">
        <v>165</v>
      </c>
      <c r="AT313" s="141" t="s">
        <v>160</v>
      </c>
      <c r="AU313" s="141" t="s">
        <v>82</v>
      </c>
      <c r="AY313" s="16" t="s">
        <v>159</v>
      </c>
      <c r="BE313" s="142">
        <f>IF(N313="základní",J313,0)</f>
        <v>0</v>
      </c>
      <c r="BF313" s="142">
        <f>IF(N313="snížená",J313,0)</f>
        <v>0</v>
      </c>
      <c r="BG313" s="142">
        <f>IF(N313="zákl. přenesená",J313,0)</f>
        <v>0</v>
      </c>
      <c r="BH313" s="142">
        <f>IF(N313="sníž. přenesená",J313,0)</f>
        <v>0</v>
      </c>
      <c r="BI313" s="142">
        <f>IF(N313="nulová",J313,0)</f>
        <v>0</v>
      </c>
      <c r="BJ313" s="16" t="s">
        <v>82</v>
      </c>
      <c r="BK313" s="142">
        <f>ROUND(I313*H313,2)</f>
        <v>0</v>
      </c>
      <c r="BL313" s="16" t="s">
        <v>165</v>
      </c>
      <c r="BM313" s="141" t="s">
        <v>1033</v>
      </c>
    </row>
    <row r="314" spans="2:65" s="1" customFormat="1">
      <c r="B314" s="31"/>
      <c r="D314" s="143" t="s">
        <v>167</v>
      </c>
      <c r="F314" s="144" t="s">
        <v>1034</v>
      </c>
      <c r="I314" s="145"/>
      <c r="L314" s="31"/>
      <c r="M314" s="146"/>
      <c r="T314" s="54"/>
      <c r="AT314" s="16" t="s">
        <v>167</v>
      </c>
      <c r="AU314" s="16" t="s">
        <v>82</v>
      </c>
    </row>
    <row r="315" spans="2:65" s="1" customFormat="1">
      <c r="B315" s="31"/>
      <c r="D315" s="147" t="s">
        <v>169</v>
      </c>
      <c r="F315" s="148" t="s">
        <v>1035</v>
      </c>
      <c r="I315" s="145"/>
      <c r="L315" s="31"/>
      <c r="M315" s="146"/>
      <c r="T315" s="54"/>
      <c r="AT315" s="16" t="s">
        <v>169</v>
      </c>
      <c r="AU315" s="16" t="s">
        <v>82</v>
      </c>
    </row>
    <row r="316" spans="2:65" s="12" customFormat="1">
      <c r="B316" s="149"/>
      <c r="D316" s="143" t="s">
        <v>171</v>
      </c>
      <c r="E316" s="150" t="s">
        <v>1</v>
      </c>
      <c r="F316" s="151" t="s">
        <v>84</v>
      </c>
      <c r="H316" s="152">
        <v>2</v>
      </c>
      <c r="I316" s="153"/>
      <c r="L316" s="149"/>
      <c r="M316" s="154"/>
      <c r="T316" s="155"/>
      <c r="AT316" s="150" t="s">
        <v>171</v>
      </c>
      <c r="AU316" s="150" t="s">
        <v>82</v>
      </c>
      <c r="AV316" s="12" t="s">
        <v>84</v>
      </c>
      <c r="AW316" s="12" t="s">
        <v>31</v>
      </c>
      <c r="AX316" s="12" t="s">
        <v>74</v>
      </c>
      <c r="AY316" s="150" t="s">
        <v>159</v>
      </c>
    </row>
    <row r="317" spans="2:65" s="13" customFormat="1">
      <c r="B317" s="156"/>
      <c r="D317" s="143" t="s">
        <v>171</v>
      </c>
      <c r="E317" s="157" t="s">
        <v>1</v>
      </c>
      <c r="F317" s="158" t="s">
        <v>173</v>
      </c>
      <c r="H317" s="159">
        <v>2</v>
      </c>
      <c r="I317" s="160"/>
      <c r="L317" s="156"/>
      <c r="M317" s="161"/>
      <c r="T317" s="162"/>
      <c r="AT317" s="157" t="s">
        <v>171</v>
      </c>
      <c r="AU317" s="157" t="s">
        <v>82</v>
      </c>
      <c r="AV317" s="13" t="s">
        <v>165</v>
      </c>
      <c r="AW317" s="13" t="s">
        <v>31</v>
      </c>
      <c r="AX317" s="13" t="s">
        <v>82</v>
      </c>
      <c r="AY317" s="157" t="s">
        <v>159</v>
      </c>
    </row>
    <row r="318" spans="2:65" s="1" customFormat="1" ht="16.5" customHeight="1">
      <c r="B318" s="129"/>
      <c r="C318" s="130" t="s">
        <v>417</v>
      </c>
      <c r="D318" s="130" t="s">
        <v>160</v>
      </c>
      <c r="E318" s="131" t="s">
        <v>1036</v>
      </c>
      <c r="F318" s="132" t="s">
        <v>1037</v>
      </c>
      <c r="G318" s="133" t="s">
        <v>218</v>
      </c>
      <c r="H318" s="134">
        <v>1</v>
      </c>
      <c r="I318" s="135"/>
      <c r="J318" s="136">
        <f>ROUND(I318*H318,2)</f>
        <v>0</v>
      </c>
      <c r="K318" s="132" t="s">
        <v>164</v>
      </c>
      <c r="L318" s="31"/>
      <c r="M318" s="137" t="s">
        <v>1</v>
      </c>
      <c r="N318" s="138" t="s">
        <v>39</v>
      </c>
      <c r="P318" s="139">
        <f>O318*H318</f>
        <v>0</v>
      </c>
      <c r="Q318" s="139">
        <v>9.7300000000000008E-3</v>
      </c>
      <c r="R318" s="139">
        <f>Q318*H318</f>
        <v>9.7300000000000008E-3</v>
      </c>
      <c r="S318" s="139">
        <v>0</v>
      </c>
      <c r="T318" s="140">
        <f>S318*H318</f>
        <v>0</v>
      </c>
      <c r="AR318" s="141" t="s">
        <v>165</v>
      </c>
      <c r="AT318" s="141" t="s">
        <v>160</v>
      </c>
      <c r="AU318" s="141" t="s">
        <v>82</v>
      </c>
      <c r="AY318" s="16" t="s">
        <v>159</v>
      </c>
      <c r="BE318" s="142">
        <f>IF(N318="základní",J318,0)</f>
        <v>0</v>
      </c>
      <c r="BF318" s="142">
        <f>IF(N318="snížená",J318,0)</f>
        <v>0</v>
      </c>
      <c r="BG318" s="142">
        <f>IF(N318="zákl. přenesená",J318,0)</f>
        <v>0</v>
      </c>
      <c r="BH318" s="142">
        <f>IF(N318="sníž. přenesená",J318,0)</f>
        <v>0</v>
      </c>
      <c r="BI318" s="142">
        <f>IF(N318="nulová",J318,0)</f>
        <v>0</v>
      </c>
      <c r="BJ318" s="16" t="s">
        <v>82</v>
      </c>
      <c r="BK318" s="142">
        <f>ROUND(I318*H318,2)</f>
        <v>0</v>
      </c>
      <c r="BL318" s="16" t="s">
        <v>165</v>
      </c>
      <c r="BM318" s="141" t="s">
        <v>1038</v>
      </c>
    </row>
    <row r="319" spans="2:65" s="1" customFormat="1">
      <c r="B319" s="31"/>
      <c r="D319" s="143" t="s">
        <v>167</v>
      </c>
      <c r="F319" s="144" t="s">
        <v>1039</v>
      </c>
      <c r="I319" s="145"/>
      <c r="L319" s="31"/>
      <c r="M319" s="146"/>
      <c r="T319" s="54"/>
      <c r="AT319" s="16" t="s">
        <v>167</v>
      </c>
      <c r="AU319" s="16" t="s">
        <v>82</v>
      </c>
    </row>
    <row r="320" spans="2:65" s="1" customFormat="1">
      <c r="B320" s="31"/>
      <c r="D320" s="147" t="s">
        <v>169</v>
      </c>
      <c r="F320" s="148" t="s">
        <v>1040</v>
      </c>
      <c r="I320" s="145"/>
      <c r="L320" s="31"/>
      <c r="M320" s="146"/>
      <c r="T320" s="54"/>
      <c r="AT320" s="16" t="s">
        <v>169</v>
      </c>
      <c r="AU320" s="16" t="s">
        <v>82</v>
      </c>
    </row>
    <row r="321" spans="2:65" s="12" customFormat="1">
      <c r="B321" s="149"/>
      <c r="D321" s="143" t="s">
        <v>171</v>
      </c>
      <c r="E321" s="150" t="s">
        <v>1</v>
      </c>
      <c r="F321" s="151" t="s">
        <v>82</v>
      </c>
      <c r="H321" s="152">
        <v>1</v>
      </c>
      <c r="I321" s="153"/>
      <c r="L321" s="149"/>
      <c r="M321" s="154"/>
      <c r="T321" s="155"/>
      <c r="AT321" s="150" t="s">
        <v>171</v>
      </c>
      <c r="AU321" s="150" t="s">
        <v>82</v>
      </c>
      <c r="AV321" s="12" t="s">
        <v>84</v>
      </c>
      <c r="AW321" s="12" t="s">
        <v>31</v>
      </c>
      <c r="AX321" s="12" t="s">
        <v>74</v>
      </c>
      <c r="AY321" s="150" t="s">
        <v>159</v>
      </c>
    </row>
    <row r="322" spans="2:65" s="13" customFormat="1">
      <c r="B322" s="156"/>
      <c r="D322" s="143" t="s">
        <v>171</v>
      </c>
      <c r="E322" s="157" t="s">
        <v>1</v>
      </c>
      <c r="F322" s="158" t="s">
        <v>173</v>
      </c>
      <c r="H322" s="159">
        <v>1</v>
      </c>
      <c r="I322" s="160"/>
      <c r="L322" s="156"/>
      <c r="M322" s="161"/>
      <c r="T322" s="162"/>
      <c r="AT322" s="157" t="s">
        <v>171</v>
      </c>
      <c r="AU322" s="157" t="s">
        <v>82</v>
      </c>
      <c r="AV322" s="13" t="s">
        <v>165</v>
      </c>
      <c r="AW322" s="13" t="s">
        <v>31</v>
      </c>
      <c r="AX322" s="13" t="s">
        <v>82</v>
      </c>
      <c r="AY322" s="157" t="s">
        <v>159</v>
      </c>
    </row>
    <row r="323" spans="2:65" s="1" customFormat="1" ht="16.5" customHeight="1">
      <c r="B323" s="129"/>
      <c r="C323" s="130" t="s">
        <v>426</v>
      </c>
      <c r="D323" s="130" t="s">
        <v>160</v>
      </c>
      <c r="E323" s="131" t="s">
        <v>1041</v>
      </c>
      <c r="F323" s="132" t="s">
        <v>1042</v>
      </c>
      <c r="G323" s="133" t="s">
        <v>218</v>
      </c>
      <c r="H323" s="134">
        <v>1</v>
      </c>
      <c r="I323" s="135"/>
      <c r="J323" s="136">
        <f>ROUND(I323*H323,2)</f>
        <v>0</v>
      </c>
      <c r="K323" s="132" t="s">
        <v>164</v>
      </c>
      <c r="L323" s="31"/>
      <c r="M323" s="137" t="s">
        <v>1</v>
      </c>
      <c r="N323" s="138" t="s">
        <v>39</v>
      </c>
      <c r="P323" s="139">
        <f>O323*H323</f>
        <v>0</v>
      </c>
      <c r="Q323" s="139">
        <v>8.2309999999999994E-2</v>
      </c>
      <c r="R323" s="139">
        <f>Q323*H323</f>
        <v>8.2309999999999994E-2</v>
      </c>
      <c r="S323" s="139">
        <v>0</v>
      </c>
      <c r="T323" s="140">
        <f>S323*H323</f>
        <v>0</v>
      </c>
      <c r="AR323" s="141" t="s">
        <v>165</v>
      </c>
      <c r="AT323" s="141" t="s">
        <v>160</v>
      </c>
      <c r="AU323" s="141" t="s">
        <v>82</v>
      </c>
      <c r="AY323" s="16" t="s">
        <v>159</v>
      </c>
      <c r="BE323" s="142">
        <f>IF(N323="základní",J323,0)</f>
        <v>0</v>
      </c>
      <c r="BF323" s="142">
        <f>IF(N323="snížená",J323,0)</f>
        <v>0</v>
      </c>
      <c r="BG323" s="142">
        <f>IF(N323="zákl. přenesená",J323,0)</f>
        <v>0</v>
      </c>
      <c r="BH323" s="142">
        <f>IF(N323="sníž. přenesená",J323,0)</f>
        <v>0</v>
      </c>
      <c r="BI323" s="142">
        <f>IF(N323="nulová",J323,0)</f>
        <v>0</v>
      </c>
      <c r="BJ323" s="16" t="s">
        <v>82</v>
      </c>
      <c r="BK323" s="142">
        <f>ROUND(I323*H323,2)</f>
        <v>0</v>
      </c>
      <c r="BL323" s="16" t="s">
        <v>165</v>
      </c>
      <c r="BM323" s="141" t="s">
        <v>1043</v>
      </c>
    </row>
    <row r="324" spans="2:65" s="1" customFormat="1">
      <c r="B324" s="31"/>
      <c r="D324" s="143" t="s">
        <v>167</v>
      </c>
      <c r="F324" s="144" t="s">
        <v>1044</v>
      </c>
      <c r="I324" s="145"/>
      <c r="L324" s="31"/>
      <c r="M324" s="146"/>
      <c r="T324" s="54"/>
      <c r="AT324" s="16" t="s">
        <v>167</v>
      </c>
      <c r="AU324" s="16" t="s">
        <v>82</v>
      </c>
    </row>
    <row r="325" spans="2:65" s="1" customFormat="1">
      <c r="B325" s="31"/>
      <c r="D325" s="147" t="s">
        <v>169</v>
      </c>
      <c r="F325" s="148" t="s">
        <v>1045</v>
      </c>
      <c r="I325" s="145"/>
      <c r="L325" s="31"/>
      <c r="M325" s="146"/>
      <c r="T325" s="54"/>
      <c r="AT325" s="16" t="s">
        <v>169</v>
      </c>
      <c r="AU325" s="16" t="s">
        <v>82</v>
      </c>
    </row>
    <row r="326" spans="2:65" s="12" customFormat="1">
      <c r="B326" s="149"/>
      <c r="D326" s="143" t="s">
        <v>171</v>
      </c>
      <c r="E326" s="150" t="s">
        <v>1</v>
      </c>
      <c r="F326" s="151" t="s">
        <v>82</v>
      </c>
      <c r="H326" s="152">
        <v>1</v>
      </c>
      <c r="I326" s="153"/>
      <c r="L326" s="149"/>
      <c r="M326" s="154"/>
      <c r="T326" s="155"/>
      <c r="AT326" s="150" t="s">
        <v>171</v>
      </c>
      <c r="AU326" s="150" t="s">
        <v>82</v>
      </c>
      <c r="AV326" s="12" t="s">
        <v>84</v>
      </c>
      <c r="AW326" s="12" t="s">
        <v>31</v>
      </c>
      <c r="AX326" s="12" t="s">
        <v>74</v>
      </c>
      <c r="AY326" s="150" t="s">
        <v>159</v>
      </c>
    </row>
    <row r="327" spans="2:65" s="13" customFormat="1">
      <c r="B327" s="156"/>
      <c r="D327" s="143" t="s">
        <v>171</v>
      </c>
      <c r="E327" s="157" t="s">
        <v>1</v>
      </c>
      <c r="F327" s="158" t="s">
        <v>173</v>
      </c>
      <c r="H327" s="159">
        <v>1</v>
      </c>
      <c r="I327" s="160"/>
      <c r="L327" s="156"/>
      <c r="M327" s="161"/>
      <c r="T327" s="162"/>
      <c r="AT327" s="157" t="s">
        <v>171</v>
      </c>
      <c r="AU327" s="157" t="s">
        <v>82</v>
      </c>
      <c r="AV327" s="13" t="s">
        <v>165</v>
      </c>
      <c r="AW327" s="13" t="s">
        <v>31</v>
      </c>
      <c r="AX327" s="13" t="s">
        <v>82</v>
      </c>
      <c r="AY327" s="157" t="s">
        <v>159</v>
      </c>
    </row>
    <row r="328" spans="2:65" s="1" customFormat="1" ht="21.75" customHeight="1">
      <c r="B328" s="129"/>
      <c r="C328" s="130" t="s">
        <v>432</v>
      </c>
      <c r="D328" s="130" t="s">
        <v>160</v>
      </c>
      <c r="E328" s="131" t="s">
        <v>1046</v>
      </c>
      <c r="F328" s="132" t="s">
        <v>1047</v>
      </c>
      <c r="G328" s="133" t="s">
        <v>218</v>
      </c>
      <c r="H328" s="134">
        <v>3</v>
      </c>
      <c r="I328" s="135"/>
      <c r="J328" s="136">
        <f>ROUND(I328*H328,2)</f>
        <v>0</v>
      </c>
      <c r="K328" s="132" t="s">
        <v>164</v>
      </c>
      <c r="L328" s="31"/>
      <c r="M328" s="137" t="s">
        <v>1</v>
      </c>
      <c r="N328" s="138" t="s">
        <v>39</v>
      </c>
      <c r="P328" s="139">
        <f>O328*H328</f>
        <v>0</v>
      </c>
      <c r="Q328" s="139">
        <v>0.09</v>
      </c>
      <c r="R328" s="139">
        <f>Q328*H328</f>
        <v>0.27</v>
      </c>
      <c r="S328" s="139">
        <v>0</v>
      </c>
      <c r="T328" s="140">
        <f>S328*H328</f>
        <v>0</v>
      </c>
      <c r="AR328" s="141" t="s">
        <v>165</v>
      </c>
      <c r="AT328" s="141" t="s">
        <v>160</v>
      </c>
      <c r="AU328" s="141" t="s">
        <v>82</v>
      </c>
      <c r="AY328" s="16" t="s">
        <v>159</v>
      </c>
      <c r="BE328" s="142">
        <f>IF(N328="základní",J328,0)</f>
        <v>0</v>
      </c>
      <c r="BF328" s="142">
        <f>IF(N328="snížená",J328,0)</f>
        <v>0</v>
      </c>
      <c r="BG328" s="142">
        <f>IF(N328="zákl. přenesená",J328,0)</f>
        <v>0</v>
      </c>
      <c r="BH328" s="142">
        <f>IF(N328="sníž. přenesená",J328,0)</f>
        <v>0</v>
      </c>
      <c r="BI328" s="142">
        <f>IF(N328="nulová",J328,0)</f>
        <v>0</v>
      </c>
      <c r="BJ328" s="16" t="s">
        <v>82</v>
      </c>
      <c r="BK328" s="142">
        <f>ROUND(I328*H328,2)</f>
        <v>0</v>
      </c>
      <c r="BL328" s="16" t="s">
        <v>165</v>
      </c>
      <c r="BM328" s="141" t="s">
        <v>1048</v>
      </c>
    </row>
    <row r="329" spans="2:65" s="1" customFormat="1">
      <c r="B329" s="31"/>
      <c r="D329" s="143" t="s">
        <v>167</v>
      </c>
      <c r="F329" s="144" t="s">
        <v>1047</v>
      </c>
      <c r="I329" s="145"/>
      <c r="L329" s="31"/>
      <c r="M329" s="146"/>
      <c r="T329" s="54"/>
      <c r="AT329" s="16" t="s">
        <v>167</v>
      </c>
      <c r="AU329" s="16" t="s">
        <v>82</v>
      </c>
    </row>
    <row r="330" spans="2:65" s="1" customFormat="1">
      <c r="B330" s="31"/>
      <c r="D330" s="147" t="s">
        <v>169</v>
      </c>
      <c r="F330" s="148" t="s">
        <v>1049</v>
      </c>
      <c r="I330" s="145"/>
      <c r="L330" s="31"/>
      <c r="M330" s="146"/>
      <c r="T330" s="54"/>
      <c r="AT330" s="16" t="s">
        <v>169</v>
      </c>
      <c r="AU330" s="16" t="s">
        <v>82</v>
      </c>
    </row>
    <row r="331" spans="2:65" s="12" customFormat="1">
      <c r="B331" s="149"/>
      <c r="D331" s="143" t="s">
        <v>171</v>
      </c>
      <c r="E331" s="150" t="s">
        <v>1</v>
      </c>
      <c r="F331" s="151" t="s">
        <v>179</v>
      </c>
      <c r="H331" s="152">
        <v>3</v>
      </c>
      <c r="I331" s="153"/>
      <c r="L331" s="149"/>
      <c r="M331" s="154"/>
      <c r="T331" s="155"/>
      <c r="AT331" s="150" t="s">
        <v>171</v>
      </c>
      <c r="AU331" s="150" t="s">
        <v>82</v>
      </c>
      <c r="AV331" s="12" t="s">
        <v>84</v>
      </c>
      <c r="AW331" s="12" t="s">
        <v>31</v>
      </c>
      <c r="AX331" s="12" t="s">
        <v>74</v>
      </c>
      <c r="AY331" s="150" t="s">
        <v>159</v>
      </c>
    </row>
    <row r="332" spans="2:65" s="13" customFormat="1">
      <c r="B332" s="156"/>
      <c r="D332" s="143" t="s">
        <v>171</v>
      </c>
      <c r="E332" s="157" t="s">
        <v>1</v>
      </c>
      <c r="F332" s="158" t="s">
        <v>173</v>
      </c>
      <c r="H332" s="159">
        <v>3</v>
      </c>
      <c r="I332" s="160"/>
      <c r="L332" s="156"/>
      <c r="M332" s="161"/>
      <c r="T332" s="162"/>
      <c r="AT332" s="157" t="s">
        <v>171</v>
      </c>
      <c r="AU332" s="157" t="s">
        <v>82</v>
      </c>
      <c r="AV332" s="13" t="s">
        <v>165</v>
      </c>
      <c r="AW332" s="13" t="s">
        <v>31</v>
      </c>
      <c r="AX332" s="13" t="s">
        <v>82</v>
      </c>
      <c r="AY332" s="157" t="s">
        <v>159</v>
      </c>
    </row>
    <row r="333" spans="2:65" s="1" customFormat="1" ht="16.5" customHeight="1">
      <c r="B333" s="129"/>
      <c r="C333" s="130" t="s">
        <v>437</v>
      </c>
      <c r="D333" s="130" t="s">
        <v>160</v>
      </c>
      <c r="E333" s="131" t="s">
        <v>1050</v>
      </c>
      <c r="F333" s="132" t="s">
        <v>1051</v>
      </c>
      <c r="G333" s="133" t="s">
        <v>218</v>
      </c>
      <c r="H333" s="134">
        <v>1</v>
      </c>
      <c r="I333" s="135"/>
      <c r="J333" s="136">
        <f>ROUND(I333*H333,2)</f>
        <v>0</v>
      </c>
      <c r="K333" s="132" t="s">
        <v>164</v>
      </c>
      <c r="L333" s="31"/>
      <c r="M333" s="137" t="s">
        <v>1</v>
      </c>
      <c r="N333" s="138" t="s">
        <v>39</v>
      </c>
      <c r="P333" s="139">
        <f>O333*H333</f>
        <v>0</v>
      </c>
      <c r="Q333" s="139">
        <v>0.05</v>
      </c>
      <c r="R333" s="139">
        <f>Q333*H333</f>
        <v>0.05</v>
      </c>
      <c r="S333" s="139">
        <v>0</v>
      </c>
      <c r="T333" s="140">
        <f>S333*H333</f>
        <v>0</v>
      </c>
      <c r="AR333" s="141" t="s">
        <v>165</v>
      </c>
      <c r="AT333" s="141" t="s">
        <v>160</v>
      </c>
      <c r="AU333" s="141" t="s">
        <v>82</v>
      </c>
      <c r="AY333" s="16" t="s">
        <v>159</v>
      </c>
      <c r="BE333" s="142">
        <f>IF(N333="základní",J333,0)</f>
        <v>0</v>
      </c>
      <c r="BF333" s="142">
        <f>IF(N333="snížená",J333,0)</f>
        <v>0</v>
      </c>
      <c r="BG333" s="142">
        <f>IF(N333="zákl. přenesená",J333,0)</f>
        <v>0</v>
      </c>
      <c r="BH333" s="142">
        <f>IF(N333="sníž. přenesená",J333,0)</f>
        <v>0</v>
      </c>
      <c r="BI333" s="142">
        <f>IF(N333="nulová",J333,0)</f>
        <v>0</v>
      </c>
      <c r="BJ333" s="16" t="s">
        <v>82</v>
      </c>
      <c r="BK333" s="142">
        <f>ROUND(I333*H333,2)</f>
        <v>0</v>
      </c>
      <c r="BL333" s="16" t="s">
        <v>165</v>
      </c>
      <c r="BM333" s="141" t="s">
        <v>1052</v>
      </c>
    </row>
    <row r="334" spans="2:65" s="1" customFormat="1">
      <c r="B334" s="31"/>
      <c r="D334" s="143" t="s">
        <v>167</v>
      </c>
      <c r="F334" s="144" t="s">
        <v>1051</v>
      </c>
      <c r="I334" s="145"/>
      <c r="L334" s="31"/>
      <c r="M334" s="146"/>
      <c r="T334" s="54"/>
      <c r="AT334" s="16" t="s">
        <v>167</v>
      </c>
      <c r="AU334" s="16" t="s">
        <v>82</v>
      </c>
    </row>
    <row r="335" spans="2:65" s="1" customFormat="1">
      <c r="B335" s="31"/>
      <c r="D335" s="147" t="s">
        <v>169</v>
      </c>
      <c r="F335" s="148" t="s">
        <v>1053</v>
      </c>
      <c r="I335" s="145"/>
      <c r="L335" s="31"/>
      <c r="M335" s="146"/>
      <c r="T335" s="54"/>
      <c r="AT335" s="16" t="s">
        <v>169</v>
      </c>
      <c r="AU335" s="16" t="s">
        <v>82</v>
      </c>
    </row>
    <row r="336" spans="2:65" s="12" customFormat="1">
      <c r="B336" s="149"/>
      <c r="D336" s="143" t="s">
        <v>171</v>
      </c>
      <c r="E336" s="150" t="s">
        <v>1</v>
      </c>
      <c r="F336" s="151" t="s">
        <v>82</v>
      </c>
      <c r="H336" s="152">
        <v>1</v>
      </c>
      <c r="I336" s="153"/>
      <c r="L336" s="149"/>
      <c r="M336" s="154"/>
      <c r="T336" s="155"/>
      <c r="AT336" s="150" t="s">
        <v>171</v>
      </c>
      <c r="AU336" s="150" t="s">
        <v>82</v>
      </c>
      <c r="AV336" s="12" t="s">
        <v>84</v>
      </c>
      <c r="AW336" s="12" t="s">
        <v>31</v>
      </c>
      <c r="AX336" s="12" t="s">
        <v>74</v>
      </c>
      <c r="AY336" s="150" t="s">
        <v>159</v>
      </c>
    </row>
    <row r="337" spans="2:65" s="13" customFormat="1">
      <c r="B337" s="156"/>
      <c r="D337" s="143" t="s">
        <v>171</v>
      </c>
      <c r="E337" s="157" t="s">
        <v>1</v>
      </c>
      <c r="F337" s="158" t="s">
        <v>173</v>
      </c>
      <c r="H337" s="159">
        <v>1</v>
      </c>
      <c r="I337" s="160"/>
      <c r="L337" s="156"/>
      <c r="M337" s="161"/>
      <c r="T337" s="162"/>
      <c r="AT337" s="157" t="s">
        <v>171</v>
      </c>
      <c r="AU337" s="157" t="s">
        <v>82</v>
      </c>
      <c r="AV337" s="13" t="s">
        <v>165</v>
      </c>
      <c r="AW337" s="13" t="s">
        <v>31</v>
      </c>
      <c r="AX337" s="13" t="s">
        <v>82</v>
      </c>
      <c r="AY337" s="157" t="s">
        <v>159</v>
      </c>
    </row>
    <row r="338" spans="2:65" s="1" customFormat="1" ht="16.5" customHeight="1">
      <c r="B338" s="129"/>
      <c r="C338" s="130" t="s">
        <v>445</v>
      </c>
      <c r="D338" s="130" t="s">
        <v>160</v>
      </c>
      <c r="E338" s="131" t="s">
        <v>1054</v>
      </c>
      <c r="F338" s="132" t="s">
        <v>1055</v>
      </c>
      <c r="G338" s="133" t="s">
        <v>210</v>
      </c>
      <c r="H338" s="134">
        <v>55</v>
      </c>
      <c r="I338" s="135"/>
      <c r="J338" s="136">
        <f>ROUND(I338*H338,2)</f>
        <v>0</v>
      </c>
      <c r="K338" s="132" t="s">
        <v>164</v>
      </c>
      <c r="L338" s="31"/>
      <c r="M338" s="137" t="s">
        <v>1</v>
      </c>
      <c r="N338" s="138" t="s">
        <v>39</v>
      </c>
      <c r="P338" s="139">
        <f>O338*H338</f>
        <v>0</v>
      </c>
      <c r="Q338" s="139">
        <v>9.0000000000000006E-5</v>
      </c>
      <c r="R338" s="139">
        <f>Q338*H338</f>
        <v>4.9500000000000004E-3</v>
      </c>
      <c r="S338" s="139">
        <v>0</v>
      </c>
      <c r="T338" s="140">
        <f>S338*H338</f>
        <v>0</v>
      </c>
      <c r="AR338" s="141" t="s">
        <v>165</v>
      </c>
      <c r="AT338" s="141" t="s">
        <v>160</v>
      </c>
      <c r="AU338" s="141" t="s">
        <v>82</v>
      </c>
      <c r="AY338" s="16" t="s">
        <v>159</v>
      </c>
      <c r="BE338" s="142">
        <f>IF(N338="základní",J338,0)</f>
        <v>0</v>
      </c>
      <c r="BF338" s="142">
        <f>IF(N338="snížená",J338,0)</f>
        <v>0</v>
      </c>
      <c r="BG338" s="142">
        <f>IF(N338="zákl. přenesená",J338,0)</f>
        <v>0</v>
      </c>
      <c r="BH338" s="142">
        <f>IF(N338="sníž. přenesená",J338,0)</f>
        <v>0</v>
      </c>
      <c r="BI338" s="142">
        <f>IF(N338="nulová",J338,0)</f>
        <v>0</v>
      </c>
      <c r="BJ338" s="16" t="s">
        <v>82</v>
      </c>
      <c r="BK338" s="142">
        <f>ROUND(I338*H338,2)</f>
        <v>0</v>
      </c>
      <c r="BL338" s="16" t="s">
        <v>165</v>
      </c>
      <c r="BM338" s="141" t="s">
        <v>1056</v>
      </c>
    </row>
    <row r="339" spans="2:65" s="1" customFormat="1">
      <c r="B339" s="31"/>
      <c r="D339" s="143" t="s">
        <v>167</v>
      </c>
      <c r="F339" s="144" t="s">
        <v>1057</v>
      </c>
      <c r="I339" s="145"/>
      <c r="L339" s="31"/>
      <c r="M339" s="146"/>
      <c r="T339" s="54"/>
      <c r="AT339" s="16" t="s">
        <v>167</v>
      </c>
      <c r="AU339" s="16" t="s">
        <v>82</v>
      </c>
    </row>
    <row r="340" spans="2:65" s="1" customFormat="1">
      <c r="B340" s="31"/>
      <c r="D340" s="147" t="s">
        <v>169</v>
      </c>
      <c r="F340" s="148" t="s">
        <v>1058</v>
      </c>
      <c r="I340" s="145"/>
      <c r="L340" s="31"/>
      <c r="M340" s="146"/>
      <c r="T340" s="54"/>
      <c r="AT340" s="16" t="s">
        <v>169</v>
      </c>
      <c r="AU340" s="16" t="s">
        <v>82</v>
      </c>
    </row>
    <row r="341" spans="2:65" s="12" customFormat="1">
      <c r="B341" s="149"/>
      <c r="D341" s="143" t="s">
        <v>171</v>
      </c>
      <c r="E341" s="150" t="s">
        <v>1</v>
      </c>
      <c r="F341" s="151" t="s">
        <v>559</v>
      </c>
      <c r="H341" s="152">
        <v>55</v>
      </c>
      <c r="I341" s="153"/>
      <c r="L341" s="149"/>
      <c r="M341" s="154"/>
      <c r="T341" s="155"/>
      <c r="AT341" s="150" t="s">
        <v>171</v>
      </c>
      <c r="AU341" s="150" t="s">
        <v>82</v>
      </c>
      <c r="AV341" s="12" t="s">
        <v>84</v>
      </c>
      <c r="AW341" s="12" t="s">
        <v>31</v>
      </c>
      <c r="AX341" s="12" t="s">
        <v>74</v>
      </c>
      <c r="AY341" s="150" t="s">
        <v>159</v>
      </c>
    </row>
    <row r="342" spans="2:65" s="13" customFormat="1">
      <c r="B342" s="156"/>
      <c r="D342" s="143" t="s">
        <v>171</v>
      </c>
      <c r="E342" s="157" t="s">
        <v>1</v>
      </c>
      <c r="F342" s="158" t="s">
        <v>173</v>
      </c>
      <c r="H342" s="159">
        <v>55</v>
      </c>
      <c r="I342" s="160"/>
      <c r="L342" s="156"/>
      <c r="M342" s="161"/>
      <c r="T342" s="162"/>
      <c r="AT342" s="157" t="s">
        <v>171</v>
      </c>
      <c r="AU342" s="157" t="s">
        <v>82</v>
      </c>
      <c r="AV342" s="13" t="s">
        <v>165</v>
      </c>
      <c r="AW342" s="13" t="s">
        <v>31</v>
      </c>
      <c r="AX342" s="13" t="s">
        <v>82</v>
      </c>
      <c r="AY342" s="157" t="s">
        <v>159</v>
      </c>
    </row>
    <row r="343" spans="2:65" s="1" customFormat="1" ht="16.5" customHeight="1">
      <c r="B343" s="129"/>
      <c r="C343" s="130" t="s">
        <v>452</v>
      </c>
      <c r="D343" s="130" t="s">
        <v>160</v>
      </c>
      <c r="E343" s="131" t="s">
        <v>1059</v>
      </c>
      <c r="F343" s="132" t="s">
        <v>1060</v>
      </c>
      <c r="G343" s="133" t="s">
        <v>210</v>
      </c>
      <c r="H343" s="134">
        <v>32</v>
      </c>
      <c r="I343" s="135"/>
      <c r="J343" s="136">
        <f>ROUND(I343*H343,2)</f>
        <v>0</v>
      </c>
      <c r="K343" s="132" t="s">
        <v>164</v>
      </c>
      <c r="L343" s="31"/>
      <c r="M343" s="137" t="s">
        <v>1</v>
      </c>
      <c r="N343" s="138" t="s">
        <v>39</v>
      </c>
      <c r="P343" s="139">
        <f>O343*H343</f>
        <v>0</v>
      </c>
      <c r="Q343" s="139">
        <v>2.0000000000000001E-4</v>
      </c>
      <c r="R343" s="139">
        <f>Q343*H343</f>
        <v>6.4000000000000003E-3</v>
      </c>
      <c r="S343" s="139">
        <v>0</v>
      </c>
      <c r="T343" s="140">
        <f>S343*H343</f>
        <v>0</v>
      </c>
      <c r="AR343" s="141" t="s">
        <v>165</v>
      </c>
      <c r="AT343" s="141" t="s">
        <v>160</v>
      </c>
      <c r="AU343" s="141" t="s">
        <v>82</v>
      </c>
      <c r="AY343" s="16" t="s">
        <v>159</v>
      </c>
      <c r="BE343" s="142">
        <f>IF(N343="základní",J343,0)</f>
        <v>0</v>
      </c>
      <c r="BF343" s="142">
        <f>IF(N343="snížená",J343,0)</f>
        <v>0</v>
      </c>
      <c r="BG343" s="142">
        <f>IF(N343="zákl. přenesená",J343,0)</f>
        <v>0</v>
      </c>
      <c r="BH343" s="142">
        <f>IF(N343="sníž. přenesená",J343,0)</f>
        <v>0</v>
      </c>
      <c r="BI343" s="142">
        <f>IF(N343="nulová",J343,0)</f>
        <v>0</v>
      </c>
      <c r="BJ343" s="16" t="s">
        <v>82</v>
      </c>
      <c r="BK343" s="142">
        <f>ROUND(I343*H343,2)</f>
        <v>0</v>
      </c>
      <c r="BL343" s="16" t="s">
        <v>165</v>
      </c>
      <c r="BM343" s="141" t="s">
        <v>1061</v>
      </c>
    </row>
    <row r="344" spans="2:65" s="1" customFormat="1">
      <c r="B344" s="31"/>
      <c r="D344" s="143" t="s">
        <v>167</v>
      </c>
      <c r="F344" s="144" t="s">
        <v>1062</v>
      </c>
      <c r="I344" s="145"/>
      <c r="L344" s="31"/>
      <c r="M344" s="146"/>
      <c r="T344" s="54"/>
      <c r="AT344" s="16" t="s">
        <v>167</v>
      </c>
      <c r="AU344" s="16" t="s">
        <v>82</v>
      </c>
    </row>
    <row r="345" spans="2:65" s="1" customFormat="1">
      <c r="B345" s="31"/>
      <c r="D345" s="147" t="s">
        <v>169</v>
      </c>
      <c r="F345" s="148" t="s">
        <v>1063</v>
      </c>
      <c r="I345" s="145"/>
      <c r="L345" s="31"/>
      <c r="M345" s="146"/>
      <c r="T345" s="54"/>
      <c r="AT345" s="16" t="s">
        <v>169</v>
      </c>
      <c r="AU345" s="16" t="s">
        <v>82</v>
      </c>
    </row>
    <row r="346" spans="2:65" s="12" customFormat="1">
      <c r="B346" s="149"/>
      <c r="D346" s="143" t="s">
        <v>171</v>
      </c>
      <c r="E346" s="150" t="s">
        <v>1</v>
      </c>
      <c r="F346" s="151" t="s">
        <v>394</v>
      </c>
      <c r="H346" s="152">
        <v>32</v>
      </c>
      <c r="I346" s="153"/>
      <c r="L346" s="149"/>
      <c r="M346" s="154"/>
      <c r="T346" s="155"/>
      <c r="AT346" s="150" t="s">
        <v>171</v>
      </c>
      <c r="AU346" s="150" t="s">
        <v>82</v>
      </c>
      <c r="AV346" s="12" t="s">
        <v>84</v>
      </c>
      <c r="AW346" s="12" t="s">
        <v>31</v>
      </c>
      <c r="AX346" s="12" t="s">
        <v>74</v>
      </c>
      <c r="AY346" s="150" t="s">
        <v>159</v>
      </c>
    </row>
    <row r="347" spans="2:65" s="13" customFormat="1">
      <c r="B347" s="156"/>
      <c r="D347" s="143" t="s">
        <v>171</v>
      </c>
      <c r="E347" s="157" t="s">
        <v>1</v>
      </c>
      <c r="F347" s="158" t="s">
        <v>173</v>
      </c>
      <c r="H347" s="159">
        <v>32</v>
      </c>
      <c r="I347" s="160"/>
      <c r="L347" s="156"/>
      <c r="M347" s="161"/>
      <c r="T347" s="162"/>
      <c r="AT347" s="157" t="s">
        <v>171</v>
      </c>
      <c r="AU347" s="157" t="s">
        <v>82</v>
      </c>
      <c r="AV347" s="13" t="s">
        <v>165</v>
      </c>
      <c r="AW347" s="13" t="s">
        <v>31</v>
      </c>
      <c r="AX347" s="13" t="s">
        <v>82</v>
      </c>
      <c r="AY347" s="157" t="s">
        <v>159</v>
      </c>
    </row>
    <row r="348" spans="2:65" s="11" customFormat="1" ht="25.9" customHeight="1">
      <c r="B348" s="119"/>
      <c r="D348" s="120" t="s">
        <v>73</v>
      </c>
      <c r="E348" s="121" t="s">
        <v>494</v>
      </c>
      <c r="F348" s="121" t="s">
        <v>1064</v>
      </c>
      <c r="I348" s="122"/>
      <c r="J348" s="123">
        <f>BK348</f>
        <v>0</v>
      </c>
      <c r="L348" s="119"/>
      <c r="M348" s="124"/>
      <c r="P348" s="125">
        <f>SUM(P349:P353)</f>
        <v>0</v>
      </c>
      <c r="R348" s="125">
        <f>SUM(R349:R353)</f>
        <v>0</v>
      </c>
      <c r="T348" s="126">
        <f>SUM(T349:T353)</f>
        <v>0</v>
      </c>
      <c r="AR348" s="120" t="s">
        <v>82</v>
      </c>
      <c r="AT348" s="127" t="s">
        <v>73</v>
      </c>
      <c r="AU348" s="127" t="s">
        <v>74</v>
      </c>
      <c r="AY348" s="120" t="s">
        <v>159</v>
      </c>
      <c r="BK348" s="128">
        <f>SUM(BK349:BK353)</f>
        <v>0</v>
      </c>
    </row>
    <row r="349" spans="2:65" s="1" customFormat="1" ht="16.5" customHeight="1">
      <c r="B349" s="129"/>
      <c r="C349" s="130" t="s">
        <v>328</v>
      </c>
      <c r="D349" s="130" t="s">
        <v>160</v>
      </c>
      <c r="E349" s="131" t="s">
        <v>1065</v>
      </c>
      <c r="F349" s="132" t="s">
        <v>1066</v>
      </c>
      <c r="G349" s="133" t="s">
        <v>1067</v>
      </c>
      <c r="H349" s="134">
        <v>5</v>
      </c>
      <c r="I349" s="135"/>
      <c r="J349" s="136">
        <f>ROUND(I349*H349,2)</f>
        <v>0</v>
      </c>
      <c r="K349" s="132" t="s">
        <v>164</v>
      </c>
      <c r="L349" s="31"/>
      <c r="M349" s="137" t="s">
        <v>1</v>
      </c>
      <c r="N349" s="138" t="s">
        <v>39</v>
      </c>
      <c r="P349" s="139">
        <f>O349*H349</f>
        <v>0</v>
      </c>
      <c r="Q349" s="139">
        <v>0</v>
      </c>
      <c r="R349" s="139">
        <f>Q349*H349</f>
        <v>0</v>
      </c>
      <c r="S349" s="139">
        <v>0</v>
      </c>
      <c r="T349" s="140">
        <f>S349*H349</f>
        <v>0</v>
      </c>
      <c r="AR349" s="141" t="s">
        <v>165</v>
      </c>
      <c r="AT349" s="141" t="s">
        <v>160</v>
      </c>
      <c r="AU349" s="141" t="s">
        <v>82</v>
      </c>
      <c r="AY349" s="16" t="s">
        <v>159</v>
      </c>
      <c r="BE349" s="142">
        <f>IF(N349="základní",J349,0)</f>
        <v>0</v>
      </c>
      <c r="BF349" s="142">
        <f>IF(N349="snížená",J349,0)</f>
        <v>0</v>
      </c>
      <c r="BG349" s="142">
        <f>IF(N349="zákl. přenesená",J349,0)</f>
        <v>0</v>
      </c>
      <c r="BH349" s="142">
        <f>IF(N349="sníž. přenesená",J349,0)</f>
        <v>0</v>
      </c>
      <c r="BI349" s="142">
        <f>IF(N349="nulová",J349,0)</f>
        <v>0</v>
      </c>
      <c r="BJ349" s="16" t="s">
        <v>82</v>
      </c>
      <c r="BK349" s="142">
        <f>ROUND(I349*H349,2)</f>
        <v>0</v>
      </c>
      <c r="BL349" s="16" t="s">
        <v>165</v>
      </c>
      <c r="BM349" s="141" t="s">
        <v>1068</v>
      </c>
    </row>
    <row r="350" spans="2:65" s="1" customFormat="1">
      <c r="B350" s="31"/>
      <c r="D350" s="143" t="s">
        <v>167</v>
      </c>
      <c r="F350" s="144" t="s">
        <v>1069</v>
      </c>
      <c r="I350" s="145"/>
      <c r="L350" s="31"/>
      <c r="M350" s="146"/>
      <c r="T350" s="54"/>
      <c r="AT350" s="16" t="s">
        <v>167</v>
      </c>
      <c r="AU350" s="16" t="s">
        <v>82</v>
      </c>
    </row>
    <row r="351" spans="2:65" s="1" customFormat="1">
      <c r="B351" s="31"/>
      <c r="D351" s="147" t="s">
        <v>169</v>
      </c>
      <c r="F351" s="148" t="s">
        <v>1070</v>
      </c>
      <c r="I351" s="145"/>
      <c r="L351" s="31"/>
      <c r="M351" s="146"/>
      <c r="T351" s="54"/>
      <c r="AT351" s="16" t="s">
        <v>169</v>
      </c>
      <c r="AU351" s="16" t="s">
        <v>82</v>
      </c>
    </row>
    <row r="352" spans="2:65" s="12" customFormat="1">
      <c r="B352" s="149"/>
      <c r="D352" s="143" t="s">
        <v>171</v>
      </c>
      <c r="E352" s="150" t="s">
        <v>1</v>
      </c>
      <c r="F352" s="151" t="s">
        <v>192</v>
      </c>
      <c r="H352" s="152">
        <v>5</v>
      </c>
      <c r="I352" s="153"/>
      <c r="L352" s="149"/>
      <c r="M352" s="154"/>
      <c r="T352" s="155"/>
      <c r="AT352" s="150" t="s">
        <v>171</v>
      </c>
      <c r="AU352" s="150" t="s">
        <v>82</v>
      </c>
      <c r="AV352" s="12" t="s">
        <v>84</v>
      </c>
      <c r="AW352" s="12" t="s">
        <v>31</v>
      </c>
      <c r="AX352" s="12" t="s">
        <v>74</v>
      </c>
      <c r="AY352" s="150" t="s">
        <v>159</v>
      </c>
    </row>
    <row r="353" spans="2:65" s="13" customFormat="1">
      <c r="B353" s="156"/>
      <c r="D353" s="143" t="s">
        <v>171</v>
      </c>
      <c r="E353" s="157" t="s">
        <v>1</v>
      </c>
      <c r="F353" s="158" t="s">
        <v>173</v>
      </c>
      <c r="H353" s="159">
        <v>5</v>
      </c>
      <c r="I353" s="160"/>
      <c r="L353" s="156"/>
      <c r="M353" s="161"/>
      <c r="T353" s="162"/>
      <c r="AT353" s="157" t="s">
        <v>171</v>
      </c>
      <c r="AU353" s="157" t="s">
        <v>82</v>
      </c>
      <c r="AV353" s="13" t="s">
        <v>165</v>
      </c>
      <c r="AW353" s="13" t="s">
        <v>31</v>
      </c>
      <c r="AX353" s="13" t="s">
        <v>82</v>
      </c>
      <c r="AY353" s="157" t="s">
        <v>159</v>
      </c>
    </row>
    <row r="354" spans="2:65" s="11" customFormat="1" ht="25.9" customHeight="1">
      <c r="B354" s="119"/>
      <c r="D354" s="120" t="s">
        <v>73</v>
      </c>
      <c r="E354" s="121" t="s">
        <v>1071</v>
      </c>
      <c r="F354" s="121" t="s">
        <v>1072</v>
      </c>
      <c r="I354" s="122"/>
      <c r="J354" s="123">
        <f>BK354</f>
        <v>0</v>
      </c>
      <c r="L354" s="119"/>
      <c r="M354" s="124"/>
      <c r="P354" s="125">
        <f>SUM(P355:P406)</f>
        <v>0</v>
      </c>
      <c r="R354" s="125">
        <f>SUM(R355:R406)</f>
        <v>7.2054299999999998</v>
      </c>
      <c r="T354" s="126">
        <f>SUM(T355:T406)</f>
        <v>0</v>
      </c>
      <c r="AR354" s="120" t="s">
        <v>82</v>
      </c>
      <c r="AT354" s="127" t="s">
        <v>73</v>
      </c>
      <c r="AU354" s="127" t="s">
        <v>74</v>
      </c>
      <c r="AY354" s="120" t="s">
        <v>159</v>
      </c>
      <c r="BK354" s="128">
        <f>SUM(BK355:BK406)</f>
        <v>0</v>
      </c>
    </row>
    <row r="355" spans="2:65" s="1" customFormat="1" ht="16.5" customHeight="1">
      <c r="B355" s="129"/>
      <c r="C355" s="169" t="s">
        <v>463</v>
      </c>
      <c r="D355" s="169" t="s">
        <v>418</v>
      </c>
      <c r="E355" s="170" t="s">
        <v>1073</v>
      </c>
      <c r="F355" s="171" t="s">
        <v>1074</v>
      </c>
      <c r="G355" s="172" t="s">
        <v>210</v>
      </c>
      <c r="H355" s="173">
        <v>36</v>
      </c>
      <c r="I355" s="174"/>
      <c r="J355" s="175">
        <f>ROUND(I355*H355,2)</f>
        <v>0</v>
      </c>
      <c r="K355" s="171" t="s">
        <v>164</v>
      </c>
      <c r="L355" s="176"/>
      <c r="M355" s="177" t="s">
        <v>1</v>
      </c>
      <c r="N355" s="178" t="s">
        <v>39</v>
      </c>
      <c r="P355" s="139">
        <f>O355*H355</f>
        <v>0</v>
      </c>
      <c r="Q355" s="139">
        <v>2.81E-3</v>
      </c>
      <c r="R355" s="139">
        <f>Q355*H355</f>
        <v>0.10116</v>
      </c>
      <c r="S355" s="139">
        <v>0</v>
      </c>
      <c r="T355" s="140">
        <f>S355*H355</f>
        <v>0</v>
      </c>
      <c r="AR355" s="141" t="s">
        <v>215</v>
      </c>
      <c r="AT355" s="141" t="s">
        <v>418</v>
      </c>
      <c r="AU355" s="141" t="s">
        <v>82</v>
      </c>
      <c r="AY355" s="16" t="s">
        <v>159</v>
      </c>
      <c r="BE355" s="142">
        <f>IF(N355="základní",J355,0)</f>
        <v>0</v>
      </c>
      <c r="BF355" s="142">
        <f>IF(N355="snížená",J355,0)</f>
        <v>0</v>
      </c>
      <c r="BG355" s="142">
        <f>IF(N355="zákl. přenesená",J355,0)</f>
        <v>0</v>
      </c>
      <c r="BH355" s="142">
        <f>IF(N355="sníž. přenesená",J355,0)</f>
        <v>0</v>
      </c>
      <c r="BI355" s="142">
        <f>IF(N355="nulová",J355,0)</f>
        <v>0</v>
      </c>
      <c r="BJ355" s="16" t="s">
        <v>82</v>
      </c>
      <c r="BK355" s="142">
        <f>ROUND(I355*H355,2)</f>
        <v>0</v>
      </c>
      <c r="BL355" s="16" t="s">
        <v>165</v>
      </c>
      <c r="BM355" s="141" t="s">
        <v>1075</v>
      </c>
    </row>
    <row r="356" spans="2:65" s="1" customFormat="1">
      <c r="B356" s="31"/>
      <c r="D356" s="143" t="s">
        <v>167</v>
      </c>
      <c r="F356" s="144" t="s">
        <v>1074</v>
      </c>
      <c r="I356" s="145"/>
      <c r="L356" s="31"/>
      <c r="M356" s="146"/>
      <c r="T356" s="54"/>
      <c r="AT356" s="16" t="s">
        <v>167</v>
      </c>
      <c r="AU356" s="16" t="s">
        <v>82</v>
      </c>
    </row>
    <row r="357" spans="2:65" s="12" customFormat="1">
      <c r="B357" s="149"/>
      <c r="D357" s="143" t="s">
        <v>171</v>
      </c>
      <c r="E357" s="150" t="s">
        <v>1</v>
      </c>
      <c r="F357" s="151" t="s">
        <v>426</v>
      </c>
      <c r="H357" s="152">
        <v>36</v>
      </c>
      <c r="I357" s="153"/>
      <c r="L357" s="149"/>
      <c r="M357" s="154"/>
      <c r="T357" s="155"/>
      <c r="AT357" s="150" t="s">
        <v>171</v>
      </c>
      <c r="AU357" s="150" t="s">
        <v>82</v>
      </c>
      <c r="AV357" s="12" t="s">
        <v>84</v>
      </c>
      <c r="AW357" s="12" t="s">
        <v>31</v>
      </c>
      <c r="AX357" s="12" t="s">
        <v>74</v>
      </c>
      <c r="AY357" s="150" t="s">
        <v>159</v>
      </c>
    </row>
    <row r="358" spans="2:65" s="13" customFormat="1">
      <c r="B358" s="156"/>
      <c r="D358" s="143" t="s">
        <v>171</v>
      </c>
      <c r="E358" s="157" t="s">
        <v>1</v>
      </c>
      <c r="F358" s="158" t="s">
        <v>173</v>
      </c>
      <c r="H358" s="159">
        <v>36</v>
      </c>
      <c r="I358" s="160"/>
      <c r="L358" s="156"/>
      <c r="M358" s="161"/>
      <c r="T358" s="162"/>
      <c r="AT358" s="157" t="s">
        <v>171</v>
      </c>
      <c r="AU358" s="157" t="s">
        <v>82</v>
      </c>
      <c r="AV358" s="13" t="s">
        <v>165</v>
      </c>
      <c r="AW358" s="13" t="s">
        <v>31</v>
      </c>
      <c r="AX358" s="13" t="s">
        <v>82</v>
      </c>
      <c r="AY358" s="157" t="s">
        <v>159</v>
      </c>
    </row>
    <row r="359" spans="2:65" s="1" customFormat="1" ht="16.5" customHeight="1">
      <c r="B359" s="129"/>
      <c r="C359" s="169" t="s">
        <v>470</v>
      </c>
      <c r="D359" s="169" t="s">
        <v>418</v>
      </c>
      <c r="E359" s="170" t="s">
        <v>1076</v>
      </c>
      <c r="F359" s="171" t="s">
        <v>1077</v>
      </c>
      <c r="G359" s="172" t="s">
        <v>210</v>
      </c>
      <c r="H359" s="173">
        <v>18</v>
      </c>
      <c r="I359" s="174"/>
      <c r="J359" s="175">
        <f>ROUND(I359*H359,2)</f>
        <v>0</v>
      </c>
      <c r="K359" s="171" t="s">
        <v>164</v>
      </c>
      <c r="L359" s="176"/>
      <c r="M359" s="177" t="s">
        <v>1</v>
      </c>
      <c r="N359" s="178" t="s">
        <v>39</v>
      </c>
      <c r="P359" s="139">
        <f>O359*H359</f>
        <v>0</v>
      </c>
      <c r="Q359" s="139">
        <v>1.2999999999999999E-4</v>
      </c>
      <c r="R359" s="139">
        <f>Q359*H359</f>
        <v>2.3399999999999996E-3</v>
      </c>
      <c r="S359" s="139">
        <v>0</v>
      </c>
      <c r="T359" s="140">
        <f>S359*H359</f>
        <v>0</v>
      </c>
      <c r="AR359" s="141" t="s">
        <v>215</v>
      </c>
      <c r="AT359" s="141" t="s">
        <v>418</v>
      </c>
      <c r="AU359" s="141" t="s">
        <v>82</v>
      </c>
      <c r="AY359" s="16" t="s">
        <v>159</v>
      </c>
      <c r="BE359" s="142">
        <f>IF(N359="základní",J359,0)</f>
        <v>0</v>
      </c>
      <c r="BF359" s="142">
        <f>IF(N359="snížená",J359,0)</f>
        <v>0</v>
      </c>
      <c r="BG359" s="142">
        <f>IF(N359="zákl. přenesená",J359,0)</f>
        <v>0</v>
      </c>
      <c r="BH359" s="142">
        <f>IF(N359="sníž. přenesená",J359,0)</f>
        <v>0</v>
      </c>
      <c r="BI359" s="142">
        <f>IF(N359="nulová",J359,0)</f>
        <v>0</v>
      </c>
      <c r="BJ359" s="16" t="s">
        <v>82</v>
      </c>
      <c r="BK359" s="142">
        <f>ROUND(I359*H359,2)</f>
        <v>0</v>
      </c>
      <c r="BL359" s="16" t="s">
        <v>165</v>
      </c>
      <c r="BM359" s="141" t="s">
        <v>1078</v>
      </c>
    </row>
    <row r="360" spans="2:65" s="1" customFormat="1">
      <c r="B360" s="31"/>
      <c r="D360" s="143" t="s">
        <v>167</v>
      </c>
      <c r="F360" s="144" t="s">
        <v>1077</v>
      </c>
      <c r="I360" s="145"/>
      <c r="L360" s="31"/>
      <c r="M360" s="146"/>
      <c r="T360" s="54"/>
      <c r="AT360" s="16" t="s">
        <v>167</v>
      </c>
      <c r="AU360" s="16" t="s">
        <v>82</v>
      </c>
    </row>
    <row r="361" spans="2:65" s="12" customFormat="1">
      <c r="B361" s="149"/>
      <c r="D361" s="143" t="s">
        <v>171</v>
      </c>
      <c r="E361" s="150" t="s">
        <v>1</v>
      </c>
      <c r="F361" s="151" t="s">
        <v>300</v>
      </c>
      <c r="H361" s="152">
        <v>18</v>
      </c>
      <c r="I361" s="153"/>
      <c r="L361" s="149"/>
      <c r="M361" s="154"/>
      <c r="T361" s="155"/>
      <c r="AT361" s="150" t="s">
        <v>171</v>
      </c>
      <c r="AU361" s="150" t="s">
        <v>82</v>
      </c>
      <c r="AV361" s="12" t="s">
        <v>84</v>
      </c>
      <c r="AW361" s="12" t="s">
        <v>31</v>
      </c>
      <c r="AX361" s="12" t="s">
        <v>74</v>
      </c>
      <c r="AY361" s="150" t="s">
        <v>159</v>
      </c>
    </row>
    <row r="362" spans="2:65" s="13" customFormat="1">
      <c r="B362" s="156"/>
      <c r="D362" s="143" t="s">
        <v>171</v>
      </c>
      <c r="E362" s="157" t="s">
        <v>1</v>
      </c>
      <c r="F362" s="158" t="s">
        <v>173</v>
      </c>
      <c r="H362" s="159">
        <v>18</v>
      </c>
      <c r="I362" s="160"/>
      <c r="L362" s="156"/>
      <c r="M362" s="161"/>
      <c r="T362" s="162"/>
      <c r="AT362" s="157" t="s">
        <v>171</v>
      </c>
      <c r="AU362" s="157" t="s">
        <v>82</v>
      </c>
      <c r="AV362" s="13" t="s">
        <v>165</v>
      </c>
      <c r="AW362" s="13" t="s">
        <v>31</v>
      </c>
      <c r="AX362" s="13" t="s">
        <v>82</v>
      </c>
      <c r="AY362" s="157" t="s">
        <v>159</v>
      </c>
    </row>
    <row r="363" spans="2:65" s="1" customFormat="1" ht="24.2" customHeight="1">
      <c r="B363" s="129"/>
      <c r="C363" s="169" t="s">
        <v>477</v>
      </c>
      <c r="D363" s="169" t="s">
        <v>418</v>
      </c>
      <c r="E363" s="170" t="s">
        <v>1079</v>
      </c>
      <c r="F363" s="171" t="s">
        <v>1080</v>
      </c>
      <c r="G363" s="172" t="s">
        <v>218</v>
      </c>
      <c r="H363" s="173">
        <v>1</v>
      </c>
      <c r="I363" s="174"/>
      <c r="J363" s="175">
        <f>ROUND(I363*H363,2)</f>
        <v>0</v>
      </c>
      <c r="K363" s="171" t="s">
        <v>1</v>
      </c>
      <c r="L363" s="176"/>
      <c r="M363" s="177" t="s">
        <v>1</v>
      </c>
      <c r="N363" s="178" t="s">
        <v>39</v>
      </c>
      <c r="P363" s="139">
        <f>O363*H363</f>
        <v>0</v>
      </c>
      <c r="Q363" s="139">
        <v>8.0000000000000007E-5</v>
      </c>
      <c r="R363" s="139">
        <f>Q363*H363</f>
        <v>8.0000000000000007E-5</v>
      </c>
      <c r="S363" s="139">
        <v>0</v>
      </c>
      <c r="T363" s="140">
        <f>S363*H363</f>
        <v>0</v>
      </c>
      <c r="AR363" s="141" t="s">
        <v>215</v>
      </c>
      <c r="AT363" s="141" t="s">
        <v>418</v>
      </c>
      <c r="AU363" s="141" t="s">
        <v>82</v>
      </c>
      <c r="AY363" s="16" t="s">
        <v>159</v>
      </c>
      <c r="BE363" s="142">
        <f>IF(N363="základní",J363,0)</f>
        <v>0</v>
      </c>
      <c r="BF363" s="142">
        <f>IF(N363="snížená",J363,0)</f>
        <v>0</v>
      </c>
      <c r="BG363" s="142">
        <f>IF(N363="zákl. přenesená",J363,0)</f>
        <v>0</v>
      </c>
      <c r="BH363" s="142">
        <f>IF(N363="sníž. přenesená",J363,0)</f>
        <v>0</v>
      </c>
      <c r="BI363" s="142">
        <f>IF(N363="nulová",J363,0)</f>
        <v>0</v>
      </c>
      <c r="BJ363" s="16" t="s">
        <v>82</v>
      </c>
      <c r="BK363" s="142">
        <f>ROUND(I363*H363,2)</f>
        <v>0</v>
      </c>
      <c r="BL363" s="16" t="s">
        <v>165</v>
      </c>
      <c r="BM363" s="141" t="s">
        <v>1081</v>
      </c>
    </row>
    <row r="364" spans="2:65" s="1" customFormat="1">
      <c r="B364" s="31"/>
      <c r="D364" s="143" t="s">
        <v>167</v>
      </c>
      <c r="F364" s="144" t="s">
        <v>1080</v>
      </c>
      <c r="I364" s="145"/>
      <c r="L364" s="31"/>
      <c r="M364" s="146"/>
      <c r="T364" s="54"/>
      <c r="AT364" s="16" t="s">
        <v>167</v>
      </c>
      <c r="AU364" s="16" t="s">
        <v>82</v>
      </c>
    </row>
    <row r="365" spans="2:65" s="12" customFormat="1">
      <c r="B365" s="149"/>
      <c r="D365" s="143" t="s">
        <v>171</v>
      </c>
      <c r="E365" s="150" t="s">
        <v>1</v>
      </c>
      <c r="F365" s="151" t="s">
        <v>82</v>
      </c>
      <c r="H365" s="152">
        <v>1</v>
      </c>
      <c r="I365" s="153"/>
      <c r="L365" s="149"/>
      <c r="M365" s="154"/>
      <c r="T365" s="155"/>
      <c r="AT365" s="150" t="s">
        <v>171</v>
      </c>
      <c r="AU365" s="150" t="s">
        <v>82</v>
      </c>
      <c r="AV365" s="12" t="s">
        <v>84</v>
      </c>
      <c r="AW365" s="12" t="s">
        <v>31</v>
      </c>
      <c r="AX365" s="12" t="s">
        <v>74</v>
      </c>
      <c r="AY365" s="150" t="s">
        <v>159</v>
      </c>
    </row>
    <row r="366" spans="2:65" s="13" customFormat="1">
      <c r="B366" s="156"/>
      <c r="D366" s="143" t="s">
        <v>171</v>
      </c>
      <c r="E366" s="157" t="s">
        <v>1</v>
      </c>
      <c r="F366" s="158" t="s">
        <v>173</v>
      </c>
      <c r="H366" s="159">
        <v>1</v>
      </c>
      <c r="I366" s="160"/>
      <c r="L366" s="156"/>
      <c r="M366" s="161"/>
      <c r="T366" s="162"/>
      <c r="AT366" s="157" t="s">
        <v>171</v>
      </c>
      <c r="AU366" s="157" t="s">
        <v>82</v>
      </c>
      <c r="AV366" s="13" t="s">
        <v>165</v>
      </c>
      <c r="AW366" s="13" t="s">
        <v>31</v>
      </c>
      <c r="AX366" s="13" t="s">
        <v>82</v>
      </c>
      <c r="AY366" s="157" t="s">
        <v>159</v>
      </c>
    </row>
    <row r="367" spans="2:65" s="1" customFormat="1" ht="16.5" customHeight="1">
      <c r="B367" s="129"/>
      <c r="C367" s="169" t="s">
        <v>481</v>
      </c>
      <c r="D367" s="169" t="s">
        <v>418</v>
      </c>
      <c r="E367" s="170" t="s">
        <v>1082</v>
      </c>
      <c r="F367" s="171" t="s">
        <v>1083</v>
      </c>
      <c r="G367" s="172" t="s">
        <v>218</v>
      </c>
      <c r="H367" s="173">
        <v>1</v>
      </c>
      <c r="I367" s="174"/>
      <c r="J367" s="175">
        <f>ROUND(I367*H367,2)</f>
        <v>0</v>
      </c>
      <c r="K367" s="171" t="s">
        <v>164</v>
      </c>
      <c r="L367" s="176"/>
      <c r="M367" s="177" t="s">
        <v>1</v>
      </c>
      <c r="N367" s="178" t="s">
        <v>39</v>
      </c>
      <c r="P367" s="139">
        <f>O367*H367</f>
        <v>0</v>
      </c>
      <c r="Q367" s="139">
        <v>1.1E-4</v>
      </c>
      <c r="R367" s="139">
        <f>Q367*H367</f>
        <v>1.1E-4</v>
      </c>
      <c r="S367" s="139">
        <v>0</v>
      </c>
      <c r="T367" s="140">
        <f>S367*H367</f>
        <v>0</v>
      </c>
      <c r="AR367" s="141" t="s">
        <v>215</v>
      </c>
      <c r="AT367" s="141" t="s">
        <v>418</v>
      </c>
      <c r="AU367" s="141" t="s">
        <v>82</v>
      </c>
      <c r="AY367" s="16" t="s">
        <v>159</v>
      </c>
      <c r="BE367" s="142">
        <f>IF(N367="základní",J367,0)</f>
        <v>0</v>
      </c>
      <c r="BF367" s="142">
        <f>IF(N367="snížená",J367,0)</f>
        <v>0</v>
      </c>
      <c r="BG367" s="142">
        <f>IF(N367="zákl. přenesená",J367,0)</f>
        <v>0</v>
      </c>
      <c r="BH367" s="142">
        <f>IF(N367="sníž. přenesená",J367,0)</f>
        <v>0</v>
      </c>
      <c r="BI367" s="142">
        <f>IF(N367="nulová",J367,0)</f>
        <v>0</v>
      </c>
      <c r="BJ367" s="16" t="s">
        <v>82</v>
      </c>
      <c r="BK367" s="142">
        <f>ROUND(I367*H367,2)</f>
        <v>0</v>
      </c>
      <c r="BL367" s="16" t="s">
        <v>165</v>
      </c>
      <c r="BM367" s="141" t="s">
        <v>1084</v>
      </c>
    </row>
    <row r="368" spans="2:65" s="1" customFormat="1">
      <c r="B368" s="31"/>
      <c r="D368" s="143" t="s">
        <v>167</v>
      </c>
      <c r="F368" s="144" t="s">
        <v>1083</v>
      </c>
      <c r="I368" s="145"/>
      <c r="L368" s="31"/>
      <c r="M368" s="146"/>
      <c r="T368" s="54"/>
      <c r="AT368" s="16" t="s">
        <v>167</v>
      </c>
      <c r="AU368" s="16" t="s">
        <v>82</v>
      </c>
    </row>
    <row r="369" spans="2:65" s="12" customFormat="1">
      <c r="B369" s="149"/>
      <c r="D369" s="143" t="s">
        <v>171</v>
      </c>
      <c r="E369" s="150" t="s">
        <v>1</v>
      </c>
      <c r="F369" s="151" t="s">
        <v>82</v>
      </c>
      <c r="H369" s="152">
        <v>1</v>
      </c>
      <c r="I369" s="153"/>
      <c r="L369" s="149"/>
      <c r="M369" s="154"/>
      <c r="T369" s="155"/>
      <c r="AT369" s="150" t="s">
        <v>171</v>
      </c>
      <c r="AU369" s="150" t="s">
        <v>82</v>
      </c>
      <c r="AV369" s="12" t="s">
        <v>84</v>
      </c>
      <c r="AW369" s="12" t="s">
        <v>31</v>
      </c>
      <c r="AX369" s="12" t="s">
        <v>74</v>
      </c>
      <c r="AY369" s="150" t="s">
        <v>159</v>
      </c>
    </row>
    <row r="370" spans="2:65" s="13" customFormat="1">
      <c r="B370" s="156"/>
      <c r="D370" s="143" t="s">
        <v>171</v>
      </c>
      <c r="E370" s="157" t="s">
        <v>1</v>
      </c>
      <c r="F370" s="158" t="s">
        <v>173</v>
      </c>
      <c r="H370" s="159">
        <v>1</v>
      </c>
      <c r="I370" s="160"/>
      <c r="L370" s="156"/>
      <c r="M370" s="161"/>
      <c r="T370" s="162"/>
      <c r="AT370" s="157" t="s">
        <v>171</v>
      </c>
      <c r="AU370" s="157" t="s">
        <v>82</v>
      </c>
      <c r="AV370" s="13" t="s">
        <v>165</v>
      </c>
      <c r="AW370" s="13" t="s">
        <v>31</v>
      </c>
      <c r="AX370" s="13" t="s">
        <v>82</v>
      </c>
      <c r="AY370" s="157" t="s">
        <v>159</v>
      </c>
    </row>
    <row r="371" spans="2:65" s="1" customFormat="1" ht="16.5" customHeight="1">
      <c r="B371" s="129"/>
      <c r="C371" s="169" t="s">
        <v>490</v>
      </c>
      <c r="D371" s="169" t="s">
        <v>418</v>
      </c>
      <c r="E371" s="170" t="s">
        <v>1085</v>
      </c>
      <c r="F371" s="171" t="s">
        <v>1086</v>
      </c>
      <c r="G371" s="172" t="s">
        <v>218</v>
      </c>
      <c r="H371" s="173">
        <v>1</v>
      </c>
      <c r="I371" s="174"/>
      <c r="J371" s="175">
        <f>ROUND(I371*H371,2)</f>
        <v>0</v>
      </c>
      <c r="K371" s="171" t="s">
        <v>164</v>
      </c>
      <c r="L371" s="176"/>
      <c r="M371" s="177" t="s">
        <v>1</v>
      </c>
      <c r="N371" s="178" t="s">
        <v>39</v>
      </c>
      <c r="P371" s="139">
        <f>O371*H371</f>
        <v>0</v>
      </c>
      <c r="Q371" s="139">
        <v>1.7100000000000001E-2</v>
      </c>
      <c r="R371" s="139">
        <f>Q371*H371</f>
        <v>1.7100000000000001E-2</v>
      </c>
      <c r="S371" s="139">
        <v>0</v>
      </c>
      <c r="T371" s="140">
        <f>S371*H371</f>
        <v>0</v>
      </c>
      <c r="AR371" s="141" t="s">
        <v>215</v>
      </c>
      <c r="AT371" s="141" t="s">
        <v>418</v>
      </c>
      <c r="AU371" s="141" t="s">
        <v>82</v>
      </c>
      <c r="AY371" s="16" t="s">
        <v>159</v>
      </c>
      <c r="BE371" s="142">
        <f>IF(N371="základní",J371,0)</f>
        <v>0</v>
      </c>
      <c r="BF371" s="142">
        <f>IF(N371="snížená",J371,0)</f>
        <v>0</v>
      </c>
      <c r="BG371" s="142">
        <f>IF(N371="zákl. přenesená",J371,0)</f>
        <v>0</v>
      </c>
      <c r="BH371" s="142">
        <f>IF(N371="sníž. přenesená",J371,0)</f>
        <v>0</v>
      </c>
      <c r="BI371" s="142">
        <f>IF(N371="nulová",J371,0)</f>
        <v>0</v>
      </c>
      <c r="BJ371" s="16" t="s">
        <v>82</v>
      </c>
      <c r="BK371" s="142">
        <f>ROUND(I371*H371,2)</f>
        <v>0</v>
      </c>
      <c r="BL371" s="16" t="s">
        <v>165</v>
      </c>
      <c r="BM371" s="141" t="s">
        <v>1087</v>
      </c>
    </row>
    <row r="372" spans="2:65" s="1" customFormat="1">
      <c r="B372" s="31"/>
      <c r="D372" s="143" t="s">
        <v>167</v>
      </c>
      <c r="F372" s="144" t="s">
        <v>1086</v>
      </c>
      <c r="I372" s="145"/>
      <c r="L372" s="31"/>
      <c r="M372" s="146"/>
      <c r="T372" s="54"/>
      <c r="AT372" s="16" t="s">
        <v>167</v>
      </c>
      <c r="AU372" s="16" t="s">
        <v>82</v>
      </c>
    </row>
    <row r="373" spans="2:65" s="12" customFormat="1">
      <c r="B373" s="149"/>
      <c r="D373" s="143" t="s">
        <v>171</v>
      </c>
      <c r="E373" s="150" t="s">
        <v>1</v>
      </c>
      <c r="F373" s="151" t="s">
        <v>82</v>
      </c>
      <c r="H373" s="152">
        <v>1</v>
      </c>
      <c r="I373" s="153"/>
      <c r="L373" s="149"/>
      <c r="M373" s="154"/>
      <c r="T373" s="155"/>
      <c r="AT373" s="150" t="s">
        <v>171</v>
      </c>
      <c r="AU373" s="150" t="s">
        <v>82</v>
      </c>
      <c r="AV373" s="12" t="s">
        <v>84</v>
      </c>
      <c r="AW373" s="12" t="s">
        <v>31</v>
      </c>
      <c r="AX373" s="12" t="s">
        <v>74</v>
      </c>
      <c r="AY373" s="150" t="s">
        <v>159</v>
      </c>
    </row>
    <row r="374" spans="2:65" s="13" customFormat="1">
      <c r="B374" s="156"/>
      <c r="D374" s="143" t="s">
        <v>171</v>
      </c>
      <c r="E374" s="157" t="s">
        <v>1</v>
      </c>
      <c r="F374" s="158" t="s">
        <v>173</v>
      </c>
      <c r="H374" s="159">
        <v>1</v>
      </c>
      <c r="I374" s="160"/>
      <c r="L374" s="156"/>
      <c r="M374" s="161"/>
      <c r="T374" s="162"/>
      <c r="AT374" s="157" t="s">
        <v>171</v>
      </c>
      <c r="AU374" s="157" t="s">
        <v>82</v>
      </c>
      <c r="AV374" s="13" t="s">
        <v>165</v>
      </c>
      <c r="AW374" s="13" t="s">
        <v>31</v>
      </c>
      <c r="AX374" s="13" t="s">
        <v>82</v>
      </c>
      <c r="AY374" s="157" t="s">
        <v>159</v>
      </c>
    </row>
    <row r="375" spans="2:65" s="1" customFormat="1" ht="16.5" customHeight="1">
      <c r="B375" s="129"/>
      <c r="C375" s="169" t="s">
        <v>495</v>
      </c>
      <c r="D375" s="169" t="s">
        <v>418</v>
      </c>
      <c r="E375" s="170" t="s">
        <v>1088</v>
      </c>
      <c r="F375" s="171" t="s">
        <v>1089</v>
      </c>
      <c r="G375" s="172" t="s">
        <v>210</v>
      </c>
      <c r="H375" s="173">
        <v>32</v>
      </c>
      <c r="I375" s="174"/>
      <c r="J375" s="175">
        <f>ROUND(I375*H375,2)</f>
        <v>0</v>
      </c>
      <c r="K375" s="171" t="s">
        <v>164</v>
      </c>
      <c r="L375" s="176"/>
      <c r="M375" s="177" t="s">
        <v>1</v>
      </c>
      <c r="N375" s="178" t="s">
        <v>39</v>
      </c>
      <c r="P375" s="139">
        <f>O375*H375</f>
        <v>0</v>
      </c>
      <c r="Q375" s="139">
        <v>6.9999999999999994E-5</v>
      </c>
      <c r="R375" s="139">
        <f>Q375*H375</f>
        <v>2.2399999999999998E-3</v>
      </c>
      <c r="S375" s="139">
        <v>0</v>
      </c>
      <c r="T375" s="140">
        <f>S375*H375</f>
        <v>0</v>
      </c>
      <c r="AR375" s="141" t="s">
        <v>215</v>
      </c>
      <c r="AT375" s="141" t="s">
        <v>418</v>
      </c>
      <c r="AU375" s="141" t="s">
        <v>82</v>
      </c>
      <c r="AY375" s="16" t="s">
        <v>159</v>
      </c>
      <c r="BE375" s="142">
        <f>IF(N375="základní",J375,0)</f>
        <v>0</v>
      </c>
      <c r="BF375" s="142">
        <f>IF(N375="snížená",J375,0)</f>
        <v>0</v>
      </c>
      <c r="BG375" s="142">
        <f>IF(N375="zákl. přenesená",J375,0)</f>
        <v>0</v>
      </c>
      <c r="BH375" s="142">
        <f>IF(N375="sníž. přenesená",J375,0)</f>
        <v>0</v>
      </c>
      <c r="BI375" s="142">
        <f>IF(N375="nulová",J375,0)</f>
        <v>0</v>
      </c>
      <c r="BJ375" s="16" t="s">
        <v>82</v>
      </c>
      <c r="BK375" s="142">
        <f>ROUND(I375*H375,2)</f>
        <v>0</v>
      </c>
      <c r="BL375" s="16" t="s">
        <v>165</v>
      </c>
      <c r="BM375" s="141" t="s">
        <v>1090</v>
      </c>
    </row>
    <row r="376" spans="2:65" s="1" customFormat="1">
      <c r="B376" s="31"/>
      <c r="D376" s="143" t="s">
        <v>167</v>
      </c>
      <c r="F376" s="144" t="s">
        <v>1089</v>
      </c>
      <c r="I376" s="145"/>
      <c r="L376" s="31"/>
      <c r="M376" s="146"/>
      <c r="T376" s="54"/>
      <c r="AT376" s="16" t="s">
        <v>167</v>
      </c>
      <c r="AU376" s="16" t="s">
        <v>82</v>
      </c>
    </row>
    <row r="377" spans="2:65" s="12" customFormat="1">
      <c r="B377" s="149"/>
      <c r="D377" s="143" t="s">
        <v>171</v>
      </c>
      <c r="E377" s="150" t="s">
        <v>1</v>
      </c>
      <c r="F377" s="151" t="s">
        <v>394</v>
      </c>
      <c r="H377" s="152">
        <v>32</v>
      </c>
      <c r="I377" s="153"/>
      <c r="L377" s="149"/>
      <c r="M377" s="154"/>
      <c r="T377" s="155"/>
      <c r="AT377" s="150" t="s">
        <v>171</v>
      </c>
      <c r="AU377" s="150" t="s">
        <v>82</v>
      </c>
      <c r="AV377" s="12" t="s">
        <v>84</v>
      </c>
      <c r="AW377" s="12" t="s">
        <v>31</v>
      </c>
      <c r="AX377" s="12" t="s">
        <v>74</v>
      </c>
      <c r="AY377" s="150" t="s">
        <v>159</v>
      </c>
    </row>
    <row r="378" spans="2:65" s="13" customFormat="1">
      <c r="B378" s="156"/>
      <c r="D378" s="143" t="s">
        <v>171</v>
      </c>
      <c r="E378" s="157" t="s">
        <v>1</v>
      </c>
      <c r="F378" s="158" t="s">
        <v>173</v>
      </c>
      <c r="H378" s="159">
        <v>32</v>
      </c>
      <c r="I378" s="160"/>
      <c r="L378" s="156"/>
      <c r="M378" s="161"/>
      <c r="T378" s="162"/>
      <c r="AT378" s="157" t="s">
        <v>171</v>
      </c>
      <c r="AU378" s="157" t="s">
        <v>82</v>
      </c>
      <c r="AV378" s="13" t="s">
        <v>165</v>
      </c>
      <c r="AW378" s="13" t="s">
        <v>31</v>
      </c>
      <c r="AX378" s="13" t="s">
        <v>82</v>
      </c>
      <c r="AY378" s="157" t="s">
        <v>159</v>
      </c>
    </row>
    <row r="379" spans="2:65" s="1" customFormat="1" ht="16.5" customHeight="1">
      <c r="B379" s="129"/>
      <c r="C379" s="169" t="s">
        <v>503</v>
      </c>
      <c r="D379" s="169" t="s">
        <v>418</v>
      </c>
      <c r="E379" s="170" t="s">
        <v>1091</v>
      </c>
      <c r="F379" s="171" t="s">
        <v>1092</v>
      </c>
      <c r="G379" s="172" t="s">
        <v>218</v>
      </c>
      <c r="H379" s="173">
        <v>1</v>
      </c>
      <c r="I379" s="174"/>
      <c r="J379" s="175">
        <f>ROUND(I379*H379,2)</f>
        <v>0</v>
      </c>
      <c r="K379" s="171" t="s">
        <v>164</v>
      </c>
      <c r="L379" s="176"/>
      <c r="M379" s="177" t="s">
        <v>1</v>
      </c>
      <c r="N379" s="178" t="s">
        <v>39</v>
      </c>
      <c r="P379" s="139">
        <f>O379*H379</f>
        <v>0</v>
      </c>
      <c r="Q379" s="139">
        <v>3.3999999999999998E-3</v>
      </c>
      <c r="R379" s="139">
        <f>Q379*H379</f>
        <v>3.3999999999999998E-3</v>
      </c>
      <c r="S379" s="139">
        <v>0</v>
      </c>
      <c r="T379" s="140">
        <f>S379*H379</f>
        <v>0</v>
      </c>
      <c r="AR379" s="141" t="s">
        <v>215</v>
      </c>
      <c r="AT379" s="141" t="s">
        <v>418</v>
      </c>
      <c r="AU379" s="141" t="s">
        <v>82</v>
      </c>
      <c r="AY379" s="16" t="s">
        <v>159</v>
      </c>
      <c r="BE379" s="142">
        <f>IF(N379="základní",J379,0)</f>
        <v>0</v>
      </c>
      <c r="BF379" s="142">
        <f>IF(N379="snížená",J379,0)</f>
        <v>0</v>
      </c>
      <c r="BG379" s="142">
        <f>IF(N379="zákl. přenesená",J379,0)</f>
        <v>0</v>
      </c>
      <c r="BH379" s="142">
        <f>IF(N379="sníž. přenesená",J379,0)</f>
        <v>0</v>
      </c>
      <c r="BI379" s="142">
        <f>IF(N379="nulová",J379,0)</f>
        <v>0</v>
      </c>
      <c r="BJ379" s="16" t="s">
        <v>82</v>
      </c>
      <c r="BK379" s="142">
        <f>ROUND(I379*H379,2)</f>
        <v>0</v>
      </c>
      <c r="BL379" s="16" t="s">
        <v>165</v>
      </c>
      <c r="BM379" s="141" t="s">
        <v>1093</v>
      </c>
    </row>
    <row r="380" spans="2:65" s="1" customFormat="1">
      <c r="B380" s="31"/>
      <c r="D380" s="143" t="s">
        <v>167</v>
      </c>
      <c r="F380" s="144" t="s">
        <v>1092</v>
      </c>
      <c r="I380" s="145"/>
      <c r="L380" s="31"/>
      <c r="M380" s="146"/>
      <c r="T380" s="54"/>
      <c r="AT380" s="16" t="s">
        <v>167</v>
      </c>
      <c r="AU380" s="16" t="s">
        <v>82</v>
      </c>
    </row>
    <row r="381" spans="2:65" s="12" customFormat="1">
      <c r="B381" s="149"/>
      <c r="D381" s="143" t="s">
        <v>171</v>
      </c>
      <c r="E381" s="150" t="s">
        <v>1</v>
      </c>
      <c r="F381" s="151" t="s">
        <v>82</v>
      </c>
      <c r="H381" s="152">
        <v>1</v>
      </c>
      <c r="I381" s="153"/>
      <c r="L381" s="149"/>
      <c r="M381" s="154"/>
      <c r="T381" s="155"/>
      <c r="AT381" s="150" t="s">
        <v>171</v>
      </c>
      <c r="AU381" s="150" t="s">
        <v>82</v>
      </c>
      <c r="AV381" s="12" t="s">
        <v>84</v>
      </c>
      <c r="AW381" s="12" t="s">
        <v>31</v>
      </c>
      <c r="AX381" s="12" t="s">
        <v>74</v>
      </c>
      <c r="AY381" s="150" t="s">
        <v>159</v>
      </c>
    </row>
    <row r="382" spans="2:65" s="13" customFormat="1">
      <c r="B382" s="156"/>
      <c r="D382" s="143" t="s">
        <v>171</v>
      </c>
      <c r="E382" s="157" t="s">
        <v>1</v>
      </c>
      <c r="F382" s="158" t="s">
        <v>173</v>
      </c>
      <c r="H382" s="159">
        <v>1</v>
      </c>
      <c r="I382" s="160"/>
      <c r="L382" s="156"/>
      <c r="M382" s="161"/>
      <c r="T382" s="162"/>
      <c r="AT382" s="157" t="s">
        <v>171</v>
      </c>
      <c r="AU382" s="157" t="s">
        <v>82</v>
      </c>
      <c r="AV382" s="13" t="s">
        <v>165</v>
      </c>
      <c r="AW382" s="13" t="s">
        <v>31</v>
      </c>
      <c r="AX382" s="13" t="s">
        <v>82</v>
      </c>
      <c r="AY382" s="157" t="s">
        <v>159</v>
      </c>
    </row>
    <row r="383" spans="2:65" s="1" customFormat="1" ht="16.5" customHeight="1">
      <c r="B383" s="129"/>
      <c r="C383" s="169" t="s">
        <v>513</v>
      </c>
      <c r="D383" s="169" t="s">
        <v>418</v>
      </c>
      <c r="E383" s="170" t="s">
        <v>1094</v>
      </c>
      <c r="F383" s="171" t="s">
        <v>1095</v>
      </c>
      <c r="G383" s="172" t="s">
        <v>218</v>
      </c>
      <c r="H383" s="173">
        <v>1</v>
      </c>
      <c r="I383" s="174"/>
      <c r="J383" s="175">
        <f>ROUND(I383*H383,2)</f>
        <v>0</v>
      </c>
      <c r="K383" s="171" t="s">
        <v>164</v>
      </c>
      <c r="L383" s="176"/>
      <c r="M383" s="177" t="s">
        <v>1</v>
      </c>
      <c r="N383" s="178" t="s">
        <v>39</v>
      </c>
      <c r="P383" s="139">
        <f>O383*H383</f>
        <v>0</v>
      </c>
      <c r="Q383" s="139">
        <v>5.0000000000000001E-3</v>
      </c>
      <c r="R383" s="139">
        <f>Q383*H383</f>
        <v>5.0000000000000001E-3</v>
      </c>
      <c r="S383" s="139">
        <v>0</v>
      </c>
      <c r="T383" s="140">
        <f>S383*H383</f>
        <v>0</v>
      </c>
      <c r="AR383" s="141" t="s">
        <v>215</v>
      </c>
      <c r="AT383" s="141" t="s">
        <v>418</v>
      </c>
      <c r="AU383" s="141" t="s">
        <v>82</v>
      </c>
      <c r="AY383" s="16" t="s">
        <v>159</v>
      </c>
      <c r="BE383" s="142">
        <f>IF(N383="základní",J383,0)</f>
        <v>0</v>
      </c>
      <c r="BF383" s="142">
        <f>IF(N383="snížená",J383,0)</f>
        <v>0</v>
      </c>
      <c r="BG383" s="142">
        <f>IF(N383="zákl. přenesená",J383,0)</f>
        <v>0</v>
      </c>
      <c r="BH383" s="142">
        <f>IF(N383="sníž. přenesená",J383,0)</f>
        <v>0</v>
      </c>
      <c r="BI383" s="142">
        <f>IF(N383="nulová",J383,0)</f>
        <v>0</v>
      </c>
      <c r="BJ383" s="16" t="s">
        <v>82</v>
      </c>
      <c r="BK383" s="142">
        <f>ROUND(I383*H383,2)</f>
        <v>0</v>
      </c>
      <c r="BL383" s="16" t="s">
        <v>165</v>
      </c>
      <c r="BM383" s="141" t="s">
        <v>1096</v>
      </c>
    </row>
    <row r="384" spans="2:65" s="1" customFormat="1">
      <c r="B384" s="31"/>
      <c r="D384" s="143" t="s">
        <v>167</v>
      </c>
      <c r="F384" s="144" t="s">
        <v>1095</v>
      </c>
      <c r="I384" s="145"/>
      <c r="L384" s="31"/>
      <c r="M384" s="146"/>
      <c r="T384" s="54"/>
      <c r="AT384" s="16" t="s">
        <v>167</v>
      </c>
      <c r="AU384" s="16" t="s">
        <v>82</v>
      </c>
    </row>
    <row r="385" spans="2:65" s="12" customFormat="1">
      <c r="B385" s="149"/>
      <c r="D385" s="143" t="s">
        <v>171</v>
      </c>
      <c r="E385" s="150" t="s">
        <v>1</v>
      </c>
      <c r="F385" s="151" t="s">
        <v>82</v>
      </c>
      <c r="H385" s="152">
        <v>1</v>
      </c>
      <c r="I385" s="153"/>
      <c r="L385" s="149"/>
      <c r="M385" s="154"/>
      <c r="T385" s="155"/>
      <c r="AT385" s="150" t="s">
        <v>171</v>
      </c>
      <c r="AU385" s="150" t="s">
        <v>82</v>
      </c>
      <c r="AV385" s="12" t="s">
        <v>84</v>
      </c>
      <c r="AW385" s="12" t="s">
        <v>31</v>
      </c>
      <c r="AX385" s="12" t="s">
        <v>74</v>
      </c>
      <c r="AY385" s="150" t="s">
        <v>159</v>
      </c>
    </row>
    <row r="386" spans="2:65" s="13" customFormat="1">
      <c r="B386" s="156"/>
      <c r="D386" s="143" t="s">
        <v>171</v>
      </c>
      <c r="E386" s="157" t="s">
        <v>1</v>
      </c>
      <c r="F386" s="158" t="s">
        <v>173</v>
      </c>
      <c r="H386" s="159">
        <v>1</v>
      </c>
      <c r="I386" s="160"/>
      <c r="L386" s="156"/>
      <c r="M386" s="161"/>
      <c r="T386" s="162"/>
      <c r="AT386" s="157" t="s">
        <v>171</v>
      </c>
      <c r="AU386" s="157" t="s">
        <v>82</v>
      </c>
      <c r="AV386" s="13" t="s">
        <v>165</v>
      </c>
      <c r="AW386" s="13" t="s">
        <v>31</v>
      </c>
      <c r="AX386" s="13" t="s">
        <v>82</v>
      </c>
      <c r="AY386" s="157" t="s">
        <v>159</v>
      </c>
    </row>
    <row r="387" spans="2:65" s="1" customFormat="1" ht="16.5" customHeight="1">
      <c r="B387" s="129"/>
      <c r="C387" s="169" t="s">
        <v>525</v>
      </c>
      <c r="D387" s="169" t="s">
        <v>418</v>
      </c>
      <c r="E387" s="170" t="s">
        <v>1097</v>
      </c>
      <c r="F387" s="171" t="s">
        <v>1098</v>
      </c>
      <c r="G387" s="172" t="s">
        <v>218</v>
      </c>
      <c r="H387" s="173">
        <v>1</v>
      </c>
      <c r="I387" s="174"/>
      <c r="J387" s="175">
        <f>ROUND(I387*H387,2)</f>
        <v>0</v>
      </c>
      <c r="K387" s="171" t="s">
        <v>164</v>
      </c>
      <c r="L387" s="176"/>
      <c r="M387" s="177" t="s">
        <v>1</v>
      </c>
      <c r="N387" s="178" t="s">
        <v>39</v>
      </c>
      <c r="P387" s="139">
        <f>O387*H387</f>
        <v>0</v>
      </c>
      <c r="Q387" s="139">
        <v>2E-3</v>
      </c>
      <c r="R387" s="139">
        <f>Q387*H387</f>
        <v>2E-3</v>
      </c>
      <c r="S387" s="139">
        <v>0</v>
      </c>
      <c r="T387" s="140">
        <f>S387*H387</f>
        <v>0</v>
      </c>
      <c r="AR387" s="141" t="s">
        <v>215</v>
      </c>
      <c r="AT387" s="141" t="s">
        <v>418</v>
      </c>
      <c r="AU387" s="141" t="s">
        <v>82</v>
      </c>
      <c r="AY387" s="16" t="s">
        <v>159</v>
      </c>
      <c r="BE387" s="142">
        <f>IF(N387="základní",J387,0)</f>
        <v>0</v>
      </c>
      <c r="BF387" s="142">
        <f>IF(N387="snížená",J387,0)</f>
        <v>0</v>
      </c>
      <c r="BG387" s="142">
        <f>IF(N387="zákl. přenesená",J387,0)</f>
        <v>0</v>
      </c>
      <c r="BH387" s="142">
        <f>IF(N387="sníž. přenesená",J387,0)</f>
        <v>0</v>
      </c>
      <c r="BI387" s="142">
        <f>IF(N387="nulová",J387,0)</f>
        <v>0</v>
      </c>
      <c r="BJ387" s="16" t="s">
        <v>82</v>
      </c>
      <c r="BK387" s="142">
        <f>ROUND(I387*H387,2)</f>
        <v>0</v>
      </c>
      <c r="BL387" s="16" t="s">
        <v>165</v>
      </c>
      <c r="BM387" s="141" t="s">
        <v>1099</v>
      </c>
    </row>
    <row r="388" spans="2:65" s="1" customFormat="1">
      <c r="B388" s="31"/>
      <c r="D388" s="143" t="s">
        <v>167</v>
      </c>
      <c r="F388" s="144" t="s">
        <v>1098</v>
      </c>
      <c r="I388" s="145"/>
      <c r="L388" s="31"/>
      <c r="M388" s="146"/>
      <c r="T388" s="54"/>
      <c r="AT388" s="16" t="s">
        <v>167</v>
      </c>
      <c r="AU388" s="16" t="s">
        <v>82</v>
      </c>
    </row>
    <row r="389" spans="2:65" s="12" customFormat="1">
      <c r="B389" s="149"/>
      <c r="D389" s="143" t="s">
        <v>171</v>
      </c>
      <c r="E389" s="150" t="s">
        <v>1</v>
      </c>
      <c r="F389" s="151" t="s">
        <v>82</v>
      </c>
      <c r="H389" s="152">
        <v>1</v>
      </c>
      <c r="I389" s="153"/>
      <c r="L389" s="149"/>
      <c r="M389" s="154"/>
      <c r="T389" s="155"/>
      <c r="AT389" s="150" t="s">
        <v>171</v>
      </c>
      <c r="AU389" s="150" t="s">
        <v>82</v>
      </c>
      <c r="AV389" s="12" t="s">
        <v>84</v>
      </c>
      <c r="AW389" s="12" t="s">
        <v>31</v>
      </c>
      <c r="AX389" s="12" t="s">
        <v>74</v>
      </c>
      <c r="AY389" s="150" t="s">
        <v>159</v>
      </c>
    </row>
    <row r="390" spans="2:65" s="13" customFormat="1">
      <c r="B390" s="156"/>
      <c r="D390" s="143" t="s">
        <v>171</v>
      </c>
      <c r="E390" s="157" t="s">
        <v>1</v>
      </c>
      <c r="F390" s="158" t="s">
        <v>173</v>
      </c>
      <c r="H390" s="159">
        <v>1</v>
      </c>
      <c r="I390" s="160"/>
      <c r="L390" s="156"/>
      <c r="M390" s="161"/>
      <c r="T390" s="162"/>
      <c r="AT390" s="157" t="s">
        <v>171</v>
      </c>
      <c r="AU390" s="157" t="s">
        <v>82</v>
      </c>
      <c r="AV390" s="13" t="s">
        <v>165</v>
      </c>
      <c r="AW390" s="13" t="s">
        <v>31</v>
      </c>
      <c r="AX390" s="13" t="s">
        <v>82</v>
      </c>
      <c r="AY390" s="157" t="s">
        <v>159</v>
      </c>
    </row>
    <row r="391" spans="2:65" s="1" customFormat="1" ht="16.5" customHeight="1">
      <c r="B391" s="129"/>
      <c r="C391" s="169" t="s">
        <v>531</v>
      </c>
      <c r="D391" s="169" t="s">
        <v>418</v>
      </c>
      <c r="E391" s="170" t="s">
        <v>1100</v>
      </c>
      <c r="F391" s="171" t="s">
        <v>1101</v>
      </c>
      <c r="G391" s="172" t="s">
        <v>218</v>
      </c>
      <c r="H391" s="173">
        <v>1</v>
      </c>
      <c r="I391" s="174"/>
      <c r="J391" s="175">
        <f>ROUND(I391*H391,2)</f>
        <v>0</v>
      </c>
      <c r="K391" s="171" t="s">
        <v>164</v>
      </c>
      <c r="L391" s="176"/>
      <c r="M391" s="177" t="s">
        <v>1</v>
      </c>
      <c r="N391" s="178" t="s">
        <v>39</v>
      </c>
      <c r="P391" s="139">
        <f>O391*H391</f>
        <v>0</v>
      </c>
      <c r="Q391" s="139">
        <v>0</v>
      </c>
      <c r="R391" s="139">
        <f>Q391*H391</f>
        <v>0</v>
      </c>
      <c r="S391" s="139">
        <v>0</v>
      </c>
      <c r="T391" s="140">
        <f>S391*H391</f>
        <v>0</v>
      </c>
      <c r="AR391" s="141" t="s">
        <v>215</v>
      </c>
      <c r="AT391" s="141" t="s">
        <v>418</v>
      </c>
      <c r="AU391" s="141" t="s">
        <v>82</v>
      </c>
      <c r="AY391" s="16" t="s">
        <v>159</v>
      </c>
      <c r="BE391" s="142">
        <f>IF(N391="základní",J391,0)</f>
        <v>0</v>
      </c>
      <c r="BF391" s="142">
        <f>IF(N391="snížená",J391,0)</f>
        <v>0</v>
      </c>
      <c r="BG391" s="142">
        <f>IF(N391="zákl. přenesená",J391,0)</f>
        <v>0</v>
      </c>
      <c r="BH391" s="142">
        <f>IF(N391="sníž. přenesená",J391,0)</f>
        <v>0</v>
      </c>
      <c r="BI391" s="142">
        <f>IF(N391="nulová",J391,0)</f>
        <v>0</v>
      </c>
      <c r="BJ391" s="16" t="s">
        <v>82</v>
      </c>
      <c r="BK391" s="142">
        <f>ROUND(I391*H391,2)</f>
        <v>0</v>
      </c>
      <c r="BL391" s="16" t="s">
        <v>165</v>
      </c>
      <c r="BM391" s="141" t="s">
        <v>1102</v>
      </c>
    </row>
    <row r="392" spans="2:65" s="1" customFormat="1">
      <c r="B392" s="31"/>
      <c r="D392" s="143" t="s">
        <v>167</v>
      </c>
      <c r="F392" s="144" t="s">
        <v>1101</v>
      </c>
      <c r="I392" s="145"/>
      <c r="L392" s="31"/>
      <c r="M392" s="146"/>
      <c r="T392" s="54"/>
      <c r="AT392" s="16" t="s">
        <v>167</v>
      </c>
      <c r="AU392" s="16" t="s">
        <v>82</v>
      </c>
    </row>
    <row r="393" spans="2:65" s="12" customFormat="1">
      <c r="B393" s="149"/>
      <c r="D393" s="143" t="s">
        <v>171</v>
      </c>
      <c r="E393" s="150" t="s">
        <v>1</v>
      </c>
      <c r="F393" s="151" t="s">
        <v>82</v>
      </c>
      <c r="H393" s="152">
        <v>1</v>
      </c>
      <c r="I393" s="153"/>
      <c r="L393" s="149"/>
      <c r="M393" s="154"/>
      <c r="T393" s="155"/>
      <c r="AT393" s="150" t="s">
        <v>171</v>
      </c>
      <c r="AU393" s="150" t="s">
        <v>82</v>
      </c>
      <c r="AV393" s="12" t="s">
        <v>84</v>
      </c>
      <c r="AW393" s="12" t="s">
        <v>31</v>
      </c>
      <c r="AX393" s="12" t="s">
        <v>74</v>
      </c>
      <c r="AY393" s="150" t="s">
        <v>159</v>
      </c>
    </row>
    <row r="394" spans="2:65" s="13" customFormat="1">
      <c r="B394" s="156"/>
      <c r="D394" s="143" t="s">
        <v>171</v>
      </c>
      <c r="E394" s="157" t="s">
        <v>1</v>
      </c>
      <c r="F394" s="158" t="s">
        <v>173</v>
      </c>
      <c r="H394" s="159">
        <v>1</v>
      </c>
      <c r="I394" s="160"/>
      <c r="L394" s="156"/>
      <c r="M394" s="161"/>
      <c r="T394" s="162"/>
      <c r="AT394" s="157" t="s">
        <v>171</v>
      </c>
      <c r="AU394" s="157" t="s">
        <v>82</v>
      </c>
      <c r="AV394" s="13" t="s">
        <v>165</v>
      </c>
      <c r="AW394" s="13" t="s">
        <v>31</v>
      </c>
      <c r="AX394" s="13" t="s">
        <v>82</v>
      </c>
      <c r="AY394" s="157" t="s">
        <v>159</v>
      </c>
    </row>
    <row r="395" spans="2:65" s="1" customFormat="1" ht="16.5" customHeight="1">
      <c r="B395" s="129"/>
      <c r="C395" s="169" t="s">
        <v>537</v>
      </c>
      <c r="D395" s="169" t="s">
        <v>418</v>
      </c>
      <c r="E395" s="170" t="s">
        <v>1103</v>
      </c>
      <c r="F395" s="171" t="s">
        <v>1104</v>
      </c>
      <c r="G395" s="172" t="s">
        <v>218</v>
      </c>
      <c r="H395" s="173">
        <v>2</v>
      </c>
      <c r="I395" s="174"/>
      <c r="J395" s="175">
        <f>ROUND(I395*H395,2)</f>
        <v>0</v>
      </c>
      <c r="K395" s="171" t="s">
        <v>164</v>
      </c>
      <c r="L395" s="176"/>
      <c r="M395" s="177" t="s">
        <v>1</v>
      </c>
      <c r="N395" s="178" t="s">
        <v>39</v>
      </c>
      <c r="P395" s="139">
        <f>O395*H395</f>
        <v>0</v>
      </c>
      <c r="Q395" s="139">
        <v>2.661</v>
      </c>
      <c r="R395" s="139">
        <f>Q395*H395</f>
        <v>5.3220000000000001</v>
      </c>
      <c r="S395" s="139">
        <v>0</v>
      </c>
      <c r="T395" s="140">
        <f>S395*H395</f>
        <v>0</v>
      </c>
      <c r="AR395" s="141" t="s">
        <v>215</v>
      </c>
      <c r="AT395" s="141" t="s">
        <v>418</v>
      </c>
      <c r="AU395" s="141" t="s">
        <v>82</v>
      </c>
      <c r="AY395" s="16" t="s">
        <v>159</v>
      </c>
      <c r="BE395" s="142">
        <f>IF(N395="základní",J395,0)</f>
        <v>0</v>
      </c>
      <c r="BF395" s="142">
        <f>IF(N395="snížená",J395,0)</f>
        <v>0</v>
      </c>
      <c r="BG395" s="142">
        <f>IF(N395="zákl. přenesená",J395,0)</f>
        <v>0</v>
      </c>
      <c r="BH395" s="142">
        <f>IF(N395="sníž. přenesená",J395,0)</f>
        <v>0</v>
      </c>
      <c r="BI395" s="142">
        <f>IF(N395="nulová",J395,0)</f>
        <v>0</v>
      </c>
      <c r="BJ395" s="16" t="s">
        <v>82</v>
      </c>
      <c r="BK395" s="142">
        <f>ROUND(I395*H395,2)</f>
        <v>0</v>
      </c>
      <c r="BL395" s="16" t="s">
        <v>165</v>
      </c>
      <c r="BM395" s="141" t="s">
        <v>1105</v>
      </c>
    </row>
    <row r="396" spans="2:65" s="1" customFormat="1">
      <c r="B396" s="31"/>
      <c r="D396" s="143" t="s">
        <v>167</v>
      </c>
      <c r="F396" s="144" t="s">
        <v>1104</v>
      </c>
      <c r="I396" s="145"/>
      <c r="L396" s="31"/>
      <c r="M396" s="146"/>
      <c r="T396" s="54"/>
      <c r="AT396" s="16" t="s">
        <v>167</v>
      </c>
      <c r="AU396" s="16" t="s">
        <v>82</v>
      </c>
    </row>
    <row r="397" spans="2:65" s="12" customFormat="1">
      <c r="B397" s="149"/>
      <c r="D397" s="143" t="s">
        <v>171</v>
      </c>
      <c r="E397" s="150" t="s">
        <v>1</v>
      </c>
      <c r="F397" s="151" t="s">
        <v>84</v>
      </c>
      <c r="H397" s="152">
        <v>2</v>
      </c>
      <c r="I397" s="153"/>
      <c r="L397" s="149"/>
      <c r="M397" s="154"/>
      <c r="T397" s="155"/>
      <c r="AT397" s="150" t="s">
        <v>171</v>
      </c>
      <c r="AU397" s="150" t="s">
        <v>82</v>
      </c>
      <c r="AV397" s="12" t="s">
        <v>84</v>
      </c>
      <c r="AW397" s="12" t="s">
        <v>31</v>
      </c>
      <c r="AX397" s="12" t="s">
        <v>74</v>
      </c>
      <c r="AY397" s="150" t="s">
        <v>159</v>
      </c>
    </row>
    <row r="398" spans="2:65" s="13" customFormat="1">
      <c r="B398" s="156"/>
      <c r="D398" s="143" t="s">
        <v>171</v>
      </c>
      <c r="E398" s="157" t="s">
        <v>1</v>
      </c>
      <c r="F398" s="158" t="s">
        <v>173</v>
      </c>
      <c r="H398" s="159">
        <v>2</v>
      </c>
      <c r="I398" s="160"/>
      <c r="L398" s="156"/>
      <c r="M398" s="161"/>
      <c r="T398" s="162"/>
      <c r="AT398" s="157" t="s">
        <v>171</v>
      </c>
      <c r="AU398" s="157" t="s">
        <v>82</v>
      </c>
      <c r="AV398" s="13" t="s">
        <v>165</v>
      </c>
      <c r="AW398" s="13" t="s">
        <v>31</v>
      </c>
      <c r="AX398" s="13" t="s">
        <v>82</v>
      </c>
      <c r="AY398" s="157" t="s">
        <v>159</v>
      </c>
    </row>
    <row r="399" spans="2:65" s="1" customFormat="1" ht="16.5" customHeight="1">
      <c r="B399" s="129"/>
      <c r="C399" s="169" t="s">
        <v>544</v>
      </c>
      <c r="D399" s="169" t="s">
        <v>418</v>
      </c>
      <c r="E399" s="170" t="s">
        <v>1106</v>
      </c>
      <c r="F399" s="171" t="s">
        <v>1107</v>
      </c>
      <c r="G399" s="172" t="s">
        <v>218</v>
      </c>
      <c r="H399" s="173">
        <v>2</v>
      </c>
      <c r="I399" s="174"/>
      <c r="J399" s="175">
        <f>ROUND(I399*H399,2)</f>
        <v>0</v>
      </c>
      <c r="K399" s="171" t="s">
        <v>164</v>
      </c>
      <c r="L399" s="176"/>
      <c r="M399" s="177" t="s">
        <v>1</v>
      </c>
      <c r="N399" s="178" t="s">
        <v>39</v>
      </c>
      <c r="P399" s="139">
        <f>O399*H399</f>
        <v>0</v>
      </c>
      <c r="Q399" s="139">
        <v>0.37</v>
      </c>
      <c r="R399" s="139">
        <f>Q399*H399</f>
        <v>0.74</v>
      </c>
      <c r="S399" s="139">
        <v>0</v>
      </c>
      <c r="T399" s="140">
        <f>S399*H399</f>
        <v>0</v>
      </c>
      <c r="AR399" s="141" t="s">
        <v>215</v>
      </c>
      <c r="AT399" s="141" t="s">
        <v>418</v>
      </c>
      <c r="AU399" s="141" t="s">
        <v>82</v>
      </c>
      <c r="AY399" s="16" t="s">
        <v>159</v>
      </c>
      <c r="BE399" s="142">
        <f>IF(N399="základní",J399,0)</f>
        <v>0</v>
      </c>
      <c r="BF399" s="142">
        <f>IF(N399="snížená",J399,0)</f>
        <v>0</v>
      </c>
      <c r="BG399" s="142">
        <f>IF(N399="zákl. přenesená",J399,0)</f>
        <v>0</v>
      </c>
      <c r="BH399" s="142">
        <f>IF(N399="sníž. přenesená",J399,0)</f>
        <v>0</v>
      </c>
      <c r="BI399" s="142">
        <f>IF(N399="nulová",J399,0)</f>
        <v>0</v>
      </c>
      <c r="BJ399" s="16" t="s">
        <v>82</v>
      </c>
      <c r="BK399" s="142">
        <f>ROUND(I399*H399,2)</f>
        <v>0</v>
      </c>
      <c r="BL399" s="16" t="s">
        <v>165</v>
      </c>
      <c r="BM399" s="141" t="s">
        <v>1108</v>
      </c>
    </row>
    <row r="400" spans="2:65" s="1" customFormat="1">
      <c r="B400" s="31"/>
      <c r="D400" s="143" t="s">
        <v>167</v>
      </c>
      <c r="F400" s="144" t="s">
        <v>1107</v>
      </c>
      <c r="I400" s="145"/>
      <c r="L400" s="31"/>
      <c r="M400" s="146"/>
      <c r="T400" s="54"/>
      <c r="AT400" s="16" t="s">
        <v>167</v>
      </c>
      <c r="AU400" s="16" t="s">
        <v>82</v>
      </c>
    </row>
    <row r="401" spans="2:65" s="12" customFormat="1">
      <c r="B401" s="149"/>
      <c r="D401" s="143" t="s">
        <v>171</v>
      </c>
      <c r="E401" s="150" t="s">
        <v>1</v>
      </c>
      <c r="F401" s="151" t="s">
        <v>84</v>
      </c>
      <c r="H401" s="152">
        <v>2</v>
      </c>
      <c r="I401" s="153"/>
      <c r="L401" s="149"/>
      <c r="M401" s="154"/>
      <c r="T401" s="155"/>
      <c r="AT401" s="150" t="s">
        <v>171</v>
      </c>
      <c r="AU401" s="150" t="s">
        <v>82</v>
      </c>
      <c r="AV401" s="12" t="s">
        <v>84</v>
      </c>
      <c r="AW401" s="12" t="s">
        <v>31</v>
      </c>
      <c r="AX401" s="12" t="s">
        <v>74</v>
      </c>
      <c r="AY401" s="150" t="s">
        <v>159</v>
      </c>
    </row>
    <row r="402" spans="2:65" s="13" customFormat="1">
      <c r="B402" s="156"/>
      <c r="D402" s="143" t="s">
        <v>171</v>
      </c>
      <c r="E402" s="157" t="s">
        <v>1</v>
      </c>
      <c r="F402" s="158" t="s">
        <v>173</v>
      </c>
      <c r="H402" s="159">
        <v>2</v>
      </c>
      <c r="I402" s="160"/>
      <c r="L402" s="156"/>
      <c r="M402" s="161"/>
      <c r="T402" s="162"/>
      <c r="AT402" s="157" t="s">
        <v>171</v>
      </c>
      <c r="AU402" s="157" t="s">
        <v>82</v>
      </c>
      <c r="AV402" s="13" t="s">
        <v>165</v>
      </c>
      <c r="AW402" s="13" t="s">
        <v>31</v>
      </c>
      <c r="AX402" s="13" t="s">
        <v>82</v>
      </c>
      <c r="AY402" s="157" t="s">
        <v>159</v>
      </c>
    </row>
    <row r="403" spans="2:65" s="1" customFormat="1" ht="16.5" customHeight="1">
      <c r="B403" s="129"/>
      <c r="C403" s="169" t="s">
        <v>552</v>
      </c>
      <c r="D403" s="169" t="s">
        <v>418</v>
      </c>
      <c r="E403" s="170" t="s">
        <v>1109</v>
      </c>
      <c r="F403" s="171" t="s">
        <v>1110</v>
      </c>
      <c r="G403" s="172" t="s">
        <v>218</v>
      </c>
      <c r="H403" s="173">
        <v>2</v>
      </c>
      <c r="I403" s="174"/>
      <c r="J403" s="175">
        <f>ROUND(I403*H403,2)</f>
        <v>0</v>
      </c>
      <c r="K403" s="171" t="s">
        <v>164</v>
      </c>
      <c r="L403" s="176"/>
      <c r="M403" s="177" t="s">
        <v>1</v>
      </c>
      <c r="N403" s="178" t="s">
        <v>39</v>
      </c>
      <c r="P403" s="139">
        <f>O403*H403</f>
        <v>0</v>
      </c>
      <c r="Q403" s="139">
        <v>0.505</v>
      </c>
      <c r="R403" s="139">
        <f>Q403*H403</f>
        <v>1.01</v>
      </c>
      <c r="S403" s="139">
        <v>0</v>
      </c>
      <c r="T403" s="140">
        <f>S403*H403</f>
        <v>0</v>
      </c>
      <c r="AR403" s="141" t="s">
        <v>215</v>
      </c>
      <c r="AT403" s="141" t="s">
        <v>418</v>
      </c>
      <c r="AU403" s="141" t="s">
        <v>82</v>
      </c>
      <c r="AY403" s="16" t="s">
        <v>159</v>
      </c>
      <c r="BE403" s="142">
        <f>IF(N403="základní",J403,0)</f>
        <v>0</v>
      </c>
      <c r="BF403" s="142">
        <f>IF(N403="snížená",J403,0)</f>
        <v>0</v>
      </c>
      <c r="BG403" s="142">
        <f>IF(N403="zákl. přenesená",J403,0)</f>
        <v>0</v>
      </c>
      <c r="BH403" s="142">
        <f>IF(N403="sníž. přenesená",J403,0)</f>
        <v>0</v>
      </c>
      <c r="BI403" s="142">
        <f>IF(N403="nulová",J403,0)</f>
        <v>0</v>
      </c>
      <c r="BJ403" s="16" t="s">
        <v>82</v>
      </c>
      <c r="BK403" s="142">
        <f>ROUND(I403*H403,2)</f>
        <v>0</v>
      </c>
      <c r="BL403" s="16" t="s">
        <v>165</v>
      </c>
      <c r="BM403" s="141" t="s">
        <v>1111</v>
      </c>
    </row>
    <row r="404" spans="2:65" s="1" customFormat="1">
      <c r="B404" s="31"/>
      <c r="D404" s="143" t="s">
        <v>167</v>
      </c>
      <c r="F404" s="144" t="s">
        <v>1110</v>
      </c>
      <c r="I404" s="145"/>
      <c r="L404" s="31"/>
      <c r="M404" s="146"/>
      <c r="T404" s="54"/>
      <c r="AT404" s="16" t="s">
        <v>167</v>
      </c>
      <c r="AU404" s="16" t="s">
        <v>82</v>
      </c>
    </row>
    <row r="405" spans="2:65" s="12" customFormat="1">
      <c r="B405" s="149"/>
      <c r="D405" s="143" t="s">
        <v>171</v>
      </c>
      <c r="E405" s="150" t="s">
        <v>1</v>
      </c>
      <c r="F405" s="151" t="s">
        <v>84</v>
      </c>
      <c r="H405" s="152">
        <v>2</v>
      </c>
      <c r="I405" s="153"/>
      <c r="L405" s="149"/>
      <c r="M405" s="154"/>
      <c r="T405" s="155"/>
      <c r="AT405" s="150" t="s">
        <v>171</v>
      </c>
      <c r="AU405" s="150" t="s">
        <v>82</v>
      </c>
      <c r="AV405" s="12" t="s">
        <v>84</v>
      </c>
      <c r="AW405" s="12" t="s">
        <v>31</v>
      </c>
      <c r="AX405" s="12" t="s">
        <v>74</v>
      </c>
      <c r="AY405" s="150" t="s">
        <v>159</v>
      </c>
    </row>
    <row r="406" spans="2:65" s="13" customFormat="1">
      <c r="B406" s="156"/>
      <c r="D406" s="143" t="s">
        <v>171</v>
      </c>
      <c r="E406" s="157" t="s">
        <v>1</v>
      </c>
      <c r="F406" s="158" t="s">
        <v>173</v>
      </c>
      <c r="H406" s="159">
        <v>2</v>
      </c>
      <c r="I406" s="160"/>
      <c r="L406" s="156"/>
      <c r="M406" s="161"/>
      <c r="T406" s="162"/>
      <c r="AT406" s="157" t="s">
        <v>171</v>
      </c>
      <c r="AU406" s="157" t="s">
        <v>82</v>
      </c>
      <c r="AV406" s="13" t="s">
        <v>165</v>
      </c>
      <c r="AW406" s="13" t="s">
        <v>31</v>
      </c>
      <c r="AX406" s="13" t="s">
        <v>82</v>
      </c>
      <c r="AY406" s="157" t="s">
        <v>159</v>
      </c>
    </row>
    <row r="407" spans="2:65" s="11" customFormat="1" ht="25.9" customHeight="1">
      <c r="B407" s="119"/>
      <c r="D407" s="120" t="s">
        <v>73</v>
      </c>
      <c r="E407" s="121" t="s">
        <v>1112</v>
      </c>
      <c r="F407" s="121" t="s">
        <v>1113</v>
      </c>
      <c r="I407" s="122"/>
      <c r="J407" s="123">
        <f>BK407</f>
        <v>0</v>
      </c>
      <c r="L407" s="119"/>
      <c r="M407" s="124"/>
      <c r="P407" s="125">
        <f>SUM(P408:P410)</f>
        <v>0</v>
      </c>
      <c r="R407" s="125">
        <f>SUM(R408:R410)</f>
        <v>0</v>
      </c>
      <c r="T407" s="126">
        <f>SUM(T408:T410)</f>
        <v>0</v>
      </c>
      <c r="AR407" s="120" t="s">
        <v>82</v>
      </c>
      <c r="AT407" s="127" t="s">
        <v>73</v>
      </c>
      <c r="AU407" s="127" t="s">
        <v>74</v>
      </c>
      <c r="AY407" s="120" t="s">
        <v>159</v>
      </c>
      <c r="BK407" s="128">
        <f>SUM(BK408:BK410)</f>
        <v>0</v>
      </c>
    </row>
    <row r="408" spans="2:65" s="1" customFormat="1" ht="16.5" customHeight="1">
      <c r="B408" s="129"/>
      <c r="C408" s="130" t="s">
        <v>559</v>
      </c>
      <c r="D408" s="130" t="s">
        <v>160</v>
      </c>
      <c r="E408" s="131" t="s">
        <v>1114</v>
      </c>
      <c r="F408" s="132" t="s">
        <v>1115</v>
      </c>
      <c r="G408" s="133" t="s">
        <v>303</v>
      </c>
      <c r="H408" s="134">
        <v>55.718000000000004</v>
      </c>
      <c r="I408" s="135"/>
      <c r="J408" s="136">
        <f>ROUND(I408*H408,2)</f>
        <v>0</v>
      </c>
      <c r="K408" s="132" t="s">
        <v>164</v>
      </c>
      <c r="L408" s="31"/>
      <c r="M408" s="137" t="s">
        <v>1</v>
      </c>
      <c r="N408" s="138" t="s">
        <v>39</v>
      </c>
      <c r="P408" s="139">
        <f>O408*H408</f>
        <v>0</v>
      </c>
      <c r="Q408" s="139">
        <v>0</v>
      </c>
      <c r="R408" s="139">
        <f>Q408*H408</f>
        <v>0</v>
      </c>
      <c r="S408" s="139">
        <v>0</v>
      </c>
      <c r="T408" s="140">
        <f>S408*H408</f>
        <v>0</v>
      </c>
      <c r="AR408" s="141" t="s">
        <v>165</v>
      </c>
      <c r="AT408" s="141" t="s">
        <v>160</v>
      </c>
      <c r="AU408" s="141" t="s">
        <v>82</v>
      </c>
      <c r="AY408" s="16" t="s">
        <v>159</v>
      </c>
      <c r="BE408" s="142">
        <f>IF(N408="základní",J408,0)</f>
        <v>0</v>
      </c>
      <c r="BF408" s="142">
        <f>IF(N408="snížená",J408,0)</f>
        <v>0</v>
      </c>
      <c r="BG408" s="142">
        <f>IF(N408="zákl. přenesená",J408,0)</f>
        <v>0</v>
      </c>
      <c r="BH408" s="142">
        <f>IF(N408="sníž. přenesená",J408,0)</f>
        <v>0</v>
      </c>
      <c r="BI408" s="142">
        <f>IF(N408="nulová",J408,0)</f>
        <v>0</v>
      </c>
      <c r="BJ408" s="16" t="s">
        <v>82</v>
      </c>
      <c r="BK408" s="142">
        <f>ROUND(I408*H408,2)</f>
        <v>0</v>
      </c>
      <c r="BL408" s="16" t="s">
        <v>165</v>
      </c>
      <c r="BM408" s="141" t="s">
        <v>1116</v>
      </c>
    </row>
    <row r="409" spans="2:65" s="1" customFormat="1" ht="19.5">
      <c r="B409" s="31"/>
      <c r="D409" s="143" t="s">
        <v>167</v>
      </c>
      <c r="F409" s="144" t="s">
        <v>1117</v>
      </c>
      <c r="I409" s="145"/>
      <c r="L409" s="31"/>
      <c r="M409" s="146"/>
      <c r="T409" s="54"/>
      <c r="AT409" s="16" t="s">
        <v>167</v>
      </c>
      <c r="AU409" s="16" t="s">
        <v>82</v>
      </c>
    </row>
    <row r="410" spans="2:65" s="1" customFormat="1">
      <c r="B410" s="31"/>
      <c r="D410" s="147" t="s">
        <v>169</v>
      </c>
      <c r="F410" s="148" t="s">
        <v>1118</v>
      </c>
      <c r="I410" s="145"/>
      <c r="L410" s="31"/>
      <c r="M410" s="146"/>
      <c r="T410" s="54"/>
      <c r="AT410" s="16" t="s">
        <v>169</v>
      </c>
      <c r="AU410" s="16" t="s">
        <v>82</v>
      </c>
    </row>
    <row r="411" spans="2:65" s="11" customFormat="1" ht="25.9" customHeight="1">
      <c r="B411" s="119"/>
      <c r="D411" s="120" t="s">
        <v>73</v>
      </c>
      <c r="E411" s="121" t="s">
        <v>602</v>
      </c>
      <c r="F411" s="121" t="s">
        <v>603</v>
      </c>
      <c r="I411" s="122"/>
      <c r="J411" s="123">
        <f>BK411</f>
        <v>0</v>
      </c>
      <c r="L411" s="119"/>
      <c r="M411" s="124"/>
      <c r="P411" s="125">
        <f>P412+P429</f>
        <v>0</v>
      </c>
      <c r="R411" s="125">
        <f>R412+R429</f>
        <v>0.27418000000000003</v>
      </c>
      <c r="T411" s="126">
        <f>T412+T429</f>
        <v>0</v>
      </c>
      <c r="AR411" s="120" t="s">
        <v>82</v>
      </c>
      <c r="AT411" s="127" t="s">
        <v>73</v>
      </c>
      <c r="AU411" s="127" t="s">
        <v>74</v>
      </c>
      <c r="AY411" s="120" t="s">
        <v>159</v>
      </c>
      <c r="BK411" s="128">
        <f>BK412+BK429</f>
        <v>0</v>
      </c>
    </row>
    <row r="412" spans="2:65" s="11" customFormat="1" ht="22.9" customHeight="1">
      <c r="B412" s="119"/>
      <c r="D412" s="120" t="s">
        <v>73</v>
      </c>
      <c r="E412" s="179" t="s">
        <v>215</v>
      </c>
      <c r="F412" s="179" t="s">
        <v>1119</v>
      </c>
      <c r="I412" s="122"/>
      <c r="J412" s="180">
        <f>BK412</f>
        <v>0</v>
      </c>
      <c r="L412" s="119"/>
      <c r="M412" s="124"/>
      <c r="P412" s="125">
        <f>SUM(P413:P428)</f>
        <v>0</v>
      </c>
      <c r="R412" s="125">
        <f>SUM(R413:R428)</f>
        <v>0.27418000000000003</v>
      </c>
      <c r="T412" s="126">
        <f>SUM(T413:T428)</f>
        <v>0</v>
      </c>
      <c r="AR412" s="120" t="s">
        <v>82</v>
      </c>
      <c r="AT412" s="127" t="s">
        <v>73</v>
      </c>
      <c r="AU412" s="127" t="s">
        <v>82</v>
      </c>
      <c r="AY412" s="120" t="s">
        <v>159</v>
      </c>
      <c r="BK412" s="128">
        <f>SUM(BK413:BK428)</f>
        <v>0</v>
      </c>
    </row>
    <row r="413" spans="2:65" s="1" customFormat="1" ht="16.5" customHeight="1">
      <c r="B413" s="129"/>
      <c r="C413" s="130" t="s">
        <v>376</v>
      </c>
      <c r="D413" s="130" t="s">
        <v>160</v>
      </c>
      <c r="E413" s="131" t="s">
        <v>1120</v>
      </c>
      <c r="F413" s="132" t="s">
        <v>1121</v>
      </c>
      <c r="G413" s="133" t="s">
        <v>218</v>
      </c>
      <c r="H413" s="134">
        <v>1</v>
      </c>
      <c r="I413" s="135"/>
      <c r="J413" s="136">
        <f>ROUND(I413*H413,2)</f>
        <v>0</v>
      </c>
      <c r="K413" s="132" t="s">
        <v>164</v>
      </c>
      <c r="L413" s="31"/>
      <c r="M413" s="137" t="s">
        <v>1</v>
      </c>
      <c r="N413" s="138" t="s">
        <v>39</v>
      </c>
      <c r="P413" s="139">
        <f>O413*H413</f>
        <v>0</v>
      </c>
      <c r="Q413" s="139">
        <v>0.18608</v>
      </c>
      <c r="R413" s="139">
        <f>Q413*H413</f>
        <v>0.18608</v>
      </c>
      <c r="S413" s="139">
        <v>0</v>
      </c>
      <c r="T413" s="140">
        <f>S413*H413</f>
        <v>0</v>
      </c>
      <c r="AR413" s="141" t="s">
        <v>165</v>
      </c>
      <c r="AT413" s="141" t="s">
        <v>160</v>
      </c>
      <c r="AU413" s="141" t="s">
        <v>84</v>
      </c>
      <c r="AY413" s="16" t="s">
        <v>159</v>
      </c>
      <c r="BE413" s="142">
        <f>IF(N413="základní",J413,0)</f>
        <v>0</v>
      </c>
      <c r="BF413" s="142">
        <f>IF(N413="snížená",J413,0)</f>
        <v>0</v>
      </c>
      <c r="BG413" s="142">
        <f>IF(N413="zákl. přenesená",J413,0)</f>
        <v>0</v>
      </c>
      <c r="BH413" s="142">
        <f>IF(N413="sníž. přenesená",J413,0)</f>
        <v>0</v>
      </c>
      <c r="BI413" s="142">
        <f>IF(N413="nulová",J413,0)</f>
        <v>0</v>
      </c>
      <c r="BJ413" s="16" t="s">
        <v>82</v>
      </c>
      <c r="BK413" s="142">
        <f>ROUND(I413*H413,2)</f>
        <v>0</v>
      </c>
      <c r="BL413" s="16" t="s">
        <v>165</v>
      </c>
      <c r="BM413" s="141" t="s">
        <v>1122</v>
      </c>
    </row>
    <row r="414" spans="2:65" s="1" customFormat="1" ht="19.5">
      <c r="B414" s="31"/>
      <c r="D414" s="143" t="s">
        <v>167</v>
      </c>
      <c r="F414" s="144" t="s">
        <v>1123</v>
      </c>
      <c r="I414" s="145"/>
      <c r="L414" s="31"/>
      <c r="M414" s="146"/>
      <c r="T414" s="54"/>
      <c r="AT414" s="16" t="s">
        <v>167</v>
      </c>
      <c r="AU414" s="16" t="s">
        <v>84</v>
      </c>
    </row>
    <row r="415" spans="2:65" s="1" customFormat="1">
      <c r="B415" s="31"/>
      <c r="D415" s="147" t="s">
        <v>169</v>
      </c>
      <c r="F415" s="148" t="s">
        <v>1124</v>
      </c>
      <c r="I415" s="145"/>
      <c r="L415" s="31"/>
      <c r="M415" s="146"/>
      <c r="T415" s="54"/>
      <c r="AT415" s="16" t="s">
        <v>169</v>
      </c>
      <c r="AU415" s="16" t="s">
        <v>84</v>
      </c>
    </row>
    <row r="416" spans="2:65" s="12" customFormat="1">
      <c r="B416" s="149"/>
      <c r="D416" s="143" t="s">
        <v>171</v>
      </c>
      <c r="E416" s="150" t="s">
        <v>1</v>
      </c>
      <c r="F416" s="151" t="s">
        <v>82</v>
      </c>
      <c r="H416" s="152">
        <v>1</v>
      </c>
      <c r="I416" s="153"/>
      <c r="L416" s="149"/>
      <c r="M416" s="154"/>
      <c r="T416" s="155"/>
      <c r="AT416" s="150" t="s">
        <v>171</v>
      </c>
      <c r="AU416" s="150" t="s">
        <v>84</v>
      </c>
      <c r="AV416" s="12" t="s">
        <v>84</v>
      </c>
      <c r="AW416" s="12" t="s">
        <v>31</v>
      </c>
      <c r="AX416" s="12" t="s">
        <v>82</v>
      </c>
      <c r="AY416" s="150" t="s">
        <v>159</v>
      </c>
    </row>
    <row r="417" spans="2:65" s="1" customFormat="1" ht="16.5" customHeight="1">
      <c r="B417" s="129"/>
      <c r="C417" s="130" t="s">
        <v>424</v>
      </c>
      <c r="D417" s="130" t="s">
        <v>160</v>
      </c>
      <c r="E417" s="131" t="s">
        <v>1125</v>
      </c>
      <c r="F417" s="132" t="s">
        <v>1126</v>
      </c>
      <c r="G417" s="133" t="s">
        <v>218</v>
      </c>
      <c r="H417" s="134">
        <v>1</v>
      </c>
      <c r="I417" s="135"/>
      <c r="J417" s="136">
        <f>ROUND(I417*H417,2)</f>
        <v>0</v>
      </c>
      <c r="K417" s="132" t="s">
        <v>164</v>
      </c>
      <c r="L417" s="31"/>
      <c r="M417" s="137" t="s">
        <v>1</v>
      </c>
      <c r="N417" s="138" t="s">
        <v>39</v>
      </c>
      <c r="P417" s="139">
        <f>O417*H417</f>
        <v>0</v>
      </c>
      <c r="Q417" s="139">
        <v>0</v>
      </c>
      <c r="R417" s="139">
        <f>Q417*H417</f>
        <v>0</v>
      </c>
      <c r="S417" s="139">
        <v>0</v>
      </c>
      <c r="T417" s="140">
        <f>S417*H417</f>
        <v>0</v>
      </c>
      <c r="AR417" s="141" t="s">
        <v>165</v>
      </c>
      <c r="AT417" s="141" t="s">
        <v>160</v>
      </c>
      <c r="AU417" s="141" t="s">
        <v>84</v>
      </c>
      <c r="AY417" s="16" t="s">
        <v>159</v>
      </c>
      <c r="BE417" s="142">
        <f>IF(N417="základní",J417,0)</f>
        <v>0</v>
      </c>
      <c r="BF417" s="142">
        <f>IF(N417="snížená",J417,0)</f>
        <v>0</v>
      </c>
      <c r="BG417" s="142">
        <f>IF(N417="zákl. přenesená",J417,0)</f>
        <v>0</v>
      </c>
      <c r="BH417" s="142">
        <f>IF(N417="sníž. přenesená",J417,0)</f>
        <v>0</v>
      </c>
      <c r="BI417" s="142">
        <f>IF(N417="nulová",J417,0)</f>
        <v>0</v>
      </c>
      <c r="BJ417" s="16" t="s">
        <v>82</v>
      </c>
      <c r="BK417" s="142">
        <f>ROUND(I417*H417,2)</f>
        <v>0</v>
      </c>
      <c r="BL417" s="16" t="s">
        <v>165</v>
      </c>
      <c r="BM417" s="141" t="s">
        <v>1127</v>
      </c>
    </row>
    <row r="418" spans="2:65" s="1" customFormat="1">
      <c r="B418" s="31"/>
      <c r="D418" s="143" t="s">
        <v>167</v>
      </c>
      <c r="F418" s="144" t="s">
        <v>1128</v>
      </c>
      <c r="I418" s="145"/>
      <c r="L418" s="31"/>
      <c r="M418" s="146"/>
      <c r="T418" s="54"/>
      <c r="AT418" s="16" t="s">
        <v>167</v>
      </c>
      <c r="AU418" s="16" t="s">
        <v>84</v>
      </c>
    </row>
    <row r="419" spans="2:65" s="1" customFormat="1">
      <c r="B419" s="31"/>
      <c r="D419" s="147" t="s">
        <v>169</v>
      </c>
      <c r="F419" s="148" t="s">
        <v>1129</v>
      </c>
      <c r="I419" s="145"/>
      <c r="L419" s="31"/>
      <c r="M419" s="146"/>
      <c r="T419" s="54"/>
      <c r="AT419" s="16" t="s">
        <v>169</v>
      </c>
      <c r="AU419" s="16" t="s">
        <v>84</v>
      </c>
    </row>
    <row r="420" spans="2:65" s="12" customFormat="1">
      <c r="B420" s="149"/>
      <c r="D420" s="143" t="s">
        <v>171</v>
      </c>
      <c r="E420" s="150" t="s">
        <v>1</v>
      </c>
      <c r="F420" s="151" t="s">
        <v>82</v>
      </c>
      <c r="H420" s="152">
        <v>1</v>
      </c>
      <c r="I420" s="153"/>
      <c r="L420" s="149"/>
      <c r="M420" s="154"/>
      <c r="T420" s="155"/>
      <c r="AT420" s="150" t="s">
        <v>171</v>
      </c>
      <c r="AU420" s="150" t="s">
        <v>84</v>
      </c>
      <c r="AV420" s="12" t="s">
        <v>84</v>
      </c>
      <c r="AW420" s="12" t="s">
        <v>31</v>
      </c>
      <c r="AX420" s="12" t="s">
        <v>82</v>
      </c>
      <c r="AY420" s="150" t="s">
        <v>159</v>
      </c>
    </row>
    <row r="421" spans="2:65" s="1" customFormat="1" ht="21.75" customHeight="1">
      <c r="B421" s="129"/>
      <c r="C421" s="130" t="s">
        <v>576</v>
      </c>
      <c r="D421" s="130" t="s">
        <v>160</v>
      </c>
      <c r="E421" s="131" t="s">
        <v>1130</v>
      </c>
      <c r="F421" s="132" t="s">
        <v>1131</v>
      </c>
      <c r="G421" s="133" t="s">
        <v>218</v>
      </c>
      <c r="H421" s="134">
        <v>1</v>
      </c>
      <c r="I421" s="135"/>
      <c r="J421" s="136">
        <f>ROUND(I421*H421,2)</f>
        <v>0</v>
      </c>
      <c r="K421" s="132" t="s">
        <v>164</v>
      </c>
      <c r="L421" s="31"/>
      <c r="M421" s="137" t="s">
        <v>1</v>
      </c>
      <c r="N421" s="138" t="s">
        <v>39</v>
      </c>
      <c r="P421" s="139">
        <f>O421*H421</f>
        <v>0</v>
      </c>
      <c r="Q421" s="139">
        <v>8.6860000000000007E-2</v>
      </c>
      <c r="R421" s="139">
        <f>Q421*H421</f>
        <v>8.6860000000000007E-2</v>
      </c>
      <c r="S421" s="139">
        <v>0</v>
      </c>
      <c r="T421" s="140">
        <f>S421*H421</f>
        <v>0</v>
      </c>
      <c r="AR421" s="141" t="s">
        <v>165</v>
      </c>
      <c r="AT421" s="141" t="s">
        <v>160</v>
      </c>
      <c r="AU421" s="141" t="s">
        <v>84</v>
      </c>
      <c r="AY421" s="16" t="s">
        <v>159</v>
      </c>
      <c r="BE421" s="142">
        <f>IF(N421="základní",J421,0)</f>
        <v>0</v>
      </c>
      <c r="BF421" s="142">
        <f>IF(N421="snížená",J421,0)</f>
        <v>0</v>
      </c>
      <c r="BG421" s="142">
        <f>IF(N421="zákl. přenesená",J421,0)</f>
        <v>0</v>
      </c>
      <c r="BH421" s="142">
        <f>IF(N421="sníž. přenesená",J421,0)</f>
        <v>0</v>
      </c>
      <c r="BI421" s="142">
        <f>IF(N421="nulová",J421,0)</f>
        <v>0</v>
      </c>
      <c r="BJ421" s="16" t="s">
        <v>82</v>
      </c>
      <c r="BK421" s="142">
        <f>ROUND(I421*H421,2)</f>
        <v>0</v>
      </c>
      <c r="BL421" s="16" t="s">
        <v>165</v>
      </c>
      <c r="BM421" s="141" t="s">
        <v>1132</v>
      </c>
    </row>
    <row r="422" spans="2:65" s="1" customFormat="1" ht="19.5">
      <c r="B422" s="31"/>
      <c r="D422" s="143" t="s">
        <v>167</v>
      </c>
      <c r="F422" s="144" t="s">
        <v>1133</v>
      </c>
      <c r="I422" s="145"/>
      <c r="L422" s="31"/>
      <c r="M422" s="146"/>
      <c r="T422" s="54"/>
      <c r="AT422" s="16" t="s">
        <v>167</v>
      </c>
      <c r="AU422" s="16" t="s">
        <v>84</v>
      </c>
    </row>
    <row r="423" spans="2:65" s="1" customFormat="1">
      <c r="B423" s="31"/>
      <c r="D423" s="147" t="s">
        <v>169</v>
      </c>
      <c r="F423" s="148" t="s">
        <v>1134</v>
      </c>
      <c r="I423" s="145"/>
      <c r="L423" s="31"/>
      <c r="M423" s="146"/>
      <c r="T423" s="54"/>
      <c r="AT423" s="16" t="s">
        <v>169</v>
      </c>
      <c r="AU423" s="16" t="s">
        <v>84</v>
      </c>
    </row>
    <row r="424" spans="2:65" s="12" customFormat="1">
      <c r="B424" s="149"/>
      <c r="D424" s="143" t="s">
        <v>171</v>
      </c>
      <c r="E424" s="150" t="s">
        <v>1</v>
      </c>
      <c r="F424" s="151" t="s">
        <v>82</v>
      </c>
      <c r="H424" s="152">
        <v>1</v>
      </c>
      <c r="I424" s="153"/>
      <c r="L424" s="149"/>
      <c r="M424" s="154"/>
      <c r="T424" s="155"/>
      <c r="AT424" s="150" t="s">
        <v>171</v>
      </c>
      <c r="AU424" s="150" t="s">
        <v>84</v>
      </c>
      <c r="AV424" s="12" t="s">
        <v>84</v>
      </c>
      <c r="AW424" s="12" t="s">
        <v>31</v>
      </c>
      <c r="AX424" s="12" t="s">
        <v>82</v>
      </c>
      <c r="AY424" s="150" t="s">
        <v>159</v>
      </c>
    </row>
    <row r="425" spans="2:65" s="1" customFormat="1" ht="16.5" customHeight="1">
      <c r="B425" s="129"/>
      <c r="C425" s="130" t="s">
        <v>443</v>
      </c>
      <c r="D425" s="130" t="s">
        <v>160</v>
      </c>
      <c r="E425" s="131" t="s">
        <v>1135</v>
      </c>
      <c r="F425" s="132" t="s">
        <v>1136</v>
      </c>
      <c r="G425" s="133" t="s">
        <v>218</v>
      </c>
      <c r="H425" s="134">
        <v>2</v>
      </c>
      <c r="I425" s="135"/>
      <c r="J425" s="136">
        <f>ROUND(I425*H425,2)</f>
        <v>0</v>
      </c>
      <c r="K425" s="132" t="s">
        <v>164</v>
      </c>
      <c r="L425" s="31"/>
      <c r="M425" s="137" t="s">
        <v>1</v>
      </c>
      <c r="N425" s="138" t="s">
        <v>39</v>
      </c>
      <c r="P425" s="139">
        <f>O425*H425</f>
        <v>0</v>
      </c>
      <c r="Q425" s="139">
        <v>6.2E-4</v>
      </c>
      <c r="R425" s="139">
        <f>Q425*H425</f>
        <v>1.24E-3</v>
      </c>
      <c r="S425" s="139">
        <v>0</v>
      </c>
      <c r="T425" s="140">
        <f>S425*H425</f>
        <v>0</v>
      </c>
      <c r="AR425" s="141" t="s">
        <v>165</v>
      </c>
      <c r="AT425" s="141" t="s">
        <v>160</v>
      </c>
      <c r="AU425" s="141" t="s">
        <v>84</v>
      </c>
      <c r="AY425" s="16" t="s">
        <v>159</v>
      </c>
      <c r="BE425" s="142">
        <f>IF(N425="základní",J425,0)</f>
        <v>0</v>
      </c>
      <c r="BF425" s="142">
        <f>IF(N425="snížená",J425,0)</f>
        <v>0</v>
      </c>
      <c r="BG425" s="142">
        <f>IF(N425="zákl. přenesená",J425,0)</f>
        <v>0</v>
      </c>
      <c r="BH425" s="142">
        <f>IF(N425="sníž. přenesená",J425,0)</f>
        <v>0</v>
      </c>
      <c r="BI425" s="142">
        <f>IF(N425="nulová",J425,0)</f>
        <v>0</v>
      </c>
      <c r="BJ425" s="16" t="s">
        <v>82</v>
      </c>
      <c r="BK425" s="142">
        <f>ROUND(I425*H425,2)</f>
        <v>0</v>
      </c>
      <c r="BL425" s="16" t="s">
        <v>165</v>
      </c>
      <c r="BM425" s="141" t="s">
        <v>1137</v>
      </c>
    </row>
    <row r="426" spans="2:65" s="1" customFormat="1">
      <c r="B426" s="31"/>
      <c r="D426" s="143" t="s">
        <v>167</v>
      </c>
      <c r="F426" s="144" t="s">
        <v>1138</v>
      </c>
      <c r="I426" s="145"/>
      <c r="L426" s="31"/>
      <c r="M426" s="146"/>
      <c r="T426" s="54"/>
      <c r="AT426" s="16" t="s">
        <v>167</v>
      </c>
      <c r="AU426" s="16" t="s">
        <v>84</v>
      </c>
    </row>
    <row r="427" spans="2:65" s="1" customFormat="1">
      <c r="B427" s="31"/>
      <c r="D427" s="147" t="s">
        <v>169</v>
      </c>
      <c r="F427" s="148" t="s">
        <v>1139</v>
      </c>
      <c r="I427" s="145"/>
      <c r="L427" s="31"/>
      <c r="M427" s="146"/>
      <c r="T427" s="54"/>
      <c r="AT427" s="16" t="s">
        <v>169</v>
      </c>
      <c r="AU427" s="16" t="s">
        <v>84</v>
      </c>
    </row>
    <row r="428" spans="2:65" s="12" customFormat="1">
      <c r="B428" s="149"/>
      <c r="D428" s="143" t="s">
        <v>171</v>
      </c>
      <c r="E428" s="150" t="s">
        <v>1</v>
      </c>
      <c r="F428" s="151" t="s">
        <v>84</v>
      </c>
      <c r="H428" s="152">
        <v>2</v>
      </c>
      <c r="I428" s="153"/>
      <c r="L428" s="149"/>
      <c r="M428" s="154"/>
      <c r="T428" s="155"/>
      <c r="AT428" s="150" t="s">
        <v>171</v>
      </c>
      <c r="AU428" s="150" t="s">
        <v>84</v>
      </c>
      <c r="AV428" s="12" t="s">
        <v>84</v>
      </c>
      <c r="AW428" s="12" t="s">
        <v>31</v>
      </c>
      <c r="AX428" s="12" t="s">
        <v>82</v>
      </c>
      <c r="AY428" s="150" t="s">
        <v>159</v>
      </c>
    </row>
    <row r="429" spans="2:65" s="11" customFormat="1" ht="22.9" customHeight="1">
      <c r="B429" s="119"/>
      <c r="D429" s="120" t="s">
        <v>73</v>
      </c>
      <c r="E429" s="179" t="s">
        <v>625</v>
      </c>
      <c r="F429" s="179" t="s">
        <v>626</v>
      </c>
      <c r="I429" s="122"/>
      <c r="J429" s="180">
        <f>BK429</f>
        <v>0</v>
      </c>
      <c r="L429" s="119"/>
      <c r="M429" s="124"/>
      <c r="P429" s="125">
        <f>SUM(P430:P444)</f>
        <v>0</v>
      </c>
      <c r="R429" s="125">
        <f>SUM(R430:R444)</f>
        <v>0</v>
      </c>
      <c r="T429" s="126">
        <f>SUM(T430:T444)</f>
        <v>0</v>
      </c>
      <c r="AR429" s="120" t="s">
        <v>82</v>
      </c>
      <c r="AT429" s="127" t="s">
        <v>73</v>
      </c>
      <c r="AU429" s="127" t="s">
        <v>82</v>
      </c>
      <c r="AY429" s="120" t="s">
        <v>159</v>
      </c>
      <c r="BK429" s="128">
        <f>SUM(BK430:BK444)</f>
        <v>0</v>
      </c>
    </row>
    <row r="430" spans="2:65" s="1" customFormat="1" ht="16.5" customHeight="1">
      <c r="B430" s="129"/>
      <c r="C430" s="130" t="s">
        <v>605</v>
      </c>
      <c r="D430" s="130" t="s">
        <v>160</v>
      </c>
      <c r="E430" s="131" t="s">
        <v>642</v>
      </c>
      <c r="F430" s="132" t="s">
        <v>643</v>
      </c>
      <c r="G430" s="133" t="s">
        <v>303</v>
      </c>
      <c r="H430" s="134">
        <v>11.56</v>
      </c>
      <c r="I430" s="135"/>
      <c r="J430" s="136">
        <f>ROUND(I430*H430,2)</f>
        <v>0</v>
      </c>
      <c r="K430" s="132" t="s">
        <v>164</v>
      </c>
      <c r="L430" s="31"/>
      <c r="M430" s="137" t="s">
        <v>1</v>
      </c>
      <c r="N430" s="138" t="s">
        <v>39</v>
      </c>
      <c r="P430" s="139">
        <f>O430*H430</f>
        <v>0</v>
      </c>
      <c r="Q430" s="139">
        <v>0</v>
      </c>
      <c r="R430" s="139">
        <f>Q430*H430</f>
        <v>0</v>
      </c>
      <c r="S430" s="139">
        <v>0</v>
      </c>
      <c r="T430" s="140">
        <f>S430*H430</f>
        <v>0</v>
      </c>
      <c r="AR430" s="141" t="s">
        <v>165</v>
      </c>
      <c r="AT430" s="141" t="s">
        <v>160</v>
      </c>
      <c r="AU430" s="141" t="s">
        <v>84</v>
      </c>
      <c r="AY430" s="16" t="s">
        <v>159</v>
      </c>
      <c r="BE430" s="142">
        <f>IF(N430="základní",J430,0)</f>
        <v>0</v>
      </c>
      <c r="BF430" s="142">
        <f>IF(N430="snížená",J430,0)</f>
        <v>0</v>
      </c>
      <c r="BG430" s="142">
        <f>IF(N430="zákl. přenesená",J430,0)</f>
        <v>0</v>
      </c>
      <c r="BH430" s="142">
        <f>IF(N430="sníž. přenesená",J430,0)</f>
        <v>0</v>
      </c>
      <c r="BI430" s="142">
        <f>IF(N430="nulová",J430,0)</f>
        <v>0</v>
      </c>
      <c r="BJ430" s="16" t="s">
        <v>82</v>
      </c>
      <c r="BK430" s="142">
        <f>ROUND(I430*H430,2)</f>
        <v>0</v>
      </c>
      <c r="BL430" s="16" t="s">
        <v>165</v>
      </c>
      <c r="BM430" s="141" t="s">
        <v>1140</v>
      </c>
    </row>
    <row r="431" spans="2:65" s="1" customFormat="1">
      <c r="B431" s="31"/>
      <c r="D431" s="143" t="s">
        <v>167</v>
      </c>
      <c r="F431" s="144" t="s">
        <v>645</v>
      </c>
      <c r="I431" s="145"/>
      <c r="L431" s="31"/>
      <c r="M431" s="146"/>
      <c r="T431" s="54"/>
      <c r="AT431" s="16" t="s">
        <v>167</v>
      </c>
      <c r="AU431" s="16" t="s">
        <v>84</v>
      </c>
    </row>
    <row r="432" spans="2:65" s="1" customFormat="1">
      <c r="B432" s="31"/>
      <c r="D432" s="147" t="s">
        <v>169</v>
      </c>
      <c r="F432" s="148" t="s">
        <v>646</v>
      </c>
      <c r="I432" s="145"/>
      <c r="L432" s="31"/>
      <c r="M432" s="146"/>
      <c r="T432" s="54"/>
      <c r="AT432" s="16" t="s">
        <v>169</v>
      </c>
      <c r="AU432" s="16" t="s">
        <v>84</v>
      </c>
    </row>
    <row r="433" spans="2:65" s="12" customFormat="1">
      <c r="B433" s="149"/>
      <c r="D433" s="143" t="s">
        <v>171</v>
      </c>
      <c r="E433" s="150" t="s">
        <v>1</v>
      </c>
      <c r="F433" s="151" t="s">
        <v>1141</v>
      </c>
      <c r="H433" s="152">
        <v>11.56</v>
      </c>
      <c r="I433" s="153"/>
      <c r="L433" s="149"/>
      <c r="M433" s="154"/>
      <c r="T433" s="155"/>
      <c r="AT433" s="150" t="s">
        <v>171</v>
      </c>
      <c r="AU433" s="150" t="s">
        <v>84</v>
      </c>
      <c r="AV433" s="12" t="s">
        <v>84</v>
      </c>
      <c r="AW433" s="12" t="s">
        <v>31</v>
      </c>
      <c r="AX433" s="12" t="s">
        <v>74</v>
      </c>
      <c r="AY433" s="150" t="s">
        <v>159</v>
      </c>
    </row>
    <row r="434" spans="2:65" s="13" customFormat="1">
      <c r="B434" s="156"/>
      <c r="D434" s="143" t="s">
        <v>171</v>
      </c>
      <c r="E434" s="157" t="s">
        <v>1</v>
      </c>
      <c r="F434" s="158" t="s">
        <v>173</v>
      </c>
      <c r="H434" s="159">
        <v>11.56</v>
      </c>
      <c r="I434" s="160"/>
      <c r="L434" s="156"/>
      <c r="M434" s="161"/>
      <c r="T434" s="162"/>
      <c r="AT434" s="157" t="s">
        <v>171</v>
      </c>
      <c r="AU434" s="157" t="s">
        <v>84</v>
      </c>
      <c r="AV434" s="13" t="s">
        <v>165</v>
      </c>
      <c r="AW434" s="13" t="s">
        <v>31</v>
      </c>
      <c r="AX434" s="13" t="s">
        <v>82</v>
      </c>
      <c r="AY434" s="157" t="s">
        <v>159</v>
      </c>
    </row>
    <row r="435" spans="2:65" s="1" customFormat="1" ht="16.5" customHeight="1">
      <c r="B435" s="129"/>
      <c r="C435" s="130" t="s">
        <v>613</v>
      </c>
      <c r="D435" s="130" t="s">
        <v>160</v>
      </c>
      <c r="E435" s="131" t="s">
        <v>649</v>
      </c>
      <c r="F435" s="132" t="s">
        <v>650</v>
      </c>
      <c r="G435" s="133" t="s">
        <v>303</v>
      </c>
      <c r="H435" s="134">
        <v>57.8</v>
      </c>
      <c r="I435" s="135"/>
      <c r="J435" s="136">
        <f>ROUND(I435*H435,2)</f>
        <v>0</v>
      </c>
      <c r="K435" s="132" t="s">
        <v>164</v>
      </c>
      <c r="L435" s="31"/>
      <c r="M435" s="137" t="s">
        <v>1</v>
      </c>
      <c r="N435" s="138" t="s">
        <v>39</v>
      </c>
      <c r="P435" s="139">
        <f>O435*H435</f>
        <v>0</v>
      </c>
      <c r="Q435" s="139">
        <v>0</v>
      </c>
      <c r="R435" s="139">
        <f>Q435*H435</f>
        <v>0</v>
      </c>
      <c r="S435" s="139">
        <v>0</v>
      </c>
      <c r="T435" s="140">
        <f>S435*H435</f>
        <v>0</v>
      </c>
      <c r="AR435" s="141" t="s">
        <v>165</v>
      </c>
      <c r="AT435" s="141" t="s">
        <v>160</v>
      </c>
      <c r="AU435" s="141" t="s">
        <v>84</v>
      </c>
      <c r="AY435" s="16" t="s">
        <v>159</v>
      </c>
      <c r="BE435" s="142">
        <f>IF(N435="základní",J435,0)</f>
        <v>0</v>
      </c>
      <c r="BF435" s="142">
        <f>IF(N435="snížená",J435,0)</f>
        <v>0</v>
      </c>
      <c r="BG435" s="142">
        <f>IF(N435="zákl. přenesená",J435,0)</f>
        <v>0</v>
      </c>
      <c r="BH435" s="142">
        <f>IF(N435="sníž. přenesená",J435,0)</f>
        <v>0</v>
      </c>
      <c r="BI435" s="142">
        <f>IF(N435="nulová",J435,0)</f>
        <v>0</v>
      </c>
      <c r="BJ435" s="16" t="s">
        <v>82</v>
      </c>
      <c r="BK435" s="142">
        <f>ROUND(I435*H435,2)</f>
        <v>0</v>
      </c>
      <c r="BL435" s="16" t="s">
        <v>165</v>
      </c>
      <c r="BM435" s="141" t="s">
        <v>1142</v>
      </c>
    </row>
    <row r="436" spans="2:65" s="1" customFormat="1" ht="19.5">
      <c r="B436" s="31"/>
      <c r="D436" s="143" t="s">
        <v>167</v>
      </c>
      <c r="F436" s="144" t="s">
        <v>652</v>
      </c>
      <c r="I436" s="145"/>
      <c r="L436" s="31"/>
      <c r="M436" s="146"/>
      <c r="T436" s="54"/>
      <c r="AT436" s="16" t="s">
        <v>167</v>
      </c>
      <c r="AU436" s="16" t="s">
        <v>84</v>
      </c>
    </row>
    <row r="437" spans="2:65" s="1" customFormat="1">
      <c r="B437" s="31"/>
      <c r="D437" s="147" t="s">
        <v>169</v>
      </c>
      <c r="F437" s="148" t="s">
        <v>653</v>
      </c>
      <c r="I437" s="145"/>
      <c r="L437" s="31"/>
      <c r="M437" s="146"/>
      <c r="T437" s="54"/>
      <c r="AT437" s="16" t="s">
        <v>169</v>
      </c>
      <c r="AU437" s="16" t="s">
        <v>84</v>
      </c>
    </row>
    <row r="438" spans="2:65" s="12" customFormat="1">
      <c r="B438" s="149"/>
      <c r="D438" s="143" t="s">
        <v>171</v>
      </c>
      <c r="E438" s="150" t="s">
        <v>1</v>
      </c>
      <c r="F438" s="151" t="s">
        <v>1143</v>
      </c>
      <c r="H438" s="152">
        <v>57.8</v>
      </c>
      <c r="I438" s="153"/>
      <c r="L438" s="149"/>
      <c r="M438" s="154"/>
      <c r="T438" s="155"/>
      <c r="AT438" s="150" t="s">
        <v>171</v>
      </c>
      <c r="AU438" s="150" t="s">
        <v>84</v>
      </c>
      <c r="AV438" s="12" t="s">
        <v>84</v>
      </c>
      <c r="AW438" s="12" t="s">
        <v>31</v>
      </c>
      <c r="AX438" s="12" t="s">
        <v>74</v>
      </c>
      <c r="AY438" s="150" t="s">
        <v>159</v>
      </c>
    </row>
    <row r="439" spans="2:65" s="13" customFormat="1">
      <c r="B439" s="156"/>
      <c r="D439" s="143" t="s">
        <v>171</v>
      </c>
      <c r="E439" s="157" t="s">
        <v>1</v>
      </c>
      <c r="F439" s="158" t="s">
        <v>173</v>
      </c>
      <c r="H439" s="159">
        <v>57.8</v>
      </c>
      <c r="I439" s="160"/>
      <c r="L439" s="156"/>
      <c r="M439" s="161"/>
      <c r="T439" s="162"/>
      <c r="AT439" s="157" t="s">
        <v>171</v>
      </c>
      <c r="AU439" s="157" t="s">
        <v>84</v>
      </c>
      <c r="AV439" s="13" t="s">
        <v>165</v>
      </c>
      <c r="AW439" s="13" t="s">
        <v>31</v>
      </c>
      <c r="AX439" s="13" t="s">
        <v>82</v>
      </c>
      <c r="AY439" s="157" t="s">
        <v>159</v>
      </c>
    </row>
    <row r="440" spans="2:65" s="1" customFormat="1" ht="21.75" customHeight="1">
      <c r="B440" s="129"/>
      <c r="C440" s="130" t="s">
        <v>618</v>
      </c>
      <c r="D440" s="130" t="s">
        <v>160</v>
      </c>
      <c r="E440" s="131" t="s">
        <v>656</v>
      </c>
      <c r="F440" s="132" t="s">
        <v>657</v>
      </c>
      <c r="G440" s="133" t="s">
        <v>303</v>
      </c>
      <c r="H440" s="134">
        <v>11.56</v>
      </c>
      <c r="I440" s="135"/>
      <c r="J440" s="136">
        <f>ROUND(I440*H440,2)</f>
        <v>0</v>
      </c>
      <c r="K440" s="132" t="s">
        <v>164</v>
      </c>
      <c r="L440" s="31"/>
      <c r="M440" s="137" t="s">
        <v>1</v>
      </c>
      <c r="N440" s="138" t="s">
        <v>39</v>
      </c>
      <c r="P440" s="139">
        <f>O440*H440</f>
        <v>0</v>
      </c>
      <c r="Q440" s="139">
        <v>0</v>
      </c>
      <c r="R440" s="139">
        <f>Q440*H440</f>
        <v>0</v>
      </c>
      <c r="S440" s="139">
        <v>0</v>
      </c>
      <c r="T440" s="140">
        <f>S440*H440</f>
        <v>0</v>
      </c>
      <c r="AR440" s="141" t="s">
        <v>165</v>
      </c>
      <c r="AT440" s="141" t="s">
        <v>160</v>
      </c>
      <c r="AU440" s="141" t="s">
        <v>84</v>
      </c>
      <c r="AY440" s="16" t="s">
        <v>159</v>
      </c>
      <c r="BE440" s="142">
        <f>IF(N440="základní",J440,0)</f>
        <v>0</v>
      </c>
      <c r="BF440" s="142">
        <f>IF(N440="snížená",J440,0)</f>
        <v>0</v>
      </c>
      <c r="BG440" s="142">
        <f>IF(N440="zákl. přenesená",J440,0)</f>
        <v>0</v>
      </c>
      <c r="BH440" s="142">
        <f>IF(N440="sníž. přenesená",J440,0)</f>
        <v>0</v>
      </c>
      <c r="BI440" s="142">
        <f>IF(N440="nulová",J440,0)</f>
        <v>0</v>
      </c>
      <c r="BJ440" s="16" t="s">
        <v>82</v>
      </c>
      <c r="BK440" s="142">
        <f>ROUND(I440*H440,2)</f>
        <v>0</v>
      </c>
      <c r="BL440" s="16" t="s">
        <v>165</v>
      </c>
      <c r="BM440" s="141" t="s">
        <v>1144</v>
      </c>
    </row>
    <row r="441" spans="2:65" s="1" customFormat="1">
      <c r="B441" s="31"/>
      <c r="D441" s="143" t="s">
        <v>167</v>
      </c>
      <c r="F441" s="144" t="s">
        <v>659</v>
      </c>
      <c r="I441" s="145"/>
      <c r="L441" s="31"/>
      <c r="M441" s="146"/>
      <c r="T441" s="54"/>
      <c r="AT441" s="16" t="s">
        <v>167</v>
      </c>
      <c r="AU441" s="16" t="s">
        <v>84</v>
      </c>
    </row>
    <row r="442" spans="2:65" s="1" customFormat="1">
      <c r="B442" s="31"/>
      <c r="D442" s="147" t="s">
        <v>169</v>
      </c>
      <c r="F442" s="148" t="s">
        <v>660</v>
      </c>
      <c r="I442" s="145"/>
      <c r="L442" s="31"/>
      <c r="M442" s="146"/>
      <c r="T442" s="54"/>
      <c r="AT442" s="16" t="s">
        <v>169</v>
      </c>
      <c r="AU442" s="16" t="s">
        <v>84</v>
      </c>
    </row>
    <row r="443" spans="2:65" s="12" customFormat="1">
      <c r="B443" s="149"/>
      <c r="D443" s="143" t="s">
        <v>171</v>
      </c>
      <c r="E443" s="150" t="s">
        <v>1</v>
      </c>
      <c r="F443" s="151" t="s">
        <v>1141</v>
      </c>
      <c r="H443" s="152">
        <v>11.56</v>
      </c>
      <c r="I443" s="153"/>
      <c r="L443" s="149"/>
      <c r="M443" s="154"/>
      <c r="T443" s="155"/>
      <c r="AT443" s="150" t="s">
        <v>171</v>
      </c>
      <c r="AU443" s="150" t="s">
        <v>84</v>
      </c>
      <c r="AV443" s="12" t="s">
        <v>84</v>
      </c>
      <c r="AW443" s="12" t="s">
        <v>31</v>
      </c>
      <c r="AX443" s="12" t="s">
        <v>74</v>
      </c>
      <c r="AY443" s="150" t="s">
        <v>159</v>
      </c>
    </row>
    <row r="444" spans="2:65" s="13" customFormat="1">
      <c r="B444" s="156"/>
      <c r="D444" s="143" t="s">
        <v>171</v>
      </c>
      <c r="E444" s="157" t="s">
        <v>1</v>
      </c>
      <c r="F444" s="158" t="s">
        <v>173</v>
      </c>
      <c r="H444" s="159">
        <v>11.56</v>
      </c>
      <c r="I444" s="160"/>
      <c r="L444" s="156"/>
      <c r="M444" s="161"/>
      <c r="T444" s="162"/>
      <c r="AT444" s="157" t="s">
        <v>171</v>
      </c>
      <c r="AU444" s="157" t="s">
        <v>84</v>
      </c>
      <c r="AV444" s="13" t="s">
        <v>165</v>
      </c>
      <c r="AW444" s="13" t="s">
        <v>31</v>
      </c>
      <c r="AX444" s="13" t="s">
        <v>82</v>
      </c>
      <c r="AY444" s="157" t="s">
        <v>159</v>
      </c>
    </row>
    <row r="445" spans="2:65" s="11" customFormat="1" ht="25.9" customHeight="1">
      <c r="B445" s="119"/>
      <c r="D445" s="120" t="s">
        <v>73</v>
      </c>
      <c r="E445" s="121" t="s">
        <v>1145</v>
      </c>
      <c r="F445" s="121" t="s">
        <v>1146</v>
      </c>
      <c r="I445" s="122"/>
      <c r="J445" s="123">
        <f>BK445</f>
        <v>0</v>
      </c>
      <c r="L445" s="119"/>
      <c r="M445" s="124"/>
      <c r="P445" s="125">
        <f>SUM(P446:P453)</f>
        <v>0</v>
      </c>
      <c r="R445" s="125">
        <f>SUM(R446:R453)</f>
        <v>0</v>
      </c>
      <c r="T445" s="126">
        <f>SUM(T446:T453)</f>
        <v>0</v>
      </c>
      <c r="AR445" s="120" t="s">
        <v>84</v>
      </c>
      <c r="AT445" s="127" t="s">
        <v>73</v>
      </c>
      <c r="AU445" s="127" t="s">
        <v>74</v>
      </c>
      <c r="AY445" s="120" t="s">
        <v>159</v>
      </c>
      <c r="BK445" s="128">
        <f>SUM(BK446:BK453)</f>
        <v>0</v>
      </c>
    </row>
    <row r="446" spans="2:65" s="1" customFormat="1" ht="16.5" customHeight="1">
      <c r="B446" s="129"/>
      <c r="C446" s="130" t="s">
        <v>627</v>
      </c>
      <c r="D446" s="130" t="s">
        <v>160</v>
      </c>
      <c r="E446" s="131" t="s">
        <v>1147</v>
      </c>
      <c r="F446" s="132" t="s">
        <v>1148</v>
      </c>
      <c r="G446" s="133" t="s">
        <v>218</v>
      </c>
      <c r="H446" s="134">
        <v>1</v>
      </c>
      <c r="I446" s="135"/>
      <c r="J446" s="136">
        <f>ROUND(I446*H446,2)</f>
        <v>0</v>
      </c>
      <c r="K446" s="132" t="s">
        <v>1149</v>
      </c>
      <c r="L446" s="31"/>
      <c r="M446" s="137" t="s">
        <v>1</v>
      </c>
      <c r="N446" s="138" t="s">
        <v>39</v>
      </c>
      <c r="P446" s="139">
        <f>O446*H446</f>
        <v>0</v>
      </c>
      <c r="Q446" s="139">
        <v>0</v>
      </c>
      <c r="R446" s="139">
        <f>Q446*H446</f>
        <v>0</v>
      </c>
      <c r="S446" s="139">
        <v>0</v>
      </c>
      <c r="T446" s="140">
        <f>S446*H446</f>
        <v>0</v>
      </c>
      <c r="AR446" s="141" t="s">
        <v>268</v>
      </c>
      <c r="AT446" s="141" t="s">
        <v>160</v>
      </c>
      <c r="AU446" s="141" t="s">
        <v>82</v>
      </c>
      <c r="AY446" s="16" t="s">
        <v>159</v>
      </c>
      <c r="BE446" s="142">
        <f>IF(N446="základní",J446,0)</f>
        <v>0</v>
      </c>
      <c r="BF446" s="142">
        <f>IF(N446="snížená",J446,0)</f>
        <v>0</v>
      </c>
      <c r="BG446" s="142">
        <f>IF(N446="zákl. přenesená",J446,0)</f>
        <v>0</v>
      </c>
      <c r="BH446" s="142">
        <f>IF(N446="sníž. přenesená",J446,0)</f>
        <v>0</v>
      </c>
      <c r="BI446" s="142">
        <f>IF(N446="nulová",J446,0)</f>
        <v>0</v>
      </c>
      <c r="BJ446" s="16" t="s">
        <v>82</v>
      </c>
      <c r="BK446" s="142">
        <f>ROUND(I446*H446,2)</f>
        <v>0</v>
      </c>
      <c r="BL446" s="16" t="s">
        <v>268</v>
      </c>
      <c r="BM446" s="141" t="s">
        <v>1150</v>
      </c>
    </row>
    <row r="447" spans="2:65" s="1" customFormat="1">
      <c r="B447" s="31"/>
      <c r="D447" s="143" t="s">
        <v>167</v>
      </c>
      <c r="F447" s="144" t="s">
        <v>1148</v>
      </c>
      <c r="I447" s="145"/>
      <c r="L447" s="31"/>
      <c r="M447" s="146"/>
      <c r="T447" s="54"/>
      <c r="AT447" s="16" t="s">
        <v>167</v>
      </c>
      <c r="AU447" s="16" t="s">
        <v>82</v>
      </c>
    </row>
    <row r="448" spans="2:65" s="12" customFormat="1">
      <c r="B448" s="149"/>
      <c r="D448" s="143" t="s">
        <v>171</v>
      </c>
      <c r="E448" s="150" t="s">
        <v>1</v>
      </c>
      <c r="F448" s="151" t="s">
        <v>82</v>
      </c>
      <c r="H448" s="152">
        <v>1</v>
      </c>
      <c r="I448" s="153"/>
      <c r="L448" s="149"/>
      <c r="M448" s="154"/>
      <c r="T448" s="155"/>
      <c r="AT448" s="150" t="s">
        <v>171</v>
      </c>
      <c r="AU448" s="150" t="s">
        <v>82</v>
      </c>
      <c r="AV448" s="12" t="s">
        <v>84</v>
      </c>
      <c r="AW448" s="12" t="s">
        <v>31</v>
      </c>
      <c r="AX448" s="12" t="s">
        <v>74</v>
      </c>
      <c r="AY448" s="150" t="s">
        <v>159</v>
      </c>
    </row>
    <row r="449" spans="2:65" s="13" customFormat="1">
      <c r="B449" s="156"/>
      <c r="D449" s="143" t="s">
        <v>171</v>
      </c>
      <c r="E449" s="157" t="s">
        <v>1</v>
      </c>
      <c r="F449" s="158" t="s">
        <v>173</v>
      </c>
      <c r="H449" s="159">
        <v>1</v>
      </c>
      <c r="I449" s="160"/>
      <c r="L449" s="156"/>
      <c r="M449" s="161"/>
      <c r="T449" s="162"/>
      <c r="AT449" s="157" t="s">
        <v>171</v>
      </c>
      <c r="AU449" s="157" t="s">
        <v>82</v>
      </c>
      <c r="AV449" s="13" t="s">
        <v>165</v>
      </c>
      <c r="AW449" s="13" t="s">
        <v>31</v>
      </c>
      <c r="AX449" s="13" t="s">
        <v>82</v>
      </c>
      <c r="AY449" s="157" t="s">
        <v>159</v>
      </c>
    </row>
    <row r="450" spans="2:65" s="1" customFormat="1" ht="16.5" customHeight="1">
      <c r="B450" s="129"/>
      <c r="C450" s="130" t="s">
        <v>634</v>
      </c>
      <c r="D450" s="130" t="s">
        <v>160</v>
      </c>
      <c r="E450" s="131" t="s">
        <v>1151</v>
      </c>
      <c r="F450" s="132" t="s">
        <v>1152</v>
      </c>
      <c r="G450" s="133" t="s">
        <v>218</v>
      </c>
      <c r="H450" s="134">
        <v>1</v>
      </c>
      <c r="I450" s="135"/>
      <c r="J450" s="136">
        <f>ROUND(I450*H450,2)</f>
        <v>0</v>
      </c>
      <c r="K450" s="132" t="s">
        <v>1149</v>
      </c>
      <c r="L450" s="31"/>
      <c r="M450" s="137" t="s">
        <v>1</v>
      </c>
      <c r="N450" s="138" t="s">
        <v>39</v>
      </c>
      <c r="P450" s="139">
        <f>O450*H450</f>
        <v>0</v>
      </c>
      <c r="Q450" s="139">
        <v>0</v>
      </c>
      <c r="R450" s="139">
        <f>Q450*H450</f>
        <v>0</v>
      </c>
      <c r="S450" s="139">
        <v>0</v>
      </c>
      <c r="T450" s="140">
        <f>S450*H450</f>
        <v>0</v>
      </c>
      <c r="AR450" s="141" t="s">
        <v>268</v>
      </c>
      <c r="AT450" s="141" t="s">
        <v>160</v>
      </c>
      <c r="AU450" s="141" t="s">
        <v>82</v>
      </c>
      <c r="AY450" s="16" t="s">
        <v>159</v>
      </c>
      <c r="BE450" s="142">
        <f>IF(N450="základní",J450,0)</f>
        <v>0</v>
      </c>
      <c r="BF450" s="142">
        <f>IF(N450="snížená",J450,0)</f>
        <v>0</v>
      </c>
      <c r="BG450" s="142">
        <f>IF(N450="zákl. přenesená",J450,0)</f>
        <v>0</v>
      </c>
      <c r="BH450" s="142">
        <f>IF(N450="sníž. přenesená",J450,0)</f>
        <v>0</v>
      </c>
      <c r="BI450" s="142">
        <f>IF(N450="nulová",J450,0)</f>
        <v>0</v>
      </c>
      <c r="BJ450" s="16" t="s">
        <v>82</v>
      </c>
      <c r="BK450" s="142">
        <f>ROUND(I450*H450,2)</f>
        <v>0</v>
      </c>
      <c r="BL450" s="16" t="s">
        <v>268</v>
      </c>
      <c r="BM450" s="141" t="s">
        <v>1153</v>
      </c>
    </row>
    <row r="451" spans="2:65" s="1" customFormat="1">
      <c r="B451" s="31"/>
      <c r="D451" s="143" t="s">
        <v>167</v>
      </c>
      <c r="F451" s="144" t="s">
        <v>1152</v>
      </c>
      <c r="I451" s="145"/>
      <c r="L451" s="31"/>
      <c r="M451" s="146"/>
      <c r="T451" s="54"/>
      <c r="AT451" s="16" t="s">
        <v>167</v>
      </c>
      <c r="AU451" s="16" t="s">
        <v>82</v>
      </c>
    </row>
    <row r="452" spans="2:65" s="12" customFormat="1">
      <c r="B452" s="149"/>
      <c r="D452" s="143" t="s">
        <v>171</v>
      </c>
      <c r="E452" s="150" t="s">
        <v>1</v>
      </c>
      <c r="F452" s="151" t="s">
        <v>82</v>
      </c>
      <c r="H452" s="152">
        <v>1</v>
      </c>
      <c r="I452" s="153"/>
      <c r="L452" s="149"/>
      <c r="M452" s="154"/>
      <c r="T452" s="155"/>
      <c r="AT452" s="150" t="s">
        <v>171</v>
      </c>
      <c r="AU452" s="150" t="s">
        <v>82</v>
      </c>
      <c r="AV452" s="12" t="s">
        <v>84</v>
      </c>
      <c r="AW452" s="12" t="s">
        <v>31</v>
      </c>
      <c r="AX452" s="12" t="s">
        <v>74</v>
      </c>
      <c r="AY452" s="150" t="s">
        <v>159</v>
      </c>
    </row>
    <row r="453" spans="2:65" s="13" customFormat="1">
      <c r="B453" s="156"/>
      <c r="D453" s="143" t="s">
        <v>171</v>
      </c>
      <c r="E453" s="157" t="s">
        <v>1</v>
      </c>
      <c r="F453" s="158" t="s">
        <v>173</v>
      </c>
      <c r="H453" s="159">
        <v>1</v>
      </c>
      <c r="I453" s="160"/>
      <c r="L453" s="156"/>
      <c r="M453" s="185"/>
      <c r="N453" s="186"/>
      <c r="O453" s="186"/>
      <c r="P453" s="186"/>
      <c r="Q453" s="186"/>
      <c r="R453" s="186"/>
      <c r="S453" s="186"/>
      <c r="T453" s="187"/>
      <c r="AT453" s="157" t="s">
        <v>171</v>
      </c>
      <c r="AU453" s="157" t="s">
        <v>82</v>
      </c>
      <c r="AV453" s="13" t="s">
        <v>165</v>
      </c>
      <c r="AW453" s="13" t="s">
        <v>31</v>
      </c>
      <c r="AX453" s="13" t="s">
        <v>82</v>
      </c>
      <c r="AY453" s="157" t="s">
        <v>159</v>
      </c>
    </row>
    <row r="454" spans="2:65" s="1" customFormat="1" ht="6.95" customHeight="1">
      <c r="B454" s="43"/>
      <c r="C454" s="44"/>
      <c r="D454" s="44"/>
      <c r="E454" s="44"/>
      <c r="F454" s="44"/>
      <c r="G454" s="44"/>
      <c r="H454" s="44"/>
      <c r="I454" s="44"/>
      <c r="J454" s="44"/>
      <c r="K454" s="44"/>
      <c r="L454" s="31"/>
    </row>
  </sheetData>
  <sheetProtection algorithmName="SHA-512" hashValue="xFZ0XdXPTvTyu2PyOB+cNR4cva7LhHypGN5T9DLo7dGEanTQqX86tUlIEItzIZmSgF7zOgmquuoro4eN+4MAGg==" saltValue="OXyGic/b6+PsqFQbVh5JNQ==" spinCount="100000" sheet="1" objects="1" scenarios="1"/>
  <protectedRanges>
    <protectedRange sqref="C3:K27 C42:K77 I1:I1048576" name="Oblast1"/>
  </protectedRanges>
  <autoFilter ref="C134:K453" xr:uid="{00000000-0009-0000-0000-000002000000}"/>
  <mergeCells count="9">
    <mergeCell ref="E87:H87"/>
    <mergeCell ref="E125:H125"/>
    <mergeCell ref="E127:H127"/>
    <mergeCell ref="L2:V2"/>
    <mergeCell ref="E7:H7"/>
    <mergeCell ref="E9:H9"/>
    <mergeCell ref="E18:H18"/>
    <mergeCell ref="E27:H27"/>
    <mergeCell ref="E85:H85"/>
  </mergeCells>
  <hyperlinks>
    <hyperlink ref="F139" r:id="rId1" xr:uid="{00000000-0004-0000-0200-000000000000}"/>
    <hyperlink ref="F144" r:id="rId2" xr:uid="{00000000-0004-0000-0200-000001000000}"/>
    <hyperlink ref="F149" r:id="rId3" xr:uid="{00000000-0004-0000-0200-000002000000}"/>
    <hyperlink ref="F154" r:id="rId4" xr:uid="{00000000-0004-0000-0200-000003000000}"/>
    <hyperlink ref="F159" r:id="rId5" xr:uid="{00000000-0004-0000-0200-000004000000}"/>
    <hyperlink ref="F165" r:id="rId6" xr:uid="{00000000-0004-0000-0200-000005000000}"/>
    <hyperlink ref="F170" r:id="rId7" xr:uid="{00000000-0004-0000-0200-000006000000}"/>
    <hyperlink ref="F176" r:id="rId8" xr:uid="{00000000-0004-0000-0200-000007000000}"/>
    <hyperlink ref="F181" r:id="rId9" xr:uid="{00000000-0004-0000-0200-000008000000}"/>
    <hyperlink ref="F187" r:id="rId10" xr:uid="{00000000-0004-0000-0200-000009000000}"/>
    <hyperlink ref="F192" r:id="rId11" xr:uid="{00000000-0004-0000-0200-00000A000000}"/>
    <hyperlink ref="F198" r:id="rId12" xr:uid="{00000000-0004-0000-0200-00000B000000}"/>
    <hyperlink ref="F203" r:id="rId13" xr:uid="{00000000-0004-0000-0200-00000C000000}"/>
    <hyperlink ref="F208" r:id="rId14" xr:uid="{00000000-0004-0000-0200-00000D000000}"/>
    <hyperlink ref="F214" r:id="rId15" xr:uid="{00000000-0004-0000-0200-00000E000000}"/>
    <hyperlink ref="F220" r:id="rId16" xr:uid="{00000000-0004-0000-0200-00000F000000}"/>
    <hyperlink ref="F225" r:id="rId17" xr:uid="{00000000-0004-0000-0200-000010000000}"/>
    <hyperlink ref="F230" r:id="rId18" xr:uid="{00000000-0004-0000-0200-000011000000}"/>
    <hyperlink ref="F236" r:id="rId19" xr:uid="{00000000-0004-0000-0200-000012000000}"/>
    <hyperlink ref="F241" r:id="rId20" xr:uid="{00000000-0004-0000-0200-000013000000}"/>
    <hyperlink ref="F246" r:id="rId21" xr:uid="{00000000-0004-0000-0200-000014000000}"/>
    <hyperlink ref="F252" r:id="rId22" xr:uid="{00000000-0004-0000-0200-000015000000}"/>
    <hyperlink ref="F257" r:id="rId23" xr:uid="{00000000-0004-0000-0200-000016000000}"/>
    <hyperlink ref="F263" r:id="rId24" xr:uid="{00000000-0004-0000-0200-000017000000}"/>
    <hyperlink ref="F269" r:id="rId25" xr:uid="{00000000-0004-0000-0200-000018000000}"/>
    <hyperlink ref="F274" r:id="rId26" xr:uid="{00000000-0004-0000-0200-000019000000}"/>
    <hyperlink ref="F279" r:id="rId27" xr:uid="{00000000-0004-0000-0200-00001A000000}"/>
    <hyperlink ref="F284" r:id="rId28" xr:uid="{00000000-0004-0000-0200-00001B000000}"/>
    <hyperlink ref="F290" r:id="rId29" xr:uid="{00000000-0004-0000-0200-00001C000000}"/>
    <hyperlink ref="F295" r:id="rId30" xr:uid="{00000000-0004-0000-0200-00001D000000}"/>
    <hyperlink ref="F300" r:id="rId31" xr:uid="{00000000-0004-0000-0200-00001E000000}"/>
    <hyperlink ref="F305" r:id="rId32" xr:uid="{00000000-0004-0000-0200-00001F000000}"/>
    <hyperlink ref="F310" r:id="rId33" xr:uid="{00000000-0004-0000-0200-000020000000}"/>
    <hyperlink ref="F315" r:id="rId34" xr:uid="{00000000-0004-0000-0200-000021000000}"/>
    <hyperlink ref="F320" r:id="rId35" xr:uid="{00000000-0004-0000-0200-000022000000}"/>
    <hyperlink ref="F325" r:id="rId36" xr:uid="{00000000-0004-0000-0200-000023000000}"/>
    <hyperlink ref="F330" r:id="rId37" xr:uid="{00000000-0004-0000-0200-000024000000}"/>
    <hyperlink ref="F335" r:id="rId38" xr:uid="{00000000-0004-0000-0200-000025000000}"/>
    <hyperlink ref="F340" r:id="rId39" xr:uid="{00000000-0004-0000-0200-000026000000}"/>
    <hyperlink ref="F345" r:id="rId40" xr:uid="{00000000-0004-0000-0200-000027000000}"/>
    <hyperlink ref="F351" r:id="rId41" xr:uid="{00000000-0004-0000-0200-000028000000}"/>
    <hyperlink ref="F410" r:id="rId42" xr:uid="{00000000-0004-0000-0200-000029000000}"/>
    <hyperlink ref="F415" r:id="rId43" xr:uid="{00000000-0004-0000-0200-00002A000000}"/>
    <hyperlink ref="F419" r:id="rId44" xr:uid="{00000000-0004-0000-0200-00002B000000}"/>
    <hyperlink ref="F423" r:id="rId45" xr:uid="{00000000-0004-0000-0200-00002C000000}"/>
    <hyperlink ref="F427" r:id="rId46" xr:uid="{00000000-0004-0000-0200-00002D000000}"/>
    <hyperlink ref="F432" r:id="rId47" xr:uid="{00000000-0004-0000-0200-00002E000000}"/>
    <hyperlink ref="F437" r:id="rId48" xr:uid="{00000000-0004-0000-0200-00002F000000}"/>
    <hyperlink ref="F442" r:id="rId49" xr:uid="{00000000-0004-0000-0200-000030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5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BM256"/>
  <sheetViews>
    <sheetView showGridLines="0" topLeftCell="A113" workbookViewId="0">
      <selection activeCell="F32" sqref="F32"/>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10" t="s">
        <v>5</v>
      </c>
      <c r="M2" s="199"/>
      <c r="N2" s="199"/>
      <c r="O2" s="199"/>
      <c r="P2" s="199"/>
      <c r="Q2" s="199"/>
      <c r="R2" s="199"/>
      <c r="S2" s="199"/>
      <c r="T2" s="199"/>
      <c r="U2" s="199"/>
      <c r="V2" s="199"/>
      <c r="AT2" s="16" t="s">
        <v>90</v>
      </c>
    </row>
    <row r="3" spans="2:46" ht="6.95" customHeight="1">
      <c r="B3" s="17"/>
      <c r="C3" s="18"/>
      <c r="D3" s="18"/>
      <c r="E3" s="18"/>
      <c r="F3" s="18"/>
      <c r="G3" s="18"/>
      <c r="H3" s="18"/>
      <c r="I3" s="18"/>
      <c r="J3" s="18"/>
      <c r="K3" s="18"/>
      <c r="L3" s="19"/>
      <c r="AT3" s="16" t="s">
        <v>84</v>
      </c>
    </row>
    <row r="4" spans="2:46" ht="24.95" customHeight="1">
      <c r="B4" s="19"/>
      <c r="D4" s="20" t="s">
        <v>112</v>
      </c>
      <c r="L4" s="19"/>
      <c r="M4" s="86" t="s">
        <v>10</v>
      </c>
      <c r="AT4" s="16" t="s">
        <v>3</v>
      </c>
    </row>
    <row r="5" spans="2:46" ht="6.95" customHeight="1">
      <c r="B5" s="19"/>
      <c r="L5" s="19"/>
    </row>
    <row r="6" spans="2:46" ht="12" customHeight="1">
      <c r="B6" s="19"/>
      <c r="D6" s="26" t="s">
        <v>16</v>
      </c>
      <c r="L6" s="19"/>
    </row>
    <row r="7" spans="2:46" ht="16.5" customHeight="1">
      <c r="B7" s="19"/>
      <c r="E7" s="230" t="str">
        <f>'Rekapitulace stavby'!K6</f>
        <v>Mánesovy sady</v>
      </c>
      <c r="F7" s="231"/>
      <c r="G7" s="231"/>
      <c r="H7" s="231"/>
      <c r="L7" s="19"/>
    </row>
    <row r="8" spans="2:46" s="1" customFormat="1" ht="12" customHeight="1">
      <c r="B8" s="31"/>
      <c r="D8" s="26" t="s">
        <v>113</v>
      </c>
      <c r="L8" s="31"/>
    </row>
    <row r="9" spans="2:46" s="1" customFormat="1" ht="16.5" customHeight="1">
      <c r="B9" s="31"/>
      <c r="E9" s="219" t="s">
        <v>1154</v>
      </c>
      <c r="F9" s="229"/>
      <c r="G9" s="229"/>
      <c r="H9" s="229"/>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19. 9. 2023</v>
      </c>
      <c r="L12" s="31"/>
    </row>
    <row r="13" spans="2:46" s="1" customFormat="1" ht="10.9" customHeight="1">
      <c r="B13" s="31"/>
      <c r="L13" s="31"/>
    </row>
    <row r="14" spans="2:46" s="1" customFormat="1" ht="12" customHeight="1">
      <c r="B14" s="31"/>
      <c r="D14" s="26" t="s">
        <v>24</v>
      </c>
      <c r="I14" s="26" t="s">
        <v>25</v>
      </c>
      <c r="J14" s="24" t="str">
        <f>IF('Rekapitulace stavby'!AN10="","",'Rekapitulace stavby'!AN10)</f>
        <v/>
      </c>
      <c r="L14" s="31"/>
    </row>
    <row r="15" spans="2:46" s="1" customFormat="1" ht="18" customHeight="1">
      <c r="B15" s="31"/>
      <c r="E15" s="24" t="str">
        <f>IF('Rekapitulace stavby'!E11="","",'Rekapitulace stavby'!E11)</f>
        <v xml:space="preserve"> </v>
      </c>
      <c r="I15" s="26" t="s">
        <v>27</v>
      </c>
      <c r="J15" s="24" t="str">
        <f>IF('Rekapitulace stavby'!AN11="","",'Rekapitulace stavby'!AN11)</f>
        <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2" t="str">
        <f>'Rekapitulace stavby'!E14</f>
        <v>Vyplň údaj</v>
      </c>
      <c r="F18" s="198"/>
      <c r="G18" s="198"/>
      <c r="H18" s="198"/>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tr">
        <f>IF('Rekapitulace stavby'!AN16="","",'Rekapitulace stavby'!AN16)</f>
        <v/>
      </c>
      <c r="L20" s="31"/>
    </row>
    <row r="21" spans="2:12" s="1" customFormat="1" ht="18" customHeight="1">
      <c r="B21" s="31"/>
      <c r="E21" s="24" t="str">
        <f>IF('Rekapitulace stavby'!E17="","",'Rekapitulace stavby'!E17)</f>
        <v xml:space="preserve"> </v>
      </c>
      <c r="I21" s="26" t="s">
        <v>27</v>
      </c>
      <c r="J21" s="24" t="str">
        <f>IF('Rekapitulace stavby'!AN17="","",'Rekapitulace stavby'!AN17)</f>
        <v/>
      </c>
      <c r="L21" s="31"/>
    </row>
    <row r="22" spans="2:12" s="1" customFormat="1" ht="6.95" customHeight="1">
      <c r="B22" s="31"/>
      <c r="L22" s="31"/>
    </row>
    <row r="23" spans="2:12" s="1" customFormat="1" ht="12" customHeight="1">
      <c r="B23" s="31"/>
      <c r="D23" s="26" t="s">
        <v>32</v>
      </c>
      <c r="I23" s="26" t="s">
        <v>25</v>
      </c>
      <c r="J23" s="24" t="str">
        <f>IF('Rekapitulace stavby'!AN19="","",'Rekapitulace stavby'!AN19)</f>
        <v/>
      </c>
      <c r="L23" s="31"/>
    </row>
    <row r="24" spans="2:12" s="1" customFormat="1" ht="18" customHeight="1">
      <c r="B24" s="31"/>
      <c r="E24" s="24" t="str">
        <f>IF('Rekapitulace stavby'!E20="","",'Rekapitulace stavby'!E20)</f>
        <v xml:space="preserve"> </v>
      </c>
      <c r="I24" s="26" t="s">
        <v>27</v>
      </c>
      <c r="J24" s="24" t="str">
        <f>IF('Rekapitulace stavby'!AN20="","",'Rekapitulace stavby'!AN20)</f>
        <v/>
      </c>
      <c r="L24" s="31"/>
    </row>
    <row r="25" spans="2:12" s="1" customFormat="1" ht="6.95" customHeight="1">
      <c r="B25" s="31"/>
      <c r="L25" s="31"/>
    </row>
    <row r="26" spans="2:12" s="1" customFormat="1" ht="12" customHeight="1">
      <c r="B26" s="31"/>
      <c r="D26" s="26" t="s">
        <v>33</v>
      </c>
      <c r="L26" s="31"/>
    </row>
    <row r="27" spans="2:12" s="7" customFormat="1" ht="16.5" customHeight="1">
      <c r="B27" s="87"/>
      <c r="E27" s="203" t="s">
        <v>1</v>
      </c>
      <c r="F27" s="203"/>
      <c r="G27" s="203"/>
      <c r="H27" s="203"/>
      <c r="L27" s="87"/>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8" t="s">
        <v>34</v>
      </c>
      <c r="J30" s="64">
        <f>ROUND(J125, 2)</f>
        <v>0</v>
      </c>
      <c r="L30" s="31"/>
    </row>
    <row r="31" spans="2:12" s="1" customFormat="1" ht="6.95" customHeight="1">
      <c r="B31" s="31"/>
      <c r="D31" s="52"/>
      <c r="E31" s="52"/>
      <c r="F31" s="52"/>
      <c r="G31" s="52"/>
      <c r="H31" s="52"/>
      <c r="I31" s="52"/>
      <c r="J31" s="52"/>
      <c r="K31" s="52"/>
      <c r="L31" s="31"/>
    </row>
    <row r="32" spans="2:12" s="1" customFormat="1" ht="14.45" customHeight="1">
      <c r="B32" s="31"/>
      <c r="F32" s="34" t="s">
        <v>36</v>
      </c>
      <c r="I32" s="34" t="s">
        <v>35</v>
      </c>
      <c r="J32" s="34" t="s">
        <v>37</v>
      </c>
      <c r="L32" s="31"/>
    </row>
    <row r="33" spans="2:12" s="1" customFormat="1" ht="14.45" customHeight="1">
      <c r="B33" s="31"/>
      <c r="D33" s="89" t="s">
        <v>38</v>
      </c>
      <c r="E33" s="26" t="s">
        <v>39</v>
      </c>
      <c r="F33" s="90">
        <f>ROUND((SUM(BE125:BE255)),  2)</f>
        <v>0</v>
      </c>
      <c r="I33" s="91">
        <v>0.21</v>
      </c>
      <c r="J33" s="90">
        <f>ROUND(((SUM(BE125:BE255))*I33),  2)</f>
        <v>0</v>
      </c>
      <c r="L33" s="31"/>
    </row>
    <row r="34" spans="2:12" s="1" customFormat="1" ht="14.45" customHeight="1">
      <c r="B34" s="31"/>
      <c r="E34" s="26" t="s">
        <v>40</v>
      </c>
      <c r="F34" s="90">
        <f>ROUND((SUM(BF125:BF255)),  2)</f>
        <v>0</v>
      </c>
      <c r="I34" s="91">
        <v>0.12</v>
      </c>
      <c r="J34" s="90">
        <f>ROUND(((SUM(BF125:BF255))*I34),  2)</f>
        <v>0</v>
      </c>
      <c r="L34" s="31"/>
    </row>
    <row r="35" spans="2:12" s="1" customFormat="1" ht="14.45" hidden="1" customHeight="1">
      <c r="B35" s="31"/>
      <c r="E35" s="26" t="s">
        <v>41</v>
      </c>
      <c r="F35" s="90">
        <f>ROUND((SUM(BG125:BG255)),  2)</f>
        <v>0</v>
      </c>
      <c r="I35" s="91">
        <v>0.21</v>
      </c>
      <c r="J35" s="90">
        <f>0</f>
        <v>0</v>
      </c>
      <c r="L35" s="31"/>
    </row>
    <row r="36" spans="2:12" s="1" customFormat="1" ht="14.45" hidden="1" customHeight="1">
      <c r="B36" s="31"/>
      <c r="E36" s="26" t="s">
        <v>42</v>
      </c>
      <c r="F36" s="90">
        <f>ROUND((SUM(BH125:BH255)),  2)</f>
        <v>0</v>
      </c>
      <c r="I36" s="91">
        <v>0.15</v>
      </c>
      <c r="J36" s="90">
        <f>0</f>
        <v>0</v>
      </c>
      <c r="L36" s="31"/>
    </row>
    <row r="37" spans="2:12" s="1" customFormat="1" ht="14.45" hidden="1" customHeight="1">
      <c r="B37" s="31"/>
      <c r="E37" s="26" t="s">
        <v>43</v>
      </c>
      <c r="F37" s="90">
        <f>ROUND((SUM(BI125:BI255)),  2)</f>
        <v>0</v>
      </c>
      <c r="I37" s="91">
        <v>0</v>
      </c>
      <c r="J37" s="90">
        <f>0</f>
        <v>0</v>
      </c>
      <c r="L37" s="31"/>
    </row>
    <row r="38" spans="2:12" s="1" customFormat="1" ht="6.95" customHeight="1">
      <c r="B38" s="31"/>
      <c r="L38" s="31"/>
    </row>
    <row r="39" spans="2:12" s="1" customFormat="1" ht="25.35" customHeight="1">
      <c r="B39" s="31"/>
      <c r="C39" s="92"/>
      <c r="D39" s="93" t="s">
        <v>44</v>
      </c>
      <c r="E39" s="55"/>
      <c r="F39" s="55"/>
      <c r="G39" s="94" t="s">
        <v>45</v>
      </c>
      <c r="H39" s="95" t="s">
        <v>46</v>
      </c>
      <c r="I39" s="55"/>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47</v>
      </c>
      <c r="E50" s="41"/>
      <c r="F50" s="41"/>
      <c r="G50" s="40" t="s">
        <v>48</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49</v>
      </c>
      <c r="E61" s="33"/>
      <c r="F61" s="98" t="s">
        <v>50</v>
      </c>
      <c r="G61" s="42" t="s">
        <v>49</v>
      </c>
      <c r="H61" s="33"/>
      <c r="I61" s="33"/>
      <c r="J61" s="99" t="s">
        <v>50</v>
      </c>
      <c r="K61" s="33"/>
      <c r="L61" s="31"/>
    </row>
    <row r="62" spans="2:12">
      <c r="B62" s="19"/>
      <c r="L62" s="19"/>
    </row>
    <row r="63" spans="2:12">
      <c r="B63" s="19"/>
      <c r="L63" s="19"/>
    </row>
    <row r="64" spans="2:12">
      <c r="B64" s="19"/>
      <c r="L64" s="19"/>
    </row>
    <row r="65" spans="2:12" s="1" customFormat="1" ht="12.75">
      <c r="B65" s="31"/>
      <c r="D65" s="40" t="s">
        <v>51</v>
      </c>
      <c r="E65" s="41"/>
      <c r="F65" s="41"/>
      <c r="G65" s="40" t="s">
        <v>52</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49</v>
      </c>
      <c r="E76" s="33"/>
      <c r="F76" s="98" t="s">
        <v>50</v>
      </c>
      <c r="G76" s="42" t="s">
        <v>49</v>
      </c>
      <c r="H76" s="33"/>
      <c r="I76" s="33"/>
      <c r="J76" s="99" t="s">
        <v>50</v>
      </c>
      <c r="K76" s="33"/>
      <c r="L76" s="31"/>
    </row>
    <row r="77" spans="2:12" s="1" customFormat="1" ht="14.45" customHeight="1">
      <c r="B77" s="43"/>
      <c r="C77" s="44"/>
      <c r="D77" s="44"/>
      <c r="E77" s="44"/>
      <c r="F77" s="44"/>
      <c r="G77" s="44"/>
      <c r="H77" s="44"/>
      <c r="I77" s="44"/>
      <c r="J77" s="44"/>
      <c r="K77" s="44"/>
      <c r="L77" s="31"/>
    </row>
    <row r="81" spans="2:47" s="1" customFormat="1" ht="6.95" customHeight="1">
      <c r="B81" s="45"/>
      <c r="C81" s="46"/>
      <c r="D81" s="46"/>
      <c r="E81" s="46"/>
      <c r="F81" s="46"/>
      <c r="G81" s="46"/>
      <c r="H81" s="46"/>
      <c r="I81" s="46"/>
      <c r="J81" s="46"/>
      <c r="K81" s="46"/>
      <c r="L81" s="31"/>
    </row>
    <row r="82" spans="2:47" s="1" customFormat="1" ht="24.95" customHeight="1">
      <c r="B82" s="31"/>
      <c r="C82" s="20" t="s">
        <v>115</v>
      </c>
      <c r="L82" s="31"/>
    </row>
    <row r="83" spans="2:47" s="1" customFormat="1" ht="6.95" customHeight="1">
      <c r="B83" s="31"/>
      <c r="L83" s="31"/>
    </row>
    <row r="84" spans="2:47" s="1" customFormat="1" ht="12" customHeight="1">
      <c r="B84" s="31"/>
      <c r="C84" s="26" t="s">
        <v>16</v>
      </c>
      <c r="L84" s="31"/>
    </row>
    <row r="85" spans="2:47" s="1" customFormat="1" ht="16.5" customHeight="1">
      <c r="B85" s="31"/>
      <c r="E85" s="230" t="str">
        <f>E7</f>
        <v>Mánesovy sady</v>
      </c>
      <c r="F85" s="231"/>
      <c r="G85" s="231"/>
      <c r="H85" s="231"/>
      <c r="L85" s="31"/>
    </row>
    <row r="86" spans="2:47" s="1" customFormat="1" ht="12" customHeight="1">
      <c r="B86" s="31"/>
      <c r="C86" s="26" t="s">
        <v>113</v>
      </c>
      <c r="L86" s="31"/>
    </row>
    <row r="87" spans="2:47" s="1" customFormat="1" ht="16.5" customHeight="1">
      <c r="B87" s="31"/>
      <c r="E87" s="219" t="str">
        <f>E9</f>
        <v>SO.I.02 - Veřejné WC a přístřešek údržby</v>
      </c>
      <c r="F87" s="229"/>
      <c r="G87" s="229"/>
      <c r="H87" s="229"/>
      <c r="L87" s="31"/>
    </row>
    <row r="88" spans="2:47" s="1" customFormat="1" ht="6.95" customHeight="1">
      <c r="B88" s="31"/>
      <c r="L88" s="31"/>
    </row>
    <row r="89" spans="2:47" s="1" customFormat="1" ht="12" customHeight="1">
      <c r="B89" s="31"/>
      <c r="C89" s="26" t="s">
        <v>20</v>
      </c>
      <c r="F89" s="24" t="str">
        <f>F12</f>
        <v>Ústí nad Labem</v>
      </c>
      <c r="I89" s="26" t="s">
        <v>22</v>
      </c>
      <c r="J89" s="51" t="str">
        <f>IF(J12="","",J12)</f>
        <v>19. 9. 2023</v>
      </c>
      <c r="L89" s="31"/>
    </row>
    <row r="90" spans="2:47" s="1" customFormat="1" ht="6.95" customHeight="1">
      <c r="B90" s="31"/>
      <c r="L90" s="31"/>
    </row>
    <row r="91" spans="2:47" s="1" customFormat="1" ht="15.2" customHeight="1">
      <c r="B91" s="31"/>
      <c r="C91" s="26" t="s">
        <v>24</v>
      </c>
      <c r="F91" s="24" t="str">
        <f>E15</f>
        <v xml:space="preserve"> </v>
      </c>
      <c r="I91" s="26" t="s">
        <v>30</v>
      </c>
      <c r="J91" s="29" t="str">
        <f>E21</f>
        <v xml:space="preserve"> </v>
      </c>
      <c r="L91" s="31"/>
    </row>
    <row r="92" spans="2:47" s="1" customFormat="1" ht="15.2" customHeight="1">
      <c r="B92" s="31"/>
      <c r="C92" s="26" t="s">
        <v>28</v>
      </c>
      <c r="F92" s="24" t="str">
        <f>IF(E18="","",E18)</f>
        <v>Vyplň údaj</v>
      </c>
      <c r="I92" s="26" t="s">
        <v>32</v>
      </c>
      <c r="J92" s="29" t="str">
        <f>E24</f>
        <v xml:space="preserve"> </v>
      </c>
      <c r="L92" s="31"/>
    </row>
    <row r="93" spans="2:47" s="1" customFormat="1" ht="10.35" customHeight="1">
      <c r="B93" s="31"/>
      <c r="L93" s="31"/>
    </row>
    <row r="94" spans="2:47" s="1" customFormat="1" ht="29.25" customHeight="1">
      <c r="B94" s="31"/>
      <c r="C94" s="100" t="s">
        <v>116</v>
      </c>
      <c r="D94" s="92"/>
      <c r="E94" s="92"/>
      <c r="F94" s="92"/>
      <c r="G94" s="92"/>
      <c r="H94" s="92"/>
      <c r="I94" s="92"/>
      <c r="J94" s="101" t="s">
        <v>117</v>
      </c>
      <c r="K94" s="92"/>
      <c r="L94" s="31"/>
    </row>
    <row r="95" spans="2:47" s="1" customFormat="1" ht="10.35" customHeight="1">
      <c r="B95" s="31"/>
      <c r="L95" s="31"/>
    </row>
    <row r="96" spans="2:47" s="1" customFormat="1" ht="22.9" customHeight="1">
      <c r="B96" s="31"/>
      <c r="C96" s="102" t="s">
        <v>118</v>
      </c>
      <c r="J96" s="64">
        <f>J125</f>
        <v>0</v>
      </c>
      <c r="L96" s="31"/>
      <c r="AU96" s="16" t="s">
        <v>119</v>
      </c>
    </row>
    <row r="97" spans="2:12" s="8" customFormat="1" ht="24.95" customHeight="1">
      <c r="B97" s="103"/>
      <c r="D97" s="104" t="s">
        <v>133</v>
      </c>
      <c r="E97" s="105"/>
      <c r="F97" s="105"/>
      <c r="G97" s="105"/>
      <c r="H97" s="105"/>
      <c r="I97" s="105"/>
      <c r="J97" s="106">
        <f>J126</f>
        <v>0</v>
      </c>
      <c r="L97" s="103"/>
    </row>
    <row r="98" spans="2:12" s="9" customFormat="1" ht="19.899999999999999" customHeight="1">
      <c r="B98" s="107"/>
      <c r="D98" s="108" t="s">
        <v>134</v>
      </c>
      <c r="E98" s="109"/>
      <c r="F98" s="109"/>
      <c r="G98" s="109"/>
      <c r="H98" s="109"/>
      <c r="I98" s="109"/>
      <c r="J98" s="110">
        <f>J127</f>
        <v>0</v>
      </c>
      <c r="L98" s="107"/>
    </row>
    <row r="99" spans="2:12" s="9" customFormat="1" ht="19.899999999999999" customHeight="1">
      <c r="B99" s="107"/>
      <c r="D99" s="108" t="s">
        <v>1155</v>
      </c>
      <c r="E99" s="109"/>
      <c r="F99" s="109"/>
      <c r="G99" s="109"/>
      <c r="H99" s="109"/>
      <c r="I99" s="109"/>
      <c r="J99" s="110">
        <f>J178</f>
        <v>0</v>
      </c>
      <c r="L99" s="107"/>
    </row>
    <row r="100" spans="2:12" s="9" customFormat="1" ht="19.899999999999999" customHeight="1">
      <c r="B100" s="107"/>
      <c r="D100" s="108" t="s">
        <v>1156</v>
      </c>
      <c r="E100" s="109"/>
      <c r="F100" s="109"/>
      <c r="G100" s="109"/>
      <c r="H100" s="109"/>
      <c r="I100" s="109"/>
      <c r="J100" s="110">
        <f>J203</f>
        <v>0</v>
      </c>
      <c r="L100" s="107"/>
    </row>
    <row r="101" spans="2:12" s="9" customFormat="1" ht="19.899999999999999" customHeight="1">
      <c r="B101" s="107"/>
      <c r="D101" s="108" t="s">
        <v>1157</v>
      </c>
      <c r="E101" s="109"/>
      <c r="F101" s="109"/>
      <c r="G101" s="109"/>
      <c r="H101" s="109"/>
      <c r="I101" s="109"/>
      <c r="J101" s="110">
        <f>J209</f>
        <v>0</v>
      </c>
      <c r="L101" s="107"/>
    </row>
    <row r="102" spans="2:12" s="9" customFormat="1" ht="19.899999999999999" customHeight="1">
      <c r="B102" s="107"/>
      <c r="D102" s="108" t="s">
        <v>858</v>
      </c>
      <c r="E102" s="109"/>
      <c r="F102" s="109"/>
      <c r="G102" s="109"/>
      <c r="H102" s="109"/>
      <c r="I102" s="109"/>
      <c r="J102" s="110">
        <f>J222</f>
        <v>0</v>
      </c>
      <c r="L102" s="107"/>
    </row>
    <row r="103" spans="2:12" s="9" customFormat="1" ht="19.899999999999999" customHeight="1">
      <c r="B103" s="107"/>
      <c r="D103" s="108" t="s">
        <v>1158</v>
      </c>
      <c r="E103" s="109"/>
      <c r="F103" s="109"/>
      <c r="G103" s="109"/>
      <c r="H103" s="109"/>
      <c r="I103" s="109"/>
      <c r="J103" s="110">
        <f>J236</f>
        <v>0</v>
      </c>
      <c r="L103" s="107"/>
    </row>
    <row r="104" spans="2:12" s="8" customFormat="1" ht="24.95" customHeight="1">
      <c r="B104" s="103"/>
      <c r="D104" s="104" t="s">
        <v>142</v>
      </c>
      <c r="E104" s="105"/>
      <c r="F104" s="105"/>
      <c r="G104" s="105"/>
      <c r="H104" s="105"/>
      <c r="I104" s="105"/>
      <c r="J104" s="106">
        <f>J240</f>
        <v>0</v>
      </c>
      <c r="L104" s="103"/>
    </row>
    <row r="105" spans="2:12" s="9" customFormat="1" ht="19.899999999999999" customHeight="1">
      <c r="B105" s="107"/>
      <c r="D105" s="108" t="s">
        <v>1159</v>
      </c>
      <c r="E105" s="109"/>
      <c r="F105" s="109"/>
      <c r="G105" s="109"/>
      <c r="H105" s="109"/>
      <c r="I105" s="109"/>
      <c r="J105" s="110">
        <f>J241</f>
        <v>0</v>
      </c>
      <c r="L105" s="107"/>
    </row>
    <row r="106" spans="2:12" s="1" customFormat="1" ht="21.75" customHeight="1">
      <c r="B106" s="31"/>
      <c r="L106" s="31"/>
    </row>
    <row r="107" spans="2:12" s="1" customFormat="1" ht="6.95" customHeight="1">
      <c r="B107" s="43"/>
      <c r="C107" s="44"/>
      <c r="D107" s="44"/>
      <c r="E107" s="44"/>
      <c r="F107" s="44"/>
      <c r="G107" s="44"/>
      <c r="H107" s="44"/>
      <c r="I107" s="44"/>
      <c r="J107" s="44"/>
      <c r="K107" s="44"/>
      <c r="L107" s="31"/>
    </row>
    <row r="111" spans="2:12" s="1" customFormat="1" ht="6.95" customHeight="1">
      <c r="B111" s="45"/>
      <c r="C111" s="46"/>
      <c r="D111" s="46"/>
      <c r="E111" s="46"/>
      <c r="F111" s="46"/>
      <c r="G111" s="46"/>
      <c r="H111" s="46"/>
      <c r="I111" s="46"/>
      <c r="J111" s="46"/>
      <c r="K111" s="46"/>
      <c r="L111" s="31"/>
    </row>
    <row r="112" spans="2:12" s="1" customFormat="1" ht="24.95" customHeight="1">
      <c r="B112" s="31"/>
      <c r="C112" s="20" t="s">
        <v>144</v>
      </c>
      <c r="L112" s="31"/>
    </row>
    <row r="113" spans="2:65" s="1" customFormat="1" ht="6.95" customHeight="1">
      <c r="B113" s="31"/>
      <c r="L113" s="31"/>
    </row>
    <row r="114" spans="2:65" s="1" customFormat="1" ht="12" customHeight="1">
      <c r="B114" s="31"/>
      <c r="C114" s="26" t="s">
        <v>16</v>
      </c>
      <c r="L114" s="31"/>
    </row>
    <row r="115" spans="2:65" s="1" customFormat="1" ht="16.5" customHeight="1">
      <c r="B115" s="31"/>
      <c r="E115" s="230" t="str">
        <f>E7</f>
        <v>Mánesovy sady</v>
      </c>
      <c r="F115" s="231"/>
      <c r="G115" s="231"/>
      <c r="H115" s="231"/>
      <c r="L115" s="31"/>
    </row>
    <row r="116" spans="2:65" s="1" customFormat="1" ht="12" customHeight="1">
      <c r="B116" s="31"/>
      <c r="C116" s="26" t="s">
        <v>113</v>
      </c>
      <c r="L116" s="31"/>
    </row>
    <row r="117" spans="2:65" s="1" customFormat="1" ht="16.5" customHeight="1">
      <c r="B117" s="31"/>
      <c r="E117" s="219" t="str">
        <f>E9</f>
        <v>SO.I.02 - Veřejné WC a přístřešek údržby</v>
      </c>
      <c r="F117" s="229"/>
      <c r="G117" s="229"/>
      <c r="H117" s="229"/>
      <c r="L117" s="31"/>
    </row>
    <row r="118" spans="2:65" s="1" customFormat="1" ht="6.95" customHeight="1">
      <c r="B118" s="31"/>
      <c r="L118" s="31"/>
    </row>
    <row r="119" spans="2:65" s="1" customFormat="1" ht="12" customHeight="1">
      <c r="B119" s="31"/>
      <c r="C119" s="26" t="s">
        <v>20</v>
      </c>
      <c r="F119" s="24" t="str">
        <f>F12</f>
        <v>Ústí nad Labem</v>
      </c>
      <c r="I119" s="26" t="s">
        <v>22</v>
      </c>
      <c r="J119" s="51" t="str">
        <f>IF(J12="","",J12)</f>
        <v>19. 9. 2023</v>
      </c>
      <c r="L119" s="31"/>
    </row>
    <row r="120" spans="2:65" s="1" customFormat="1" ht="6.95" customHeight="1">
      <c r="B120" s="31"/>
      <c r="L120" s="31"/>
    </row>
    <row r="121" spans="2:65" s="1" customFormat="1" ht="15.2" customHeight="1">
      <c r="B121" s="31"/>
      <c r="C121" s="26" t="s">
        <v>24</v>
      </c>
      <c r="F121" s="24" t="str">
        <f>E15</f>
        <v xml:space="preserve"> </v>
      </c>
      <c r="I121" s="26" t="s">
        <v>30</v>
      </c>
      <c r="J121" s="29" t="str">
        <f>E21</f>
        <v xml:space="preserve"> </v>
      </c>
      <c r="L121" s="31"/>
    </row>
    <row r="122" spans="2:65" s="1" customFormat="1" ht="15.2" customHeight="1">
      <c r="B122" s="31"/>
      <c r="C122" s="26" t="s">
        <v>28</v>
      </c>
      <c r="F122" s="24" t="str">
        <f>IF(E18="","",E18)</f>
        <v>Vyplň údaj</v>
      </c>
      <c r="I122" s="26" t="s">
        <v>32</v>
      </c>
      <c r="J122" s="29" t="str">
        <f>E24</f>
        <v xml:space="preserve"> </v>
      </c>
      <c r="L122" s="31"/>
    </row>
    <row r="123" spans="2:65" s="1" customFormat="1" ht="10.35" customHeight="1">
      <c r="B123" s="31"/>
      <c r="L123" s="31"/>
    </row>
    <row r="124" spans="2:65" s="10" customFormat="1" ht="29.25" customHeight="1">
      <c r="B124" s="111"/>
      <c r="C124" s="112" t="s">
        <v>145</v>
      </c>
      <c r="D124" s="113" t="s">
        <v>59</v>
      </c>
      <c r="E124" s="113" t="s">
        <v>55</v>
      </c>
      <c r="F124" s="113" t="s">
        <v>56</v>
      </c>
      <c r="G124" s="113" t="s">
        <v>146</v>
      </c>
      <c r="H124" s="113" t="s">
        <v>147</v>
      </c>
      <c r="I124" s="113" t="s">
        <v>148</v>
      </c>
      <c r="J124" s="113" t="s">
        <v>117</v>
      </c>
      <c r="K124" s="114" t="s">
        <v>149</v>
      </c>
      <c r="L124" s="111"/>
      <c r="M124" s="57" t="s">
        <v>1</v>
      </c>
      <c r="N124" s="58" t="s">
        <v>38</v>
      </c>
      <c r="O124" s="58" t="s">
        <v>150</v>
      </c>
      <c r="P124" s="58" t="s">
        <v>151</v>
      </c>
      <c r="Q124" s="58" t="s">
        <v>152</v>
      </c>
      <c r="R124" s="58" t="s">
        <v>153</v>
      </c>
      <c r="S124" s="58" t="s">
        <v>154</v>
      </c>
      <c r="T124" s="59" t="s">
        <v>155</v>
      </c>
    </row>
    <row r="125" spans="2:65" s="1" customFormat="1" ht="22.9" customHeight="1">
      <c r="B125" s="31"/>
      <c r="C125" s="62" t="s">
        <v>156</v>
      </c>
      <c r="J125" s="115">
        <f>BK125</f>
        <v>0</v>
      </c>
      <c r="L125" s="31"/>
      <c r="M125" s="60"/>
      <c r="N125" s="52"/>
      <c r="O125" s="52"/>
      <c r="P125" s="116">
        <f>P126+P240</f>
        <v>0</v>
      </c>
      <c r="Q125" s="52"/>
      <c r="R125" s="116">
        <f>R126+R240</f>
        <v>29.799536060000005</v>
      </c>
      <c r="S125" s="52"/>
      <c r="T125" s="117">
        <f>T126+T240</f>
        <v>5.1840000000000004E-2</v>
      </c>
      <c r="AT125" s="16" t="s">
        <v>73</v>
      </c>
      <c r="AU125" s="16" t="s">
        <v>119</v>
      </c>
      <c r="BK125" s="118">
        <f>BK126+BK240</f>
        <v>0</v>
      </c>
    </row>
    <row r="126" spans="2:65" s="11" customFormat="1" ht="25.9" customHeight="1">
      <c r="B126" s="119"/>
      <c r="D126" s="120" t="s">
        <v>73</v>
      </c>
      <c r="E126" s="121" t="s">
        <v>602</v>
      </c>
      <c r="F126" s="121" t="s">
        <v>603</v>
      </c>
      <c r="I126" s="122"/>
      <c r="J126" s="123">
        <f>BK126</f>
        <v>0</v>
      </c>
      <c r="L126" s="119"/>
      <c r="M126" s="124"/>
      <c r="P126" s="125">
        <f>P127+P178+P203+P209+P222+P236</f>
        <v>0</v>
      </c>
      <c r="R126" s="125">
        <f>R127+R178+R203+R209+R222+R236</f>
        <v>29.778000860000006</v>
      </c>
      <c r="T126" s="126">
        <f>T127+T178+T203+T209+T222+T236</f>
        <v>5.1840000000000004E-2</v>
      </c>
      <c r="AR126" s="120" t="s">
        <v>82</v>
      </c>
      <c r="AT126" s="127" t="s">
        <v>73</v>
      </c>
      <c r="AU126" s="127" t="s">
        <v>74</v>
      </c>
      <c r="AY126" s="120" t="s">
        <v>159</v>
      </c>
      <c r="BK126" s="128">
        <f>BK127+BK178+BK203+BK209+BK222+BK236</f>
        <v>0</v>
      </c>
    </row>
    <row r="127" spans="2:65" s="11" customFormat="1" ht="22.9" customHeight="1">
      <c r="B127" s="119"/>
      <c r="D127" s="120" t="s">
        <v>73</v>
      </c>
      <c r="E127" s="179" t="s">
        <v>82</v>
      </c>
      <c r="F127" s="179" t="s">
        <v>604</v>
      </c>
      <c r="I127" s="122"/>
      <c r="J127" s="180">
        <f>BK127</f>
        <v>0</v>
      </c>
      <c r="L127" s="119"/>
      <c r="M127" s="124"/>
      <c r="P127" s="125">
        <f>SUM(P128:P177)</f>
        <v>0</v>
      </c>
      <c r="R127" s="125">
        <f>SUM(R128:R177)</f>
        <v>0</v>
      </c>
      <c r="T127" s="126">
        <f>SUM(T128:T177)</f>
        <v>0</v>
      </c>
      <c r="AR127" s="120" t="s">
        <v>82</v>
      </c>
      <c r="AT127" s="127" t="s">
        <v>73</v>
      </c>
      <c r="AU127" s="127" t="s">
        <v>82</v>
      </c>
      <c r="AY127" s="120" t="s">
        <v>159</v>
      </c>
      <c r="BK127" s="128">
        <f>SUM(BK128:BK177)</f>
        <v>0</v>
      </c>
    </row>
    <row r="128" spans="2:65" s="1" customFormat="1" ht="16.5" customHeight="1">
      <c r="B128" s="129"/>
      <c r="C128" s="130" t="s">
        <v>82</v>
      </c>
      <c r="D128" s="130" t="s">
        <v>160</v>
      </c>
      <c r="E128" s="131" t="s">
        <v>225</v>
      </c>
      <c r="F128" s="132" t="s">
        <v>226</v>
      </c>
      <c r="G128" s="133" t="s">
        <v>163</v>
      </c>
      <c r="H128" s="134">
        <v>40</v>
      </c>
      <c r="I128" s="135"/>
      <c r="J128" s="136">
        <f>ROUND(I128*H128,2)</f>
        <v>0</v>
      </c>
      <c r="K128" s="132" t="s">
        <v>164</v>
      </c>
      <c r="L128" s="31"/>
      <c r="M128" s="137" t="s">
        <v>1</v>
      </c>
      <c r="N128" s="138" t="s">
        <v>39</v>
      </c>
      <c r="P128" s="139">
        <f>O128*H128</f>
        <v>0</v>
      </c>
      <c r="Q128" s="139">
        <v>0</v>
      </c>
      <c r="R128" s="139">
        <f>Q128*H128</f>
        <v>0</v>
      </c>
      <c r="S128" s="139">
        <v>0</v>
      </c>
      <c r="T128" s="140">
        <f>S128*H128</f>
        <v>0</v>
      </c>
      <c r="AR128" s="141" t="s">
        <v>165</v>
      </c>
      <c r="AT128" s="141" t="s">
        <v>160</v>
      </c>
      <c r="AU128" s="141" t="s">
        <v>84</v>
      </c>
      <c r="AY128" s="16" t="s">
        <v>159</v>
      </c>
      <c r="BE128" s="142">
        <f>IF(N128="základní",J128,0)</f>
        <v>0</v>
      </c>
      <c r="BF128" s="142">
        <f>IF(N128="snížená",J128,0)</f>
        <v>0</v>
      </c>
      <c r="BG128" s="142">
        <f>IF(N128="zákl. přenesená",J128,0)</f>
        <v>0</v>
      </c>
      <c r="BH128" s="142">
        <f>IF(N128="sníž. přenesená",J128,0)</f>
        <v>0</v>
      </c>
      <c r="BI128" s="142">
        <f>IF(N128="nulová",J128,0)</f>
        <v>0</v>
      </c>
      <c r="BJ128" s="16" t="s">
        <v>82</v>
      </c>
      <c r="BK128" s="142">
        <f>ROUND(I128*H128,2)</f>
        <v>0</v>
      </c>
      <c r="BL128" s="16" t="s">
        <v>165</v>
      </c>
      <c r="BM128" s="141" t="s">
        <v>1160</v>
      </c>
    </row>
    <row r="129" spans="2:65" s="1" customFormat="1">
      <c r="B129" s="31"/>
      <c r="D129" s="143" t="s">
        <v>167</v>
      </c>
      <c r="F129" s="144" t="s">
        <v>228</v>
      </c>
      <c r="I129" s="145"/>
      <c r="L129" s="31"/>
      <c r="M129" s="146"/>
      <c r="T129" s="54"/>
      <c r="AT129" s="16" t="s">
        <v>167</v>
      </c>
      <c r="AU129" s="16" t="s">
        <v>84</v>
      </c>
    </row>
    <row r="130" spans="2:65" s="1" customFormat="1">
      <c r="B130" s="31"/>
      <c r="D130" s="147" t="s">
        <v>169</v>
      </c>
      <c r="F130" s="148" t="s">
        <v>229</v>
      </c>
      <c r="I130" s="145"/>
      <c r="L130" s="31"/>
      <c r="M130" s="146"/>
      <c r="T130" s="54"/>
      <c r="AT130" s="16" t="s">
        <v>169</v>
      </c>
      <c r="AU130" s="16" t="s">
        <v>84</v>
      </c>
    </row>
    <row r="131" spans="2:65" s="12" customFormat="1">
      <c r="B131" s="149"/>
      <c r="D131" s="143" t="s">
        <v>171</v>
      </c>
      <c r="E131" s="150" t="s">
        <v>1</v>
      </c>
      <c r="F131" s="151" t="s">
        <v>1161</v>
      </c>
      <c r="H131" s="152">
        <v>40</v>
      </c>
      <c r="I131" s="153"/>
      <c r="L131" s="149"/>
      <c r="M131" s="154"/>
      <c r="T131" s="155"/>
      <c r="AT131" s="150" t="s">
        <v>171</v>
      </c>
      <c r="AU131" s="150" t="s">
        <v>84</v>
      </c>
      <c r="AV131" s="12" t="s">
        <v>84</v>
      </c>
      <c r="AW131" s="12" t="s">
        <v>31</v>
      </c>
      <c r="AX131" s="12" t="s">
        <v>74</v>
      </c>
      <c r="AY131" s="150" t="s">
        <v>159</v>
      </c>
    </row>
    <row r="132" spans="2:65" s="13" customFormat="1">
      <c r="B132" s="156"/>
      <c r="D132" s="143" t="s">
        <v>171</v>
      </c>
      <c r="E132" s="157" t="s">
        <v>1</v>
      </c>
      <c r="F132" s="158" t="s">
        <v>173</v>
      </c>
      <c r="H132" s="159">
        <v>40</v>
      </c>
      <c r="I132" s="160"/>
      <c r="L132" s="156"/>
      <c r="M132" s="161"/>
      <c r="T132" s="162"/>
      <c r="AT132" s="157" t="s">
        <v>171</v>
      </c>
      <c r="AU132" s="157" t="s">
        <v>84</v>
      </c>
      <c r="AV132" s="13" t="s">
        <v>165</v>
      </c>
      <c r="AW132" s="13" t="s">
        <v>31</v>
      </c>
      <c r="AX132" s="13" t="s">
        <v>82</v>
      </c>
      <c r="AY132" s="157" t="s">
        <v>159</v>
      </c>
    </row>
    <row r="133" spans="2:65" s="1" customFormat="1" ht="21.75" customHeight="1">
      <c r="B133" s="129"/>
      <c r="C133" s="130" t="s">
        <v>84</v>
      </c>
      <c r="D133" s="130" t="s">
        <v>160</v>
      </c>
      <c r="E133" s="131" t="s">
        <v>1162</v>
      </c>
      <c r="F133" s="132" t="s">
        <v>1163</v>
      </c>
      <c r="G133" s="133" t="s">
        <v>202</v>
      </c>
      <c r="H133" s="134">
        <v>17.28</v>
      </c>
      <c r="I133" s="135"/>
      <c r="J133" s="136">
        <f>ROUND(I133*H133,2)</f>
        <v>0</v>
      </c>
      <c r="K133" s="132" t="s">
        <v>164</v>
      </c>
      <c r="L133" s="31"/>
      <c r="M133" s="137" t="s">
        <v>1</v>
      </c>
      <c r="N133" s="138" t="s">
        <v>39</v>
      </c>
      <c r="P133" s="139">
        <f>O133*H133</f>
        <v>0</v>
      </c>
      <c r="Q133" s="139">
        <v>0</v>
      </c>
      <c r="R133" s="139">
        <f>Q133*H133</f>
        <v>0</v>
      </c>
      <c r="S133" s="139">
        <v>0</v>
      </c>
      <c r="T133" s="140">
        <f>S133*H133</f>
        <v>0</v>
      </c>
      <c r="AR133" s="141" t="s">
        <v>165</v>
      </c>
      <c r="AT133" s="141" t="s">
        <v>160</v>
      </c>
      <c r="AU133" s="141" t="s">
        <v>84</v>
      </c>
      <c r="AY133" s="16" t="s">
        <v>159</v>
      </c>
      <c r="BE133" s="142">
        <f>IF(N133="základní",J133,0)</f>
        <v>0</v>
      </c>
      <c r="BF133" s="142">
        <f>IF(N133="snížená",J133,0)</f>
        <v>0</v>
      </c>
      <c r="BG133" s="142">
        <f>IF(N133="zákl. přenesená",J133,0)</f>
        <v>0</v>
      </c>
      <c r="BH133" s="142">
        <f>IF(N133="sníž. přenesená",J133,0)</f>
        <v>0</v>
      </c>
      <c r="BI133" s="142">
        <f>IF(N133="nulová",J133,0)</f>
        <v>0</v>
      </c>
      <c r="BJ133" s="16" t="s">
        <v>82</v>
      </c>
      <c r="BK133" s="142">
        <f>ROUND(I133*H133,2)</f>
        <v>0</v>
      </c>
      <c r="BL133" s="16" t="s">
        <v>165</v>
      </c>
      <c r="BM133" s="141" t="s">
        <v>1164</v>
      </c>
    </row>
    <row r="134" spans="2:65" s="1" customFormat="1" ht="19.5">
      <c r="B134" s="31"/>
      <c r="D134" s="143" t="s">
        <v>167</v>
      </c>
      <c r="F134" s="144" t="s">
        <v>1165</v>
      </c>
      <c r="I134" s="145"/>
      <c r="L134" s="31"/>
      <c r="M134" s="146"/>
      <c r="T134" s="54"/>
      <c r="AT134" s="16" t="s">
        <v>167</v>
      </c>
      <c r="AU134" s="16" t="s">
        <v>84</v>
      </c>
    </row>
    <row r="135" spans="2:65" s="1" customFormat="1">
      <c r="B135" s="31"/>
      <c r="D135" s="147" t="s">
        <v>169</v>
      </c>
      <c r="F135" s="148" t="s">
        <v>1166</v>
      </c>
      <c r="I135" s="145"/>
      <c r="L135" s="31"/>
      <c r="M135" s="146"/>
      <c r="T135" s="54"/>
      <c r="AT135" s="16" t="s">
        <v>169</v>
      </c>
      <c r="AU135" s="16" t="s">
        <v>84</v>
      </c>
    </row>
    <row r="136" spans="2:65" s="12" customFormat="1">
      <c r="B136" s="149"/>
      <c r="D136" s="143" t="s">
        <v>171</v>
      </c>
      <c r="E136" s="150" t="s">
        <v>1</v>
      </c>
      <c r="F136" s="151" t="s">
        <v>1167</v>
      </c>
      <c r="H136" s="152">
        <v>17.28</v>
      </c>
      <c r="I136" s="153"/>
      <c r="L136" s="149"/>
      <c r="M136" s="154"/>
      <c r="T136" s="155"/>
      <c r="AT136" s="150" t="s">
        <v>171</v>
      </c>
      <c r="AU136" s="150" t="s">
        <v>84</v>
      </c>
      <c r="AV136" s="12" t="s">
        <v>84</v>
      </c>
      <c r="AW136" s="12" t="s">
        <v>31</v>
      </c>
      <c r="AX136" s="12" t="s">
        <v>74</v>
      </c>
      <c r="AY136" s="150" t="s">
        <v>159</v>
      </c>
    </row>
    <row r="137" spans="2:65" s="13" customFormat="1">
      <c r="B137" s="156"/>
      <c r="D137" s="143" t="s">
        <v>171</v>
      </c>
      <c r="E137" s="157" t="s">
        <v>1</v>
      </c>
      <c r="F137" s="158" t="s">
        <v>173</v>
      </c>
      <c r="H137" s="159">
        <v>17.28</v>
      </c>
      <c r="I137" s="160"/>
      <c r="L137" s="156"/>
      <c r="M137" s="161"/>
      <c r="T137" s="162"/>
      <c r="AT137" s="157" t="s">
        <v>171</v>
      </c>
      <c r="AU137" s="157" t="s">
        <v>84</v>
      </c>
      <c r="AV137" s="13" t="s">
        <v>165</v>
      </c>
      <c r="AW137" s="13" t="s">
        <v>31</v>
      </c>
      <c r="AX137" s="13" t="s">
        <v>82</v>
      </c>
      <c r="AY137" s="157" t="s">
        <v>159</v>
      </c>
    </row>
    <row r="138" spans="2:65" s="1" customFormat="1" ht="21.75" customHeight="1">
      <c r="B138" s="129"/>
      <c r="C138" s="130" t="s">
        <v>179</v>
      </c>
      <c r="D138" s="130" t="s">
        <v>160</v>
      </c>
      <c r="E138" s="131" t="s">
        <v>1168</v>
      </c>
      <c r="F138" s="132" t="s">
        <v>1169</v>
      </c>
      <c r="G138" s="133" t="s">
        <v>202</v>
      </c>
      <c r="H138" s="134">
        <v>0.66800000000000004</v>
      </c>
      <c r="I138" s="135"/>
      <c r="J138" s="136">
        <f>ROUND(I138*H138,2)</f>
        <v>0</v>
      </c>
      <c r="K138" s="132" t="s">
        <v>164</v>
      </c>
      <c r="L138" s="31"/>
      <c r="M138" s="137" t="s">
        <v>1</v>
      </c>
      <c r="N138" s="138" t="s">
        <v>39</v>
      </c>
      <c r="P138" s="139">
        <f>O138*H138</f>
        <v>0</v>
      </c>
      <c r="Q138" s="139">
        <v>0</v>
      </c>
      <c r="R138" s="139">
        <f>Q138*H138</f>
        <v>0</v>
      </c>
      <c r="S138" s="139">
        <v>0</v>
      </c>
      <c r="T138" s="140">
        <f>S138*H138</f>
        <v>0</v>
      </c>
      <c r="AR138" s="141" t="s">
        <v>165</v>
      </c>
      <c r="AT138" s="141" t="s">
        <v>160</v>
      </c>
      <c r="AU138" s="141" t="s">
        <v>84</v>
      </c>
      <c r="AY138" s="16" t="s">
        <v>159</v>
      </c>
      <c r="BE138" s="142">
        <f>IF(N138="základní",J138,0)</f>
        <v>0</v>
      </c>
      <c r="BF138" s="142">
        <f>IF(N138="snížená",J138,0)</f>
        <v>0</v>
      </c>
      <c r="BG138" s="142">
        <f>IF(N138="zákl. přenesená",J138,0)</f>
        <v>0</v>
      </c>
      <c r="BH138" s="142">
        <f>IF(N138="sníž. přenesená",J138,0)</f>
        <v>0</v>
      </c>
      <c r="BI138" s="142">
        <f>IF(N138="nulová",J138,0)</f>
        <v>0</v>
      </c>
      <c r="BJ138" s="16" t="s">
        <v>82</v>
      </c>
      <c r="BK138" s="142">
        <f>ROUND(I138*H138,2)</f>
        <v>0</v>
      </c>
      <c r="BL138" s="16" t="s">
        <v>165</v>
      </c>
      <c r="BM138" s="141" t="s">
        <v>1170</v>
      </c>
    </row>
    <row r="139" spans="2:65" s="1" customFormat="1">
      <c r="B139" s="31"/>
      <c r="D139" s="143" t="s">
        <v>167</v>
      </c>
      <c r="F139" s="144" t="s">
        <v>1171</v>
      </c>
      <c r="I139" s="145"/>
      <c r="L139" s="31"/>
      <c r="M139" s="146"/>
      <c r="T139" s="54"/>
      <c r="AT139" s="16" t="s">
        <v>167</v>
      </c>
      <c r="AU139" s="16" t="s">
        <v>84</v>
      </c>
    </row>
    <row r="140" spans="2:65" s="1" customFormat="1">
      <c r="B140" s="31"/>
      <c r="D140" s="147" t="s">
        <v>169</v>
      </c>
      <c r="F140" s="148" t="s">
        <v>1172</v>
      </c>
      <c r="I140" s="145"/>
      <c r="L140" s="31"/>
      <c r="M140" s="146"/>
      <c r="T140" s="54"/>
      <c r="AT140" s="16" t="s">
        <v>169</v>
      </c>
      <c r="AU140" s="16" t="s">
        <v>84</v>
      </c>
    </row>
    <row r="141" spans="2:65" s="12" customFormat="1">
      <c r="B141" s="149"/>
      <c r="D141" s="143" t="s">
        <v>171</v>
      </c>
      <c r="E141" s="150" t="s">
        <v>1</v>
      </c>
      <c r="F141" s="151" t="s">
        <v>1173</v>
      </c>
      <c r="H141" s="152">
        <v>0.66800000000000004</v>
      </c>
      <c r="I141" s="153"/>
      <c r="L141" s="149"/>
      <c r="M141" s="154"/>
      <c r="T141" s="155"/>
      <c r="AT141" s="150" t="s">
        <v>171</v>
      </c>
      <c r="AU141" s="150" t="s">
        <v>84</v>
      </c>
      <c r="AV141" s="12" t="s">
        <v>84</v>
      </c>
      <c r="AW141" s="12" t="s">
        <v>31</v>
      </c>
      <c r="AX141" s="12" t="s">
        <v>74</v>
      </c>
      <c r="AY141" s="150" t="s">
        <v>159</v>
      </c>
    </row>
    <row r="142" spans="2:65" s="13" customFormat="1">
      <c r="B142" s="156"/>
      <c r="D142" s="143" t="s">
        <v>171</v>
      </c>
      <c r="E142" s="157" t="s">
        <v>1</v>
      </c>
      <c r="F142" s="158" t="s">
        <v>173</v>
      </c>
      <c r="H142" s="159">
        <v>0.66800000000000004</v>
      </c>
      <c r="I142" s="160"/>
      <c r="L142" s="156"/>
      <c r="M142" s="161"/>
      <c r="T142" s="162"/>
      <c r="AT142" s="157" t="s">
        <v>171</v>
      </c>
      <c r="AU142" s="157" t="s">
        <v>84</v>
      </c>
      <c r="AV142" s="13" t="s">
        <v>165</v>
      </c>
      <c r="AW142" s="13" t="s">
        <v>31</v>
      </c>
      <c r="AX142" s="13" t="s">
        <v>82</v>
      </c>
      <c r="AY142" s="157" t="s">
        <v>159</v>
      </c>
    </row>
    <row r="143" spans="2:65" s="1" customFormat="1" ht="21.75" customHeight="1">
      <c r="B143" s="129"/>
      <c r="C143" s="130" t="s">
        <v>165</v>
      </c>
      <c r="D143" s="130" t="s">
        <v>160</v>
      </c>
      <c r="E143" s="131" t="s">
        <v>1174</v>
      </c>
      <c r="F143" s="132" t="s">
        <v>1175</v>
      </c>
      <c r="G143" s="133" t="s">
        <v>202</v>
      </c>
      <c r="H143" s="134">
        <v>25.948</v>
      </c>
      <c r="I143" s="135"/>
      <c r="J143" s="136">
        <f>ROUND(I143*H143,2)</f>
        <v>0</v>
      </c>
      <c r="K143" s="132" t="s">
        <v>164</v>
      </c>
      <c r="L143" s="31"/>
      <c r="M143" s="137" t="s">
        <v>1</v>
      </c>
      <c r="N143" s="138" t="s">
        <v>39</v>
      </c>
      <c r="P143" s="139">
        <f>O143*H143</f>
        <v>0</v>
      </c>
      <c r="Q143" s="139">
        <v>0</v>
      </c>
      <c r="R143" s="139">
        <f>Q143*H143</f>
        <v>0</v>
      </c>
      <c r="S143" s="139">
        <v>0</v>
      </c>
      <c r="T143" s="140">
        <f>S143*H143</f>
        <v>0</v>
      </c>
      <c r="AR143" s="141" t="s">
        <v>165</v>
      </c>
      <c r="AT143" s="141" t="s">
        <v>160</v>
      </c>
      <c r="AU143" s="141" t="s">
        <v>84</v>
      </c>
      <c r="AY143" s="16" t="s">
        <v>159</v>
      </c>
      <c r="BE143" s="142">
        <f>IF(N143="základní",J143,0)</f>
        <v>0</v>
      </c>
      <c r="BF143" s="142">
        <f>IF(N143="snížená",J143,0)</f>
        <v>0</v>
      </c>
      <c r="BG143" s="142">
        <f>IF(N143="zákl. přenesená",J143,0)</f>
        <v>0</v>
      </c>
      <c r="BH143" s="142">
        <f>IF(N143="sníž. přenesená",J143,0)</f>
        <v>0</v>
      </c>
      <c r="BI143" s="142">
        <f>IF(N143="nulová",J143,0)</f>
        <v>0</v>
      </c>
      <c r="BJ143" s="16" t="s">
        <v>82</v>
      </c>
      <c r="BK143" s="142">
        <f>ROUND(I143*H143,2)</f>
        <v>0</v>
      </c>
      <c r="BL143" s="16" t="s">
        <v>165</v>
      </c>
      <c r="BM143" s="141" t="s">
        <v>1176</v>
      </c>
    </row>
    <row r="144" spans="2:65" s="1" customFormat="1" ht="19.5">
      <c r="B144" s="31"/>
      <c r="D144" s="143" t="s">
        <v>167</v>
      </c>
      <c r="F144" s="144" t="s">
        <v>1177</v>
      </c>
      <c r="I144" s="145"/>
      <c r="L144" s="31"/>
      <c r="M144" s="146"/>
      <c r="T144" s="54"/>
      <c r="AT144" s="16" t="s">
        <v>167</v>
      </c>
      <c r="AU144" s="16" t="s">
        <v>84</v>
      </c>
    </row>
    <row r="145" spans="2:65" s="1" customFormat="1">
      <c r="B145" s="31"/>
      <c r="D145" s="147" t="s">
        <v>169</v>
      </c>
      <c r="F145" s="148" t="s">
        <v>1178</v>
      </c>
      <c r="I145" s="145"/>
      <c r="L145" s="31"/>
      <c r="M145" s="146"/>
      <c r="T145" s="54"/>
      <c r="AT145" s="16" t="s">
        <v>169</v>
      </c>
      <c r="AU145" s="16" t="s">
        <v>84</v>
      </c>
    </row>
    <row r="146" spans="2:65" s="12" customFormat="1">
      <c r="B146" s="149"/>
      <c r="D146" s="143" t="s">
        <v>171</v>
      </c>
      <c r="E146" s="150" t="s">
        <v>1</v>
      </c>
      <c r="F146" s="151" t="s">
        <v>1179</v>
      </c>
      <c r="H146" s="152">
        <v>25.948</v>
      </c>
      <c r="I146" s="153"/>
      <c r="L146" s="149"/>
      <c r="M146" s="154"/>
      <c r="T146" s="155"/>
      <c r="AT146" s="150" t="s">
        <v>171</v>
      </c>
      <c r="AU146" s="150" t="s">
        <v>84</v>
      </c>
      <c r="AV146" s="12" t="s">
        <v>84</v>
      </c>
      <c r="AW146" s="12" t="s">
        <v>31</v>
      </c>
      <c r="AX146" s="12" t="s">
        <v>74</v>
      </c>
      <c r="AY146" s="150" t="s">
        <v>159</v>
      </c>
    </row>
    <row r="147" spans="2:65" s="13" customFormat="1">
      <c r="B147" s="156"/>
      <c r="D147" s="143" t="s">
        <v>171</v>
      </c>
      <c r="E147" s="157" t="s">
        <v>1</v>
      </c>
      <c r="F147" s="158" t="s">
        <v>173</v>
      </c>
      <c r="H147" s="159">
        <v>25.948</v>
      </c>
      <c r="I147" s="160"/>
      <c r="L147" s="156"/>
      <c r="M147" s="161"/>
      <c r="T147" s="162"/>
      <c r="AT147" s="157" t="s">
        <v>171</v>
      </c>
      <c r="AU147" s="157" t="s">
        <v>84</v>
      </c>
      <c r="AV147" s="13" t="s">
        <v>165</v>
      </c>
      <c r="AW147" s="13" t="s">
        <v>31</v>
      </c>
      <c r="AX147" s="13" t="s">
        <v>82</v>
      </c>
      <c r="AY147" s="157" t="s">
        <v>159</v>
      </c>
    </row>
    <row r="148" spans="2:65" s="1" customFormat="1" ht="24.2" customHeight="1">
      <c r="B148" s="129"/>
      <c r="C148" s="130" t="s">
        <v>192</v>
      </c>
      <c r="D148" s="130" t="s">
        <v>160</v>
      </c>
      <c r="E148" s="131" t="s">
        <v>1180</v>
      </c>
      <c r="F148" s="132" t="s">
        <v>1181</v>
      </c>
      <c r="G148" s="133" t="s">
        <v>202</v>
      </c>
      <c r="H148" s="134">
        <v>1037.92</v>
      </c>
      <c r="I148" s="135"/>
      <c r="J148" s="136">
        <f>ROUND(I148*H148,2)</f>
        <v>0</v>
      </c>
      <c r="K148" s="132" t="s">
        <v>164</v>
      </c>
      <c r="L148" s="31"/>
      <c r="M148" s="137" t="s">
        <v>1</v>
      </c>
      <c r="N148" s="138" t="s">
        <v>39</v>
      </c>
      <c r="P148" s="139">
        <f>O148*H148</f>
        <v>0</v>
      </c>
      <c r="Q148" s="139">
        <v>0</v>
      </c>
      <c r="R148" s="139">
        <f>Q148*H148</f>
        <v>0</v>
      </c>
      <c r="S148" s="139">
        <v>0</v>
      </c>
      <c r="T148" s="140">
        <f>S148*H148</f>
        <v>0</v>
      </c>
      <c r="AR148" s="141" t="s">
        <v>165</v>
      </c>
      <c r="AT148" s="141" t="s">
        <v>160</v>
      </c>
      <c r="AU148" s="141" t="s">
        <v>84</v>
      </c>
      <c r="AY148" s="16" t="s">
        <v>159</v>
      </c>
      <c r="BE148" s="142">
        <f>IF(N148="základní",J148,0)</f>
        <v>0</v>
      </c>
      <c r="BF148" s="142">
        <f>IF(N148="snížená",J148,0)</f>
        <v>0</v>
      </c>
      <c r="BG148" s="142">
        <f>IF(N148="zákl. přenesená",J148,0)</f>
        <v>0</v>
      </c>
      <c r="BH148" s="142">
        <f>IF(N148="sníž. přenesená",J148,0)</f>
        <v>0</v>
      </c>
      <c r="BI148" s="142">
        <f>IF(N148="nulová",J148,0)</f>
        <v>0</v>
      </c>
      <c r="BJ148" s="16" t="s">
        <v>82</v>
      </c>
      <c r="BK148" s="142">
        <f>ROUND(I148*H148,2)</f>
        <v>0</v>
      </c>
      <c r="BL148" s="16" t="s">
        <v>165</v>
      </c>
      <c r="BM148" s="141" t="s">
        <v>1182</v>
      </c>
    </row>
    <row r="149" spans="2:65" s="1" customFormat="1" ht="19.5">
      <c r="B149" s="31"/>
      <c r="D149" s="143" t="s">
        <v>167</v>
      </c>
      <c r="F149" s="144" t="s">
        <v>1183</v>
      </c>
      <c r="I149" s="145"/>
      <c r="L149" s="31"/>
      <c r="M149" s="146"/>
      <c r="T149" s="54"/>
      <c r="AT149" s="16" t="s">
        <v>167</v>
      </c>
      <c r="AU149" s="16" t="s">
        <v>84</v>
      </c>
    </row>
    <row r="150" spans="2:65" s="1" customFormat="1">
      <c r="B150" s="31"/>
      <c r="D150" s="147" t="s">
        <v>169</v>
      </c>
      <c r="F150" s="148" t="s">
        <v>1184</v>
      </c>
      <c r="I150" s="145"/>
      <c r="L150" s="31"/>
      <c r="M150" s="146"/>
      <c r="T150" s="54"/>
      <c r="AT150" s="16" t="s">
        <v>169</v>
      </c>
      <c r="AU150" s="16" t="s">
        <v>84</v>
      </c>
    </row>
    <row r="151" spans="2:65" s="12" customFormat="1">
      <c r="B151" s="149"/>
      <c r="D151" s="143" t="s">
        <v>171</v>
      </c>
      <c r="E151" s="150" t="s">
        <v>1</v>
      </c>
      <c r="F151" s="151" t="s">
        <v>1185</v>
      </c>
      <c r="H151" s="152">
        <v>1037.92</v>
      </c>
      <c r="I151" s="153"/>
      <c r="L151" s="149"/>
      <c r="M151" s="154"/>
      <c r="T151" s="155"/>
      <c r="AT151" s="150" t="s">
        <v>171</v>
      </c>
      <c r="AU151" s="150" t="s">
        <v>84</v>
      </c>
      <c r="AV151" s="12" t="s">
        <v>84</v>
      </c>
      <c r="AW151" s="12" t="s">
        <v>31</v>
      </c>
      <c r="AX151" s="12" t="s">
        <v>82</v>
      </c>
      <c r="AY151" s="150" t="s">
        <v>159</v>
      </c>
    </row>
    <row r="152" spans="2:65" s="1" customFormat="1" ht="21.75" customHeight="1">
      <c r="B152" s="129"/>
      <c r="C152" s="130" t="s">
        <v>199</v>
      </c>
      <c r="D152" s="130" t="s">
        <v>160</v>
      </c>
      <c r="E152" s="131" t="s">
        <v>1186</v>
      </c>
      <c r="F152" s="132" t="s">
        <v>1187</v>
      </c>
      <c r="G152" s="133" t="s">
        <v>202</v>
      </c>
      <c r="H152" s="134">
        <v>12.449</v>
      </c>
      <c r="I152" s="135"/>
      <c r="J152" s="136">
        <f>ROUND(I152*H152,2)</f>
        <v>0</v>
      </c>
      <c r="K152" s="132" t="s">
        <v>164</v>
      </c>
      <c r="L152" s="31"/>
      <c r="M152" s="137" t="s">
        <v>1</v>
      </c>
      <c r="N152" s="138" t="s">
        <v>39</v>
      </c>
      <c r="P152" s="139">
        <f>O152*H152</f>
        <v>0</v>
      </c>
      <c r="Q152" s="139">
        <v>0</v>
      </c>
      <c r="R152" s="139">
        <f>Q152*H152</f>
        <v>0</v>
      </c>
      <c r="S152" s="139">
        <v>0</v>
      </c>
      <c r="T152" s="140">
        <f>S152*H152</f>
        <v>0</v>
      </c>
      <c r="AR152" s="141" t="s">
        <v>165</v>
      </c>
      <c r="AT152" s="141" t="s">
        <v>160</v>
      </c>
      <c r="AU152" s="141" t="s">
        <v>84</v>
      </c>
      <c r="AY152" s="16" t="s">
        <v>159</v>
      </c>
      <c r="BE152" s="142">
        <f>IF(N152="základní",J152,0)</f>
        <v>0</v>
      </c>
      <c r="BF152" s="142">
        <f>IF(N152="snížená",J152,0)</f>
        <v>0</v>
      </c>
      <c r="BG152" s="142">
        <f>IF(N152="zákl. přenesená",J152,0)</f>
        <v>0</v>
      </c>
      <c r="BH152" s="142">
        <f>IF(N152="sníž. přenesená",J152,0)</f>
        <v>0</v>
      </c>
      <c r="BI152" s="142">
        <f>IF(N152="nulová",J152,0)</f>
        <v>0</v>
      </c>
      <c r="BJ152" s="16" t="s">
        <v>82</v>
      </c>
      <c r="BK152" s="142">
        <f>ROUND(I152*H152,2)</f>
        <v>0</v>
      </c>
      <c r="BL152" s="16" t="s">
        <v>165</v>
      </c>
      <c r="BM152" s="141" t="s">
        <v>1188</v>
      </c>
    </row>
    <row r="153" spans="2:65" s="1" customFormat="1" ht="19.5">
      <c r="B153" s="31"/>
      <c r="D153" s="143" t="s">
        <v>167</v>
      </c>
      <c r="F153" s="144" t="s">
        <v>1189</v>
      </c>
      <c r="I153" s="145"/>
      <c r="L153" s="31"/>
      <c r="M153" s="146"/>
      <c r="T153" s="54"/>
      <c r="AT153" s="16" t="s">
        <v>167</v>
      </c>
      <c r="AU153" s="16" t="s">
        <v>84</v>
      </c>
    </row>
    <row r="154" spans="2:65" s="1" customFormat="1">
      <c r="B154" s="31"/>
      <c r="D154" s="147" t="s">
        <v>169</v>
      </c>
      <c r="F154" s="148" t="s">
        <v>1190</v>
      </c>
      <c r="I154" s="145"/>
      <c r="L154" s="31"/>
      <c r="M154" s="146"/>
      <c r="T154" s="54"/>
      <c r="AT154" s="16" t="s">
        <v>169</v>
      </c>
      <c r="AU154" s="16" t="s">
        <v>84</v>
      </c>
    </row>
    <row r="155" spans="2:65" s="12" customFormat="1">
      <c r="B155" s="149"/>
      <c r="D155" s="143" t="s">
        <v>171</v>
      </c>
      <c r="E155" s="150" t="s">
        <v>1</v>
      </c>
      <c r="F155" s="151" t="s">
        <v>1191</v>
      </c>
      <c r="H155" s="152">
        <v>12.449</v>
      </c>
      <c r="I155" s="153"/>
      <c r="L155" s="149"/>
      <c r="M155" s="154"/>
      <c r="T155" s="155"/>
      <c r="AT155" s="150" t="s">
        <v>171</v>
      </c>
      <c r="AU155" s="150" t="s">
        <v>84</v>
      </c>
      <c r="AV155" s="12" t="s">
        <v>84</v>
      </c>
      <c r="AW155" s="12" t="s">
        <v>31</v>
      </c>
      <c r="AX155" s="12" t="s">
        <v>74</v>
      </c>
      <c r="AY155" s="150" t="s">
        <v>159</v>
      </c>
    </row>
    <row r="156" spans="2:65" s="13" customFormat="1">
      <c r="B156" s="156"/>
      <c r="D156" s="143" t="s">
        <v>171</v>
      </c>
      <c r="E156" s="157" t="s">
        <v>1</v>
      </c>
      <c r="F156" s="158" t="s">
        <v>173</v>
      </c>
      <c r="H156" s="159">
        <v>12.449</v>
      </c>
      <c r="I156" s="160"/>
      <c r="L156" s="156"/>
      <c r="M156" s="161"/>
      <c r="T156" s="162"/>
      <c r="AT156" s="157" t="s">
        <v>171</v>
      </c>
      <c r="AU156" s="157" t="s">
        <v>84</v>
      </c>
      <c r="AV156" s="13" t="s">
        <v>165</v>
      </c>
      <c r="AW156" s="13" t="s">
        <v>31</v>
      </c>
      <c r="AX156" s="13" t="s">
        <v>82</v>
      </c>
      <c r="AY156" s="157" t="s">
        <v>159</v>
      </c>
    </row>
    <row r="157" spans="2:65" s="1" customFormat="1" ht="16.5" customHeight="1">
      <c r="B157" s="129"/>
      <c r="C157" s="130" t="s">
        <v>207</v>
      </c>
      <c r="D157" s="130" t="s">
        <v>160</v>
      </c>
      <c r="E157" s="131" t="s">
        <v>1192</v>
      </c>
      <c r="F157" s="132" t="s">
        <v>1193</v>
      </c>
      <c r="G157" s="133" t="s">
        <v>202</v>
      </c>
      <c r="H157" s="134">
        <v>12.449</v>
      </c>
      <c r="I157" s="135"/>
      <c r="J157" s="136">
        <f>ROUND(I157*H157,2)</f>
        <v>0</v>
      </c>
      <c r="K157" s="132" t="s">
        <v>164</v>
      </c>
      <c r="L157" s="31"/>
      <c r="M157" s="137" t="s">
        <v>1</v>
      </c>
      <c r="N157" s="138" t="s">
        <v>39</v>
      </c>
      <c r="P157" s="139">
        <f>O157*H157</f>
        <v>0</v>
      </c>
      <c r="Q157" s="139">
        <v>0</v>
      </c>
      <c r="R157" s="139">
        <f>Q157*H157</f>
        <v>0</v>
      </c>
      <c r="S157" s="139">
        <v>0</v>
      </c>
      <c r="T157" s="140">
        <f>S157*H157</f>
        <v>0</v>
      </c>
      <c r="AR157" s="141" t="s">
        <v>165</v>
      </c>
      <c r="AT157" s="141" t="s">
        <v>160</v>
      </c>
      <c r="AU157" s="141" t="s">
        <v>84</v>
      </c>
      <c r="AY157" s="16" t="s">
        <v>159</v>
      </c>
      <c r="BE157" s="142">
        <f>IF(N157="základní",J157,0)</f>
        <v>0</v>
      </c>
      <c r="BF157" s="142">
        <f>IF(N157="snížená",J157,0)</f>
        <v>0</v>
      </c>
      <c r="BG157" s="142">
        <f>IF(N157="zákl. přenesená",J157,0)</f>
        <v>0</v>
      </c>
      <c r="BH157" s="142">
        <f>IF(N157="sníž. přenesená",J157,0)</f>
        <v>0</v>
      </c>
      <c r="BI157" s="142">
        <f>IF(N157="nulová",J157,0)</f>
        <v>0</v>
      </c>
      <c r="BJ157" s="16" t="s">
        <v>82</v>
      </c>
      <c r="BK157" s="142">
        <f>ROUND(I157*H157,2)</f>
        <v>0</v>
      </c>
      <c r="BL157" s="16" t="s">
        <v>165</v>
      </c>
      <c r="BM157" s="141" t="s">
        <v>1194</v>
      </c>
    </row>
    <row r="158" spans="2:65" s="1" customFormat="1">
      <c r="B158" s="31"/>
      <c r="D158" s="143" t="s">
        <v>167</v>
      </c>
      <c r="F158" s="144" t="s">
        <v>1195</v>
      </c>
      <c r="I158" s="145"/>
      <c r="L158" s="31"/>
      <c r="M158" s="146"/>
      <c r="T158" s="54"/>
      <c r="AT158" s="16" t="s">
        <v>167</v>
      </c>
      <c r="AU158" s="16" t="s">
        <v>84</v>
      </c>
    </row>
    <row r="159" spans="2:65" s="1" customFormat="1">
      <c r="B159" s="31"/>
      <c r="D159" s="147" t="s">
        <v>169</v>
      </c>
      <c r="F159" s="148" t="s">
        <v>1196</v>
      </c>
      <c r="I159" s="145"/>
      <c r="L159" s="31"/>
      <c r="M159" s="146"/>
      <c r="T159" s="54"/>
      <c r="AT159" s="16" t="s">
        <v>169</v>
      </c>
      <c r="AU159" s="16" t="s">
        <v>84</v>
      </c>
    </row>
    <row r="160" spans="2:65" s="12" customFormat="1">
      <c r="B160" s="149"/>
      <c r="D160" s="143" t="s">
        <v>171</v>
      </c>
      <c r="E160" s="150" t="s">
        <v>1</v>
      </c>
      <c r="F160" s="151" t="s">
        <v>1197</v>
      </c>
      <c r="H160" s="152">
        <v>12.449</v>
      </c>
      <c r="I160" s="153"/>
      <c r="L160" s="149"/>
      <c r="M160" s="154"/>
      <c r="T160" s="155"/>
      <c r="AT160" s="150" t="s">
        <v>171</v>
      </c>
      <c r="AU160" s="150" t="s">
        <v>84</v>
      </c>
      <c r="AV160" s="12" t="s">
        <v>84</v>
      </c>
      <c r="AW160" s="12" t="s">
        <v>31</v>
      </c>
      <c r="AX160" s="12" t="s">
        <v>82</v>
      </c>
      <c r="AY160" s="150" t="s">
        <v>159</v>
      </c>
    </row>
    <row r="161" spans="2:65" s="1" customFormat="1" ht="16.5" customHeight="1">
      <c r="B161" s="129"/>
      <c r="C161" s="130" t="s">
        <v>215</v>
      </c>
      <c r="D161" s="130" t="s">
        <v>160</v>
      </c>
      <c r="E161" s="131" t="s">
        <v>301</v>
      </c>
      <c r="F161" s="132" t="s">
        <v>302</v>
      </c>
      <c r="G161" s="133" t="s">
        <v>303</v>
      </c>
      <c r="H161" s="134">
        <v>19.917999999999999</v>
      </c>
      <c r="I161" s="135"/>
      <c r="J161" s="136">
        <f>ROUND(I161*H161,2)</f>
        <v>0</v>
      </c>
      <c r="K161" s="132" t="s">
        <v>164</v>
      </c>
      <c r="L161" s="31"/>
      <c r="M161" s="137" t="s">
        <v>1</v>
      </c>
      <c r="N161" s="138" t="s">
        <v>39</v>
      </c>
      <c r="P161" s="139">
        <f>O161*H161</f>
        <v>0</v>
      </c>
      <c r="Q161" s="139">
        <v>0</v>
      </c>
      <c r="R161" s="139">
        <f>Q161*H161</f>
        <v>0</v>
      </c>
      <c r="S161" s="139">
        <v>0</v>
      </c>
      <c r="T161" s="140">
        <f>S161*H161</f>
        <v>0</v>
      </c>
      <c r="AR161" s="141" t="s">
        <v>165</v>
      </c>
      <c r="AT161" s="141" t="s">
        <v>160</v>
      </c>
      <c r="AU161" s="141" t="s">
        <v>84</v>
      </c>
      <c r="AY161" s="16" t="s">
        <v>159</v>
      </c>
      <c r="BE161" s="142">
        <f>IF(N161="základní",J161,0)</f>
        <v>0</v>
      </c>
      <c r="BF161" s="142">
        <f>IF(N161="snížená",J161,0)</f>
        <v>0</v>
      </c>
      <c r="BG161" s="142">
        <f>IF(N161="zákl. přenesená",J161,0)</f>
        <v>0</v>
      </c>
      <c r="BH161" s="142">
        <f>IF(N161="sníž. přenesená",J161,0)</f>
        <v>0</v>
      </c>
      <c r="BI161" s="142">
        <f>IF(N161="nulová",J161,0)</f>
        <v>0</v>
      </c>
      <c r="BJ161" s="16" t="s">
        <v>82</v>
      </c>
      <c r="BK161" s="142">
        <f>ROUND(I161*H161,2)</f>
        <v>0</v>
      </c>
      <c r="BL161" s="16" t="s">
        <v>165</v>
      </c>
      <c r="BM161" s="141" t="s">
        <v>1198</v>
      </c>
    </row>
    <row r="162" spans="2:65" s="1" customFormat="1">
      <c r="B162" s="31"/>
      <c r="D162" s="143" t="s">
        <v>167</v>
      </c>
      <c r="F162" s="144" t="s">
        <v>305</v>
      </c>
      <c r="I162" s="145"/>
      <c r="L162" s="31"/>
      <c r="M162" s="146"/>
      <c r="T162" s="54"/>
      <c r="AT162" s="16" t="s">
        <v>167</v>
      </c>
      <c r="AU162" s="16" t="s">
        <v>84</v>
      </c>
    </row>
    <row r="163" spans="2:65" s="1" customFormat="1">
      <c r="B163" s="31"/>
      <c r="D163" s="147" t="s">
        <v>169</v>
      </c>
      <c r="F163" s="148" t="s">
        <v>306</v>
      </c>
      <c r="I163" s="145"/>
      <c r="L163" s="31"/>
      <c r="M163" s="146"/>
      <c r="T163" s="54"/>
      <c r="AT163" s="16" t="s">
        <v>169</v>
      </c>
      <c r="AU163" s="16" t="s">
        <v>84</v>
      </c>
    </row>
    <row r="164" spans="2:65" s="12" customFormat="1">
      <c r="B164" s="149"/>
      <c r="D164" s="143" t="s">
        <v>171</v>
      </c>
      <c r="E164" s="150" t="s">
        <v>1</v>
      </c>
      <c r="F164" s="151" t="s">
        <v>1199</v>
      </c>
      <c r="H164" s="152">
        <v>19.917999999999999</v>
      </c>
      <c r="I164" s="153"/>
      <c r="L164" s="149"/>
      <c r="M164" s="154"/>
      <c r="T164" s="155"/>
      <c r="AT164" s="150" t="s">
        <v>171</v>
      </c>
      <c r="AU164" s="150" t="s">
        <v>84</v>
      </c>
      <c r="AV164" s="12" t="s">
        <v>84</v>
      </c>
      <c r="AW164" s="12" t="s">
        <v>31</v>
      </c>
      <c r="AX164" s="12" t="s">
        <v>82</v>
      </c>
      <c r="AY164" s="150" t="s">
        <v>159</v>
      </c>
    </row>
    <row r="165" spans="2:65" s="1" customFormat="1" ht="16.5" customHeight="1">
      <c r="B165" s="129"/>
      <c r="C165" s="130" t="s">
        <v>224</v>
      </c>
      <c r="D165" s="130" t="s">
        <v>160</v>
      </c>
      <c r="E165" s="131" t="s">
        <v>917</v>
      </c>
      <c r="F165" s="132" t="s">
        <v>918</v>
      </c>
      <c r="G165" s="133" t="s">
        <v>202</v>
      </c>
      <c r="H165" s="134">
        <v>12.449</v>
      </c>
      <c r="I165" s="135"/>
      <c r="J165" s="136">
        <f>ROUND(I165*H165,2)</f>
        <v>0</v>
      </c>
      <c r="K165" s="132" t="s">
        <v>164</v>
      </c>
      <c r="L165" s="31"/>
      <c r="M165" s="137" t="s">
        <v>1</v>
      </c>
      <c r="N165" s="138" t="s">
        <v>39</v>
      </c>
      <c r="P165" s="139">
        <f>O165*H165</f>
        <v>0</v>
      </c>
      <c r="Q165" s="139">
        <v>0</v>
      </c>
      <c r="R165" s="139">
        <f>Q165*H165</f>
        <v>0</v>
      </c>
      <c r="S165" s="139">
        <v>0</v>
      </c>
      <c r="T165" s="140">
        <f>S165*H165</f>
        <v>0</v>
      </c>
      <c r="AR165" s="141" t="s">
        <v>165</v>
      </c>
      <c r="AT165" s="141" t="s">
        <v>160</v>
      </c>
      <c r="AU165" s="141" t="s">
        <v>84</v>
      </c>
      <c r="AY165" s="16" t="s">
        <v>159</v>
      </c>
      <c r="BE165" s="142">
        <f>IF(N165="základní",J165,0)</f>
        <v>0</v>
      </c>
      <c r="BF165" s="142">
        <f>IF(N165="snížená",J165,0)</f>
        <v>0</v>
      </c>
      <c r="BG165" s="142">
        <f>IF(N165="zákl. přenesená",J165,0)</f>
        <v>0</v>
      </c>
      <c r="BH165" s="142">
        <f>IF(N165="sníž. přenesená",J165,0)</f>
        <v>0</v>
      </c>
      <c r="BI165" s="142">
        <f>IF(N165="nulová",J165,0)</f>
        <v>0</v>
      </c>
      <c r="BJ165" s="16" t="s">
        <v>82</v>
      </c>
      <c r="BK165" s="142">
        <f>ROUND(I165*H165,2)</f>
        <v>0</v>
      </c>
      <c r="BL165" s="16" t="s">
        <v>165</v>
      </c>
      <c r="BM165" s="141" t="s">
        <v>1200</v>
      </c>
    </row>
    <row r="166" spans="2:65" s="1" customFormat="1">
      <c r="B166" s="31"/>
      <c r="D166" s="143" t="s">
        <v>167</v>
      </c>
      <c r="F166" s="144" t="s">
        <v>920</v>
      </c>
      <c r="I166" s="145"/>
      <c r="L166" s="31"/>
      <c r="M166" s="146"/>
      <c r="T166" s="54"/>
      <c r="AT166" s="16" t="s">
        <v>167</v>
      </c>
      <c r="AU166" s="16" t="s">
        <v>84</v>
      </c>
    </row>
    <row r="167" spans="2:65" s="1" customFormat="1">
      <c r="B167" s="31"/>
      <c r="D167" s="147" t="s">
        <v>169</v>
      </c>
      <c r="F167" s="148" t="s">
        <v>921</v>
      </c>
      <c r="I167" s="145"/>
      <c r="L167" s="31"/>
      <c r="M167" s="146"/>
      <c r="T167" s="54"/>
      <c r="AT167" s="16" t="s">
        <v>169</v>
      </c>
      <c r="AU167" s="16" t="s">
        <v>84</v>
      </c>
    </row>
    <row r="168" spans="2:65" s="12" customFormat="1">
      <c r="B168" s="149"/>
      <c r="D168" s="143" t="s">
        <v>171</v>
      </c>
      <c r="E168" s="150" t="s">
        <v>1</v>
      </c>
      <c r="F168" s="151" t="s">
        <v>1197</v>
      </c>
      <c r="H168" s="152">
        <v>12.449</v>
      </c>
      <c r="I168" s="153"/>
      <c r="L168" s="149"/>
      <c r="M168" s="154"/>
      <c r="T168" s="155"/>
      <c r="AT168" s="150" t="s">
        <v>171</v>
      </c>
      <c r="AU168" s="150" t="s">
        <v>84</v>
      </c>
      <c r="AV168" s="12" t="s">
        <v>84</v>
      </c>
      <c r="AW168" s="12" t="s">
        <v>31</v>
      </c>
      <c r="AX168" s="12" t="s">
        <v>82</v>
      </c>
      <c r="AY168" s="150" t="s">
        <v>159</v>
      </c>
    </row>
    <row r="169" spans="2:65" s="1" customFormat="1" ht="16.5" customHeight="1">
      <c r="B169" s="129"/>
      <c r="C169" s="130" t="s">
        <v>231</v>
      </c>
      <c r="D169" s="130" t="s">
        <v>160</v>
      </c>
      <c r="E169" s="131" t="s">
        <v>922</v>
      </c>
      <c r="F169" s="132" t="s">
        <v>923</v>
      </c>
      <c r="G169" s="133" t="s">
        <v>202</v>
      </c>
      <c r="H169" s="134">
        <v>13.499000000000001</v>
      </c>
      <c r="I169" s="135"/>
      <c r="J169" s="136">
        <f>ROUND(I169*H169,2)</f>
        <v>0</v>
      </c>
      <c r="K169" s="132" t="s">
        <v>164</v>
      </c>
      <c r="L169" s="31"/>
      <c r="M169" s="137" t="s">
        <v>1</v>
      </c>
      <c r="N169" s="138" t="s">
        <v>39</v>
      </c>
      <c r="P169" s="139">
        <f>O169*H169</f>
        <v>0</v>
      </c>
      <c r="Q169" s="139">
        <v>0</v>
      </c>
      <c r="R169" s="139">
        <f>Q169*H169</f>
        <v>0</v>
      </c>
      <c r="S169" s="139">
        <v>0</v>
      </c>
      <c r="T169" s="140">
        <f>S169*H169</f>
        <v>0</v>
      </c>
      <c r="AR169" s="141" t="s">
        <v>165</v>
      </c>
      <c r="AT169" s="141" t="s">
        <v>160</v>
      </c>
      <c r="AU169" s="141" t="s">
        <v>84</v>
      </c>
      <c r="AY169" s="16" t="s">
        <v>159</v>
      </c>
      <c r="BE169" s="142">
        <f>IF(N169="základní",J169,0)</f>
        <v>0</v>
      </c>
      <c r="BF169" s="142">
        <f>IF(N169="snížená",J169,0)</f>
        <v>0</v>
      </c>
      <c r="BG169" s="142">
        <f>IF(N169="zákl. přenesená",J169,0)</f>
        <v>0</v>
      </c>
      <c r="BH169" s="142">
        <f>IF(N169="sníž. přenesená",J169,0)</f>
        <v>0</v>
      </c>
      <c r="BI169" s="142">
        <f>IF(N169="nulová",J169,0)</f>
        <v>0</v>
      </c>
      <c r="BJ169" s="16" t="s">
        <v>82</v>
      </c>
      <c r="BK169" s="142">
        <f>ROUND(I169*H169,2)</f>
        <v>0</v>
      </c>
      <c r="BL169" s="16" t="s">
        <v>165</v>
      </c>
      <c r="BM169" s="141" t="s">
        <v>1201</v>
      </c>
    </row>
    <row r="170" spans="2:65" s="1" customFormat="1" ht="19.5">
      <c r="B170" s="31"/>
      <c r="D170" s="143" t="s">
        <v>167</v>
      </c>
      <c r="F170" s="144" t="s">
        <v>925</v>
      </c>
      <c r="I170" s="145"/>
      <c r="L170" s="31"/>
      <c r="M170" s="146"/>
      <c r="T170" s="54"/>
      <c r="AT170" s="16" t="s">
        <v>167</v>
      </c>
      <c r="AU170" s="16" t="s">
        <v>84</v>
      </c>
    </row>
    <row r="171" spans="2:65" s="1" customFormat="1">
      <c r="B171" s="31"/>
      <c r="D171" s="147" t="s">
        <v>169</v>
      </c>
      <c r="F171" s="148" t="s">
        <v>926</v>
      </c>
      <c r="I171" s="145"/>
      <c r="L171" s="31"/>
      <c r="M171" s="146"/>
      <c r="T171" s="54"/>
      <c r="AT171" s="16" t="s">
        <v>169</v>
      </c>
      <c r="AU171" s="16" t="s">
        <v>84</v>
      </c>
    </row>
    <row r="172" spans="2:65" s="12" customFormat="1">
      <c r="B172" s="149"/>
      <c r="D172" s="143" t="s">
        <v>171</v>
      </c>
      <c r="E172" s="150" t="s">
        <v>1</v>
      </c>
      <c r="F172" s="151" t="s">
        <v>1202</v>
      </c>
      <c r="H172" s="152">
        <v>13.499000000000001</v>
      </c>
      <c r="I172" s="153"/>
      <c r="L172" s="149"/>
      <c r="M172" s="154"/>
      <c r="T172" s="155"/>
      <c r="AT172" s="150" t="s">
        <v>171</v>
      </c>
      <c r="AU172" s="150" t="s">
        <v>84</v>
      </c>
      <c r="AV172" s="12" t="s">
        <v>84</v>
      </c>
      <c r="AW172" s="12" t="s">
        <v>31</v>
      </c>
      <c r="AX172" s="12" t="s">
        <v>74</v>
      </c>
      <c r="AY172" s="150" t="s">
        <v>159</v>
      </c>
    </row>
    <row r="173" spans="2:65" s="13" customFormat="1">
      <c r="B173" s="156"/>
      <c r="D173" s="143" t="s">
        <v>171</v>
      </c>
      <c r="E173" s="157" t="s">
        <v>1</v>
      </c>
      <c r="F173" s="158" t="s">
        <v>173</v>
      </c>
      <c r="H173" s="159">
        <v>13.499000000000001</v>
      </c>
      <c r="I173" s="160"/>
      <c r="L173" s="156"/>
      <c r="M173" s="161"/>
      <c r="T173" s="162"/>
      <c r="AT173" s="157" t="s">
        <v>171</v>
      </c>
      <c r="AU173" s="157" t="s">
        <v>84</v>
      </c>
      <c r="AV173" s="13" t="s">
        <v>165</v>
      </c>
      <c r="AW173" s="13" t="s">
        <v>31</v>
      </c>
      <c r="AX173" s="13" t="s">
        <v>82</v>
      </c>
      <c r="AY173" s="157" t="s">
        <v>159</v>
      </c>
    </row>
    <row r="174" spans="2:65" s="1" customFormat="1" ht="16.5" customHeight="1">
      <c r="B174" s="129"/>
      <c r="C174" s="130" t="s">
        <v>157</v>
      </c>
      <c r="D174" s="130" t="s">
        <v>160</v>
      </c>
      <c r="E174" s="131" t="s">
        <v>1203</v>
      </c>
      <c r="F174" s="132" t="s">
        <v>1204</v>
      </c>
      <c r="G174" s="133" t="s">
        <v>202</v>
      </c>
      <c r="H174" s="134">
        <v>13.449</v>
      </c>
      <c r="I174" s="135"/>
      <c r="J174" s="136">
        <f>ROUND(I174*H174,2)</f>
        <v>0</v>
      </c>
      <c r="K174" s="132" t="s">
        <v>164</v>
      </c>
      <c r="L174" s="31"/>
      <c r="M174" s="137" t="s">
        <v>1</v>
      </c>
      <c r="N174" s="138" t="s">
        <v>39</v>
      </c>
      <c r="P174" s="139">
        <f>O174*H174</f>
        <v>0</v>
      </c>
      <c r="Q174" s="139">
        <v>0</v>
      </c>
      <c r="R174" s="139">
        <f>Q174*H174</f>
        <v>0</v>
      </c>
      <c r="S174" s="139">
        <v>0</v>
      </c>
      <c r="T174" s="140">
        <f>S174*H174</f>
        <v>0</v>
      </c>
      <c r="AR174" s="141" t="s">
        <v>165</v>
      </c>
      <c r="AT174" s="141" t="s">
        <v>160</v>
      </c>
      <c r="AU174" s="141" t="s">
        <v>84</v>
      </c>
      <c r="AY174" s="16" t="s">
        <v>159</v>
      </c>
      <c r="BE174" s="142">
        <f>IF(N174="základní",J174,0)</f>
        <v>0</v>
      </c>
      <c r="BF174" s="142">
        <f>IF(N174="snížená",J174,0)</f>
        <v>0</v>
      </c>
      <c r="BG174" s="142">
        <f>IF(N174="zákl. přenesená",J174,0)</f>
        <v>0</v>
      </c>
      <c r="BH174" s="142">
        <f>IF(N174="sníž. přenesená",J174,0)</f>
        <v>0</v>
      </c>
      <c r="BI174" s="142">
        <f>IF(N174="nulová",J174,0)</f>
        <v>0</v>
      </c>
      <c r="BJ174" s="16" t="s">
        <v>82</v>
      </c>
      <c r="BK174" s="142">
        <f>ROUND(I174*H174,2)</f>
        <v>0</v>
      </c>
      <c r="BL174" s="16" t="s">
        <v>165</v>
      </c>
      <c r="BM174" s="141" t="s">
        <v>1205</v>
      </c>
    </row>
    <row r="175" spans="2:65" s="1" customFormat="1">
      <c r="B175" s="31"/>
      <c r="D175" s="143" t="s">
        <v>167</v>
      </c>
      <c r="F175" s="144" t="s">
        <v>1206</v>
      </c>
      <c r="I175" s="145"/>
      <c r="L175" s="31"/>
      <c r="M175" s="146"/>
      <c r="T175" s="54"/>
      <c r="AT175" s="16" t="s">
        <v>167</v>
      </c>
      <c r="AU175" s="16" t="s">
        <v>84</v>
      </c>
    </row>
    <row r="176" spans="2:65" s="1" customFormat="1">
      <c r="B176" s="31"/>
      <c r="D176" s="147" t="s">
        <v>169</v>
      </c>
      <c r="F176" s="148" t="s">
        <v>1207</v>
      </c>
      <c r="I176" s="145"/>
      <c r="L176" s="31"/>
      <c r="M176" s="146"/>
      <c r="T176" s="54"/>
      <c r="AT176" s="16" t="s">
        <v>169</v>
      </c>
      <c r="AU176" s="16" t="s">
        <v>84</v>
      </c>
    </row>
    <row r="177" spans="2:65" s="12" customFormat="1">
      <c r="B177" s="149"/>
      <c r="D177" s="143" t="s">
        <v>171</v>
      </c>
      <c r="E177" s="150" t="s">
        <v>1</v>
      </c>
      <c r="F177" s="151" t="s">
        <v>1208</v>
      </c>
      <c r="H177" s="152">
        <v>13.449</v>
      </c>
      <c r="I177" s="153"/>
      <c r="L177" s="149"/>
      <c r="M177" s="154"/>
      <c r="T177" s="155"/>
      <c r="AT177" s="150" t="s">
        <v>171</v>
      </c>
      <c r="AU177" s="150" t="s">
        <v>84</v>
      </c>
      <c r="AV177" s="12" t="s">
        <v>84</v>
      </c>
      <c r="AW177" s="12" t="s">
        <v>31</v>
      </c>
      <c r="AX177" s="12" t="s">
        <v>82</v>
      </c>
      <c r="AY177" s="150" t="s">
        <v>159</v>
      </c>
    </row>
    <row r="178" spans="2:65" s="11" customFormat="1" ht="22.9" customHeight="1">
      <c r="B178" s="119"/>
      <c r="D178" s="120" t="s">
        <v>73</v>
      </c>
      <c r="E178" s="179" t="s">
        <v>84</v>
      </c>
      <c r="F178" s="179" t="s">
        <v>1209</v>
      </c>
      <c r="I178" s="122"/>
      <c r="J178" s="180">
        <f>BK178</f>
        <v>0</v>
      </c>
      <c r="L178" s="119"/>
      <c r="M178" s="124"/>
      <c r="P178" s="125">
        <f>SUM(P179:P202)</f>
        <v>0</v>
      </c>
      <c r="R178" s="125">
        <f>SUM(R179:R202)</f>
        <v>28.660780800000005</v>
      </c>
      <c r="T178" s="126">
        <f>SUM(T179:T202)</f>
        <v>0</v>
      </c>
      <c r="AR178" s="120" t="s">
        <v>82</v>
      </c>
      <c r="AT178" s="127" t="s">
        <v>73</v>
      </c>
      <c r="AU178" s="127" t="s">
        <v>82</v>
      </c>
      <c r="AY178" s="120" t="s">
        <v>159</v>
      </c>
      <c r="BK178" s="128">
        <f>SUM(BK179:BK202)</f>
        <v>0</v>
      </c>
    </row>
    <row r="179" spans="2:65" s="1" customFormat="1" ht="16.5" customHeight="1">
      <c r="B179" s="129"/>
      <c r="C179" s="130" t="s">
        <v>222</v>
      </c>
      <c r="D179" s="130" t="s">
        <v>160</v>
      </c>
      <c r="E179" s="131" t="s">
        <v>1210</v>
      </c>
      <c r="F179" s="132" t="s">
        <v>1211</v>
      </c>
      <c r="G179" s="133" t="s">
        <v>202</v>
      </c>
      <c r="H179" s="134">
        <v>4.0110000000000001</v>
      </c>
      <c r="I179" s="135"/>
      <c r="J179" s="136">
        <f>ROUND(I179*H179,2)</f>
        <v>0</v>
      </c>
      <c r="K179" s="132" t="s">
        <v>164</v>
      </c>
      <c r="L179" s="31"/>
      <c r="M179" s="137" t="s">
        <v>1</v>
      </c>
      <c r="N179" s="138" t="s">
        <v>39</v>
      </c>
      <c r="P179" s="139">
        <f>O179*H179</f>
        <v>0</v>
      </c>
      <c r="Q179" s="139">
        <v>2.16</v>
      </c>
      <c r="R179" s="139">
        <f>Q179*H179</f>
        <v>8.6637600000000017</v>
      </c>
      <c r="S179" s="139">
        <v>0</v>
      </c>
      <c r="T179" s="140">
        <f>S179*H179</f>
        <v>0</v>
      </c>
      <c r="AR179" s="141" t="s">
        <v>165</v>
      </c>
      <c r="AT179" s="141" t="s">
        <v>160</v>
      </c>
      <c r="AU179" s="141" t="s">
        <v>84</v>
      </c>
      <c r="AY179" s="16" t="s">
        <v>159</v>
      </c>
      <c r="BE179" s="142">
        <f>IF(N179="základní",J179,0)</f>
        <v>0</v>
      </c>
      <c r="BF179" s="142">
        <f>IF(N179="snížená",J179,0)</f>
        <v>0</v>
      </c>
      <c r="BG179" s="142">
        <f>IF(N179="zákl. přenesená",J179,0)</f>
        <v>0</v>
      </c>
      <c r="BH179" s="142">
        <f>IF(N179="sníž. přenesená",J179,0)</f>
        <v>0</v>
      </c>
      <c r="BI179" s="142">
        <f>IF(N179="nulová",J179,0)</f>
        <v>0</v>
      </c>
      <c r="BJ179" s="16" t="s">
        <v>82</v>
      </c>
      <c r="BK179" s="142">
        <f>ROUND(I179*H179,2)</f>
        <v>0</v>
      </c>
      <c r="BL179" s="16" t="s">
        <v>165</v>
      </c>
      <c r="BM179" s="141" t="s">
        <v>1212</v>
      </c>
    </row>
    <row r="180" spans="2:65" s="1" customFormat="1">
      <c r="B180" s="31"/>
      <c r="D180" s="143" t="s">
        <v>167</v>
      </c>
      <c r="F180" s="144" t="s">
        <v>1213</v>
      </c>
      <c r="I180" s="145"/>
      <c r="L180" s="31"/>
      <c r="M180" s="146"/>
      <c r="T180" s="54"/>
      <c r="AT180" s="16" t="s">
        <v>167</v>
      </c>
      <c r="AU180" s="16" t="s">
        <v>84</v>
      </c>
    </row>
    <row r="181" spans="2:65" s="1" customFormat="1">
      <c r="B181" s="31"/>
      <c r="D181" s="147" t="s">
        <v>169</v>
      </c>
      <c r="F181" s="148" t="s">
        <v>1214</v>
      </c>
      <c r="I181" s="145"/>
      <c r="L181" s="31"/>
      <c r="M181" s="146"/>
      <c r="T181" s="54"/>
      <c r="AT181" s="16" t="s">
        <v>169</v>
      </c>
      <c r="AU181" s="16" t="s">
        <v>84</v>
      </c>
    </row>
    <row r="182" spans="2:65" s="14" customFormat="1">
      <c r="B182" s="163"/>
      <c r="D182" s="143" t="s">
        <v>171</v>
      </c>
      <c r="E182" s="164" t="s">
        <v>1</v>
      </c>
      <c r="F182" s="165" t="s">
        <v>1215</v>
      </c>
      <c r="H182" s="164" t="s">
        <v>1</v>
      </c>
      <c r="I182" s="166"/>
      <c r="L182" s="163"/>
      <c r="M182" s="167"/>
      <c r="T182" s="168"/>
      <c r="AT182" s="164" t="s">
        <v>171</v>
      </c>
      <c r="AU182" s="164" t="s">
        <v>84</v>
      </c>
      <c r="AV182" s="14" t="s">
        <v>82</v>
      </c>
      <c r="AW182" s="14" t="s">
        <v>31</v>
      </c>
      <c r="AX182" s="14" t="s">
        <v>74</v>
      </c>
      <c r="AY182" s="164" t="s">
        <v>159</v>
      </c>
    </row>
    <row r="183" spans="2:65" s="12" customFormat="1">
      <c r="B183" s="149"/>
      <c r="D183" s="143" t="s">
        <v>171</v>
      </c>
      <c r="E183" s="150" t="s">
        <v>1</v>
      </c>
      <c r="F183" s="151" t="s">
        <v>1216</v>
      </c>
      <c r="H183" s="152">
        <v>1.08</v>
      </c>
      <c r="I183" s="153"/>
      <c r="L183" s="149"/>
      <c r="M183" s="154"/>
      <c r="T183" s="155"/>
      <c r="AT183" s="150" t="s">
        <v>171</v>
      </c>
      <c r="AU183" s="150" t="s">
        <v>84</v>
      </c>
      <c r="AV183" s="12" t="s">
        <v>84</v>
      </c>
      <c r="AW183" s="12" t="s">
        <v>31</v>
      </c>
      <c r="AX183" s="12" t="s">
        <v>74</v>
      </c>
      <c r="AY183" s="150" t="s">
        <v>159</v>
      </c>
    </row>
    <row r="184" spans="2:65" s="14" customFormat="1">
      <c r="B184" s="163"/>
      <c r="D184" s="143" t="s">
        <v>171</v>
      </c>
      <c r="E184" s="164" t="s">
        <v>1</v>
      </c>
      <c r="F184" s="165" t="s">
        <v>1217</v>
      </c>
      <c r="H184" s="164" t="s">
        <v>1</v>
      </c>
      <c r="I184" s="166"/>
      <c r="L184" s="163"/>
      <c r="M184" s="167"/>
      <c r="T184" s="168"/>
      <c r="AT184" s="164" t="s">
        <v>171</v>
      </c>
      <c r="AU184" s="164" t="s">
        <v>84</v>
      </c>
      <c r="AV184" s="14" t="s">
        <v>82</v>
      </c>
      <c r="AW184" s="14" t="s">
        <v>31</v>
      </c>
      <c r="AX184" s="14" t="s">
        <v>74</v>
      </c>
      <c r="AY184" s="164" t="s">
        <v>159</v>
      </c>
    </row>
    <row r="185" spans="2:65" s="12" customFormat="1">
      <c r="B185" s="149"/>
      <c r="D185" s="143" t="s">
        <v>171</v>
      </c>
      <c r="E185" s="150" t="s">
        <v>1</v>
      </c>
      <c r="F185" s="151" t="s">
        <v>1218</v>
      </c>
      <c r="H185" s="152">
        <v>2.7</v>
      </c>
      <c r="I185" s="153"/>
      <c r="L185" s="149"/>
      <c r="M185" s="154"/>
      <c r="T185" s="155"/>
      <c r="AT185" s="150" t="s">
        <v>171</v>
      </c>
      <c r="AU185" s="150" t="s">
        <v>84</v>
      </c>
      <c r="AV185" s="12" t="s">
        <v>84</v>
      </c>
      <c r="AW185" s="12" t="s">
        <v>31</v>
      </c>
      <c r="AX185" s="12" t="s">
        <v>74</v>
      </c>
      <c r="AY185" s="150" t="s">
        <v>159</v>
      </c>
    </row>
    <row r="186" spans="2:65" s="14" customFormat="1">
      <c r="B186" s="163"/>
      <c r="D186" s="143" t="s">
        <v>171</v>
      </c>
      <c r="E186" s="164" t="s">
        <v>1</v>
      </c>
      <c r="F186" s="165" t="s">
        <v>1219</v>
      </c>
      <c r="H186" s="164" t="s">
        <v>1</v>
      </c>
      <c r="I186" s="166"/>
      <c r="L186" s="163"/>
      <c r="M186" s="167"/>
      <c r="T186" s="168"/>
      <c r="AT186" s="164" t="s">
        <v>171</v>
      </c>
      <c r="AU186" s="164" t="s">
        <v>84</v>
      </c>
      <c r="AV186" s="14" t="s">
        <v>82</v>
      </c>
      <c r="AW186" s="14" t="s">
        <v>31</v>
      </c>
      <c r="AX186" s="14" t="s">
        <v>74</v>
      </c>
      <c r="AY186" s="164" t="s">
        <v>159</v>
      </c>
    </row>
    <row r="187" spans="2:65" s="12" customFormat="1">
      <c r="B187" s="149"/>
      <c r="D187" s="143" t="s">
        <v>171</v>
      </c>
      <c r="E187" s="150" t="s">
        <v>1</v>
      </c>
      <c r="F187" s="151" t="s">
        <v>1220</v>
      </c>
      <c r="H187" s="152">
        <v>0.23100000000000001</v>
      </c>
      <c r="I187" s="153"/>
      <c r="L187" s="149"/>
      <c r="M187" s="154"/>
      <c r="T187" s="155"/>
      <c r="AT187" s="150" t="s">
        <v>171</v>
      </c>
      <c r="AU187" s="150" t="s">
        <v>84</v>
      </c>
      <c r="AV187" s="12" t="s">
        <v>84</v>
      </c>
      <c r="AW187" s="12" t="s">
        <v>31</v>
      </c>
      <c r="AX187" s="12" t="s">
        <v>74</v>
      </c>
      <c r="AY187" s="150" t="s">
        <v>159</v>
      </c>
    </row>
    <row r="188" spans="2:65" s="13" customFormat="1">
      <c r="B188" s="156"/>
      <c r="D188" s="143" t="s">
        <v>171</v>
      </c>
      <c r="E188" s="157" t="s">
        <v>1</v>
      </c>
      <c r="F188" s="158" t="s">
        <v>173</v>
      </c>
      <c r="H188" s="159">
        <v>4.0110000000000001</v>
      </c>
      <c r="I188" s="160"/>
      <c r="L188" s="156"/>
      <c r="M188" s="161"/>
      <c r="T188" s="162"/>
      <c r="AT188" s="157" t="s">
        <v>171</v>
      </c>
      <c r="AU188" s="157" t="s">
        <v>84</v>
      </c>
      <c r="AV188" s="13" t="s">
        <v>165</v>
      </c>
      <c r="AW188" s="13" t="s">
        <v>31</v>
      </c>
      <c r="AX188" s="13" t="s">
        <v>82</v>
      </c>
      <c r="AY188" s="157" t="s">
        <v>159</v>
      </c>
    </row>
    <row r="189" spans="2:65" s="1" customFormat="1" ht="16.5" customHeight="1">
      <c r="B189" s="129"/>
      <c r="C189" s="130" t="s">
        <v>239</v>
      </c>
      <c r="D189" s="130" t="s">
        <v>160</v>
      </c>
      <c r="E189" s="131" t="s">
        <v>343</v>
      </c>
      <c r="F189" s="132" t="s">
        <v>344</v>
      </c>
      <c r="G189" s="133" t="s">
        <v>202</v>
      </c>
      <c r="H189" s="134">
        <v>8.64</v>
      </c>
      <c r="I189" s="135"/>
      <c r="J189" s="136">
        <f>ROUND(I189*H189,2)</f>
        <v>0</v>
      </c>
      <c r="K189" s="132" t="s">
        <v>164</v>
      </c>
      <c r="L189" s="31"/>
      <c r="M189" s="137" t="s">
        <v>1</v>
      </c>
      <c r="N189" s="138" t="s">
        <v>39</v>
      </c>
      <c r="P189" s="139">
        <f>O189*H189</f>
        <v>0</v>
      </c>
      <c r="Q189" s="139">
        <v>2.3010199999999998</v>
      </c>
      <c r="R189" s="139">
        <f>Q189*H189</f>
        <v>19.880812800000001</v>
      </c>
      <c r="S189" s="139">
        <v>0</v>
      </c>
      <c r="T189" s="140">
        <f>S189*H189</f>
        <v>0</v>
      </c>
      <c r="AR189" s="141" t="s">
        <v>165</v>
      </c>
      <c r="AT189" s="141" t="s">
        <v>160</v>
      </c>
      <c r="AU189" s="141" t="s">
        <v>84</v>
      </c>
      <c r="AY189" s="16" t="s">
        <v>159</v>
      </c>
      <c r="BE189" s="142">
        <f>IF(N189="základní",J189,0)</f>
        <v>0</v>
      </c>
      <c r="BF189" s="142">
        <f>IF(N189="snížená",J189,0)</f>
        <v>0</v>
      </c>
      <c r="BG189" s="142">
        <f>IF(N189="zákl. přenesená",J189,0)</f>
        <v>0</v>
      </c>
      <c r="BH189" s="142">
        <f>IF(N189="sníž. přenesená",J189,0)</f>
        <v>0</v>
      </c>
      <c r="BI189" s="142">
        <f>IF(N189="nulová",J189,0)</f>
        <v>0</v>
      </c>
      <c r="BJ189" s="16" t="s">
        <v>82</v>
      </c>
      <c r="BK189" s="142">
        <f>ROUND(I189*H189,2)</f>
        <v>0</v>
      </c>
      <c r="BL189" s="16" t="s">
        <v>165</v>
      </c>
      <c r="BM189" s="141" t="s">
        <v>1221</v>
      </c>
    </row>
    <row r="190" spans="2:65" s="1" customFormat="1">
      <c r="B190" s="31"/>
      <c r="D190" s="143" t="s">
        <v>167</v>
      </c>
      <c r="F190" s="144" t="s">
        <v>346</v>
      </c>
      <c r="I190" s="145"/>
      <c r="L190" s="31"/>
      <c r="M190" s="146"/>
      <c r="T190" s="54"/>
      <c r="AT190" s="16" t="s">
        <v>167</v>
      </c>
      <c r="AU190" s="16" t="s">
        <v>84</v>
      </c>
    </row>
    <row r="191" spans="2:65" s="1" customFormat="1">
      <c r="B191" s="31"/>
      <c r="D191" s="147" t="s">
        <v>169</v>
      </c>
      <c r="F191" s="148" t="s">
        <v>347</v>
      </c>
      <c r="I191" s="145"/>
      <c r="L191" s="31"/>
      <c r="M191" s="146"/>
      <c r="T191" s="54"/>
      <c r="AT191" s="16" t="s">
        <v>169</v>
      </c>
      <c r="AU191" s="16" t="s">
        <v>84</v>
      </c>
    </row>
    <row r="192" spans="2:65" s="12" customFormat="1">
      <c r="B192" s="149"/>
      <c r="D192" s="143" t="s">
        <v>171</v>
      </c>
      <c r="E192" s="150" t="s">
        <v>1</v>
      </c>
      <c r="F192" s="151" t="s">
        <v>1222</v>
      </c>
      <c r="H192" s="152">
        <v>8.64</v>
      </c>
      <c r="I192" s="153"/>
      <c r="L192" s="149"/>
      <c r="M192" s="154"/>
      <c r="T192" s="155"/>
      <c r="AT192" s="150" t="s">
        <v>171</v>
      </c>
      <c r="AU192" s="150" t="s">
        <v>84</v>
      </c>
      <c r="AV192" s="12" t="s">
        <v>84</v>
      </c>
      <c r="AW192" s="12" t="s">
        <v>31</v>
      </c>
      <c r="AX192" s="12" t="s">
        <v>74</v>
      </c>
      <c r="AY192" s="150" t="s">
        <v>159</v>
      </c>
    </row>
    <row r="193" spans="2:65" s="13" customFormat="1">
      <c r="B193" s="156"/>
      <c r="D193" s="143" t="s">
        <v>171</v>
      </c>
      <c r="E193" s="157" t="s">
        <v>1</v>
      </c>
      <c r="F193" s="158" t="s">
        <v>173</v>
      </c>
      <c r="H193" s="159">
        <v>8.64</v>
      </c>
      <c r="I193" s="160"/>
      <c r="L193" s="156"/>
      <c r="M193" s="161"/>
      <c r="T193" s="162"/>
      <c r="AT193" s="157" t="s">
        <v>171</v>
      </c>
      <c r="AU193" s="157" t="s">
        <v>84</v>
      </c>
      <c r="AV193" s="13" t="s">
        <v>165</v>
      </c>
      <c r="AW193" s="13" t="s">
        <v>31</v>
      </c>
      <c r="AX193" s="13" t="s">
        <v>82</v>
      </c>
      <c r="AY193" s="157" t="s">
        <v>159</v>
      </c>
    </row>
    <row r="194" spans="2:65" s="1" customFormat="1" ht="16.5" customHeight="1">
      <c r="B194" s="129"/>
      <c r="C194" s="130" t="s">
        <v>270</v>
      </c>
      <c r="D194" s="130" t="s">
        <v>160</v>
      </c>
      <c r="E194" s="131" t="s">
        <v>1223</v>
      </c>
      <c r="F194" s="132" t="s">
        <v>1224</v>
      </c>
      <c r="G194" s="133" t="s">
        <v>163</v>
      </c>
      <c r="H194" s="134">
        <v>43.2</v>
      </c>
      <c r="I194" s="135"/>
      <c r="J194" s="136">
        <f>ROUND(I194*H194,2)</f>
        <v>0</v>
      </c>
      <c r="K194" s="132" t="s">
        <v>164</v>
      </c>
      <c r="L194" s="31"/>
      <c r="M194" s="137" t="s">
        <v>1</v>
      </c>
      <c r="N194" s="138" t="s">
        <v>39</v>
      </c>
      <c r="P194" s="139">
        <f>O194*H194</f>
        <v>0</v>
      </c>
      <c r="Q194" s="139">
        <v>2.6900000000000001E-3</v>
      </c>
      <c r="R194" s="139">
        <f>Q194*H194</f>
        <v>0.11620800000000002</v>
      </c>
      <c r="S194" s="139">
        <v>0</v>
      </c>
      <c r="T194" s="140">
        <f>S194*H194</f>
        <v>0</v>
      </c>
      <c r="AR194" s="141" t="s">
        <v>165</v>
      </c>
      <c r="AT194" s="141" t="s">
        <v>160</v>
      </c>
      <c r="AU194" s="141" t="s">
        <v>84</v>
      </c>
      <c r="AY194" s="16" t="s">
        <v>159</v>
      </c>
      <c r="BE194" s="142">
        <f>IF(N194="základní",J194,0)</f>
        <v>0</v>
      </c>
      <c r="BF194" s="142">
        <f>IF(N194="snížená",J194,0)</f>
        <v>0</v>
      </c>
      <c r="BG194" s="142">
        <f>IF(N194="zákl. přenesená",J194,0)</f>
        <v>0</v>
      </c>
      <c r="BH194" s="142">
        <f>IF(N194="sníž. přenesená",J194,0)</f>
        <v>0</v>
      </c>
      <c r="BI194" s="142">
        <f>IF(N194="nulová",J194,0)</f>
        <v>0</v>
      </c>
      <c r="BJ194" s="16" t="s">
        <v>82</v>
      </c>
      <c r="BK194" s="142">
        <f>ROUND(I194*H194,2)</f>
        <v>0</v>
      </c>
      <c r="BL194" s="16" t="s">
        <v>165</v>
      </c>
      <c r="BM194" s="141" t="s">
        <v>1225</v>
      </c>
    </row>
    <row r="195" spans="2:65" s="1" customFormat="1">
      <c r="B195" s="31"/>
      <c r="D195" s="143" t="s">
        <v>167</v>
      </c>
      <c r="F195" s="144" t="s">
        <v>1226</v>
      </c>
      <c r="I195" s="145"/>
      <c r="L195" s="31"/>
      <c r="M195" s="146"/>
      <c r="T195" s="54"/>
      <c r="AT195" s="16" t="s">
        <v>167</v>
      </c>
      <c r="AU195" s="16" t="s">
        <v>84</v>
      </c>
    </row>
    <row r="196" spans="2:65" s="1" customFormat="1">
      <c r="B196" s="31"/>
      <c r="D196" s="147" t="s">
        <v>169</v>
      </c>
      <c r="F196" s="148" t="s">
        <v>1227</v>
      </c>
      <c r="I196" s="145"/>
      <c r="L196" s="31"/>
      <c r="M196" s="146"/>
      <c r="T196" s="54"/>
      <c r="AT196" s="16" t="s">
        <v>169</v>
      </c>
      <c r="AU196" s="16" t="s">
        <v>84</v>
      </c>
    </row>
    <row r="197" spans="2:65" s="12" customFormat="1">
      <c r="B197" s="149"/>
      <c r="D197" s="143" t="s">
        <v>171</v>
      </c>
      <c r="E197" s="150" t="s">
        <v>1</v>
      </c>
      <c r="F197" s="151" t="s">
        <v>1228</v>
      </c>
      <c r="H197" s="152">
        <v>43.2</v>
      </c>
      <c r="I197" s="153"/>
      <c r="L197" s="149"/>
      <c r="M197" s="154"/>
      <c r="T197" s="155"/>
      <c r="AT197" s="150" t="s">
        <v>171</v>
      </c>
      <c r="AU197" s="150" t="s">
        <v>84</v>
      </c>
      <c r="AV197" s="12" t="s">
        <v>84</v>
      </c>
      <c r="AW197" s="12" t="s">
        <v>31</v>
      </c>
      <c r="AX197" s="12" t="s">
        <v>74</v>
      </c>
      <c r="AY197" s="150" t="s">
        <v>159</v>
      </c>
    </row>
    <row r="198" spans="2:65" s="13" customFormat="1">
      <c r="B198" s="156"/>
      <c r="D198" s="143" t="s">
        <v>171</v>
      </c>
      <c r="E198" s="157" t="s">
        <v>1</v>
      </c>
      <c r="F198" s="158" t="s">
        <v>173</v>
      </c>
      <c r="H198" s="159">
        <v>43.2</v>
      </c>
      <c r="I198" s="160"/>
      <c r="L198" s="156"/>
      <c r="M198" s="161"/>
      <c r="T198" s="162"/>
      <c r="AT198" s="157" t="s">
        <v>171</v>
      </c>
      <c r="AU198" s="157" t="s">
        <v>84</v>
      </c>
      <c r="AV198" s="13" t="s">
        <v>165</v>
      </c>
      <c r="AW198" s="13" t="s">
        <v>31</v>
      </c>
      <c r="AX198" s="13" t="s">
        <v>82</v>
      </c>
      <c r="AY198" s="157" t="s">
        <v>159</v>
      </c>
    </row>
    <row r="199" spans="2:65" s="1" customFormat="1" ht="16.5" customHeight="1">
      <c r="B199" s="129"/>
      <c r="C199" s="130" t="s">
        <v>8</v>
      </c>
      <c r="D199" s="130" t="s">
        <v>160</v>
      </c>
      <c r="E199" s="131" t="s">
        <v>1229</v>
      </c>
      <c r="F199" s="132" t="s">
        <v>1230</v>
      </c>
      <c r="G199" s="133" t="s">
        <v>163</v>
      </c>
      <c r="H199" s="134">
        <v>43.2</v>
      </c>
      <c r="I199" s="135"/>
      <c r="J199" s="136">
        <f>ROUND(I199*H199,2)</f>
        <v>0</v>
      </c>
      <c r="K199" s="132" t="s">
        <v>164</v>
      </c>
      <c r="L199" s="31"/>
      <c r="M199" s="137" t="s">
        <v>1</v>
      </c>
      <c r="N199" s="138" t="s">
        <v>39</v>
      </c>
      <c r="P199" s="139">
        <f>O199*H199</f>
        <v>0</v>
      </c>
      <c r="Q199" s="139">
        <v>0</v>
      </c>
      <c r="R199" s="139">
        <f>Q199*H199</f>
        <v>0</v>
      </c>
      <c r="S199" s="139">
        <v>0</v>
      </c>
      <c r="T199" s="140">
        <f>S199*H199</f>
        <v>0</v>
      </c>
      <c r="AR199" s="141" t="s">
        <v>165</v>
      </c>
      <c r="AT199" s="141" t="s">
        <v>160</v>
      </c>
      <c r="AU199" s="141" t="s">
        <v>84</v>
      </c>
      <c r="AY199" s="16" t="s">
        <v>159</v>
      </c>
      <c r="BE199" s="142">
        <f>IF(N199="základní",J199,0)</f>
        <v>0</v>
      </c>
      <c r="BF199" s="142">
        <f>IF(N199="snížená",J199,0)</f>
        <v>0</v>
      </c>
      <c r="BG199" s="142">
        <f>IF(N199="zákl. přenesená",J199,0)</f>
        <v>0</v>
      </c>
      <c r="BH199" s="142">
        <f>IF(N199="sníž. přenesená",J199,0)</f>
        <v>0</v>
      </c>
      <c r="BI199" s="142">
        <f>IF(N199="nulová",J199,0)</f>
        <v>0</v>
      </c>
      <c r="BJ199" s="16" t="s">
        <v>82</v>
      </c>
      <c r="BK199" s="142">
        <f>ROUND(I199*H199,2)</f>
        <v>0</v>
      </c>
      <c r="BL199" s="16" t="s">
        <v>165</v>
      </c>
      <c r="BM199" s="141" t="s">
        <v>1231</v>
      </c>
    </row>
    <row r="200" spans="2:65" s="1" customFormat="1">
      <c r="B200" s="31"/>
      <c r="D200" s="143" t="s">
        <v>167</v>
      </c>
      <c r="F200" s="144" t="s">
        <v>1232</v>
      </c>
      <c r="I200" s="145"/>
      <c r="L200" s="31"/>
      <c r="M200" s="146"/>
      <c r="T200" s="54"/>
      <c r="AT200" s="16" t="s">
        <v>167</v>
      </c>
      <c r="AU200" s="16" t="s">
        <v>84</v>
      </c>
    </row>
    <row r="201" spans="2:65" s="1" customFormat="1">
      <c r="B201" s="31"/>
      <c r="D201" s="147" t="s">
        <v>169</v>
      </c>
      <c r="F201" s="148" t="s">
        <v>1233</v>
      </c>
      <c r="I201" s="145"/>
      <c r="L201" s="31"/>
      <c r="M201" s="146"/>
      <c r="T201" s="54"/>
      <c r="AT201" s="16" t="s">
        <v>169</v>
      </c>
      <c r="AU201" s="16" t="s">
        <v>84</v>
      </c>
    </row>
    <row r="202" spans="2:65" s="12" customFormat="1">
      <c r="B202" s="149"/>
      <c r="D202" s="143" t="s">
        <v>171</v>
      </c>
      <c r="E202" s="150" t="s">
        <v>1</v>
      </c>
      <c r="F202" s="151" t="s">
        <v>1234</v>
      </c>
      <c r="H202" s="152">
        <v>43.2</v>
      </c>
      <c r="I202" s="153"/>
      <c r="L202" s="149"/>
      <c r="M202" s="154"/>
      <c r="T202" s="155"/>
      <c r="AT202" s="150" t="s">
        <v>171</v>
      </c>
      <c r="AU202" s="150" t="s">
        <v>84</v>
      </c>
      <c r="AV202" s="12" t="s">
        <v>84</v>
      </c>
      <c r="AW202" s="12" t="s">
        <v>31</v>
      </c>
      <c r="AX202" s="12" t="s">
        <v>82</v>
      </c>
      <c r="AY202" s="150" t="s">
        <v>159</v>
      </c>
    </row>
    <row r="203" spans="2:65" s="11" customFormat="1" ht="22.9" customHeight="1">
      <c r="B203" s="119"/>
      <c r="D203" s="120" t="s">
        <v>73</v>
      </c>
      <c r="E203" s="179" t="s">
        <v>179</v>
      </c>
      <c r="F203" s="179" t="s">
        <v>1235</v>
      </c>
      <c r="I203" s="122"/>
      <c r="J203" s="180">
        <f>BK203</f>
        <v>0</v>
      </c>
      <c r="L203" s="119"/>
      <c r="M203" s="124"/>
      <c r="P203" s="125">
        <f>SUM(P204:P208)</f>
        <v>0</v>
      </c>
      <c r="R203" s="125">
        <f>SUM(R204:R208)</f>
        <v>0</v>
      </c>
      <c r="T203" s="126">
        <f>SUM(T204:T208)</f>
        <v>0</v>
      </c>
      <c r="AR203" s="120" t="s">
        <v>82</v>
      </c>
      <c r="AT203" s="127" t="s">
        <v>73</v>
      </c>
      <c r="AU203" s="127" t="s">
        <v>82</v>
      </c>
      <c r="AY203" s="120" t="s">
        <v>159</v>
      </c>
      <c r="BK203" s="128">
        <f>SUM(BK204:BK208)</f>
        <v>0</v>
      </c>
    </row>
    <row r="204" spans="2:65" s="1" customFormat="1" ht="16.5" customHeight="1">
      <c r="B204" s="129"/>
      <c r="C204" s="130" t="s">
        <v>268</v>
      </c>
      <c r="D204" s="130" t="s">
        <v>160</v>
      </c>
      <c r="E204" s="131" t="s">
        <v>1236</v>
      </c>
      <c r="F204" s="132" t="s">
        <v>1237</v>
      </c>
      <c r="G204" s="133" t="s">
        <v>218</v>
      </c>
      <c r="H204" s="134">
        <v>1</v>
      </c>
      <c r="I204" s="135"/>
      <c r="J204" s="136">
        <f>ROUND(I204*H204,2)</f>
        <v>0</v>
      </c>
      <c r="K204" s="132" t="s">
        <v>164</v>
      </c>
      <c r="L204" s="31"/>
      <c r="M204" s="137" t="s">
        <v>1</v>
      </c>
      <c r="N204" s="138" t="s">
        <v>39</v>
      </c>
      <c r="P204" s="139">
        <f>O204*H204</f>
        <v>0</v>
      </c>
      <c r="Q204" s="139">
        <v>0</v>
      </c>
      <c r="R204" s="139">
        <f>Q204*H204</f>
        <v>0</v>
      </c>
      <c r="S204" s="139">
        <v>0</v>
      </c>
      <c r="T204" s="140">
        <f>S204*H204</f>
        <v>0</v>
      </c>
      <c r="AR204" s="141" t="s">
        <v>165</v>
      </c>
      <c r="AT204" s="141" t="s">
        <v>160</v>
      </c>
      <c r="AU204" s="141" t="s">
        <v>84</v>
      </c>
      <c r="AY204" s="16" t="s">
        <v>159</v>
      </c>
      <c r="BE204" s="142">
        <f>IF(N204="základní",J204,0)</f>
        <v>0</v>
      </c>
      <c r="BF204" s="142">
        <f>IF(N204="snížená",J204,0)</f>
        <v>0</v>
      </c>
      <c r="BG204" s="142">
        <f>IF(N204="zákl. přenesená",J204,0)</f>
        <v>0</v>
      </c>
      <c r="BH204" s="142">
        <f>IF(N204="sníž. přenesená",J204,0)</f>
        <v>0</v>
      </c>
      <c r="BI204" s="142">
        <f>IF(N204="nulová",J204,0)</f>
        <v>0</v>
      </c>
      <c r="BJ204" s="16" t="s">
        <v>82</v>
      </c>
      <c r="BK204" s="142">
        <f>ROUND(I204*H204,2)</f>
        <v>0</v>
      </c>
      <c r="BL204" s="16" t="s">
        <v>165</v>
      </c>
      <c r="BM204" s="141" t="s">
        <v>1238</v>
      </c>
    </row>
    <row r="205" spans="2:65" s="1" customFormat="1">
      <c r="B205" s="31"/>
      <c r="D205" s="143" t="s">
        <v>167</v>
      </c>
      <c r="F205" s="144" t="s">
        <v>1237</v>
      </c>
      <c r="I205" s="145"/>
      <c r="L205" s="31"/>
      <c r="M205" s="146"/>
      <c r="T205" s="54"/>
      <c r="AT205" s="16" t="s">
        <v>167</v>
      </c>
      <c r="AU205" s="16" t="s">
        <v>84</v>
      </c>
    </row>
    <row r="206" spans="2:65" s="1" customFormat="1">
      <c r="B206" s="31"/>
      <c r="D206" s="147" t="s">
        <v>169</v>
      </c>
      <c r="F206" s="148" t="s">
        <v>1239</v>
      </c>
      <c r="I206" s="145"/>
      <c r="L206" s="31"/>
      <c r="M206" s="146"/>
      <c r="T206" s="54"/>
      <c r="AT206" s="16" t="s">
        <v>169</v>
      </c>
      <c r="AU206" s="16" t="s">
        <v>84</v>
      </c>
    </row>
    <row r="207" spans="2:65" s="1" customFormat="1" ht="37.9" customHeight="1">
      <c r="B207" s="129"/>
      <c r="C207" s="169" t="s">
        <v>285</v>
      </c>
      <c r="D207" s="169" t="s">
        <v>418</v>
      </c>
      <c r="E207" s="170" t="s">
        <v>1240</v>
      </c>
      <c r="F207" s="171" t="s">
        <v>1241</v>
      </c>
      <c r="G207" s="172" t="s">
        <v>218</v>
      </c>
      <c r="H207" s="173">
        <v>1</v>
      </c>
      <c r="I207" s="174"/>
      <c r="J207" s="175">
        <f>ROUND(I207*H207,2)</f>
        <v>0</v>
      </c>
      <c r="K207" s="171" t="s">
        <v>1242</v>
      </c>
      <c r="L207" s="176"/>
      <c r="M207" s="177" t="s">
        <v>1</v>
      </c>
      <c r="N207" s="178" t="s">
        <v>39</v>
      </c>
      <c r="P207" s="139">
        <f>O207*H207</f>
        <v>0</v>
      </c>
      <c r="Q207" s="139">
        <v>0</v>
      </c>
      <c r="R207" s="139">
        <f>Q207*H207</f>
        <v>0</v>
      </c>
      <c r="S207" s="139">
        <v>0</v>
      </c>
      <c r="T207" s="140">
        <f>S207*H207</f>
        <v>0</v>
      </c>
      <c r="AR207" s="141" t="s">
        <v>215</v>
      </c>
      <c r="AT207" s="141" t="s">
        <v>418</v>
      </c>
      <c r="AU207" s="141" t="s">
        <v>84</v>
      </c>
      <c r="AY207" s="16" t="s">
        <v>159</v>
      </c>
      <c r="BE207" s="142">
        <f>IF(N207="základní",J207,0)</f>
        <v>0</v>
      </c>
      <c r="BF207" s="142">
        <f>IF(N207="snížená",J207,0)</f>
        <v>0</v>
      </c>
      <c r="BG207" s="142">
        <f>IF(N207="zákl. přenesená",J207,0)</f>
        <v>0</v>
      </c>
      <c r="BH207" s="142">
        <f>IF(N207="sníž. přenesená",J207,0)</f>
        <v>0</v>
      </c>
      <c r="BI207" s="142">
        <f>IF(N207="nulová",J207,0)</f>
        <v>0</v>
      </c>
      <c r="BJ207" s="16" t="s">
        <v>82</v>
      </c>
      <c r="BK207" s="142">
        <f>ROUND(I207*H207,2)</f>
        <v>0</v>
      </c>
      <c r="BL207" s="16" t="s">
        <v>165</v>
      </c>
      <c r="BM207" s="141" t="s">
        <v>1243</v>
      </c>
    </row>
    <row r="208" spans="2:65" s="1" customFormat="1" ht="282.75">
      <c r="B208" s="31"/>
      <c r="D208" s="143" t="s">
        <v>167</v>
      </c>
      <c r="F208" s="144" t="s">
        <v>1244</v>
      </c>
      <c r="I208" s="145"/>
      <c r="L208" s="31"/>
      <c r="M208" s="146"/>
      <c r="T208" s="54"/>
      <c r="AT208" s="16" t="s">
        <v>167</v>
      </c>
      <c r="AU208" s="16" t="s">
        <v>84</v>
      </c>
    </row>
    <row r="209" spans="2:65" s="11" customFormat="1" ht="22.9" customHeight="1">
      <c r="B209" s="119"/>
      <c r="D209" s="120" t="s">
        <v>73</v>
      </c>
      <c r="E209" s="179" t="s">
        <v>199</v>
      </c>
      <c r="F209" s="179" t="s">
        <v>1245</v>
      </c>
      <c r="I209" s="122"/>
      <c r="J209" s="180">
        <f>BK209</f>
        <v>0</v>
      </c>
      <c r="L209" s="119"/>
      <c r="M209" s="124"/>
      <c r="P209" s="125">
        <f>SUM(P210:P221)</f>
        <v>0</v>
      </c>
      <c r="R209" s="125">
        <f>SUM(R210:R221)</f>
        <v>0.36005947999999999</v>
      </c>
      <c r="T209" s="126">
        <f>SUM(T210:T221)</f>
        <v>5.1840000000000004E-2</v>
      </c>
      <c r="AR209" s="120" t="s">
        <v>82</v>
      </c>
      <c r="AT209" s="127" t="s">
        <v>73</v>
      </c>
      <c r="AU209" s="127" t="s">
        <v>82</v>
      </c>
      <c r="AY209" s="120" t="s">
        <v>159</v>
      </c>
      <c r="BK209" s="128">
        <f>SUM(BK210:BK221)</f>
        <v>0</v>
      </c>
    </row>
    <row r="210" spans="2:65" s="1" customFormat="1" ht="16.5" customHeight="1">
      <c r="B210" s="129"/>
      <c r="C210" s="130" t="s">
        <v>300</v>
      </c>
      <c r="D210" s="130" t="s">
        <v>160</v>
      </c>
      <c r="E210" s="131" t="s">
        <v>1246</v>
      </c>
      <c r="F210" s="132" t="s">
        <v>1247</v>
      </c>
      <c r="G210" s="133" t="s">
        <v>163</v>
      </c>
      <c r="H210" s="134">
        <v>25.92</v>
      </c>
      <c r="I210" s="135"/>
      <c r="J210" s="136">
        <f>ROUND(I210*H210,2)</f>
        <v>0</v>
      </c>
      <c r="K210" s="132" t="s">
        <v>164</v>
      </c>
      <c r="L210" s="31"/>
      <c r="M210" s="137" t="s">
        <v>1</v>
      </c>
      <c r="N210" s="138" t="s">
        <v>39</v>
      </c>
      <c r="P210" s="139">
        <f>O210*H210</f>
        <v>0</v>
      </c>
      <c r="Q210" s="139">
        <v>2.2000000000000001E-4</v>
      </c>
      <c r="R210" s="139">
        <f>Q210*H210</f>
        <v>5.7024000000000007E-3</v>
      </c>
      <c r="S210" s="139">
        <v>2E-3</v>
      </c>
      <c r="T210" s="140">
        <f>S210*H210</f>
        <v>5.1840000000000004E-2</v>
      </c>
      <c r="AR210" s="141" t="s">
        <v>165</v>
      </c>
      <c r="AT210" s="141" t="s">
        <v>160</v>
      </c>
      <c r="AU210" s="141" t="s">
        <v>84</v>
      </c>
      <c r="AY210" s="16" t="s">
        <v>159</v>
      </c>
      <c r="BE210" s="142">
        <f>IF(N210="základní",J210,0)</f>
        <v>0</v>
      </c>
      <c r="BF210" s="142">
        <f>IF(N210="snížená",J210,0)</f>
        <v>0</v>
      </c>
      <c r="BG210" s="142">
        <f>IF(N210="zákl. přenesená",J210,0)</f>
        <v>0</v>
      </c>
      <c r="BH210" s="142">
        <f>IF(N210="sníž. přenesená",J210,0)</f>
        <v>0</v>
      </c>
      <c r="BI210" s="142">
        <f>IF(N210="nulová",J210,0)</f>
        <v>0</v>
      </c>
      <c r="BJ210" s="16" t="s">
        <v>82</v>
      </c>
      <c r="BK210" s="142">
        <f>ROUND(I210*H210,2)</f>
        <v>0</v>
      </c>
      <c r="BL210" s="16" t="s">
        <v>165</v>
      </c>
      <c r="BM210" s="141" t="s">
        <v>1248</v>
      </c>
    </row>
    <row r="211" spans="2:65" s="1" customFormat="1" ht="19.5">
      <c r="B211" s="31"/>
      <c r="D211" s="143" t="s">
        <v>167</v>
      </c>
      <c r="F211" s="144" t="s">
        <v>1249</v>
      </c>
      <c r="I211" s="145"/>
      <c r="L211" s="31"/>
      <c r="M211" s="146"/>
      <c r="T211" s="54"/>
      <c r="AT211" s="16" t="s">
        <v>167</v>
      </c>
      <c r="AU211" s="16" t="s">
        <v>84</v>
      </c>
    </row>
    <row r="212" spans="2:65" s="1" customFormat="1">
      <c r="B212" s="31"/>
      <c r="D212" s="147" t="s">
        <v>169</v>
      </c>
      <c r="F212" s="148" t="s">
        <v>1250</v>
      </c>
      <c r="I212" s="145"/>
      <c r="L212" s="31"/>
      <c r="M212" s="146"/>
      <c r="T212" s="54"/>
      <c r="AT212" s="16" t="s">
        <v>169</v>
      </c>
      <c r="AU212" s="16" t="s">
        <v>84</v>
      </c>
    </row>
    <row r="213" spans="2:65" s="14" customFormat="1">
      <c r="B213" s="163"/>
      <c r="D213" s="143" t="s">
        <v>171</v>
      </c>
      <c r="E213" s="164" t="s">
        <v>1</v>
      </c>
      <c r="F213" s="165" t="s">
        <v>1251</v>
      </c>
      <c r="H213" s="164" t="s">
        <v>1</v>
      </c>
      <c r="I213" s="166"/>
      <c r="L213" s="163"/>
      <c r="M213" s="167"/>
      <c r="T213" s="168"/>
      <c r="AT213" s="164" t="s">
        <v>171</v>
      </c>
      <c r="AU213" s="164" t="s">
        <v>84</v>
      </c>
      <c r="AV213" s="14" t="s">
        <v>82</v>
      </c>
      <c r="AW213" s="14" t="s">
        <v>31</v>
      </c>
      <c r="AX213" s="14" t="s">
        <v>74</v>
      </c>
      <c r="AY213" s="164" t="s">
        <v>159</v>
      </c>
    </row>
    <row r="214" spans="2:65" s="12" customFormat="1">
      <c r="B214" s="149"/>
      <c r="D214" s="143" t="s">
        <v>171</v>
      </c>
      <c r="E214" s="150" t="s">
        <v>1</v>
      </c>
      <c r="F214" s="151" t="s">
        <v>1252</v>
      </c>
      <c r="H214" s="152">
        <v>25.92</v>
      </c>
      <c r="I214" s="153"/>
      <c r="L214" s="149"/>
      <c r="M214" s="154"/>
      <c r="T214" s="155"/>
      <c r="AT214" s="150" t="s">
        <v>171</v>
      </c>
      <c r="AU214" s="150" t="s">
        <v>84</v>
      </c>
      <c r="AV214" s="12" t="s">
        <v>84</v>
      </c>
      <c r="AW214" s="12" t="s">
        <v>31</v>
      </c>
      <c r="AX214" s="12" t="s">
        <v>74</v>
      </c>
      <c r="AY214" s="150" t="s">
        <v>159</v>
      </c>
    </row>
    <row r="215" spans="2:65" s="13" customFormat="1">
      <c r="B215" s="156"/>
      <c r="D215" s="143" t="s">
        <v>171</v>
      </c>
      <c r="E215" s="157" t="s">
        <v>1</v>
      </c>
      <c r="F215" s="158" t="s">
        <v>173</v>
      </c>
      <c r="H215" s="159">
        <v>25.92</v>
      </c>
      <c r="I215" s="160"/>
      <c r="L215" s="156"/>
      <c r="M215" s="161"/>
      <c r="T215" s="162"/>
      <c r="AT215" s="157" t="s">
        <v>171</v>
      </c>
      <c r="AU215" s="157" t="s">
        <v>84</v>
      </c>
      <c r="AV215" s="13" t="s">
        <v>165</v>
      </c>
      <c r="AW215" s="13" t="s">
        <v>31</v>
      </c>
      <c r="AX215" s="13" t="s">
        <v>82</v>
      </c>
      <c r="AY215" s="157" t="s">
        <v>159</v>
      </c>
    </row>
    <row r="216" spans="2:65" s="1" customFormat="1" ht="21.75" customHeight="1">
      <c r="B216" s="129"/>
      <c r="C216" s="130" t="s">
        <v>298</v>
      </c>
      <c r="D216" s="130" t="s">
        <v>160</v>
      </c>
      <c r="E216" s="131" t="s">
        <v>1253</v>
      </c>
      <c r="F216" s="132" t="s">
        <v>1254</v>
      </c>
      <c r="G216" s="133" t="s">
        <v>202</v>
      </c>
      <c r="H216" s="134">
        <v>0.154</v>
      </c>
      <c r="I216" s="135"/>
      <c r="J216" s="136">
        <f>ROUND(I216*H216,2)</f>
        <v>0</v>
      </c>
      <c r="K216" s="132" t="s">
        <v>164</v>
      </c>
      <c r="L216" s="31"/>
      <c r="M216" s="137" t="s">
        <v>1</v>
      </c>
      <c r="N216" s="138" t="s">
        <v>39</v>
      </c>
      <c r="P216" s="139">
        <f>O216*H216</f>
        <v>0</v>
      </c>
      <c r="Q216" s="139">
        <v>2.3010199999999998</v>
      </c>
      <c r="R216" s="139">
        <f>Q216*H216</f>
        <v>0.35435707999999999</v>
      </c>
      <c r="S216" s="139">
        <v>0</v>
      </c>
      <c r="T216" s="140">
        <f>S216*H216</f>
        <v>0</v>
      </c>
      <c r="AR216" s="141" t="s">
        <v>165</v>
      </c>
      <c r="AT216" s="141" t="s">
        <v>160</v>
      </c>
      <c r="AU216" s="141" t="s">
        <v>84</v>
      </c>
      <c r="AY216" s="16" t="s">
        <v>159</v>
      </c>
      <c r="BE216" s="142">
        <f>IF(N216="základní",J216,0)</f>
        <v>0</v>
      </c>
      <c r="BF216" s="142">
        <f>IF(N216="snížená",J216,0)</f>
        <v>0</v>
      </c>
      <c r="BG216" s="142">
        <f>IF(N216="zákl. přenesená",J216,0)</f>
        <v>0</v>
      </c>
      <c r="BH216" s="142">
        <f>IF(N216="sníž. přenesená",J216,0)</f>
        <v>0</v>
      </c>
      <c r="BI216" s="142">
        <f>IF(N216="nulová",J216,0)</f>
        <v>0</v>
      </c>
      <c r="BJ216" s="16" t="s">
        <v>82</v>
      </c>
      <c r="BK216" s="142">
        <f>ROUND(I216*H216,2)</f>
        <v>0</v>
      </c>
      <c r="BL216" s="16" t="s">
        <v>165</v>
      </c>
      <c r="BM216" s="141" t="s">
        <v>1255</v>
      </c>
    </row>
    <row r="217" spans="2:65" s="1" customFormat="1">
      <c r="B217" s="31"/>
      <c r="D217" s="143" t="s">
        <v>167</v>
      </c>
      <c r="F217" s="144" t="s">
        <v>1256</v>
      </c>
      <c r="I217" s="145"/>
      <c r="L217" s="31"/>
      <c r="M217" s="146"/>
      <c r="T217" s="54"/>
      <c r="AT217" s="16" t="s">
        <v>167</v>
      </c>
      <c r="AU217" s="16" t="s">
        <v>84</v>
      </c>
    </row>
    <row r="218" spans="2:65" s="1" customFormat="1">
      <c r="B218" s="31"/>
      <c r="D218" s="147" t="s">
        <v>169</v>
      </c>
      <c r="F218" s="148" t="s">
        <v>1257</v>
      </c>
      <c r="I218" s="145"/>
      <c r="L218" s="31"/>
      <c r="M218" s="146"/>
      <c r="T218" s="54"/>
      <c r="AT218" s="16" t="s">
        <v>169</v>
      </c>
      <c r="AU218" s="16" t="s">
        <v>84</v>
      </c>
    </row>
    <row r="219" spans="2:65" s="14" customFormat="1">
      <c r="B219" s="163"/>
      <c r="D219" s="143" t="s">
        <v>171</v>
      </c>
      <c r="E219" s="164" t="s">
        <v>1</v>
      </c>
      <c r="F219" s="165" t="s">
        <v>1258</v>
      </c>
      <c r="H219" s="164" t="s">
        <v>1</v>
      </c>
      <c r="I219" s="166"/>
      <c r="L219" s="163"/>
      <c r="M219" s="167"/>
      <c r="T219" s="168"/>
      <c r="AT219" s="164" t="s">
        <v>171</v>
      </c>
      <c r="AU219" s="164" t="s">
        <v>84</v>
      </c>
      <c r="AV219" s="14" t="s">
        <v>82</v>
      </c>
      <c r="AW219" s="14" t="s">
        <v>31</v>
      </c>
      <c r="AX219" s="14" t="s">
        <v>74</v>
      </c>
      <c r="AY219" s="164" t="s">
        <v>159</v>
      </c>
    </row>
    <row r="220" spans="2:65" s="12" customFormat="1">
      <c r="B220" s="149"/>
      <c r="D220" s="143" t="s">
        <v>171</v>
      </c>
      <c r="E220" s="150" t="s">
        <v>1</v>
      </c>
      <c r="F220" s="151" t="s">
        <v>1259</v>
      </c>
      <c r="H220" s="152">
        <v>0.154</v>
      </c>
      <c r="I220" s="153"/>
      <c r="L220" s="149"/>
      <c r="M220" s="154"/>
      <c r="T220" s="155"/>
      <c r="AT220" s="150" t="s">
        <v>171</v>
      </c>
      <c r="AU220" s="150" t="s">
        <v>84</v>
      </c>
      <c r="AV220" s="12" t="s">
        <v>84</v>
      </c>
      <c r="AW220" s="12" t="s">
        <v>31</v>
      </c>
      <c r="AX220" s="12" t="s">
        <v>74</v>
      </c>
      <c r="AY220" s="150" t="s">
        <v>159</v>
      </c>
    </row>
    <row r="221" spans="2:65" s="13" customFormat="1">
      <c r="B221" s="156"/>
      <c r="D221" s="143" t="s">
        <v>171</v>
      </c>
      <c r="E221" s="157" t="s">
        <v>1</v>
      </c>
      <c r="F221" s="158" t="s">
        <v>173</v>
      </c>
      <c r="H221" s="159">
        <v>0.154</v>
      </c>
      <c r="I221" s="160"/>
      <c r="L221" s="156"/>
      <c r="M221" s="161"/>
      <c r="T221" s="162"/>
      <c r="AT221" s="157" t="s">
        <v>171</v>
      </c>
      <c r="AU221" s="157" t="s">
        <v>84</v>
      </c>
      <c r="AV221" s="13" t="s">
        <v>165</v>
      </c>
      <c r="AW221" s="13" t="s">
        <v>31</v>
      </c>
      <c r="AX221" s="13" t="s">
        <v>82</v>
      </c>
      <c r="AY221" s="157" t="s">
        <v>159</v>
      </c>
    </row>
    <row r="222" spans="2:65" s="11" customFormat="1" ht="22.9" customHeight="1">
      <c r="B222" s="119"/>
      <c r="D222" s="120" t="s">
        <v>73</v>
      </c>
      <c r="E222" s="179" t="s">
        <v>215</v>
      </c>
      <c r="F222" s="179" t="s">
        <v>1119</v>
      </c>
      <c r="I222" s="122"/>
      <c r="J222" s="180">
        <f>BK222</f>
        <v>0</v>
      </c>
      <c r="L222" s="119"/>
      <c r="M222" s="124"/>
      <c r="P222" s="125">
        <f>SUM(P223:P235)</f>
        <v>0</v>
      </c>
      <c r="R222" s="125">
        <f>SUM(R223:R235)</f>
        <v>0.75716057999999997</v>
      </c>
      <c r="T222" s="126">
        <f>SUM(T223:T235)</f>
        <v>0</v>
      </c>
      <c r="AR222" s="120" t="s">
        <v>82</v>
      </c>
      <c r="AT222" s="127" t="s">
        <v>73</v>
      </c>
      <c r="AU222" s="127" t="s">
        <v>82</v>
      </c>
      <c r="AY222" s="120" t="s">
        <v>159</v>
      </c>
      <c r="BK222" s="128">
        <f>SUM(BK223:BK235)</f>
        <v>0</v>
      </c>
    </row>
    <row r="223" spans="2:65" s="1" customFormat="1" ht="16.5" customHeight="1">
      <c r="B223" s="129"/>
      <c r="C223" s="130" t="s">
        <v>316</v>
      </c>
      <c r="D223" s="130" t="s">
        <v>160</v>
      </c>
      <c r="E223" s="131" t="s">
        <v>1260</v>
      </c>
      <c r="F223" s="132" t="s">
        <v>1261</v>
      </c>
      <c r="G223" s="133" t="s">
        <v>202</v>
      </c>
      <c r="H223" s="134">
        <v>7.9000000000000001E-2</v>
      </c>
      <c r="I223" s="135"/>
      <c r="J223" s="136">
        <f>ROUND(I223*H223,2)</f>
        <v>0</v>
      </c>
      <c r="K223" s="132" t="s">
        <v>164</v>
      </c>
      <c r="L223" s="31"/>
      <c r="M223" s="137" t="s">
        <v>1</v>
      </c>
      <c r="N223" s="138" t="s">
        <v>39</v>
      </c>
      <c r="P223" s="139">
        <f>O223*H223</f>
        <v>0</v>
      </c>
      <c r="Q223" s="139">
        <v>2.3010199999999998</v>
      </c>
      <c r="R223" s="139">
        <f>Q223*H223</f>
        <v>0.18178058</v>
      </c>
      <c r="S223" s="139">
        <v>0</v>
      </c>
      <c r="T223" s="140">
        <f>S223*H223</f>
        <v>0</v>
      </c>
      <c r="AR223" s="141" t="s">
        <v>165</v>
      </c>
      <c r="AT223" s="141" t="s">
        <v>160</v>
      </c>
      <c r="AU223" s="141" t="s">
        <v>84</v>
      </c>
      <c r="AY223" s="16" t="s">
        <v>159</v>
      </c>
      <c r="BE223" s="142">
        <f>IF(N223="základní",J223,0)</f>
        <v>0</v>
      </c>
      <c r="BF223" s="142">
        <f>IF(N223="snížená",J223,0)</f>
        <v>0</v>
      </c>
      <c r="BG223" s="142">
        <f>IF(N223="zákl. přenesená",J223,0)</f>
        <v>0</v>
      </c>
      <c r="BH223" s="142">
        <f>IF(N223="sníž. přenesená",J223,0)</f>
        <v>0</v>
      </c>
      <c r="BI223" s="142">
        <f>IF(N223="nulová",J223,0)</f>
        <v>0</v>
      </c>
      <c r="BJ223" s="16" t="s">
        <v>82</v>
      </c>
      <c r="BK223" s="142">
        <f>ROUND(I223*H223,2)</f>
        <v>0</v>
      </c>
      <c r="BL223" s="16" t="s">
        <v>165</v>
      </c>
      <c r="BM223" s="141" t="s">
        <v>1262</v>
      </c>
    </row>
    <row r="224" spans="2:65" s="1" customFormat="1" ht="19.5">
      <c r="B224" s="31"/>
      <c r="D224" s="143" t="s">
        <v>167</v>
      </c>
      <c r="F224" s="144" t="s">
        <v>1263</v>
      </c>
      <c r="I224" s="145"/>
      <c r="L224" s="31"/>
      <c r="M224" s="146"/>
      <c r="T224" s="54"/>
      <c r="AT224" s="16" t="s">
        <v>167</v>
      </c>
      <c r="AU224" s="16" t="s">
        <v>84</v>
      </c>
    </row>
    <row r="225" spans="2:65" s="1" customFormat="1">
      <c r="B225" s="31"/>
      <c r="D225" s="147" t="s">
        <v>169</v>
      </c>
      <c r="F225" s="148" t="s">
        <v>1264</v>
      </c>
      <c r="I225" s="145"/>
      <c r="L225" s="31"/>
      <c r="M225" s="146"/>
      <c r="T225" s="54"/>
      <c r="AT225" s="16" t="s">
        <v>169</v>
      </c>
      <c r="AU225" s="16" t="s">
        <v>84</v>
      </c>
    </row>
    <row r="226" spans="2:65" s="14" customFormat="1">
      <c r="B226" s="163"/>
      <c r="D226" s="143" t="s">
        <v>171</v>
      </c>
      <c r="E226" s="164" t="s">
        <v>1</v>
      </c>
      <c r="F226" s="165" t="s">
        <v>1265</v>
      </c>
      <c r="H226" s="164" t="s">
        <v>1</v>
      </c>
      <c r="I226" s="166"/>
      <c r="L226" s="163"/>
      <c r="M226" s="167"/>
      <c r="T226" s="168"/>
      <c r="AT226" s="164" t="s">
        <v>171</v>
      </c>
      <c r="AU226" s="164" t="s">
        <v>84</v>
      </c>
      <c r="AV226" s="14" t="s">
        <v>82</v>
      </c>
      <c r="AW226" s="14" t="s">
        <v>31</v>
      </c>
      <c r="AX226" s="14" t="s">
        <v>74</v>
      </c>
      <c r="AY226" s="164" t="s">
        <v>159</v>
      </c>
    </row>
    <row r="227" spans="2:65" s="12" customFormat="1">
      <c r="B227" s="149"/>
      <c r="D227" s="143" t="s">
        <v>171</v>
      </c>
      <c r="E227" s="150" t="s">
        <v>1</v>
      </c>
      <c r="F227" s="151" t="s">
        <v>1266</v>
      </c>
      <c r="H227" s="152">
        <v>7.9000000000000001E-2</v>
      </c>
      <c r="I227" s="153"/>
      <c r="L227" s="149"/>
      <c r="M227" s="154"/>
      <c r="T227" s="155"/>
      <c r="AT227" s="150" t="s">
        <v>171</v>
      </c>
      <c r="AU227" s="150" t="s">
        <v>84</v>
      </c>
      <c r="AV227" s="12" t="s">
        <v>84</v>
      </c>
      <c r="AW227" s="12" t="s">
        <v>31</v>
      </c>
      <c r="AX227" s="12" t="s">
        <v>74</v>
      </c>
      <c r="AY227" s="150" t="s">
        <v>159</v>
      </c>
    </row>
    <row r="228" spans="2:65" s="13" customFormat="1">
      <c r="B228" s="156"/>
      <c r="D228" s="143" t="s">
        <v>171</v>
      </c>
      <c r="E228" s="157" t="s">
        <v>1</v>
      </c>
      <c r="F228" s="158" t="s">
        <v>173</v>
      </c>
      <c r="H228" s="159">
        <v>7.9000000000000001E-2</v>
      </c>
      <c r="I228" s="160"/>
      <c r="L228" s="156"/>
      <c r="M228" s="161"/>
      <c r="T228" s="162"/>
      <c r="AT228" s="157" t="s">
        <v>171</v>
      </c>
      <c r="AU228" s="157" t="s">
        <v>84</v>
      </c>
      <c r="AV228" s="13" t="s">
        <v>165</v>
      </c>
      <c r="AW228" s="13" t="s">
        <v>31</v>
      </c>
      <c r="AX228" s="13" t="s">
        <v>82</v>
      </c>
      <c r="AY228" s="157" t="s">
        <v>159</v>
      </c>
    </row>
    <row r="229" spans="2:65" s="1" customFormat="1" ht="16.5" customHeight="1">
      <c r="B229" s="129"/>
      <c r="C229" s="130" t="s">
        <v>7</v>
      </c>
      <c r="D229" s="130" t="s">
        <v>160</v>
      </c>
      <c r="E229" s="131" t="s">
        <v>1267</v>
      </c>
      <c r="F229" s="132" t="s">
        <v>1268</v>
      </c>
      <c r="G229" s="133" t="s">
        <v>218</v>
      </c>
      <c r="H229" s="134">
        <v>2</v>
      </c>
      <c r="I229" s="135"/>
      <c r="J229" s="136">
        <f>ROUND(I229*H229,2)</f>
        <v>0</v>
      </c>
      <c r="K229" s="132" t="s">
        <v>164</v>
      </c>
      <c r="L229" s="31"/>
      <c r="M229" s="137" t="s">
        <v>1</v>
      </c>
      <c r="N229" s="138" t="s">
        <v>39</v>
      </c>
      <c r="P229" s="139">
        <f>O229*H229</f>
        <v>0</v>
      </c>
      <c r="Q229" s="139">
        <v>1.0189999999999999E-2</v>
      </c>
      <c r="R229" s="139">
        <f>Q229*H229</f>
        <v>2.0379999999999999E-2</v>
      </c>
      <c r="S229" s="139">
        <v>0</v>
      </c>
      <c r="T229" s="140">
        <f>S229*H229</f>
        <v>0</v>
      </c>
      <c r="AR229" s="141" t="s">
        <v>165</v>
      </c>
      <c r="AT229" s="141" t="s">
        <v>160</v>
      </c>
      <c r="AU229" s="141" t="s">
        <v>84</v>
      </c>
      <c r="AY229" s="16" t="s">
        <v>159</v>
      </c>
      <c r="BE229" s="142">
        <f>IF(N229="základní",J229,0)</f>
        <v>0</v>
      </c>
      <c r="BF229" s="142">
        <f>IF(N229="snížená",J229,0)</f>
        <v>0</v>
      </c>
      <c r="BG229" s="142">
        <f>IF(N229="zákl. přenesená",J229,0)</f>
        <v>0</v>
      </c>
      <c r="BH229" s="142">
        <f>IF(N229="sníž. přenesená",J229,0)</f>
        <v>0</v>
      </c>
      <c r="BI229" s="142">
        <f>IF(N229="nulová",J229,0)</f>
        <v>0</v>
      </c>
      <c r="BJ229" s="16" t="s">
        <v>82</v>
      </c>
      <c r="BK229" s="142">
        <f>ROUND(I229*H229,2)</f>
        <v>0</v>
      </c>
      <c r="BL229" s="16" t="s">
        <v>165</v>
      </c>
      <c r="BM229" s="141" t="s">
        <v>1269</v>
      </c>
    </row>
    <row r="230" spans="2:65" s="1" customFormat="1">
      <c r="B230" s="31"/>
      <c r="D230" s="143" t="s">
        <v>167</v>
      </c>
      <c r="F230" s="144" t="s">
        <v>1268</v>
      </c>
      <c r="I230" s="145"/>
      <c r="L230" s="31"/>
      <c r="M230" s="146"/>
      <c r="T230" s="54"/>
      <c r="AT230" s="16" t="s">
        <v>167</v>
      </c>
      <c r="AU230" s="16" t="s">
        <v>84</v>
      </c>
    </row>
    <row r="231" spans="2:65" s="1" customFormat="1">
      <c r="B231" s="31"/>
      <c r="D231" s="147" t="s">
        <v>169</v>
      </c>
      <c r="F231" s="148" t="s">
        <v>1270</v>
      </c>
      <c r="I231" s="145"/>
      <c r="L231" s="31"/>
      <c r="M231" s="146"/>
      <c r="T231" s="54"/>
      <c r="AT231" s="16" t="s">
        <v>169</v>
      </c>
      <c r="AU231" s="16" t="s">
        <v>84</v>
      </c>
    </row>
    <row r="232" spans="2:65" s="1" customFormat="1" ht="16.5" customHeight="1">
      <c r="B232" s="129"/>
      <c r="C232" s="169" t="s">
        <v>329</v>
      </c>
      <c r="D232" s="169" t="s">
        <v>418</v>
      </c>
      <c r="E232" s="170" t="s">
        <v>1271</v>
      </c>
      <c r="F232" s="171" t="s">
        <v>1272</v>
      </c>
      <c r="G232" s="172" t="s">
        <v>218</v>
      </c>
      <c r="H232" s="173">
        <v>1</v>
      </c>
      <c r="I232" s="174"/>
      <c r="J232" s="175">
        <f>ROUND(I232*H232,2)</f>
        <v>0</v>
      </c>
      <c r="K232" s="171" t="s">
        <v>164</v>
      </c>
      <c r="L232" s="176"/>
      <c r="M232" s="177" t="s">
        <v>1</v>
      </c>
      <c r="N232" s="178" t="s">
        <v>39</v>
      </c>
      <c r="P232" s="139">
        <f>O232*H232</f>
        <v>0</v>
      </c>
      <c r="Q232" s="139">
        <v>0.185</v>
      </c>
      <c r="R232" s="139">
        <f>Q232*H232</f>
        <v>0.185</v>
      </c>
      <c r="S232" s="139">
        <v>0</v>
      </c>
      <c r="T232" s="140">
        <f>S232*H232</f>
        <v>0</v>
      </c>
      <c r="AR232" s="141" t="s">
        <v>215</v>
      </c>
      <c r="AT232" s="141" t="s">
        <v>418</v>
      </c>
      <c r="AU232" s="141" t="s">
        <v>84</v>
      </c>
      <c r="AY232" s="16" t="s">
        <v>159</v>
      </c>
      <c r="BE232" s="142">
        <f>IF(N232="základní",J232,0)</f>
        <v>0</v>
      </c>
      <c r="BF232" s="142">
        <f>IF(N232="snížená",J232,0)</f>
        <v>0</v>
      </c>
      <c r="BG232" s="142">
        <f>IF(N232="zákl. přenesená",J232,0)</f>
        <v>0</v>
      </c>
      <c r="BH232" s="142">
        <f>IF(N232="sníž. přenesená",J232,0)</f>
        <v>0</v>
      </c>
      <c r="BI232" s="142">
        <f>IF(N232="nulová",J232,0)</f>
        <v>0</v>
      </c>
      <c r="BJ232" s="16" t="s">
        <v>82</v>
      </c>
      <c r="BK232" s="142">
        <f>ROUND(I232*H232,2)</f>
        <v>0</v>
      </c>
      <c r="BL232" s="16" t="s">
        <v>165</v>
      </c>
      <c r="BM232" s="141" t="s">
        <v>1273</v>
      </c>
    </row>
    <row r="233" spans="2:65" s="1" customFormat="1">
      <c r="B233" s="31"/>
      <c r="D233" s="143" t="s">
        <v>167</v>
      </c>
      <c r="F233" s="144" t="s">
        <v>1272</v>
      </c>
      <c r="I233" s="145"/>
      <c r="L233" s="31"/>
      <c r="M233" s="146"/>
      <c r="T233" s="54"/>
      <c r="AT233" s="16" t="s">
        <v>167</v>
      </c>
      <c r="AU233" s="16" t="s">
        <v>84</v>
      </c>
    </row>
    <row r="234" spans="2:65" s="1" customFormat="1" ht="16.5" customHeight="1">
      <c r="B234" s="129"/>
      <c r="C234" s="169" t="s">
        <v>336</v>
      </c>
      <c r="D234" s="169" t="s">
        <v>418</v>
      </c>
      <c r="E234" s="170" t="s">
        <v>1274</v>
      </c>
      <c r="F234" s="171" t="s">
        <v>1275</v>
      </c>
      <c r="G234" s="172" t="s">
        <v>218</v>
      </c>
      <c r="H234" s="173">
        <v>1</v>
      </c>
      <c r="I234" s="174"/>
      <c r="J234" s="175">
        <f>ROUND(I234*H234,2)</f>
        <v>0</v>
      </c>
      <c r="K234" s="171" t="s">
        <v>164</v>
      </c>
      <c r="L234" s="176"/>
      <c r="M234" s="177" t="s">
        <v>1</v>
      </c>
      <c r="N234" s="178" t="s">
        <v>39</v>
      </c>
      <c r="P234" s="139">
        <f>O234*H234</f>
        <v>0</v>
      </c>
      <c r="Q234" s="139">
        <v>0.37</v>
      </c>
      <c r="R234" s="139">
        <f>Q234*H234</f>
        <v>0.37</v>
      </c>
      <c r="S234" s="139">
        <v>0</v>
      </c>
      <c r="T234" s="140">
        <f>S234*H234</f>
        <v>0</v>
      </c>
      <c r="AR234" s="141" t="s">
        <v>215</v>
      </c>
      <c r="AT234" s="141" t="s">
        <v>418</v>
      </c>
      <c r="AU234" s="141" t="s">
        <v>84</v>
      </c>
      <c r="AY234" s="16" t="s">
        <v>159</v>
      </c>
      <c r="BE234" s="142">
        <f>IF(N234="základní",J234,0)</f>
        <v>0</v>
      </c>
      <c r="BF234" s="142">
        <f>IF(N234="snížená",J234,0)</f>
        <v>0</v>
      </c>
      <c r="BG234" s="142">
        <f>IF(N234="zákl. přenesená",J234,0)</f>
        <v>0</v>
      </c>
      <c r="BH234" s="142">
        <f>IF(N234="sníž. přenesená",J234,0)</f>
        <v>0</v>
      </c>
      <c r="BI234" s="142">
        <f>IF(N234="nulová",J234,0)</f>
        <v>0</v>
      </c>
      <c r="BJ234" s="16" t="s">
        <v>82</v>
      </c>
      <c r="BK234" s="142">
        <f>ROUND(I234*H234,2)</f>
        <v>0</v>
      </c>
      <c r="BL234" s="16" t="s">
        <v>165</v>
      </c>
      <c r="BM234" s="141" t="s">
        <v>1276</v>
      </c>
    </row>
    <row r="235" spans="2:65" s="1" customFormat="1">
      <c r="B235" s="31"/>
      <c r="D235" s="143" t="s">
        <v>167</v>
      </c>
      <c r="F235" s="144" t="s">
        <v>1275</v>
      </c>
      <c r="I235" s="145"/>
      <c r="L235" s="31"/>
      <c r="M235" s="146"/>
      <c r="T235" s="54"/>
      <c r="AT235" s="16" t="s">
        <v>167</v>
      </c>
      <c r="AU235" s="16" t="s">
        <v>84</v>
      </c>
    </row>
    <row r="236" spans="2:65" s="11" customFormat="1" ht="22.9" customHeight="1">
      <c r="B236" s="119"/>
      <c r="D236" s="120" t="s">
        <v>73</v>
      </c>
      <c r="E236" s="179" t="s">
        <v>1277</v>
      </c>
      <c r="F236" s="179" t="s">
        <v>1278</v>
      </c>
      <c r="I236" s="122"/>
      <c r="J236" s="180">
        <f>BK236</f>
        <v>0</v>
      </c>
      <c r="L236" s="119"/>
      <c r="M236" s="124"/>
      <c r="P236" s="125">
        <f>SUM(P237:P239)</f>
        <v>0</v>
      </c>
      <c r="R236" s="125">
        <f>SUM(R237:R239)</f>
        <v>0</v>
      </c>
      <c r="T236" s="126">
        <f>SUM(T237:T239)</f>
        <v>0</v>
      </c>
      <c r="AR236" s="120" t="s">
        <v>82</v>
      </c>
      <c r="AT236" s="127" t="s">
        <v>73</v>
      </c>
      <c r="AU236" s="127" t="s">
        <v>82</v>
      </c>
      <c r="AY236" s="120" t="s">
        <v>159</v>
      </c>
      <c r="BK236" s="128">
        <f>SUM(BK237:BK239)</f>
        <v>0</v>
      </c>
    </row>
    <row r="237" spans="2:65" s="1" customFormat="1" ht="16.5" customHeight="1">
      <c r="B237" s="129"/>
      <c r="C237" s="130" t="s">
        <v>342</v>
      </c>
      <c r="D237" s="130" t="s">
        <v>160</v>
      </c>
      <c r="E237" s="131" t="s">
        <v>1279</v>
      </c>
      <c r="F237" s="132" t="s">
        <v>1280</v>
      </c>
      <c r="G237" s="133" t="s">
        <v>303</v>
      </c>
      <c r="H237" s="134">
        <v>29.777999999999999</v>
      </c>
      <c r="I237" s="135"/>
      <c r="J237" s="136">
        <f>ROUND(I237*H237,2)</f>
        <v>0</v>
      </c>
      <c r="K237" s="132" t="s">
        <v>164</v>
      </c>
      <c r="L237" s="31"/>
      <c r="M237" s="137" t="s">
        <v>1</v>
      </c>
      <c r="N237" s="138" t="s">
        <v>39</v>
      </c>
      <c r="P237" s="139">
        <f>O237*H237</f>
        <v>0</v>
      </c>
      <c r="Q237" s="139">
        <v>0</v>
      </c>
      <c r="R237" s="139">
        <f>Q237*H237</f>
        <v>0</v>
      </c>
      <c r="S237" s="139">
        <v>0</v>
      </c>
      <c r="T237" s="140">
        <f>S237*H237</f>
        <v>0</v>
      </c>
      <c r="AR237" s="141" t="s">
        <v>165</v>
      </c>
      <c r="AT237" s="141" t="s">
        <v>160</v>
      </c>
      <c r="AU237" s="141" t="s">
        <v>84</v>
      </c>
      <c r="AY237" s="16" t="s">
        <v>159</v>
      </c>
      <c r="BE237" s="142">
        <f>IF(N237="základní",J237,0)</f>
        <v>0</v>
      </c>
      <c r="BF237" s="142">
        <f>IF(N237="snížená",J237,0)</f>
        <v>0</v>
      </c>
      <c r="BG237" s="142">
        <f>IF(N237="zákl. přenesená",J237,0)</f>
        <v>0</v>
      </c>
      <c r="BH237" s="142">
        <f>IF(N237="sníž. přenesená",J237,0)</f>
        <v>0</v>
      </c>
      <c r="BI237" s="142">
        <f>IF(N237="nulová",J237,0)</f>
        <v>0</v>
      </c>
      <c r="BJ237" s="16" t="s">
        <v>82</v>
      </c>
      <c r="BK237" s="142">
        <f>ROUND(I237*H237,2)</f>
        <v>0</v>
      </c>
      <c r="BL237" s="16" t="s">
        <v>165</v>
      </c>
      <c r="BM237" s="141" t="s">
        <v>1281</v>
      </c>
    </row>
    <row r="238" spans="2:65" s="1" customFormat="1" ht="29.25">
      <c r="B238" s="31"/>
      <c r="D238" s="143" t="s">
        <v>167</v>
      </c>
      <c r="F238" s="144" t="s">
        <v>1282</v>
      </c>
      <c r="I238" s="145"/>
      <c r="L238" s="31"/>
      <c r="M238" s="146"/>
      <c r="T238" s="54"/>
      <c r="AT238" s="16" t="s">
        <v>167</v>
      </c>
      <c r="AU238" s="16" t="s">
        <v>84</v>
      </c>
    </row>
    <row r="239" spans="2:65" s="1" customFormat="1">
      <c r="B239" s="31"/>
      <c r="D239" s="147" t="s">
        <v>169</v>
      </c>
      <c r="F239" s="148" t="s">
        <v>1283</v>
      </c>
      <c r="I239" s="145"/>
      <c r="L239" s="31"/>
      <c r="M239" s="146"/>
      <c r="T239" s="54"/>
      <c r="AT239" s="16" t="s">
        <v>169</v>
      </c>
      <c r="AU239" s="16" t="s">
        <v>84</v>
      </c>
    </row>
    <row r="240" spans="2:65" s="11" customFormat="1" ht="25.9" customHeight="1">
      <c r="B240" s="119"/>
      <c r="D240" s="120" t="s">
        <v>73</v>
      </c>
      <c r="E240" s="121" t="s">
        <v>822</v>
      </c>
      <c r="F240" s="121" t="s">
        <v>823</v>
      </c>
      <c r="I240" s="122"/>
      <c r="J240" s="123">
        <f>BK240</f>
        <v>0</v>
      </c>
      <c r="L240" s="119"/>
      <c r="M240" s="124"/>
      <c r="P240" s="125">
        <f>P241</f>
        <v>0</v>
      </c>
      <c r="R240" s="125">
        <f>R241</f>
        <v>2.1535199999999997E-2</v>
      </c>
      <c r="T240" s="126">
        <f>T241</f>
        <v>0</v>
      </c>
      <c r="AR240" s="120" t="s">
        <v>84</v>
      </c>
      <c r="AT240" s="127" t="s">
        <v>73</v>
      </c>
      <c r="AU240" s="127" t="s">
        <v>74</v>
      </c>
      <c r="AY240" s="120" t="s">
        <v>159</v>
      </c>
      <c r="BK240" s="128">
        <f>BK241</f>
        <v>0</v>
      </c>
    </row>
    <row r="241" spans="2:65" s="11" customFormat="1" ht="22.9" customHeight="1">
      <c r="B241" s="119"/>
      <c r="D241" s="120" t="s">
        <v>73</v>
      </c>
      <c r="E241" s="179" t="s">
        <v>1284</v>
      </c>
      <c r="F241" s="179" t="s">
        <v>1285</v>
      </c>
      <c r="I241" s="122"/>
      <c r="J241" s="180">
        <f>BK241</f>
        <v>0</v>
      </c>
      <c r="L241" s="119"/>
      <c r="M241" s="124"/>
      <c r="P241" s="125">
        <f>SUM(P242:P255)</f>
        <v>0</v>
      </c>
      <c r="R241" s="125">
        <f>SUM(R242:R255)</f>
        <v>2.1535199999999997E-2</v>
      </c>
      <c r="T241" s="126">
        <f>SUM(T242:T255)</f>
        <v>0</v>
      </c>
      <c r="AR241" s="120" t="s">
        <v>84</v>
      </c>
      <c r="AT241" s="127" t="s">
        <v>73</v>
      </c>
      <c r="AU241" s="127" t="s">
        <v>82</v>
      </c>
      <c r="AY241" s="120" t="s">
        <v>159</v>
      </c>
      <c r="BK241" s="128">
        <f>SUM(BK242:BK255)</f>
        <v>0</v>
      </c>
    </row>
    <row r="242" spans="2:65" s="1" customFormat="1" ht="21.75" customHeight="1">
      <c r="B242" s="129"/>
      <c r="C242" s="130" t="s">
        <v>349</v>
      </c>
      <c r="D242" s="130" t="s">
        <v>160</v>
      </c>
      <c r="E242" s="131" t="s">
        <v>1286</v>
      </c>
      <c r="F242" s="132" t="s">
        <v>1287</v>
      </c>
      <c r="G242" s="133" t="s">
        <v>163</v>
      </c>
      <c r="H242" s="134">
        <v>10.8</v>
      </c>
      <c r="I242" s="135"/>
      <c r="J242" s="136">
        <f>ROUND(I242*H242,2)</f>
        <v>0</v>
      </c>
      <c r="K242" s="132" t="s">
        <v>164</v>
      </c>
      <c r="L242" s="31"/>
      <c r="M242" s="137" t="s">
        <v>1</v>
      </c>
      <c r="N242" s="138" t="s">
        <v>39</v>
      </c>
      <c r="P242" s="139">
        <f>O242*H242</f>
        <v>0</v>
      </c>
      <c r="Q242" s="139">
        <v>5.0000000000000002E-5</v>
      </c>
      <c r="R242" s="139">
        <f>Q242*H242</f>
        <v>5.4000000000000012E-4</v>
      </c>
      <c r="S242" s="139">
        <v>0</v>
      </c>
      <c r="T242" s="140">
        <f>S242*H242</f>
        <v>0</v>
      </c>
      <c r="AR242" s="141" t="s">
        <v>268</v>
      </c>
      <c r="AT242" s="141" t="s">
        <v>160</v>
      </c>
      <c r="AU242" s="141" t="s">
        <v>84</v>
      </c>
      <c r="AY242" s="16" t="s">
        <v>159</v>
      </c>
      <c r="BE242" s="142">
        <f>IF(N242="základní",J242,0)</f>
        <v>0</v>
      </c>
      <c r="BF242" s="142">
        <f>IF(N242="snížená",J242,0)</f>
        <v>0</v>
      </c>
      <c r="BG242" s="142">
        <f>IF(N242="zákl. přenesená",J242,0)</f>
        <v>0</v>
      </c>
      <c r="BH242" s="142">
        <f>IF(N242="sníž. přenesená",J242,0)</f>
        <v>0</v>
      </c>
      <c r="BI242" s="142">
        <f>IF(N242="nulová",J242,0)</f>
        <v>0</v>
      </c>
      <c r="BJ242" s="16" t="s">
        <v>82</v>
      </c>
      <c r="BK242" s="142">
        <f>ROUND(I242*H242,2)</f>
        <v>0</v>
      </c>
      <c r="BL242" s="16" t="s">
        <v>268</v>
      </c>
      <c r="BM242" s="141" t="s">
        <v>1288</v>
      </c>
    </row>
    <row r="243" spans="2:65" s="1" customFormat="1" ht="19.5">
      <c r="B243" s="31"/>
      <c r="D243" s="143" t="s">
        <v>167</v>
      </c>
      <c r="F243" s="144" t="s">
        <v>1289</v>
      </c>
      <c r="I243" s="145"/>
      <c r="L243" s="31"/>
      <c r="M243" s="146"/>
      <c r="T243" s="54"/>
      <c r="AT243" s="16" t="s">
        <v>167</v>
      </c>
      <c r="AU243" s="16" t="s">
        <v>84</v>
      </c>
    </row>
    <row r="244" spans="2:65" s="1" customFormat="1">
      <c r="B244" s="31"/>
      <c r="D244" s="147" t="s">
        <v>169</v>
      </c>
      <c r="F244" s="148" t="s">
        <v>1290</v>
      </c>
      <c r="I244" s="145"/>
      <c r="L244" s="31"/>
      <c r="M244" s="146"/>
      <c r="T244" s="54"/>
      <c r="AT244" s="16" t="s">
        <v>169</v>
      </c>
      <c r="AU244" s="16" t="s">
        <v>84</v>
      </c>
    </row>
    <row r="245" spans="2:65" s="12" customFormat="1">
      <c r="B245" s="149"/>
      <c r="D245" s="143" t="s">
        <v>171</v>
      </c>
      <c r="E245" s="150" t="s">
        <v>1</v>
      </c>
      <c r="F245" s="151" t="s">
        <v>1291</v>
      </c>
      <c r="H245" s="152">
        <v>10.8</v>
      </c>
      <c r="I245" s="153"/>
      <c r="L245" s="149"/>
      <c r="M245" s="154"/>
      <c r="T245" s="155"/>
      <c r="AT245" s="150" t="s">
        <v>171</v>
      </c>
      <c r="AU245" s="150" t="s">
        <v>84</v>
      </c>
      <c r="AV245" s="12" t="s">
        <v>84</v>
      </c>
      <c r="AW245" s="12" t="s">
        <v>31</v>
      </c>
      <c r="AX245" s="12" t="s">
        <v>74</v>
      </c>
      <c r="AY245" s="150" t="s">
        <v>159</v>
      </c>
    </row>
    <row r="246" spans="2:65" s="13" customFormat="1">
      <c r="B246" s="156"/>
      <c r="D246" s="143" t="s">
        <v>171</v>
      </c>
      <c r="E246" s="157" t="s">
        <v>1</v>
      </c>
      <c r="F246" s="158" t="s">
        <v>173</v>
      </c>
      <c r="H246" s="159">
        <v>10.8</v>
      </c>
      <c r="I246" s="160"/>
      <c r="L246" s="156"/>
      <c r="M246" s="161"/>
      <c r="T246" s="162"/>
      <c r="AT246" s="157" t="s">
        <v>171</v>
      </c>
      <c r="AU246" s="157" t="s">
        <v>84</v>
      </c>
      <c r="AV246" s="13" t="s">
        <v>165</v>
      </c>
      <c r="AW246" s="13" t="s">
        <v>31</v>
      </c>
      <c r="AX246" s="13" t="s">
        <v>82</v>
      </c>
      <c r="AY246" s="157" t="s">
        <v>159</v>
      </c>
    </row>
    <row r="247" spans="2:65" s="1" customFormat="1" ht="16.5" customHeight="1">
      <c r="B247" s="129"/>
      <c r="C247" s="169" t="s">
        <v>356</v>
      </c>
      <c r="D247" s="169" t="s">
        <v>418</v>
      </c>
      <c r="E247" s="170" t="s">
        <v>1292</v>
      </c>
      <c r="F247" s="171" t="s">
        <v>1293</v>
      </c>
      <c r="G247" s="172" t="s">
        <v>163</v>
      </c>
      <c r="H247" s="173">
        <v>11.664</v>
      </c>
      <c r="I247" s="174"/>
      <c r="J247" s="175">
        <f>ROUND(I247*H247,2)</f>
        <v>0</v>
      </c>
      <c r="K247" s="171" t="s">
        <v>164</v>
      </c>
      <c r="L247" s="176"/>
      <c r="M247" s="177" t="s">
        <v>1</v>
      </c>
      <c r="N247" s="178" t="s">
        <v>39</v>
      </c>
      <c r="P247" s="139">
        <f>O247*H247</f>
        <v>0</v>
      </c>
      <c r="Q247" s="139">
        <v>1.8E-3</v>
      </c>
      <c r="R247" s="139">
        <f>Q247*H247</f>
        <v>2.0995199999999999E-2</v>
      </c>
      <c r="S247" s="139">
        <v>0</v>
      </c>
      <c r="T247" s="140">
        <f>S247*H247</f>
        <v>0</v>
      </c>
      <c r="AR247" s="141" t="s">
        <v>394</v>
      </c>
      <c r="AT247" s="141" t="s">
        <v>418</v>
      </c>
      <c r="AU247" s="141" t="s">
        <v>84</v>
      </c>
      <c r="AY247" s="16" t="s">
        <v>159</v>
      </c>
      <c r="BE247" s="142">
        <f>IF(N247="základní",J247,0)</f>
        <v>0</v>
      </c>
      <c r="BF247" s="142">
        <f>IF(N247="snížená",J247,0)</f>
        <v>0</v>
      </c>
      <c r="BG247" s="142">
        <f>IF(N247="zákl. přenesená",J247,0)</f>
        <v>0</v>
      </c>
      <c r="BH247" s="142">
        <f>IF(N247="sníž. přenesená",J247,0)</f>
        <v>0</v>
      </c>
      <c r="BI247" s="142">
        <f>IF(N247="nulová",J247,0)</f>
        <v>0</v>
      </c>
      <c r="BJ247" s="16" t="s">
        <v>82</v>
      </c>
      <c r="BK247" s="142">
        <f>ROUND(I247*H247,2)</f>
        <v>0</v>
      </c>
      <c r="BL247" s="16" t="s">
        <v>268</v>
      </c>
      <c r="BM247" s="141" t="s">
        <v>1294</v>
      </c>
    </row>
    <row r="248" spans="2:65" s="1" customFormat="1">
      <c r="B248" s="31"/>
      <c r="D248" s="143" t="s">
        <v>167</v>
      </c>
      <c r="F248" s="144" t="s">
        <v>1293</v>
      </c>
      <c r="I248" s="145"/>
      <c r="L248" s="31"/>
      <c r="M248" s="146"/>
      <c r="T248" s="54"/>
      <c r="AT248" s="16" t="s">
        <v>167</v>
      </c>
      <c r="AU248" s="16" t="s">
        <v>84</v>
      </c>
    </row>
    <row r="249" spans="2:65" s="12" customFormat="1">
      <c r="B249" s="149"/>
      <c r="D249" s="143" t="s">
        <v>171</v>
      </c>
      <c r="F249" s="151" t="s">
        <v>1295</v>
      </c>
      <c r="H249" s="152">
        <v>11.664</v>
      </c>
      <c r="I249" s="153"/>
      <c r="L249" s="149"/>
      <c r="M249" s="154"/>
      <c r="T249" s="155"/>
      <c r="AT249" s="150" t="s">
        <v>171</v>
      </c>
      <c r="AU249" s="150" t="s">
        <v>84</v>
      </c>
      <c r="AV249" s="12" t="s">
        <v>84</v>
      </c>
      <c r="AW249" s="12" t="s">
        <v>3</v>
      </c>
      <c r="AX249" s="12" t="s">
        <v>82</v>
      </c>
      <c r="AY249" s="150" t="s">
        <v>159</v>
      </c>
    </row>
    <row r="250" spans="2:65" s="1" customFormat="1" ht="16.5" customHeight="1">
      <c r="B250" s="129"/>
      <c r="C250" s="130" t="s">
        <v>308</v>
      </c>
      <c r="D250" s="130" t="s">
        <v>160</v>
      </c>
      <c r="E250" s="131" t="s">
        <v>1296</v>
      </c>
      <c r="F250" s="132" t="s">
        <v>1297</v>
      </c>
      <c r="G250" s="133" t="s">
        <v>783</v>
      </c>
      <c r="H250" s="181"/>
      <c r="I250" s="135"/>
      <c r="J250" s="136">
        <f>ROUND(I250*H250,2)</f>
        <v>0</v>
      </c>
      <c r="K250" s="132" t="s">
        <v>164</v>
      </c>
      <c r="L250" s="31"/>
      <c r="M250" s="137" t="s">
        <v>1</v>
      </c>
      <c r="N250" s="138" t="s">
        <v>39</v>
      </c>
      <c r="P250" s="139">
        <f>O250*H250</f>
        <v>0</v>
      </c>
      <c r="Q250" s="139">
        <v>0</v>
      </c>
      <c r="R250" s="139">
        <f>Q250*H250</f>
        <v>0</v>
      </c>
      <c r="S250" s="139">
        <v>0</v>
      </c>
      <c r="T250" s="140">
        <f>S250*H250</f>
        <v>0</v>
      </c>
      <c r="AR250" s="141" t="s">
        <v>268</v>
      </c>
      <c r="AT250" s="141" t="s">
        <v>160</v>
      </c>
      <c r="AU250" s="141" t="s">
        <v>84</v>
      </c>
      <c r="AY250" s="16" t="s">
        <v>159</v>
      </c>
      <c r="BE250" s="142">
        <f>IF(N250="základní",J250,0)</f>
        <v>0</v>
      </c>
      <c r="BF250" s="142">
        <f>IF(N250="snížená",J250,0)</f>
        <v>0</v>
      </c>
      <c r="BG250" s="142">
        <f>IF(N250="zákl. přenesená",J250,0)</f>
        <v>0</v>
      </c>
      <c r="BH250" s="142">
        <f>IF(N250="sníž. přenesená",J250,0)</f>
        <v>0</v>
      </c>
      <c r="BI250" s="142">
        <f>IF(N250="nulová",J250,0)</f>
        <v>0</v>
      </c>
      <c r="BJ250" s="16" t="s">
        <v>82</v>
      </c>
      <c r="BK250" s="142">
        <f>ROUND(I250*H250,2)</f>
        <v>0</v>
      </c>
      <c r="BL250" s="16" t="s">
        <v>268</v>
      </c>
      <c r="BM250" s="141" t="s">
        <v>1298</v>
      </c>
    </row>
    <row r="251" spans="2:65" s="1" customFormat="1" ht="19.5">
      <c r="B251" s="31"/>
      <c r="D251" s="143" t="s">
        <v>167</v>
      </c>
      <c r="F251" s="144" t="s">
        <v>1299</v>
      </c>
      <c r="I251" s="145"/>
      <c r="L251" s="31"/>
      <c r="M251" s="146"/>
      <c r="T251" s="54"/>
      <c r="AT251" s="16" t="s">
        <v>167</v>
      </c>
      <c r="AU251" s="16" t="s">
        <v>84</v>
      </c>
    </row>
    <row r="252" spans="2:65" s="1" customFormat="1">
      <c r="B252" s="31"/>
      <c r="D252" s="147" t="s">
        <v>169</v>
      </c>
      <c r="F252" s="148" t="s">
        <v>1300</v>
      </c>
      <c r="I252" s="145"/>
      <c r="L252" s="31"/>
      <c r="M252" s="146"/>
      <c r="T252" s="54"/>
      <c r="AT252" s="16" t="s">
        <v>169</v>
      </c>
      <c r="AU252" s="16" t="s">
        <v>84</v>
      </c>
    </row>
    <row r="253" spans="2:65" s="1" customFormat="1" ht="16.5" customHeight="1">
      <c r="B253" s="129"/>
      <c r="C253" s="130" t="s">
        <v>366</v>
      </c>
      <c r="D253" s="130" t="s">
        <v>160</v>
      </c>
      <c r="E253" s="131" t="s">
        <v>1301</v>
      </c>
      <c r="F253" s="132" t="s">
        <v>1302</v>
      </c>
      <c r="G253" s="133" t="s">
        <v>783</v>
      </c>
      <c r="H253" s="181"/>
      <c r="I253" s="135"/>
      <c r="J253" s="136">
        <f>ROUND(I253*H253,2)</f>
        <v>0</v>
      </c>
      <c r="K253" s="132" t="s">
        <v>164</v>
      </c>
      <c r="L253" s="31"/>
      <c r="M253" s="137" t="s">
        <v>1</v>
      </c>
      <c r="N253" s="138" t="s">
        <v>39</v>
      </c>
      <c r="P253" s="139">
        <f>O253*H253</f>
        <v>0</v>
      </c>
      <c r="Q253" s="139">
        <v>0</v>
      </c>
      <c r="R253" s="139">
        <f>Q253*H253</f>
        <v>0</v>
      </c>
      <c r="S253" s="139">
        <v>0</v>
      </c>
      <c r="T253" s="140">
        <f>S253*H253</f>
        <v>0</v>
      </c>
      <c r="AR253" s="141" t="s">
        <v>268</v>
      </c>
      <c r="AT253" s="141" t="s">
        <v>160</v>
      </c>
      <c r="AU253" s="141" t="s">
        <v>84</v>
      </c>
      <c r="AY253" s="16" t="s">
        <v>159</v>
      </c>
      <c r="BE253" s="142">
        <f>IF(N253="základní",J253,0)</f>
        <v>0</v>
      </c>
      <c r="BF253" s="142">
        <f>IF(N253="snížená",J253,0)</f>
        <v>0</v>
      </c>
      <c r="BG253" s="142">
        <f>IF(N253="zákl. přenesená",J253,0)</f>
        <v>0</v>
      </c>
      <c r="BH253" s="142">
        <f>IF(N253="sníž. přenesená",J253,0)</f>
        <v>0</v>
      </c>
      <c r="BI253" s="142">
        <f>IF(N253="nulová",J253,0)</f>
        <v>0</v>
      </c>
      <c r="BJ253" s="16" t="s">
        <v>82</v>
      </c>
      <c r="BK253" s="142">
        <f>ROUND(I253*H253,2)</f>
        <v>0</v>
      </c>
      <c r="BL253" s="16" t="s">
        <v>268</v>
      </c>
      <c r="BM253" s="141" t="s">
        <v>1303</v>
      </c>
    </row>
    <row r="254" spans="2:65" s="1" customFormat="1" ht="19.5">
      <c r="B254" s="31"/>
      <c r="D254" s="143" t="s">
        <v>167</v>
      </c>
      <c r="F254" s="144" t="s">
        <v>1304</v>
      </c>
      <c r="I254" s="145"/>
      <c r="L254" s="31"/>
      <c r="M254" s="146"/>
      <c r="T254" s="54"/>
      <c r="AT254" s="16" t="s">
        <v>167</v>
      </c>
      <c r="AU254" s="16" t="s">
        <v>84</v>
      </c>
    </row>
    <row r="255" spans="2:65" s="1" customFormat="1">
      <c r="B255" s="31"/>
      <c r="D255" s="147" t="s">
        <v>169</v>
      </c>
      <c r="F255" s="148" t="s">
        <v>1305</v>
      </c>
      <c r="I255" s="145"/>
      <c r="L255" s="31"/>
      <c r="M255" s="182"/>
      <c r="N255" s="183"/>
      <c r="O255" s="183"/>
      <c r="P255" s="183"/>
      <c r="Q255" s="183"/>
      <c r="R255" s="183"/>
      <c r="S255" s="183"/>
      <c r="T255" s="184"/>
      <c r="AT255" s="16" t="s">
        <v>169</v>
      </c>
      <c r="AU255" s="16" t="s">
        <v>84</v>
      </c>
    </row>
    <row r="256" spans="2:65" s="1" customFormat="1" ht="6.95" customHeight="1">
      <c r="B256" s="43"/>
      <c r="C256" s="44"/>
      <c r="D256" s="44"/>
      <c r="E256" s="44"/>
      <c r="F256" s="44"/>
      <c r="G256" s="44"/>
      <c r="H256" s="44"/>
      <c r="I256" s="44"/>
      <c r="J256" s="44"/>
      <c r="K256" s="44"/>
      <c r="L256" s="31"/>
    </row>
  </sheetData>
  <sheetProtection algorithmName="SHA-512" hashValue="hjJZ7R+e4Jgclp1Z+IyC+55cwyxEE3L25kkBTkq9hRxnEeqab3sLzGvWYCdRrXfVC2+YeUK3Xjf4Qv6rl9OEqg==" saltValue="x3HN0NLrnGLRvzc4zr9kNA==" spinCount="100000" sheet="1" objects="1" scenarios="1"/>
  <protectedRanges>
    <protectedRange sqref="B4:K28 B42:K77 I1:I1048576" name="Oblast1"/>
  </protectedRanges>
  <autoFilter ref="C124:K255" xr:uid="{00000000-0009-0000-0000-000003000000}"/>
  <mergeCells count="9">
    <mergeCell ref="E87:H87"/>
    <mergeCell ref="E115:H115"/>
    <mergeCell ref="E117:H117"/>
    <mergeCell ref="L2:V2"/>
    <mergeCell ref="E7:H7"/>
    <mergeCell ref="E9:H9"/>
    <mergeCell ref="E18:H18"/>
    <mergeCell ref="E27:H27"/>
    <mergeCell ref="E85:H85"/>
  </mergeCells>
  <hyperlinks>
    <hyperlink ref="F130" r:id="rId1" xr:uid="{00000000-0004-0000-0300-000000000000}"/>
    <hyperlink ref="F135" r:id="rId2" xr:uid="{00000000-0004-0000-0300-000001000000}"/>
    <hyperlink ref="F140" r:id="rId3" xr:uid="{00000000-0004-0000-0300-000002000000}"/>
    <hyperlink ref="F145" r:id="rId4" xr:uid="{00000000-0004-0000-0300-000003000000}"/>
    <hyperlink ref="F150" r:id="rId5" xr:uid="{00000000-0004-0000-0300-000004000000}"/>
    <hyperlink ref="F154" r:id="rId6" xr:uid="{00000000-0004-0000-0300-000005000000}"/>
    <hyperlink ref="F159" r:id="rId7" xr:uid="{00000000-0004-0000-0300-000006000000}"/>
    <hyperlink ref="F163" r:id="rId8" xr:uid="{00000000-0004-0000-0300-000007000000}"/>
    <hyperlink ref="F167" r:id="rId9" xr:uid="{00000000-0004-0000-0300-000008000000}"/>
    <hyperlink ref="F171" r:id="rId10" xr:uid="{00000000-0004-0000-0300-000009000000}"/>
    <hyperlink ref="F176" r:id="rId11" xr:uid="{00000000-0004-0000-0300-00000A000000}"/>
    <hyperlink ref="F181" r:id="rId12" xr:uid="{00000000-0004-0000-0300-00000B000000}"/>
    <hyperlink ref="F191" r:id="rId13" xr:uid="{00000000-0004-0000-0300-00000C000000}"/>
    <hyperlink ref="F196" r:id="rId14" xr:uid="{00000000-0004-0000-0300-00000D000000}"/>
    <hyperlink ref="F201" r:id="rId15" xr:uid="{00000000-0004-0000-0300-00000E000000}"/>
    <hyperlink ref="F206" r:id="rId16" xr:uid="{00000000-0004-0000-0300-00000F000000}"/>
    <hyperlink ref="F212" r:id="rId17" xr:uid="{00000000-0004-0000-0300-000010000000}"/>
    <hyperlink ref="F218" r:id="rId18" xr:uid="{00000000-0004-0000-0300-000011000000}"/>
    <hyperlink ref="F225" r:id="rId19" xr:uid="{00000000-0004-0000-0300-000012000000}"/>
    <hyperlink ref="F231" r:id="rId20" xr:uid="{00000000-0004-0000-0300-000013000000}"/>
    <hyperlink ref="F239" r:id="rId21" xr:uid="{00000000-0004-0000-0300-000014000000}"/>
    <hyperlink ref="F244" r:id="rId22" xr:uid="{00000000-0004-0000-0300-000015000000}"/>
    <hyperlink ref="F252" r:id="rId23" xr:uid="{00000000-0004-0000-0300-000016000000}"/>
    <hyperlink ref="F255" r:id="rId24" xr:uid="{00000000-0004-0000-0300-000017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2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BM401"/>
  <sheetViews>
    <sheetView showGridLines="0" topLeftCell="A107" workbookViewId="0">
      <selection activeCell="I38" sqref="I38"/>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10" t="s">
        <v>5</v>
      </c>
      <c r="M2" s="199"/>
      <c r="N2" s="199"/>
      <c r="O2" s="199"/>
      <c r="P2" s="199"/>
      <c r="Q2" s="199"/>
      <c r="R2" s="199"/>
      <c r="S2" s="199"/>
      <c r="T2" s="199"/>
      <c r="U2" s="199"/>
      <c r="V2" s="199"/>
      <c r="AT2" s="16" t="s">
        <v>93</v>
      </c>
    </row>
    <row r="3" spans="2:46" ht="6.95" customHeight="1">
      <c r="B3" s="17"/>
      <c r="C3" s="18"/>
      <c r="D3" s="18"/>
      <c r="E3" s="18"/>
      <c r="F3" s="18"/>
      <c r="G3" s="18"/>
      <c r="H3" s="18"/>
      <c r="I3" s="18"/>
      <c r="J3" s="18"/>
      <c r="K3" s="18"/>
      <c r="L3" s="19"/>
      <c r="AT3" s="16" t="s">
        <v>84</v>
      </c>
    </row>
    <row r="4" spans="2:46" ht="24.95" customHeight="1">
      <c r="B4" s="19"/>
      <c r="D4" s="20" t="s">
        <v>112</v>
      </c>
      <c r="L4" s="19"/>
      <c r="M4" s="86" t="s">
        <v>10</v>
      </c>
      <c r="AT4" s="16" t="s">
        <v>3</v>
      </c>
    </row>
    <row r="5" spans="2:46" ht="6.95" customHeight="1">
      <c r="B5" s="19"/>
      <c r="L5" s="19"/>
    </row>
    <row r="6" spans="2:46" ht="12" customHeight="1">
      <c r="B6" s="19"/>
      <c r="D6" s="26" t="s">
        <v>16</v>
      </c>
      <c r="L6" s="19"/>
    </row>
    <row r="7" spans="2:46" ht="16.5" customHeight="1">
      <c r="B7" s="19"/>
      <c r="E7" s="230" t="str">
        <f>'Rekapitulace stavby'!K6</f>
        <v>Mánesovy sady</v>
      </c>
      <c r="F7" s="231"/>
      <c r="G7" s="231"/>
      <c r="H7" s="231"/>
      <c r="L7" s="19"/>
    </row>
    <row r="8" spans="2:46" s="1" customFormat="1" ht="12" customHeight="1">
      <c r="B8" s="31"/>
      <c r="D8" s="26" t="s">
        <v>113</v>
      </c>
      <c r="L8" s="31"/>
    </row>
    <row r="9" spans="2:46" s="1" customFormat="1" ht="16.5" customHeight="1">
      <c r="B9" s="31"/>
      <c r="E9" s="219" t="s">
        <v>1306</v>
      </c>
      <c r="F9" s="229"/>
      <c r="G9" s="229"/>
      <c r="H9" s="229"/>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19. 9. 2023</v>
      </c>
      <c r="L12" s="31"/>
    </row>
    <row r="13" spans="2:46" s="1" customFormat="1" ht="10.9" customHeight="1">
      <c r="B13" s="31"/>
      <c r="L13" s="31"/>
    </row>
    <row r="14" spans="2:46" s="1" customFormat="1" ht="12" customHeight="1">
      <c r="B14" s="31"/>
      <c r="D14" s="26" t="s">
        <v>24</v>
      </c>
      <c r="I14" s="26" t="s">
        <v>25</v>
      </c>
      <c r="J14" s="24" t="str">
        <f>IF('Rekapitulace stavby'!AN10="","",'Rekapitulace stavby'!AN10)</f>
        <v/>
      </c>
      <c r="L14" s="31"/>
    </row>
    <row r="15" spans="2:46" s="1" customFormat="1" ht="18" customHeight="1">
      <c r="B15" s="31"/>
      <c r="E15" s="24" t="str">
        <f>IF('Rekapitulace stavby'!E11="","",'Rekapitulace stavby'!E11)</f>
        <v xml:space="preserve"> </v>
      </c>
      <c r="I15" s="26" t="s">
        <v>27</v>
      </c>
      <c r="J15" s="24" t="str">
        <f>IF('Rekapitulace stavby'!AN11="","",'Rekapitulace stavby'!AN11)</f>
        <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2" t="str">
        <f>'Rekapitulace stavby'!E14</f>
        <v>Vyplň údaj</v>
      </c>
      <c r="F18" s="198"/>
      <c r="G18" s="198"/>
      <c r="H18" s="198"/>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tr">
        <f>IF('Rekapitulace stavby'!AN16="","",'Rekapitulace stavby'!AN16)</f>
        <v/>
      </c>
      <c r="L20" s="31"/>
    </row>
    <row r="21" spans="2:12" s="1" customFormat="1" ht="18" customHeight="1">
      <c r="B21" s="31"/>
      <c r="E21" s="24" t="str">
        <f>IF('Rekapitulace stavby'!E17="","",'Rekapitulace stavby'!E17)</f>
        <v xml:space="preserve"> </v>
      </c>
      <c r="I21" s="26" t="s">
        <v>27</v>
      </c>
      <c r="J21" s="24" t="str">
        <f>IF('Rekapitulace stavby'!AN17="","",'Rekapitulace stavby'!AN17)</f>
        <v/>
      </c>
      <c r="L21" s="31"/>
    </row>
    <row r="22" spans="2:12" s="1" customFormat="1" ht="6.95" customHeight="1">
      <c r="B22" s="31"/>
      <c r="L22" s="31"/>
    </row>
    <row r="23" spans="2:12" s="1" customFormat="1" ht="12" customHeight="1">
      <c r="B23" s="31"/>
      <c r="D23" s="26" t="s">
        <v>32</v>
      </c>
      <c r="I23" s="26" t="s">
        <v>25</v>
      </c>
      <c r="J23" s="24" t="str">
        <f>IF('Rekapitulace stavby'!AN19="","",'Rekapitulace stavby'!AN19)</f>
        <v/>
      </c>
      <c r="L23" s="31"/>
    </row>
    <row r="24" spans="2:12" s="1" customFormat="1" ht="18" customHeight="1">
      <c r="B24" s="31"/>
      <c r="E24" s="24" t="str">
        <f>IF('Rekapitulace stavby'!E20="","",'Rekapitulace stavby'!E20)</f>
        <v xml:space="preserve"> </v>
      </c>
      <c r="I24" s="26" t="s">
        <v>27</v>
      </c>
      <c r="J24" s="24" t="str">
        <f>IF('Rekapitulace stavby'!AN20="","",'Rekapitulace stavby'!AN20)</f>
        <v/>
      </c>
      <c r="L24" s="31"/>
    </row>
    <row r="25" spans="2:12" s="1" customFormat="1" ht="6.95" customHeight="1">
      <c r="B25" s="31"/>
      <c r="L25" s="31"/>
    </row>
    <row r="26" spans="2:12" s="1" customFormat="1" ht="12" customHeight="1">
      <c r="B26" s="31"/>
      <c r="D26" s="26" t="s">
        <v>33</v>
      </c>
      <c r="L26" s="31"/>
    </row>
    <row r="27" spans="2:12" s="7" customFormat="1" ht="16.5" customHeight="1">
      <c r="B27" s="87"/>
      <c r="E27" s="203" t="s">
        <v>1</v>
      </c>
      <c r="F27" s="203"/>
      <c r="G27" s="203"/>
      <c r="H27" s="203"/>
      <c r="L27" s="87"/>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8" t="s">
        <v>34</v>
      </c>
      <c r="J30" s="64">
        <f>ROUND(J121, 2)</f>
        <v>0</v>
      </c>
      <c r="L30" s="31"/>
    </row>
    <row r="31" spans="2:12" s="1" customFormat="1" ht="6.95" customHeight="1">
      <c r="B31" s="31"/>
      <c r="D31" s="52"/>
      <c r="E31" s="52"/>
      <c r="F31" s="52"/>
      <c r="G31" s="52"/>
      <c r="H31" s="52"/>
      <c r="I31" s="52"/>
      <c r="J31" s="52"/>
      <c r="K31" s="52"/>
      <c r="L31" s="31"/>
    </row>
    <row r="32" spans="2:12" s="1" customFormat="1" ht="14.45" customHeight="1">
      <c r="B32" s="31"/>
      <c r="F32" s="34" t="s">
        <v>36</v>
      </c>
      <c r="I32" s="34" t="s">
        <v>35</v>
      </c>
      <c r="J32" s="34" t="s">
        <v>37</v>
      </c>
      <c r="L32" s="31"/>
    </row>
    <row r="33" spans="2:12" s="1" customFormat="1" ht="14.45" customHeight="1">
      <c r="B33" s="31"/>
      <c r="D33" s="89" t="s">
        <v>38</v>
      </c>
      <c r="E33" s="26" t="s">
        <v>39</v>
      </c>
      <c r="F33" s="90">
        <f>ROUND((SUM(BE121:BE400)),  2)</f>
        <v>0</v>
      </c>
      <c r="I33" s="91">
        <v>0.21</v>
      </c>
      <c r="J33" s="90">
        <f>ROUND(((SUM(BE121:BE400))*I33),  2)</f>
        <v>0</v>
      </c>
      <c r="L33" s="31"/>
    </row>
    <row r="34" spans="2:12" s="1" customFormat="1" ht="14.45" customHeight="1">
      <c r="B34" s="31"/>
      <c r="E34" s="26" t="s">
        <v>40</v>
      </c>
      <c r="F34" s="90">
        <f>ROUND((SUM(BF121:BF400)),  2)</f>
        <v>0</v>
      </c>
      <c r="I34" s="91">
        <v>0.12</v>
      </c>
      <c r="J34" s="90">
        <f>ROUND(((SUM(BF121:BF400))*I34),  2)</f>
        <v>0</v>
      </c>
      <c r="L34" s="31"/>
    </row>
    <row r="35" spans="2:12" s="1" customFormat="1" ht="14.45" hidden="1" customHeight="1">
      <c r="B35" s="31"/>
      <c r="E35" s="26" t="s">
        <v>41</v>
      </c>
      <c r="F35" s="90">
        <f>ROUND((SUM(BG121:BG400)),  2)</f>
        <v>0</v>
      </c>
      <c r="I35" s="91">
        <v>0.21</v>
      </c>
      <c r="J35" s="90">
        <f>0</f>
        <v>0</v>
      </c>
      <c r="L35" s="31"/>
    </row>
    <row r="36" spans="2:12" s="1" customFormat="1" ht="14.45" hidden="1" customHeight="1">
      <c r="B36" s="31"/>
      <c r="E36" s="26" t="s">
        <v>42</v>
      </c>
      <c r="F36" s="90">
        <f>ROUND((SUM(BH121:BH400)),  2)</f>
        <v>0</v>
      </c>
      <c r="I36" s="91">
        <v>0.15</v>
      </c>
      <c r="J36" s="90">
        <f>0</f>
        <v>0</v>
      </c>
      <c r="L36" s="31"/>
    </row>
    <row r="37" spans="2:12" s="1" customFormat="1" ht="14.45" hidden="1" customHeight="1">
      <c r="B37" s="31"/>
      <c r="E37" s="26" t="s">
        <v>43</v>
      </c>
      <c r="F37" s="90">
        <f>ROUND((SUM(BI121:BI400)),  2)</f>
        <v>0</v>
      </c>
      <c r="I37" s="91">
        <v>0</v>
      </c>
      <c r="J37" s="90">
        <f>0</f>
        <v>0</v>
      </c>
      <c r="L37" s="31"/>
    </row>
    <row r="38" spans="2:12" s="1" customFormat="1" ht="6.95" customHeight="1">
      <c r="B38" s="31"/>
      <c r="L38" s="31"/>
    </row>
    <row r="39" spans="2:12" s="1" customFormat="1" ht="25.35" customHeight="1">
      <c r="B39" s="31"/>
      <c r="C39" s="92"/>
      <c r="D39" s="93" t="s">
        <v>44</v>
      </c>
      <c r="E39" s="55"/>
      <c r="F39" s="55"/>
      <c r="G39" s="94" t="s">
        <v>45</v>
      </c>
      <c r="H39" s="95" t="s">
        <v>46</v>
      </c>
      <c r="I39" s="55"/>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47</v>
      </c>
      <c r="E50" s="41"/>
      <c r="F50" s="41"/>
      <c r="G50" s="40" t="s">
        <v>48</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49</v>
      </c>
      <c r="E61" s="33"/>
      <c r="F61" s="98" t="s">
        <v>50</v>
      </c>
      <c r="G61" s="42" t="s">
        <v>49</v>
      </c>
      <c r="H61" s="33"/>
      <c r="I61" s="33"/>
      <c r="J61" s="99" t="s">
        <v>50</v>
      </c>
      <c r="K61" s="33"/>
      <c r="L61" s="31"/>
    </row>
    <row r="62" spans="2:12">
      <c r="B62" s="19"/>
      <c r="L62" s="19"/>
    </row>
    <row r="63" spans="2:12">
      <c r="B63" s="19"/>
      <c r="L63" s="19"/>
    </row>
    <row r="64" spans="2:12">
      <c r="B64" s="19"/>
      <c r="L64" s="19"/>
    </row>
    <row r="65" spans="2:12" s="1" customFormat="1" ht="12.75">
      <c r="B65" s="31"/>
      <c r="D65" s="40" t="s">
        <v>51</v>
      </c>
      <c r="E65" s="41"/>
      <c r="F65" s="41"/>
      <c r="G65" s="40" t="s">
        <v>52</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49</v>
      </c>
      <c r="E76" s="33"/>
      <c r="F76" s="98" t="s">
        <v>50</v>
      </c>
      <c r="G76" s="42" t="s">
        <v>49</v>
      </c>
      <c r="H76" s="33"/>
      <c r="I76" s="33"/>
      <c r="J76" s="99" t="s">
        <v>50</v>
      </c>
      <c r="K76" s="33"/>
      <c r="L76" s="31"/>
    </row>
    <row r="77" spans="2:12" s="1" customFormat="1" ht="14.45" customHeight="1">
      <c r="B77" s="43"/>
      <c r="C77" s="44"/>
      <c r="D77" s="44"/>
      <c r="E77" s="44"/>
      <c r="F77" s="44"/>
      <c r="G77" s="44"/>
      <c r="H77" s="44"/>
      <c r="I77" s="44"/>
      <c r="J77" s="44"/>
      <c r="K77" s="44"/>
      <c r="L77" s="31"/>
    </row>
    <row r="81" spans="2:47" s="1" customFormat="1" ht="6.95" customHeight="1">
      <c r="B81" s="45"/>
      <c r="C81" s="46"/>
      <c r="D81" s="46"/>
      <c r="E81" s="46"/>
      <c r="F81" s="46"/>
      <c r="G81" s="46"/>
      <c r="H81" s="46"/>
      <c r="I81" s="46"/>
      <c r="J81" s="46"/>
      <c r="K81" s="46"/>
      <c r="L81" s="31"/>
    </row>
    <row r="82" spans="2:47" s="1" customFormat="1" ht="24.95" customHeight="1">
      <c r="B82" s="31"/>
      <c r="C82" s="20" t="s">
        <v>115</v>
      </c>
      <c r="L82" s="31"/>
    </row>
    <row r="83" spans="2:47" s="1" customFormat="1" ht="6.95" customHeight="1">
      <c r="B83" s="31"/>
      <c r="L83" s="31"/>
    </row>
    <row r="84" spans="2:47" s="1" customFormat="1" ht="12" customHeight="1">
      <c r="B84" s="31"/>
      <c r="C84" s="26" t="s">
        <v>16</v>
      </c>
      <c r="L84" s="31"/>
    </row>
    <row r="85" spans="2:47" s="1" customFormat="1" ht="16.5" customHeight="1">
      <c r="B85" s="31"/>
      <c r="E85" s="230" t="str">
        <f>E7</f>
        <v>Mánesovy sady</v>
      </c>
      <c r="F85" s="231"/>
      <c r="G85" s="231"/>
      <c r="H85" s="231"/>
      <c r="L85" s="31"/>
    </row>
    <row r="86" spans="2:47" s="1" customFormat="1" ht="12" customHeight="1">
      <c r="B86" s="31"/>
      <c r="C86" s="26" t="s">
        <v>113</v>
      </c>
      <c r="L86" s="31"/>
    </row>
    <row r="87" spans="2:47" s="1" customFormat="1" ht="16.5" customHeight="1">
      <c r="B87" s="31"/>
      <c r="E87" s="219" t="str">
        <f>E9</f>
        <v>SO.I.03 - Veřejné osvětlení</v>
      </c>
      <c r="F87" s="229"/>
      <c r="G87" s="229"/>
      <c r="H87" s="229"/>
      <c r="L87" s="31"/>
    </row>
    <row r="88" spans="2:47" s="1" customFormat="1" ht="6.95" customHeight="1">
      <c r="B88" s="31"/>
      <c r="L88" s="31"/>
    </row>
    <row r="89" spans="2:47" s="1" customFormat="1" ht="12" customHeight="1">
      <c r="B89" s="31"/>
      <c r="C89" s="26" t="s">
        <v>20</v>
      </c>
      <c r="F89" s="24" t="str">
        <f>F12</f>
        <v>Ústí nad Labem</v>
      </c>
      <c r="I89" s="26" t="s">
        <v>22</v>
      </c>
      <c r="J89" s="51" t="str">
        <f>IF(J12="","",J12)</f>
        <v>19. 9. 2023</v>
      </c>
      <c r="L89" s="31"/>
    </row>
    <row r="90" spans="2:47" s="1" customFormat="1" ht="6.95" customHeight="1">
      <c r="B90" s="31"/>
      <c r="L90" s="31"/>
    </row>
    <row r="91" spans="2:47" s="1" customFormat="1" ht="15.2" customHeight="1">
      <c r="B91" s="31"/>
      <c r="C91" s="26" t="s">
        <v>24</v>
      </c>
      <c r="F91" s="24" t="str">
        <f>E15</f>
        <v xml:space="preserve"> </v>
      </c>
      <c r="I91" s="26" t="s">
        <v>30</v>
      </c>
      <c r="J91" s="29" t="str">
        <f>E21</f>
        <v xml:space="preserve"> </v>
      </c>
      <c r="L91" s="31"/>
    </row>
    <row r="92" spans="2:47" s="1" customFormat="1" ht="15.2" customHeight="1">
      <c r="B92" s="31"/>
      <c r="C92" s="26" t="s">
        <v>28</v>
      </c>
      <c r="F92" s="24" t="str">
        <f>IF(E18="","",E18)</f>
        <v>Vyplň údaj</v>
      </c>
      <c r="I92" s="26" t="s">
        <v>32</v>
      </c>
      <c r="J92" s="29" t="str">
        <f>E24</f>
        <v xml:space="preserve"> </v>
      </c>
      <c r="L92" s="31"/>
    </row>
    <row r="93" spans="2:47" s="1" customFormat="1" ht="10.35" customHeight="1">
      <c r="B93" s="31"/>
      <c r="L93" s="31"/>
    </row>
    <row r="94" spans="2:47" s="1" customFormat="1" ht="29.25" customHeight="1">
      <c r="B94" s="31"/>
      <c r="C94" s="100" t="s">
        <v>116</v>
      </c>
      <c r="D94" s="92"/>
      <c r="E94" s="92"/>
      <c r="F94" s="92"/>
      <c r="G94" s="92"/>
      <c r="H94" s="92"/>
      <c r="I94" s="92"/>
      <c r="J94" s="101" t="s">
        <v>117</v>
      </c>
      <c r="K94" s="92"/>
      <c r="L94" s="31"/>
    </row>
    <row r="95" spans="2:47" s="1" customFormat="1" ht="10.35" customHeight="1">
      <c r="B95" s="31"/>
      <c r="L95" s="31"/>
    </row>
    <row r="96" spans="2:47" s="1" customFormat="1" ht="22.9" customHeight="1">
      <c r="B96" s="31"/>
      <c r="C96" s="102" t="s">
        <v>118</v>
      </c>
      <c r="J96" s="64">
        <f>J121</f>
        <v>0</v>
      </c>
      <c r="L96" s="31"/>
      <c r="AU96" s="16" t="s">
        <v>119</v>
      </c>
    </row>
    <row r="97" spans="2:12" s="8" customFormat="1" ht="24.95" customHeight="1">
      <c r="B97" s="103"/>
      <c r="D97" s="104" t="s">
        <v>1307</v>
      </c>
      <c r="E97" s="105"/>
      <c r="F97" s="105"/>
      <c r="G97" s="105"/>
      <c r="H97" s="105"/>
      <c r="I97" s="105"/>
      <c r="J97" s="106">
        <f>J122</f>
        <v>0</v>
      </c>
      <c r="L97" s="103"/>
    </row>
    <row r="98" spans="2:12" s="9" customFormat="1" ht="19.899999999999999" customHeight="1">
      <c r="B98" s="107"/>
      <c r="D98" s="108" t="s">
        <v>1308</v>
      </c>
      <c r="E98" s="109"/>
      <c r="F98" s="109"/>
      <c r="G98" s="109"/>
      <c r="H98" s="109"/>
      <c r="I98" s="109"/>
      <c r="J98" s="110">
        <f>J271</f>
        <v>0</v>
      </c>
      <c r="L98" s="107"/>
    </row>
    <row r="99" spans="2:12" s="9" customFormat="1" ht="19.899999999999999" customHeight="1">
      <c r="B99" s="107"/>
      <c r="D99" s="108" t="s">
        <v>1309</v>
      </c>
      <c r="E99" s="109"/>
      <c r="F99" s="109"/>
      <c r="G99" s="109"/>
      <c r="H99" s="109"/>
      <c r="I99" s="109"/>
      <c r="J99" s="110">
        <f>J291</f>
        <v>0</v>
      </c>
      <c r="L99" s="107"/>
    </row>
    <row r="100" spans="2:12" s="8" customFormat="1" ht="24.95" customHeight="1">
      <c r="B100" s="103"/>
      <c r="D100" s="104" t="s">
        <v>1310</v>
      </c>
      <c r="E100" s="105"/>
      <c r="F100" s="105"/>
      <c r="G100" s="105"/>
      <c r="H100" s="105"/>
      <c r="I100" s="105"/>
      <c r="J100" s="106">
        <f>J310</f>
        <v>0</v>
      </c>
      <c r="L100" s="103"/>
    </row>
    <row r="101" spans="2:12" s="8" customFormat="1" ht="24.95" customHeight="1">
      <c r="B101" s="103"/>
      <c r="D101" s="104" t="s">
        <v>1311</v>
      </c>
      <c r="E101" s="105"/>
      <c r="F101" s="105"/>
      <c r="G101" s="105"/>
      <c r="H101" s="105"/>
      <c r="I101" s="105"/>
      <c r="J101" s="106">
        <f>J371</f>
        <v>0</v>
      </c>
      <c r="L101" s="103"/>
    </row>
    <row r="102" spans="2:12" s="1" customFormat="1" ht="21.75" customHeight="1">
      <c r="B102" s="31"/>
      <c r="L102" s="31"/>
    </row>
    <row r="103" spans="2:12" s="1" customFormat="1" ht="6.95" customHeight="1">
      <c r="B103" s="43"/>
      <c r="C103" s="44"/>
      <c r="D103" s="44"/>
      <c r="E103" s="44"/>
      <c r="F103" s="44"/>
      <c r="G103" s="44"/>
      <c r="H103" s="44"/>
      <c r="I103" s="44"/>
      <c r="J103" s="44"/>
      <c r="K103" s="44"/>
      <c r="L103" s="31"/>
    </row>
    <row r="107" spans="2:12" s="1" customFormat="1" ht="6.95" customHeight="1">
      <c r="B107" s="45"/>
      <c r="C107" s="46"/>
      <c r="D107" s="46"/>
      <c r="E107" s="46"/>
      <c r="F107" s="46"/>
      <c r="G107" s="46"/>
      <c r="H107" s="46"/>
      <c r="I107" s="46"/>
      <c r="J107" s="46"/>
      <c r="K107" s="46"/>
      <c r="L107" s="31"/>
    </row>
    <row r="108" spans="2:12" s="1" customFormat="1" ht="24.95" customHeight="1">
      <c r="B108" s="31"/>
      <c r="C108" s="20" t="s">
        <v>144</v>
      </c>
      <c r="L108" s="31"/>
    </row>
    <row r="109" spans="2:12" s="1" customFormat="1" ht="6.95" customHeight="1">
      <c r="B109" s="31"/>
      <c r="L109" s="31"/>
    </row>
    <row r="110" spans="2:12" s="1" customFormat="1" ht="12" customHeight="1">
      <c r="B110" s="31"/>
      <c r="C110" s="26" t="s">
        <v>16</v>
      </c>
      <c r="L110" s="31"/>
    </row>
    <row r="111" spans="2:12" s="1" customFormat="1" ht="16.5" customHeight="1">
      <c r="B111" s="31"/>
      <c r="E111" s="230" t="str">
        <f>E7</f>
        <v>Mánesovy sady</v>
      </c>
      <c r="F111" s="231"/>
      <c r="G111" s="231"/>
      <c r="H111" s="231"/>
      <c r="L111" s="31"/>
    </row>
    <row r="112" spans="2:12" s="1" customFormat="1" ht="12" customHeight="1">
      <c r="B112" s="31"/>
      <c r="C112" s="26" t="s">
        <v>113</v>
      </c>
      <c r="L112" s="31"/>
    </row>
    <row r="113" spans="2:65" s="1" customFormat="1" ht="16.5" customHeight="1">
      <c r="B113" s="31"/>
      <c r="E113" s="219" t="str">
        <f>E9</f>
        <v>SO.I.03 - Veřejné osvětlení</v>
      </c>
      <c r="F113" s="229"/>
      <c r="G113" s="229"/>
      <c r="H113" s="229"/>
      <c r="L113" s="31"/>
    </row>
    <row r="114" spans="2:65" s="1" customFormat="1" ht="6.95" customHeight="1">
      <c r="B114" s="31"/>
      <c r="L114" s="31"/>
    </row>
    <row r="115" spans="2:65" s="1" customFormat="1" ht="12" customHeight="1">
      <c r="B115" s="31"/>
      <c r="C115" s="26" t="s">
        <v>20</v>
      </c>
      <c r="F115" s="24" t="str">
        <f>F12</f>
        <v>Ústí nad Labem</v>
      </c>
      <c r="I115" s="26" t="s">
        <v>22</v>
      </c>
      <c r="J115" s="51" t="str">
        <f>IF(J12="","",J12)</f>
        <v>19. 9. 2023</v>
      </c>
      <c r="L115" s="31"/>
    </row>
    <row r="116" spans="2:65" s="1" customFormat="1" ht="6.95" customHeight="1">
      <c r="B116" s="31"/>
      <c r="L116" s="31"/>
    </row>
    <row r="117" spans="2:65" s="1" customFormat="1" ht="15.2" customHeight="1">
      <c r="B117" s="31"/>
      <c r="C117" s="26" t="s">
        <v>24</v>
      </c>
      <c r="F117" s="24" t="str">
        <f>E15</f>
        <v xml:space="preserve"> </v>
      </c>
      <c r="I117" s="26" t="s">
        <v>30</v>
      </c>
      <c r="J117" s="29" t="str">
        <f>E21</f>
        <v xml:space="preserve"> </v>
      </c>
      <c r="L117" s="31"/>
    </row>
    <row r="118" spans="2:65" s="1" customFormat="1" ht="15.2" customHeight="1">
      <c r="B118" s="31"/>
      <c r="C118" s="26" t="s">
        <v>28</v>
      </c>
      <c r="F118" s="24" t="str">
        <f>IF(E18="","",E18)</f>
        <v>Vyplň údaj</v>
      </c>
      <c r="I118" s="26" t="s">
        <v>32</v>
      </c>
      <c r="J118" s="29" t="str">
        <f>E24</f>
        <v xml:space="preserve"> </v>
      </c>
      <c r="L118" s="31"/>
    </row>
    <row r="119" spans="2:65" s="1" customFormat="1" ht="10.35" customHeight="1">
      <c r="B119" s="31"/>
      <c r="L119" s="31"/>
    </row>
    <row r="120" spans="2:65" s="10" customFormat="1" ht="29.25" customHeight="1">
      <c r="B120" s="111"/>
      <c r="C120" s="112" t="s">
        <v>145</v>
      </c>
      <c r="D120" s="113" t="s">
        <v>59</v>
      </c>
      <c r="E120" s="113" t="s">
        <v>55</v>
      </c>
      <c r="F120" s="113" t="s">
        <v>56</v>
      </c>
      <c r="G120" s="113" t="s">
        <v>146</v>
      </c>
      <c r="H120" s="113" t="s">
        <v>147</v>
      </c>
      <c r="I120" s="113" t="s">
        <v>148</v>
      </c>
      <c r="J120" s="113" t="s">
        <v>117</v>
      </c>
      <c r="K120" s="114" t="s">
        <v>149</v>
      </c>
      <c r="L120" s="111"/>
      <c r="M120" s="57" t="s">
        <v>1</v>
      </c>
      <c r="N120" s="58" t="s">
        <v>38</v>
      </c>
      <c r="O120" s="58" t="s">
        <v>150</v>
      </c>
      <c r="P120" s="58" t="s">
        <v>151</v>
      </c>
      <c r="Q120" s="58" t="s">
        <v>152</v>
      </c>
      <c r="R120" s="58" t="s">
        <v>153</v>
      </c>
      <c r="S120" s="58" t="s">
        <v>154</v>
      </c>
      <c r="T120" s="59" t="s">
        <v>155</v>
      </c>
    </row>
    <row r="121" spans="2:65" s="1" customFormat="1" ht="22.9" customHeight="1">
      <c r="B121" s="31"/>
      <c r="C121" s="62" t="s">
        <v>156</v>
      </c>
      <c r="J121" s="115">
        <f>BK121</f>
        <v>0</v>
      </c>
      <c r="L121" s="31"/>
      <c r="M121" s="60"/>
      <c r="N121" s="52"/>
      <c r="O121" s="52"/>
      <c r="P121" s="116">
        <f>P122+P310+P371</f>
        <v>0</v>
      </c>
      <c r="Q121" s="52"/>
      <c r="R121" s="116">
        <f>R122+R310+R371</f>
        <v>316.11856600000004</v>
      </c>
      <c r="S121" s="52"/>
      <c r="T121" s="117">
        <f>T122+T310+T371</f>
        <v>4.4000000000000004</v>
      </c>
      <c r="AT121" s="16" t="s">
        <v>73</v>
      </c>
      <c r="AU121" s="16" t="s">
        <v>119</v>
      </c>
      <c r="BK121" s="118">
        <f>BK122+BK310+BK371</f>
        <v>0</v>
      </c>
    </row>
    <row r="122" spans="2:65" s="11" customFormat="1" ht="25.9" customHeight="1">
      <c r="B122" s="119"/>
      <c r="D122" s="120" t="s">
        <v>73</v>
      </c>
      <c r="E122" s="121" t="s">
        <v>1312</v>
      </c>
      <c r="F122" s="121" t="s">
        <v>675</v>
      </c>
      <c r="I122" s="122"/>
      <c r="J122" s="123">
        <f>BK122</f>
        <v>0</v>
      </c>
      <c r="L122" s="119"/>
      <c r="M122" s="124"/>
      <c r="P122" s="125">
        <f>P123+SUM(P124:P271)+P291</f>
        <v>0</v>
      </c>
      <c r="R122" s="125">
        <f>R123+SUM(R124:R271)+R291</f>
        <v>3.3313860000000002</v>
      </c>
      <c r="T122" s="126">
        <f>T123+SUM(T124:T271)+T291</f>
        <v>0</v>
      </c>
      <c r="AR122" s="120" t="s">
        <v>179</v>
      </c>
      <c r="AT122" s="127" t="s">
        <v>73</v>
      </c>
      <c r="AU122" s="127" t="s">
        <v>74</v>
      </c>
      <c r="AY122" s="120" t="s">
        <v>159</v>
      </c>
      <c r="BK122" s="128">
        <f>BK123+SUM(BK124:BK271)+BK291</f>
        <v>0</v>
      </c>
    </row>
    <row r="123" spans="2:65" s="1" customFormat="1" ht="16.5" customHeight="1">
      <c r="B123" s="129"/>
      <c r="C123" s="130" t="s">
        <v>82</v>
      </c>
      <c r="D123" s="130" t="s">
        <v>160</v>
      </c>
      <c r="E123" s="131" t="s">
        <v>1313</v>
      </c>
      <c r="F123" s="132" t="s">
        <v>1314</v>
      </c>
      <c r="G123" s="133" t="s">
        <v>1315</v>
      </c>
      <c r="H123" s="134">
        <v>1</v>
      </c>
      <c r="I123" s="135"/>
      <c r="J123" s="136">
        <f>ROUND(I123*H123,2)</f>
        <v>0</v>
      </c>
      <c r="K123" s="132" t="s">
        <v>164</v>
      </c>
      <c r="L123" s="31"/>
      <c r="M123" s="137" t="s">
        <v>1</v>
      </c>
      <c r="N123" s="138" t="s">
        <v>39</v>
      </c>
      <c r="P123" s="139">
        <f>O123*H123</f>
        <v>0</v>
      </c>
      <c r="Q123" s="139">
        <v>0</v>
      </c>
      <c r="R123" s="139">
        <f>Q123*H123</f>
        <v>0</v>
      </c>
      <c r="S123" s="139">
        <v>0</v>
      </c>
      <c r="T123" s="140">
        <f>S123*H123</f>
        <v>0</v>
      </c>
      <c r="AR123" s="141" t="s">
        <v>634</v>
      </c>
      <c r="AT123" s="141" t="s">
        <v>160</v>
      </c>
      <c r="AU123" s="141" t="s">
        <v>82</v>
      </c>
      <c r="AY123" s="16" t="s">
        <v>159</v>
      </c>
      <c r="BE123" s="142">
        <f>IF(N123="základní",J123,0)</f>
        <v>0</v>
      </c>
      <c r="BF123" s="142">
        <f>IF(N123="snížená",J123,0)</f>
        <v>0</v>
      </c>
      <c r="BG123" s="142">
        <f>IF(N123="zákl. přenesená",J123,0)</f>
        <v>0</v>
      </c>
      <c r="BH123" s="142">
        <f>IF(N123="sníž. přenesená",J123,0)</f>
        <v>0</v>
      </c>
      <c r="BI123" s="142">
        <f>IF(N123="nulová",J123,0)</f>
        <v>0</v>
      </c>
      <c r="BJ123" s="16" t="s">
        <v>82</v>
      </c>
      <c r="BK123" s="142">
        <f>ROUND(I123*H123,2)</f>
        <v>0</v>
      </c>
      <c r="BL123" s="16" t="s">
        <v>634</v>
      </c>
      <c r="BM123" s="141" t="s">
        <v>1316</v>
      </c>
    </row>
    <row r="124" spans="2:65" s="1" customFormat="1">
      <c r="B124" s="31"/>
      <c r="D124" s="143" t="s">
        <v>167</v>
      </c>
      <c r="F124" s="144" t="s">
        <v>1314</v>
      </c>
      <c r="I124" s="145"/>
      <c r="L124" s="31"/>
      <c r="M124" s="146"/>
      <c r="T124" s="54"/>
      <c r="AT124" s="16" t="s">
        <v>167</v>
      </c>
      <c r="AU124" s="16" t="s">
        <v>82</v>
      </c>
    </row>
    <row r="125" spans="2:65" s="1" customFormat="1">
      <c r="B125" s="31"/>
      <c r="D125" s="147" t="s">
        <v>169</v>
      </c>
      <c r="F125" s="148" t="s">
        <v>1317</v>
      </c>
      <c r="I125" s="145"/>
      <c r="L125" s="31"/>
      <c r="M125" s="146"/>
      <c r="T125" s="54"/>
      <c r="AT125" s="16" t="s">
        <v>169</v>
      </c>
      <c r="AU125" s="16" t="s">
        <v>82</v>
      </c>
    </row>
    <row r="126" spans="2:65" s="1" customFormat="1" ht="24.2" customHeight="1">
      <c r="B126" s="129"/>
      <c r="C126" s="130" t="s">
        <v>84</v>
      </c>
      <c r="D126" s="130" t="s">
        <v>160</v>
      </c>
      <c r="E126" s="131" t="s">
        <v>1318</v>
      </c>
      <c r="F126" s="132" t="s">
        <v>1319</v>
      </c>
      <c r="G126" s="133" t="s">
        <v>218</v>
      </c>
      <c r="H126" s="134">
        <v>3</v>
      </c>
      <c r="I126" s="135"/>
      <c r="J126" s="136">
        <f>ROUND(I126*H126,2)</f>
        <v>0</v>
      </c>
      <c r="K126" s="132" t="s">
        <v>1320</v>
      </c>
      <c r="L126" s="31"/>
      <c r="M126" s="137" t="s">
        <v>1</v>
      </c>
      <c r="N126" s="138" t="s">
        <v>39</v>
      </c>
      <c r="P126" s="139">
        <f>O126*H126</f>
        <v>0</v>
      </c>
      <c r="Q126" s="139">
        <v>0</v>
      </c>
      <c r="R126" s="139">
        <f>Q126*H126</f>
        <v>0</v>
      </c>
      <c r="S126" s="139">
        <v>0</v>
      </c>
      <c r="T126" s="140">
        <f>S126*H126</f>
        <v>0</v>
      </c>
      <c r="AR126" s="141" t="s">
        <v>634</v>
      </c>
      <c r="AT126" s="141" t="s">
        <v>160</v>
      </c>
      <c r="AU126" s="141" t="s">
        <v>82</v>
      </c>
      <c r="AY126" s="16" t="s">
        <v>159</v>
      </c>
      <c r="BE126" s="142">
        <f>IF(N126="základní",J126,0)</f>
        <v>0</v>
      </c>
      <c r="BF126" s="142">
        <f>IF(N126="snížená",J126,0)</f>
        <v>0</v>
      </c>
      <c r="BG126" s="142">
        <f>IF(N126="zákl. přenesená",J126,0)</f>
        <v>0</v>
      </c>
      <c r="BH126" s="142">
        <f>IF(N126="sníž. přenesená",J126,0)</f>
        <v>0</v>
      </c>
      <c r="BI126" s="142">
        <f>IF(N126="nulová",J126,0)</f>
        <v>0</v>
      </c>
      <c r="BJ126" s="16" t="s">
        <v>82</v>
      </c>
      <c r="BK126" s="142">
        <f>ROUND(I126*H126,2)</f>
        <v>0</v>
      </c>
      <c r="BL126" s="16" t="s">
        <v>634</v>
      </c>
      <c r="BM126" s="141" t="s">
        <v>1321</v>
      </c>
    </row>
    <row r="127" spans="2:65" s="1" customFormat="1" ht="29.25">
      <c r="B127" s="31"/>
      <c r="D127" s="143" t="s">
        <v>167</v>
      </c>
      <c r="F127" s="144" t="s">
        <v>1322</v>
      </c>
      <c r="I127" s="145"/>
      <c r="L127" s="31"/>
      <c r="M127" s="146"/>
      <c r="T127" s="54"/>
      <c r="AT127" s="16" t="s">
        <v>167</v>
      </c>
      <c r="AU127" s="16" t="s">
        <v>82</v>
      </c>
    </row>
    <row r="128" spans="2:65" s="1" customFormat="1" ht="21.75" customHeight="1">
      <c r="B128" s="129"/>
      <c r="C128" s="130" t="s">
        <v>179</v>
      </c>
      <c r="D128" s="130" t="s">
        <v>160</v>
      </c>
      <c r="E128" s="131" t="s">
        <v>1323</v>
      </c>
      <c r="F128" s="132" t="s">
        <v>1324</v>
      </c>
      <c r="G128" s="133" t="s">
        <v>218</v>
      </c>
      <c r="H128" s="134">
        <v>472</v>
      </c>
      <c r="I128" s="135"/>
      <c r="J128" s="136">
        <f>ROUND(I128*H128,2)</f>
        <v>0</v>
      </c>
      <c r="K128" s="132" t="s">
        <v>164</v>
      </c>
      <c r="L128" s="31"/>
      <c r="M128" s="137" t="s">
        <v>1</v>
      </c>
      <c r="N128" s="138" t="s">
        <v>39</v>
      </c>
      <c r="P128" s="139">
        <f>O128*H128</f>
        <v>0</v>
      </c>
      <c r="Q128" s="139">
        <v>0</v>
      </c>
      <c r="R128" s="139">
        <f>Q128*H128</f>
        <v>0</v>
      </c>
      <c r="S128" s="139">
        <v>0</v>
      </c>
      <c r="T128" s="140">
        <f>S128*H128</f>
        <v>0</v>
      </c>
      <c r="AR128" s="141" t="s">
        <v>634</v>
      </c>
      <c r="AT128" s="141" t="s">
        <v>160</v>
      </c>
      <c r="AU128" s="141" t="s">
        <v>82</v>
      </c>
      <c r="AY128" s="16" t="s">
        <v>159</v>
      </c>
      <c r="BE128" s="142">
        <f>IF(N128="základní",J128,0)</f>
        <v>0</v>
      </c>
      <c r="BF128" s="142">
        <f>IF(N128="snížená",J128,0)</f>
        <v>0</v>
      </c>
      <c r="BG128" s="142">
        <f>IF(N128="zákl. přenesená",J128,0)</f>
        <v>0</v>
      </c>
      <c r="BH128" s="142">
        <f>IF(N128="sníž. přenesená",J128,0)</f>
        <v>0</v>
      </c>
      <c r="BI128" s="142">
        <f>IF(N128="nulová",J128,0)</f>
        <v>0</v>
      </c>
      <c r="BJ128" s="16" t="s">
        <v>82</v>
      </c>
      <c r="BK128" s="142">
        <f>ROUND(I128*H128,2)</f>
        <v>0</v>
      </c>
      <c r="BL128" s="16" t="s">
        <v>634</v>
      </c>
      <c r="BM128" s="141" t="s">
        <v>1325</v>
      </c>
    </row>
    <row r="129" spans="2:65" s="1" customFormat="1">
      <c r="B129" s="31"/>
      <c r="D129" s="143" t="s">
        <v>167</v>
      </c>
      <c r="F129" s="144" t="s">
        <v>1324</v>
      </c>
      <c r="I129" s="145"/>
      <c r="L129" s="31"/>
      <c r="M129" s="146"/>
      <c r="T129" s="54"/>
      <c r="AT129" s="16" t="s">
        <v>167</v>
      </c>
      <c r="AU129" s="16" t="s">
        <v>82</v>
      </c>
    </row>
    <row r="130" spans="2:65" s="1" customFormat="1">
      <c r="B130" s="31"/>
      <c r="D130" s="147" t="s">
        <v>169</v>
      </c>
      <c r="F130" s="148" t="s">
        <v>1326</v>
      </c>
      <c r="I130" s="145"/>
      <c r="L130" s="31"/>
      <c r="M130" s="146"/>
      <c r="T130" s="54"/>
      <c r="AT130" s="16" t="s">
        <v>169</v>
      </c>
      <c r="AU130" s="16" t="s">
        <v>82</v>
      </c>
    </row>
    <row r="131" spans="2:65" s="1" customFormat="1" ht="21.75" customHeight="1">
      <c r="B131" s="129"/>
      <c r="C131" s="130" t="s">
        <v>165</v>
      </c>
      <c r="D131" s="130" t="s">
        <v>160</v>
      </c>
      <c r="E131" s="131" t="s">
        <v>1327</v>
      </c>
      <c r="F131" s="132" t="s">
        <v>1328</v>
      </c>
      <c r="G131" s="133" t="s">
        <v>218</v>
      </c>
      <c r="H131" s="134">
        <v>512</v>
      </c>
      <c r="I131" s="135"/>
      <c r="J131" s="136">
        <f>ROUND(I131*H131,2)</f>
        <v>0</v>
      </c>
      <c r="K131" s="132" t="s">
        <v>164</v>
      </c>
      <c r="L131" s="31"/>
      <c r="M131" s="137" t="s">
        <v>1</v>
      </c>
      <c r="N131" s="138" t="s">
        <v>39</v>
      </c>
      <c r="P131" s="139">
        <f>O131*H131</f>
        <v>0</v>
      </c>
      <c r="Q131" s="139">
        <v>0</v>
      </c>
      <c r="R131" s="139">
        <f>Q131*H131</f>
        <v>0</v>
      </c>
      <c r="S131" s="139">
        <v>0</v>
      </c>
      <c r="T131" s="140">
        <f>S131*H131</f>
        <v>0</v>
      </c>
      <c r="AR131" s="141" t="s">
        <v>634</v>
      </c>
      <c r="AT131" s="141" t="s">
        <v>160</v>
      </c>
      <c r="AU131" s="141" t="s">
        <v>82</v>
      </c>
      <c r="AY131" s="16" t="s">
        <v>159</v>
      </c>
      <c r="BE131" s="142">
        <f>IF(N131="základní",J131,0)</f>
        <v>0</v>
      </c>
      <c r="BF131" s="142">
        <f>IF(N131="snížená",J131,0)</f>
        <v>0</v>
      </c>
      <c r="BG131" s="142">
        <f>IF(N131="zákl. přenesená",J131,0)</f>
        <v>0</v>
      </c>
      <c r="BH131" s="142">
        <f>IF(N131="sníž. přenesená",J131,0)</f>
        <v>0</v>
      </c>
      <c r="BI131" s="142">
        <f>IF(N131="nulová",J131,0)</f>
        <v>0</v>
      </c>
      <c r="BJ131" s="16" t="s">
        <v>82</v>
      </c>
      <c r="BK131" s="142">
        <f>ROUND(I131*H131,2)</f>
        <v>0</v>
      </c>
      <c r="BL131" s="16" t="s">
        <v>634</v>
      </c>
      <c r="BM131" s="141" t="s">
        <v>1329</v>
      </c>
    </row>
    <row r="132" spans="2:65" s="1" customFormat="1">
      <c r="B132" s="31"/>
      <c r="D132" s="143" t="s">
        <v>167</v>
      </c>
      <c r="F132" s="144" t="s">
        <v>1328</v>
      </c>
      <c r="I132" s="145"/>
      <c r="L132" s="31"/>
      <c r="M132" s="146"/>
      <c r="T132" s="54"/>
      <c r="AT132" s="16" t="s">
        <v>167</v>
      </c>
      <c r="AU132" s="16" t="s">
        <v>82</v>
      </c>
    </row>
    <row r="133" spans="2:65" s="1" customFormat="1">
      <c r="B133" s="31"/>
      <c r="D133" s="147" t="s">
        <v>169</v>
      </c>
      <c r="F133" s="148" t="s">
        <v>1330</v>
      </c>
      <c r="I133" s="145"/>
      <c r="L133" s="31"/>
      <c r="M133" s="146"/>
      <c r="T133" s="54"/>
      <c r="AT133" s="16" t="s">
        <v>169</v>
      </c>
      <c r="AU133" s="16" t="s">
        <v>82</v>
      </c>
    </row>
    <row r="134" spans="2:65" s="1" customFormat="1" ht="21.75" customHeight="1">
      <c r="B134" s="129"/>
      <c r="C134" s="130" t="s">
        <v>192</v>
      </c>
      <c r="D134" s="130" t="s">
        <v>160</v>
      </c>
      <c r="E134" s="131" t="s">
        <v>1331</v>
      </c>
      <c r="F134" s="132" t="s">
        <v>1332</v>
      </c>
      <c r="G134" s="133" t="s">
        <v>218</v>
      </c>
      <c r="H134" s="134">
        <v>126</v>
      </c>
      <c r="I134" s="135"/>
      <c r="J134" s="136">
        <f>ROUND(I134*H134,2)</f>
        <v>0</v>
      </c>
      <c r="K134" s="132" t="s">
        <v>164</v>
      </c>
      <c r="L134" s="31"/>
      <c r="M134" s="137" t="s">
        <v>1</v>
      </c>
      <c r="N134" s="138" t="s">
        <v>39</v>
      </c>
      <c r="P134" s="139">
        <f>O134*H134</f>
        <v>0</v>
      </c>
      <c r="Q134" s="139">
        <v>0</v>
      </c>
      <c r="R134" s="139">
        <f>Q134*H134</f>
        <v>0</v>
      </c>
      <c r="S134" s="139">
        <v>0</v>
      </c>
      <c r="T134" s="140">
        <f>S134*H134</f>
        <v>0</v>
      </c>
      <c r="AR134" s="141" t="s">
        <v>634</v>
      </c>
      <c r="AT134" s="141" t="s">
        <v>160</v>
      </c>
      <c r="AU134" s="141" t="s">
        <v>82</v>
      </c>
      <c r="AY134" s="16" t="s">
        <v>159</v>
      </c>
      <c r="BE134" s="142">
        <f>IF(N134="základní",J134,0)</f>
        <v>0</v>
      </c>
      <c r="BF134" s="142">
        <f>IF(N134="snížená",J134,0)</f>
        <v>0</v>
      </c>
      <c r="BG134" s="142">
        <f>IF(N134="zákl. přenesená",J134,0)</f>
        <v>0</v>
      </c>
      <c r="BH134" s="142">
        <f>IF(N134="sníž. přenesená",J134,0)</f>
        <v>0</v>
      </c>
      <c r="BI134" s="142">
        <f>IF(N134="nulová",J134,0)</f>
        <v>0</v>
      </c>
      <c r="BJ134" s="16" t="s">
        <v>82</v>
      </c>
      <c r="BK134" s="142">
        <f>ROUND(I134*H134,2)</f>
        <v>0</v>
      </c>
      <c r="BL134" s="16" t="s">
        <v>634</v>
      </c>
      <c r="BM134" s="141" t="s">
        <v>1333</v>
      </c>
    </row>
    <row r="135" spans="2:65" s="1" customFormat="1">
      <c r="B135" s="31"/>
      <c r="D135" s="143" t="s">
        <v>167</v>
      </c>
      <c r="F135" s="144" t="s">
        <v>1332</v>
      </c>
      <c r="I135" s="145"/>
      <c r="L135" s="31"/>
      <c r="M135" s="146"/>
      <c r="T135" s="54"/>
      <c r="AT135" s="16" t="s">
        <v>167</v>
      </c>
      <c r="AU135" s="16" t="s">
        <v>82</v>
      </c>
    </row>
    <row r="136" spans="2:65" s="1" customFormat="1">
      <c r="B136" s="31"/>
      <c r="D136" s="147" t="s">
        <v>169</v>
      </c>
      <c r="F136" s="148" t="s">
        <v>1334</v>
      </c>
      <c r="I136" s="145"/>
      <c r="L136" s="31"/>
      <c r="M136" s="146"/>
      <c r="T136" s="54"/>
      <c r="AT136" s="16" t="s">
        <v>169</v>
      </c>
      <c r="AU136" s="16" t="s">
        <v>82</v>
      </c>
    </row>
    <row r="137" spans="2:65" s="1" customFormat="1" ht="16.5" customHeight="1">
      <c r="B137" s="129"/>
      <c r="C137" s="169" t="s">
        <v>199</v>
      </c>
      <c r="D137" s="169" t="s">
        <v>418</v>
      </c>
      <c r="E137" s="170" t="s">
        <v>1335</v>
      </c>
      <c r="F137" s="171" t="s">
        <v>1336</v>
      </c>
      <c r="G137" s="172" t="s">
        <v>1337</v>
      </c>
      <c r="H137" s="173">
        <v>126</v>
      </c>
      <c r="I137" s="174"/>
      <c r="J137" s="175">
        <f>ROUND(I137*H137,2)</f>
        <v>0</v>
      </c>
      <c r="K137" s="171" t="s">
        <v>164</v>
      </c>
      <c r="L137" s="176"/>
      <c r="M137" s="177" t="s">
        <v>1</v>
      </c>
      <c r="N137" s="178" t="s">
        <v>39</v>
      </c>
      <c r="P137" s="139">
        <f>O137*H137</f>
        <v>0</v>
      </c>
      <c r="Q137" s="139">
        <v>0</v>
      </c>
      <c r="R137" s="139">
        <f>Q137*H137</f>
        <v>0</v>
      </c>
      <c r="S137" s="139">
        <v>0</v>
      </c>
      <c r="T137" s="140">
        <f>S137*H137</f>
        <v>0</v>
      </c>
      <c r="AR137" s="141" t="s">
        <v>1338</v>
      </c>
      <c r="AT137" s="141" t="s">
        <v>418</v>
      </c>
      <c r="AU137" s="141" t="s">
        <v>82</v>
      </c>
      <c r="AY137" s="16" t="s">
        <v>159</v>
      </c>
      <c r="BE137" s="142">
        <f>IF(N137="základní",J137,0)</f>
        <v>0</v>
      </c>
      <c r="BF137" s="142">
        <f>IF(N137="snížená",J137,0)</f>
        <v>0</v>
      </c>
      <c r="BG137" s="142">
        <f>IF(N137="zákl. přenesená",J137,0)</f>
        <v>0</v>
      </c>
      <c r="BH137" s="142">
        <f>IF(N137="sníž. přenesená",J137,0)</f>
        <v>0</v>
      </c>
      <c r="BI137" s="142">
        <f>IF(N137="nulová",J137,0)</f>
        <v>0</v>
      </c>
      <c r="BJ137" s="16" t="s">
        <v>82</v>
      </c>
      <c r="BK137" s="142">
        <f>ROUND(I137*H137,2)</f>
        <v>0</v>
      </c>
      <c r="BL137" s="16" t="s">
        <v>634</v>
      </c>
      <c r="BM137" s="141" t="s">
        <v>1339</v>
      </c>
    </row>
    <row r="138" spans="2:65" s="1" customFormat="1">
      <c r="B138" s="31"/>
      <c r="D138" s="143" t="s">
        <v>167</v>
      </c>
      <c r="F138" s="144" t="s">
        <v>1336</v>
      </c>
      <c r="I138" s="145"/>
      <c r="L138" s="31"/>
      <c r="M138" s="146"/>
      <c r="T138" s="54"/>
      <c r="AT138" s="16" t="s">
        <v>167</v>
      </c>
      <c r="AU138" s="16" t="s">
        <v>82</v>
      </c>
    </row>
    <row r="139" spans="2:65" s="1" customFormat="1" ht="16.5" customHeight="1">
      <c r="B139" s="129"/>
      <c r="C139" s="130" t="s">
        <v>207</v>
      </c>
      <c r="D139" s="130" t="s">
        <v>160</v>
      </c>
      <c r="E139" s="131" t="s">
        <v>1340</v>
      </c>
      <c r="F139" s="132" t="s">
        <v>1341</v>
      </c>
      <c r="G139" s="133" t="s">
        <v>218</v>
      </c>
      <c r="H139" s="134">
        <v>67</v>
      </c>
      <c r="I139" s="135"/>
      <c r="J139" s="136">
        <f>ROUND(I139*H139,2)</f>
        <v>0</v>
      </c>
      <c r="K139" s="132" t="s">
        <v>164</v>
      </c>
      <c r="L139" s="31"/>
      <c r="M139" s="137" t="s">
        <v>1</v>
      </c>
      <c r="N139" s="138" t="s">
        <v>39</v>
      </c>
      <c r="P139" s="139">
        <f>O139*H139</f>
        <v>0</v>
      </c>
      <c r="Q139" s="139">
        <v>0</v>
      </c>
      <c r="R139" s="139">
        <f>Q139*H139</f>
        <v>0</v>
      </c>
      <c r="S139" s="139">
        <v>0</v>
      </c>
      <c r="T139" s="140">
        <f>S139*H139</f>
        <v>0</v>
      </c>
      <c r="AR139" s="141" t="s">
        <v>634</v>
      </c>
      <c r="AT139" s="141" t="s">
        <v>160</v>
      </c>
      <c r="AU139" s="141" t="s">
        <v>82</v>
      </c>
      <c r="AY139" s="16" t="s">
        <v>159</v>
      </c>
      <c r="BE139" s="142">
        <f>IF(N139="základní",J139,0)</f>
        <v>0</v>
      </c>
      <c r="BF139" s="142">
        <f>IF(N139="snížená",J139,0)</f>
        <v>0</v>
      </c>
      <c r="BG139" s="142">
        <f>IF(N139="zákl. přenesená",J139,0)</f>
        <v>0</v>
      </c>
      <c r="BH139" s="142">
        <f>IF(N139="sníž. přenesená",J139,0)</f>
        <v>0</v>
      </c>
      <c r="BI139" s="142">
        <f>IF(N139="nulová",J139,0)</f>
        <v>0</v>
      </c>
      <c r="BJ139" s="16" t="s">
        <v>82</v>
      </c>
      <c r="BK139" s="142">
        <f>ROUND(I139*H139,2)</f>
        <v>0</v>
      </c>
      <c r="BL139" s="16" t="s">
        <v>634</v>
      </c>
      <c r="BM139" s="141" t="s">
        <v>1342</v>
      </c>
    </row>
    <row r="140" spans="2:65" s="1" customFormat="1">
      <c r="B140" s="31"/>
      <c r="D140" s="143" t="s">
        <v>167</v>
      </c>
      <c r="F140" s="144" t="s">
        <v>1341</v>
      </c>
      <c r="I140" s="145"/>
      <c r="L140" s="31"/>
      <c r="M140" s="146"/>
      <c r="T140" s="54"/>
      <c r="AT140" s="16" t="s">
        <v>167</v>
      </c>
      <c r="AU140" s="16" t="s">
        <v>82</v>
      </c>
    </row>
    <row r="141" spans="2:65" s="1" customFormat="1">
      <c r="B141" s="31"/>
      <c r="D141" s="147" t="s">
        <v>169</v>
      </c>
      <c r="F141" s="148" t="s">
        <v>1343</v>
      </c>
      <c r="I141" s="145"/>
      <c r="L141" s="31"/>
      <c r="M141" s="146"/>
      <c r="T141" s="54"/>
      <c r="AT141" s="16" t="s">
        <v>169</v>
      </c>
      <c r="AU141" s="16" t="s">
        <v>82</v>
      </c>
    </row>
    <row r="142" spans="2:65" s="1" customFormat="1" ht="24.2" customHeight="1">
      <c r="B142" s="129"/>
      <c r="C142" s="169" t="s">
        <v>215</v>
      </c>
      <c r="D142" s="169" t="s">
        <v>418</v>
      </c>
      <c r="E142" s="170" t="s">
        <v>1344</v>
      </c>
      <c r="F142" s="171" t="s">
        <v>1345</v>
      </c>
      <c r="G142" s="172" t="s">
        <v>1337</v>
      </c>
      <c r="H142" s="173">
        <v>2</v>
      </c>
      <c r="I142" s="174"/>
      <c r="J142" s="175">
        <f>ROUND(I142*H142,2)</f>
        <v>0</v>
      </c>
      <c r="K142" s="171" t="s">
        <v>164</v>
      </c>
      <c r="L142" s="176"/>
      <c r="M142" s="177" t="s">
        <v>1</v>
      </c>
      <c r="N142" s="178" t="s">
        <v>39</v>
      </c>
      <c r="P142" s="139">
        <f>O142*H142</f>
        <v>0</v>
      </c>
      <c r="Q142" s="139">
        <v>0</v>
      </c>
      <c r="R142" s="139">
        <f>Q142*H142</f>
        <v>0</v>
      </c>
      <c r="S142" s="139">
        <v>0</v>
      </c>
      <c r="T142" s="140">
        <f>S142*H142</f>
        <v>0</v>
      </c>
      <c r="AR142" s="141" t="s">
        <v>1338</v>
      </c>
      <c r="AT142" s="141" t="s">
        <v>418</v>
      </c>
      <c r="AU142" s="141" t="s">
        <v>82</v>
      </c>
      <c r="AY142" s="16" t="s">
        <v>159</v>
      </c>
      <c r="BE142" s="142">
        <f>IF(N142="základní",J142,0)</f>
        <v>0</v>
      </c>
      <c r="BF142" s="142">
        <f>IF(N142="snížená",J142,0)</f>
        <v>0</v>
      </c>
      <c r="BG142" s="142">
        <f>IF(N142="zákl. přenesená",J142,0)</f>
        <v>0</v>
      </c>
      <c r="BH142" s="142">
        <f>IF(N142="sníž. přenesená",J142,0)</f>
        <v>0</v>
      </c>
      <c r="BI142" s="142">
        <f>IF(N142="nulová",J142,0)</f>
        <v>0</v>
      </c>
      <c r="BJ142" s="16" t="s">
        <v>82</v>
      </c>
      <c r="BK142" s="142">
        <f>ROUND(I142*H142,2)</f>
        <v>0</v>
      </c>
      <c r="BL142" s="16" t="s">
        <v>634</v>
      </c>
      <c r="BM142" s="141" t="s">
        <v>1346</v>
      </c>
    </row>
    <row r="143" spans="2:65" s="1" customFormat="1" ht="19.5">
      <c r="B143" s="31"/>
      <c r="D143" s="143" t="s">
        <v>167</v>
      </c>
      <c r="F143" s="144" t="s">
        <v>1345</v>
      </c>
      <c r="I143" s="145"/>
      <c r="L143" s="31"/>
      <c r="M143" s="146"/>
      <c r="T143" s="54"/>
      <c r="AT143" s="16" t="s">
        <v>167</v>
      </c>
      <c r="AU143" s="16" t="s">
        <v>82</v>
      </c>
    </row>
    <row r="144" spans="2:65" s="1" customFormat="1" ht="24.2" customHeight="1">
      <c r="B144" s="129"/>
      <c r="C144" s="169" t="s">
        <v>224</v>
      </c>
      <c r="D144" s="169" t="s">
        <v>418</v>
      </c>
      <c r="E144" s="170" t="s">
        <v>1347</v>
      </c>
      <c r="F144" s="171" t="s">
        <v>1348</v>
      </c>
      <c r="G144" s="172" t="s">
        <v>1337</v>
      </c>
      <c r="H144" s="173">
        <v>2</v>
      </c>
      <c r="I144" s="174"/>
      <c r="J144" s="175">
        <f>ROUND(I144*H144,2)</f>
        <v>0</v>
      </c>
      <c r="K144" s="171" t="s">
        <v>164</v>
      </c>
      <c r="L144" s="176"/>
      <c r="M144" s="177" t="s">
        <v>1</v>
      </c>
      <c r="N144" s="178" t="s">
        <v>39</v>
      </c>
      <c r="P144" s="139">
        <f>O144*H144</f>
        <v>0</v>
      </c>
      <c r="Q144" s="139">
        <v>0</v>
      </c>
      <c r="R144" s="139">
        <f>Q144*H144</f>
        <v>0</v>
      </c>
      <c r="S144" s="139">
        <v>0</v>
      </c>
      <c r="T144" s="140">
        <f>S144*H144</f>
        <v>0</v>
      </c>
      <c r="AR144" s="141" t="s">
        <v>1338</v>
      </c>
      <c r="AT144" s="141" t="s">
        <v>418</v>
      </c>
      <c r="AU144" s="141" t="s">
        <v>82</v>
      </c>
      <c r="AY144" s="16" t="s">
        <v>159</v>
      </c>
      <c r="BE144" s="142">
        <f>IF(N144="základní",J144,0)</f>
        <v>0</v>
      </c>
      <c r="BF144" s="142">
        <f>IF(N144="snížená",J144,0)</f>
        <v>0</v>
      </c>
      <c r="BG144" s="142">
        <f>IF(N144="zákl. přenesená",J144,0)</f>
        <v>0</v>
      </c>
      <c r="BH144" s="142">
        <f>IF(N144="sníž. přenesená",J144,0)</f>
        <v>0</v>
      </c>
      <c r="BI144" s="142">
        <f>IF(N144="nulová",J144,0)</f>
        <v>0</v>
      </c>
      <c r="BJ144" s="16" t="s">
        <v>82</v>
      </c>
      <c r="BK144" s="142">
        <f>ROUND(I144*H144,2)</f>
        <v>0</v>
      </c>
      <c r="BL144" s="16" t="s">
        <v>634</v>
      </c>
      <c r="BM144" s="141" t="s">
        <v>1349</v>
      </c>
    </row>
    <row r="145" spans="2:65" s="1" customFormat="1" ht="19.5">
      <c r="B145" s="31"/>
      <c r="D145" s="143" t="s">
        <v>167</v>
      </c>
      <c r="F145" s="144" t="s">
        <v>1348</v>
      </c>
      <c r="I145" s="145"/>
      <c r="L145" s="31"/>
      <c r="M145" s="146"/>
      <c r="T145" s="54"/>
      <c r="AT145" s="16" t="s">
        <v>167</v>
      </c>
      <c r="AU145" s="16" t="s">
        <v>82</v>
      </c>
    </row>
    <row r="146" spans="2:65" s="1" customFormat="1" ht="24.2" customHeight="1">
      <c r="B146" s="129"/>
      <c r="C146" s="169" t="s">
        <v>231</v>
      </c>
      <c r="D146" s="169" t="s">
        <v>418</v>
      </c>
      <c r="E146" s="170" t="s">
        <v>1350</v>
      </c>
      <c r="F146" s="171" t="s">
        <v>1351</v>
      </c>
      <c r="G146" s="172" t="s">
        <v>1337</v>
      </c>
      <c r="H146" s="173">
        <v>53</v>
      </c>
      <c r="I146" s="174"/>
      <c r="J146" s="175">
        <f>ROUND(I146*H146,2)</f>
        <v>0</v>
      </c>
      <c r="K146" s="171" t="s">
        <v>164</v>
      </c>
      <c r="L146" s="176"/>
      <c r="M146" s="177" t="s">
        <v>1</v>
      </c>
      <c r="N146" s="178" t="s">
        <v>39</v>
      </c>
      <c r="P146" s="139">
        <f>O146*H146</f>
        <v>0</v>
      </c>
      <c r="Q146" s="139">
        <v>0</v>
      </c>
      <c r="R146" s="139">
        <f>Q146*H146</f>
        <v>0</v>
      </c>
      <c r="S146" s="139">
        <v>0</v>
      </c>
      <c r="T146" s="140">
        <f>S146*H146</f>
        <v>0</v>
      </c>
      <c r="AR146" s="141" t="s">
        <v>1338</v>
      </c>
      <c r="AT146" s="141" t="s">
        <v>418</v>
      </c>
      <c r="AU146" s="141" t="s">
        <v>82</v>
      </c>
      <c r="AY146" s="16" t="s">
        <v>159</v>
      </c>
      <c r="BE146" s="142">
        <f>IF(N146="základní",J146,0)</f>
        <v>0</v>
      </c>
      <c r="BF146" s="142">
        <f>IF(N146="snížená",J146,0)</f>
        <v>0</v>
      </c>
      <c r="BG146" s="142">
        <f>IF(N146="zákl. přenesená",J146,0)</f>
        <v>0</v>
      </c>
      <c r="BH146" s="142">
        <f>IF(N146="sníž. přenesená",J146,0)</f>
        <v>0</v>
      </c>
      <c r="BI146" s="142">
        <f>IF(N146="nulová",J146,0)</f>
        <v>0</v>
      </c>
      <c r="BJ146" s="16" t="s">
        <v>82</v>
      </c>
      <c r="BK146" s="142">
        <f>ROUND(I146*H146,2)</f>
        <v>0</v>
      </c>
      <c r="BL146" s="16" t="s">
        <v>634</v>
      </c>
      <c r="BM146" s="141" t="s">
        <v>1352</v>
      </c>
    </row>
    <row r="147" spans="2:65" s="1" customFormat="1">
      <c r="B147" s="31"/>
      <c r="D147" s="143" t="s">
        <v>167</v>
      </c>
      <c r="F147" s="144" t="s">
        <v>1351</v>
      </c>
      <c r="I147" s="145"/>
      <c r="L147" s="31"/>
      <c r="M147" s="146"/>
      <c r="T147" s="54"/>
      <c r="AT147" s="16" t="s">
        <v>167</v>
      </c>
      <c r="AU147" s="16" t="s">
        <v>82</v>
      </c>
    </row>
    <row r="148" spans="2:65" s="1" customFormat="1" ht="21.75" customHeight="1">
      <c r="B148" s="129"/>
      <c r="C148" s="169" t="s">
        <v>157</v>
      </c>
      <c r="D148" s="169" t="s">
        <v>418</v>
      </c>
      <c r="E148" s="170" t="s">
        <v>1353</v>
      </c>
      <c r="F148" s="171" t="s">
        <v>1354</v>
      </c>
      <c r="G148" s="172" t="s">
        <v>1337</v>
      </c>
      <c r="H148" s="173">
        <v>9</v>
      </c>
      <c r="I148" s="174"/>
      <c r="J148" s="175">
        <f>ROUND(I148*H148,2)</f>
        <v>0</v>
      </c>
      <c r="K148" s="171" t="s">
        <v>164</v>
      </c>
      <c r="L148" s="176"/>
      <c r="M148" s="177" t="s">
        <v>1</v>
      </c>
      <c r="N148" s="178" t="s">
        <v>39</v>
      </c>
      <c r="P148" s="139">
        <f>O148*H148</f>
        <v>0</v>
      </c>
      <c r="Q148" s="139">
        <v>0</v>
      </c>
      <c r="R148" s="139">
        <f>Q148*H148</f>
        <v>0</v>
      </c>
      <c r="S148" s="139">
        <v>0</v>
      </c>
      <c r="T148" s="140">
        <f>S148*H148</f>
        <v>0</v>
      </c>
      <c r="AR148" s="141" t="s">
        <v>1338</v>
      </c>
      <c r="AT148" s="141" t="s">
        <v>418</v>
      </c>
      <c r="AU148" s="141" t="s">
        <v>82</v>
      </c>
      <c r="AY148" s="16" t="s">
        <v>159</v>
      </c>
      <c r="BE148" s="142">
        <f>IF(N148="základní",J148,0)</f>
        <v>0</v>
      </c>
      <c r="BF148" s="142">
        <f>IF(N148="snížená",J148,0)</f>
        <v>0</v>
      </c>
      <c r="BG148" s="142">
        <f>IF(N148="zákl. přenesená",J148,0)</f>
        <v>0</v>
      </c>
      <c r="BH148" s="142">
        <f>IF(N148="sníž. přenesená",J148,0)</f>
        <v>0</v>
      </c>
      <c r="BI148" s="142">
        <f>IF(N148="nulová",J148,0)</f>
        <v>0</v>
      </c>
      <c r="BJ148" s="16" t="s">
        <v>82</v>
      </c>
      <c r="BK148" s="142">
        <f>ROUND(I148*H148,2)</f>
        <v>0</v>
      </c>
      <c r="BL148" s="16" t="s">
        <v>634</v>
      </c>
      <c r="BM148" s="141" t="s">
        <v>1355</v>
      </c>
    </row>
    <row r="149" spans="2:65" s="1" customFormat="1">
      <c r="B149" s="31"/>
      <c r="D149" s="143" t="s">
        <v>167</v>
      </c>
      <c r="F149" s="144" t="s">
        <v>1354</v>
      </c>
      <c r="I149" s="145"/>
      <c r="L149" s="31"/>
      <c r="M149" s="146"/>
      <c r="T149" s="54"/>
      <c r="AT149" s="16" t="s">
        <v>167</v>
      </c>
      <c r="AU149" s="16" t="s">
        <v>82</v>
      </c>
    </row>
    <row r="150" spans="2:65" s="1" customFormat="1" ht="37.9" customHeight="1">
      <c r="B150" s="129"/>
      <c r="C150" s="169" t="s">
        <v>222</v>
      </c>
      <c r="D150" s="169" t="s">
        <v>418</v>
      </c>
      <c r="E150" s="170" t="s">
        <v>1356</v>
      </c>
      <c r="F150" s="171" t="s">
        <v>1357</v>
      </c>
      <c r="G150" s="172" t="s">
        <v>1337</v>
      </c>
      <c r="H150" s="173">
        <v>1</v>
      </c>
      <c r="I150" s="174"/>
      <c r="J150" s="175">
        <f>ROUND(I150*H150,2)</f>
        <v>0</v>
      </c>
      <c r="K150" s="171" t="s">
        <v>164</v>
      </c>
      <c r="L150" s="176"/>
      <c r="M150" s="177" t="s">
        <v>1</v>
      </c>
      <c r="N150" s="178" t="s">
        <v>39</v>
      </c>
      <c r="P150" s="139">
        <f>O150*H150</f>
        <v>0</v>
      </c>
      <c r="Q150" s="139">
        <v>0</v>
      </c>
      <c r="R150" s="139">
        <f>Q150*H150</f>
        <v>0</v>
      </c>
      <c r="S150" s="139">
        <v>0</v>
      </c>
      <c r="T150" s="140">
        <f>S150*H150</f>
        <v>0</v>
      </c>
      <c r="AR150" s="141" t="s">
        <v>1338</v>
      </c>
      <c r="AT150" s="141" t="s">
        <v>418</v>
      </c>
      <c r="AU150" s="141" t="s">
        <v>82</v>
      </c>
      <c r="AY150" s="16" t="s">
        <v>159</v>
      </c>
      <c r="BE150" s="142">
        <f>IF(N150="základní",J150,0)</f>
        <v>0</v>
      </c>
      <c r="BF150" s="142">
        <f>IF(N150="snížená",J150,0)</f>
        <v>0</v>
      </c>
      <c r="BG150" s="142">
        <f>IF(N150="zákl. přenesená",J150,0)</f>
        <v>0</v>
      </c>
      <c r="BH150" s="142">
        <f>IF(N150="sníž. přenesená",J150,0)</f>
        <v>0</v>
      </c>
      <c r="BI150" s="142">
        <f>IF(N150="nulová",J150,0)</f>
        <v>0</v>
      </c>
      <c r="BJ150" s="16" t="s">
        <v>82</v>
      </c>
      <c r="BK150" s="142">
        <f>ROUND(I150*H150,2)</f>
        <v>0</v>
      </c>
      <c r="BL150" s="16" t="s">
        <v>634</v>
      </c>
      <c r="BM150" s="141" t="s">
        <v>1358</v>
      </c>
    </row>
    <row r="151" spans="2:65" s="1" customFormat="1" ht="19.5">
      <c r="B151" s="31"/>
      <c r="D151" s="143" t="s">
        <v>167</v>
      </c>
      <c r="F151" s="144" t="s">
        <v>1357</v>
      </c>
      <c r="I151" s="145"/>
      <c r="L151" s="31"/>
      <c r="M151" s="146"/>
      <c r="T151" s="54"/>
      <c r="AT151" s="16" t="s">
        <v>167</v>
      </c>
      <c r="AU151" s="16" t="s">
        <v>82</v>
      </c>
    </row>
    <row r="152" spans="2:65" s="1" customFormat="1" ht="16.5" customHeight="1">
      <c r="B152" s="129"/>
      <c r="C152" s="130" t="s">
        <v>239</v>
      </c>
      <c r="D152" s="130" t="s">
        <v>160</v>
      </c>
      <c r="E152" s="131" t="s">
        <v>1359</v>
      </c>
      <c r="F152" s="132" t="s">
        <v>1360</v>
      </c>
      <c r="G152" s="133" t="s">
        <v>218</v>
      </c>
      <c r="H152" s="134">
        <v>63</v>
      </c>
      <c r="I152" s="135"/>
      <c r="J152" s="136">
        <f>ROUND(I152*H152,2)</f>
        <v>0</v>
      </c>
      <c r="K152" s="132" t="s">
        <v>164</v>
      </c>
      <c r="L152" s="31"/>
      <c r="M152" s="137" t="s">
        <v>1</v>
      </c>
      <c r="N152" s="138" t="s">
        <v>39</v>
      </c>
      <c r="P152" s="139">
        <f>O152*H152</f>
        <v>0</v>
      </c>
      <c r="Q152" s="139">
        <v>0</v>
      </c>
      <c r="R152" s="139">
        <f>Q152*H152</f>
        <v>0</v>
      </c>
      <c r="S152" s="139">
        <v>0</v>
      </c>
      <c r="T152" s="140">
        <f>S152*H152</f>
        <v>0</v>
      </c>
      <c r="AR152" s="141" t="s">
        <v>634</v>
      </c>
      <c r="AT152" s="141" t="s">
        <v>160</v>
      </c>
      <c r="AU152" s="141" t="s">
        <v>82</v>
      </c>
      <c r="AY152" s="16" t="s">
        <v>159</v>
      </c>
      <c r="BE152" s="142">
        <f>IF(N152="základní",J152,0)</f>
        <v>0</v>
      </c>
      <c r="BF152" s="142">
        <f>IF(N152="snížená",J152,0)</f>
        <v>0</v>
      </c>
      <c r="BG152" s="142">
        <f>IF(N152="zákl. přenesená",J152,0)</f>
        <v>0</v>
      </c>
      <c r="BH152" s="142">
        <f>IF(N152="sníž. přenesená",J152,0)</f>
        <v>0</v>
      </c>
      <c r="BI152" s="142">
        <f>IF(N152="nulová",J152,0)</f>
        <v>0</v>
      </c>
      <c r="BJ152" s="16" t="s">
        <v>82</v>
      </c>
      <c r="BK152" s="142">
        <f>ROUND(I152*H152,2)</f>
        <v>0</v>
      </c>
      <c r="BL152" s="16" t="s">
        <v>634</v>
      </c>
      <c r="BM152" s="141" t="s">
        <v>1361</v>
      </c>
    </row>
    <row r="153" spans="2:65" s="1" customFormat="1">
      <c r="B153" s="31"/>
      <c r="D153" s="143" t="s">
        <v>167</v>
      </c>
      <c r="F153" s="144" t="s">
        <v>1360</v>
      </c>
      <c r="I153" s="145"/>
      <c r="L153" s="31"/>
      <c r="M153" s="146"/>
      <c r="T153" s="54"/>
      <c r="AT153" s="16" t="s">
        <v>167</v>
      </c>
      <c r="AU153" s="16" t="s">
        <v>82</v>
      </c>
    </row>
    <row r="154" spans="2:65" s="1" customFormat="1">
      <c r="B154" s="31"/>
      <c r="D154" s="147" t="s">
        <v>169</v>
      </c>
      <c r="F154" s="148" t="s">
        <v>1362</v>
      </c>
      <c r="I154" s="145"/>
      <c r="L154" s="31"/>
      <c r="M154" s="146"/>
      <c r="T154" s="54"/>
      <c r="AT154" s="16" t="s">
        <v>169</v>
      </c>
      <c r="AU154" s="16" t="s">
        <v>82</v>
      </c>
    </row>
    <row r="155" spans="2:65" s="1" customFormat="1" ht="16.5" customHeight="1">
      <c r="B155" s="129"/>
      <c r="C155" s="169" t="s">
        <v>270</v>
      </c>
      <c r="D155" s="169" t="s">
        <v>418</v>
      </c>
      <c r="E155" s="170" t="s">
        <v>1363</v>
      </c>
      <c r="F155" s="171" t="s">
        <v>1364</v>
      </c>
      <c r="G155" s="172" t="s">
        <v>1337</v>
      </c>
      <c r="H155" s="173">
        <v>2</v>
      </c>
      <c r="I155" s="174"/>
      <c r="J155" s="175">
        <f>ROUND(I155*H155,2)</f>
        <v>0</v>
      </c>
      <c r="K155" s="171" t="s">
        <v>164</v>
      </c>
      <c r="L155" s="176"/>
      <c r="M155" s="177" t="s">
        <v>1</v>
      </c>
      <c r="N155" s="178" t="s">
        <v>39</v>
      </c>
      <c r="P155" s="139">
        <f>O155*H155</f>
        <v>0</v>
      </c>
      <c r="Q155" s="139">
        <v>0</v>
      </c>
      <c r="R155" s="139">
        <f>Q155*H155</f>
        <v>0</v>
      </c>
      <c r="S155" s="139">
        <v>0</v>
      </c>
      <c r="T155" s="140">
        <f>S155*H155</f>
        <v>0</v>
      </c>
      <c r="AR155" s="141" t="s">
        <v>1338</v>
      </c>
      <c r="AT155" s="141" t="s">
        <v>418</v>
      </c>
      <c r="AU155" s="141" t="s">
        <v>82</v>
      </c>
      <c r="AY155" s="16" t="s">
        <v>159</v>
      </c>
      <c r="BE155" s="142">
        <f>IF(N155="základní",J155,0)</f>
        <v>0</v>
      </c>
      <c r="BF155" s="142">
        <f>IF(N155="snížená",J155,0)</f>
        <v>0</v>
      </c>
      <c r="BG155" s="142">
        <f>IF(N155="zákl. přenesená",J155,0)</f>
        <v>0</v>
      </c>
      <c r="BH155" s="142">
        <f>IF(N155="sníž. přenesená",J155,0)</f>
        <v>0</v>
      </c>
      <c r="BI155" s="142">
        <f>IF(N155="nulová",J155,0)</f>
        <v>0</v>
      </c>
      <c r="BJ155" s="16" t="s">
        <v>82</v>
      </c>
      <c r="BK155" s="142">
        <f>ROUND(I155*H155,2)</f>
        <v>0</v>
      </c>
      <c r="BL155" s="16" t="s">
        <v>634</v>
      </c>
      <c r="BM155" s="141" t="s">
        <v>1365</v>
      </c>
    </row>
    <row r="156" spans="2:65" s="1" customFormat="1">
      <c r="B156" s="31"/>
      <c r="D156" s="143" t="s">
        <v>167</v>
      </c>
      <c r="F156" s="144" t="s">
        <v>1364</v>
      </c>
      <c r="I156" s="145"/>
      <c r="L156" s="31"/>
      <c r="M156" s="146"/>
      <c r="T156" s="54"/>
      <c r="AT156" s="16" t="s">
        <v>167</v>
      </c>
      <c r="AU156" s="16" t="s">
        <v>82</v>
      </c>
    </row>
    <row r="157" spans="2:65" s="1" customFormat="1" ht="24.2" customHeight="1">
      <c r="B157" s="129"/>
      <c r="C157" s="169" t="s">
        <v>8</v>
      </c>
      <c r="D157" s="169" t="s">
        <v>418</v>
      </c>
      <c r="E157" s="170" t="s">
        <v>1366</v>
      </c>
      <c r="F157" s="171" t="s">
        <v>1367</v>
      </c>
      <c r="G157" s="172" t="s">
        <v>1337</v>
      </c>
      <c r="H157" s="173">
        <v>53</v>
      </c>
      <c r="I157" s="174"/>
      <c r="J157" s="175">
        <f>ROUND(I157*H157,2)</f>
        <v>0</v>
      </c>
      <c r="K157" s="171" t="s">
        <v>164</v>
      </c>
      <c r="L157" s="176"/>
      <c r="M157" s="177" t="s">
        <v>1</v>
      </c>
      <c r="N157" s="178" t="s">
        <v>39</v>
      </c>
      <c r="P157" s="139">
        <f>O157*H157</f>
        <v>0</v>
      </c>
      <c r="Q157" s="139">
        <v>0</v>
      </c>
      <c r="R157" s="139">
        <f>Q157*H157</f>
        <v>0</v>
      </c>
      <c r="S157" s="139">
        <v>0</v>
      </c>
      <c r="T157" s="140">
        <f>S157*H157</f>
        <v>0</v>
      </c>
      <c r="AR157" s="141" t="s">
        <v>1338</v>
      </c>
      <c r="AT157" s="141" t="s">
        <v>418</v>
      </c>
      <c r="AU157" s="141" t="s">
        <v>82</v>
      </c>
      <c r="AY157" s="16" t="s">
        <v>159</v>
      </c>
      <c r="BE157" s="142">
        <f>IF(N157="základní",J157,0)</f>
        <v>0</v>
      </c>
      <c r="BF157" s="142">
        <f>IF(N157="snížená",J157,0)</f>
        <v>0</v>
      </c>
      <c r="BG157" s="142">
        <f>IF(N157="zákl. přenesená",J157,0)</f>
        <v>0</v>
      </c>
      <c r="BH157" s="142">
        <f>IF(N157="sníž. přenesená",J157,0)</f>
        <v>0</v>
      </c>
      <c r="BI157" s="142">
        <f>IF(N157="nulová",J157,0)</f>
        <v>0</v>
      </c>
      <c r="BJ157" s="16" t="s">
        <v>82</v>
      </c>
      <c r="BK157" s="142">
        <f>ROUND(I157*H157,2)</f>
        <v>0</v>
      </c>
      <c r="BL157" s="16" t="s">
        <v>634</v>
      </c>
      <c r="BM157" s="141" t="s">
        <v>1368</v>
      </c>
    </row>
    <row r="158" spans="2:65" s="1" customFormat="1" ht="19.5">
      <c r="B158" s="31"/>
      <c r="D158" s="143" t="s">
        <v>167</v>
      </c>
      <c r="F158" s="144" t="s">
        <v>1367</v>
      </c>
      <c r="I158" s="145"/>
      <c r="L158" s="31"/>
      <c r="M158" s="146"/>
      <c r="T158" s="54"/>
      <c r="AT158" s="16" t="s">
        <v>167</v>
      </c>
      <c r="AU158" s="16" t="s">
        <v>82</v>
      </c>
    </row>
    <row r="159" spans="2:65" s="1" customFormat="1" ht="24.2" customHeight="1">
      <c r="B159" s="129"/>
      <c r="C159" s="169" t="s">
        <v>268</v>
      </c>
      <c r="D159" s="169" t="s">
        <v>418</v>
      </c>
      <c r="E159" s="170" t="s">
        <v>1369</v>
      </c>
      <c r="F159" s="171" t="s">
        <v>1370</v>
      </c>
      <c r="G159" s="172" t="s">
        <v>1337</v>
      </c>
      <c r="H159" s="173">
        <v>8</v>
      </c>
      <c r="I159" s="174"/>
      <c r="J159" s="175">
        <f>ROUND(I159*H159,2)</f>
        <v>0</v>
      </c>
      <c r="K159" s="171" t="s">
        <v>164</v>
      </c>
      <c r="L159" s="176"/>
      <c r="M159" s="177" t="s">
        <v>1</v>
      </c>
      <c r="N159" s="178" t="s">
        <v>39</v>
      </c>
      <c r="P159" s="139">
        <f>O159*H159</f>
        <v>0</v>
      </c>
      <c r="Q159" s="139">
        <v>0</v>
      </c>
      <c r="R159" s="139">
        <f>Q159*H159</f>
        <v>0</v>
      </c>
      <c r="S159" s="139">
        <v>0</v>
      </c>
      <c r="T159" s="140">
        <f>S159*H159</f>
        <v>0</v>
      </c>
      <c r="AR159" s="141" t="s">
        <v>1338</v>
      </c>
      <c r="AT159" s="141" t="s">
        <v>418</v>
      </c>
      <c r="AU159" s="141" t="s">
        <v>82</v>
      </c>
      <c r="AY159" s="16" t="s">
        <v>159</v>
      </c>
      <c r="BE159" s="142">
        <f>IF(N159="základní",J159,0)</f>
        <v>0</v>
      </c>
      <c r="BF159" s="142">
        <f>IF(N159="snížená",J159,0)</f>
        <v>0</v>
      </c>
      <c r="BG159" s="142">
        <f>IF(N159="zákl. přenesená",J159,0)</f>
        <v>0</v>
      </c>
      <c r="BH159" s="142">
        <f>IF(N159="sníž. přenesená",J159,0)</f>
        <v>0</v>
      </c>
      <c r="BI159" s="142">
        <f>IF(N159="nulová",J159,0)</f>
        <v>0</v>
      </c>
      <c r="BJ159" s="16" t="s">
        <v>82</v>
      </c>
      <c r="BK159" s="142">
        <f>ROUND(I159*H159,2)</f>
        <v>0</v>
      </c>
      <c r="BL159" s="16" t="s">
        <v>634</v>
      </c>
      <c r="BM159" s="141" t="s">
        <v>1371</v>
      </c>
    </row>
    <row r="160" spans="2:65" s="1" customFormat="1">
      <c r="B160" s="31"/>
      <c r="D160" s="143" t="s">
        <v>167</v>
      </c>
      <c r="F160" s="144" t="s">
        <v>1370</v>
      </c>
      <c r="I160" s="145"/>
      <c r="L160" s="31"/>
      <c r="M160" s="146"/>
      <c r="T160" s="54"/>
      <c r="AT160" s="16" t="s">
        <v>167</v>
      </c>
      <c r="AU160" s="16" t="s">
        <v>82</v>
      </c>
    </row>
    <row r="161" spans="2:65" s="1" customFormat="1" ht="16.5" customHeight="1">
      <c r="B161" s="129"/>
      <c r="C161" s="130" t="s">
        <v>285</v>
      </c>
      <c r="D161" s="130" t="s">
        <v>160</v>
      </c>
      <c r="E161" s="131" t="s">
        <v>1372</v>
      </c>
      <c r="F161" s="132" t="s">
        <v>1373</v>
      </c>
      <c r="G161" s="133" t="s">
        <v>218</v>
      </c>
      <c r="H161" s="134">
        <v>57</v>
      </c>
      <c r="I161" s="135"/>
      <c r="J161" s="136">
        <f>ROUND(I161*H161,2)</f>
        <v>0</v>
      </c>
      <c r="K161" s="132" t="s">
        <v>164</v>
      </c>
      <c r="L161" s="31"/>
      <c r="M161" s="137" t="s">
        <v>1</v>
      </c>
      <c r="N161" s="138" t="s">
        <v>39</v>
      </c>
      <c r="P161" s="139">
        <f>O161*H161</f>
        <v>0</v>
      </c>
      <c r="Q161" s="139">
        <v>0</v>
      </c>
      <c r="R161" s="139">
        <f>Q161*H161</f>
        <v>0</v>
      </c>
      <c r="S161" s="139">
        <v>0</v>
      </c>
      <c r="T161" s="140">
        <f>S161*H161</f>
        <v>0</v>
      </c>
      <c r="AR161" s="141" t="s">
        <v>634</v>
      </c>
      <c r="AT161" s="141" t="s">
        <v>160</v>
      </c>
      <c r="AU161" s="141" t="s">
        <v>82</v>
      </c>
      <c r="AY161" s="16" t="s">
        <v>159</v>
      </c>
      <c r="BE161" s="142">
        <f>IF(N161="základní",J161,0)</f>
        <v>0</v>
      </c>
      <c r="BF161" s="142">
        <f>IF(N161="snížená",J161,0)</f>
        <v>0</v>
      </c>
      <c r="BG161" s="142">
        <f>IF(N161="zákl. přenesená",J161,0)</f>
        <v>0</v>
      </c>
      <c r="BH161" s="142">
        <f>IF(N161="sníž. přenesená",J161,0)</f>
        <v>0</v>
      </c>
      <c r="BI161" s="142">
        <f>IF(N161="nulová",J161,0)</f>
        <v>0</v>
      </c>
      <c r="BJ161" s="16" t="s">
        <v>82</v>
      </c>
      <c r="BK161" s="142">
        <f>ROUND(I161*H161,2)</f>
        <v>0</v>
      </c>
      <c r="BL161" s="16" t="s">
        <v>634</v>
      </c>
      <c r="BM161" s="141" t="s">
        <v>1374</v>
      </c>
    </row>
    <row r="162" spans="2:65" s="1" customFormat="1">
      <c r="B162" s="31"/>
      <c r="D162" s="143" t="s">
        <v>167</v>
      </c>
      <c r="F162" s="144" t="s">
        <v>1373</v>
      </c>
      <c r="I162" s="145"/>
      <c r="L162" s="31"/>
      <c r="M162" s="146"/>
      <c r="T162" s="54"/>
      <c r="AT162" s="16" t="s">
        <v>167</v>
      </c>
      <c r="AU162" s="16" t="s">
        <v>82</v>
      </c>
    </row>
    <row r="163" spans="2:65" s="1" customFormat="1">
      <c r="B163" s="31"/>
      <c r="D163" s="147" t="s">
        <v>169</v>
      </c>
      <c r="F163" s="148" t="s">
        <v>1375</v>
      </c>
      <c r="I163" s="145"/>
      <c r="L163" s="31"/>
      <c r="M163" s="146"/>
      <c r="T163" s="54"/>
      <c r="AT163" s="16" t="s">
        <v>169</v>
      </c>
      <c r="AU163" s="16" t="s">
        <v>82</v>
      </c>
    </row>
    <row r="164" spans="2:65" s="1" customFormat="1" ht="16.5" customHeight="1">
      <c r="B164" s="129"/>
      <c r="C164" s="169" t="s">
        <v>300</v>
      </c>
      <c r="D164" s="169" t="s">
        <v>418</v>
      </c>
      <c r="E164" s="170" t="s">
        <v>1376</v>
      </c>
      <c r="F164" s="171" t="s">
        <v>1377</v>
      </c>
      <c r="G164" s="172" t="s">
        <v>1337</v>
      </c>
      <c r="H164" s="173">
        <v>2</v>
      </c>
      <c r="I164" s="174"/>
      <c r="J164" s="175">
        <f>ROUND(I164*H164,2)</f>
        <v>0</v>
      </c>
      <c r="K164" s="171" t="s">
        <v>164</v>
      </c>
      <c r="L164" s="176"/>
      <c r="M164" s="177" t="s">
        <v>1</v>
      </c>
      <c r="N164" s="178" t="s">
        <v>39</v>
      </c>
      <c r="P164" s="139">
        <f>O164*H164</f>
        <v>0</v>
      </c>
      <c r="Q164" s="139">
        <v>0</v>
      </c>
      <c r="R164" s="139">
        <f>Q164*H164</f>
        <v>0</v>
      </c>
      <c r="S164" s="139">
        <v>0</v>
      </c>
      <c r="T164" s="140">
        <f>S164*H164</f>
        <v>0</v>
      </c>
      <c r="AR164" s="141" t="s">
        <v>1338</v>
      </c>
      <c r="AT164" s="141" t="s">
        <v>418</v>
      </c>
      <c r="AU164" s="141" t="s">
        <v>82</v>
      </c>
      <c r="AY164" s="16" t="s">
        <v>159</v>
      </c>
      <c r="BE164" s="142">
        <f>IF(N164="základní",J164,0)</f>
        <v>0</v>
      </c>
      <c r="BF164" s="142">
        <f>IF(N164="snížená",J164,0)</f>
        <v>0</v>
      </c>
      <c r="BG164" s="142">
        <f>IF(N164="zákl. přenesená",J164,0)</f>
        <v>0</v>
      </c>
      <c r="BH164" s="142">
        <f>IF(N164="sníž. přenesená",J164,0)</f>
        <v>0</v>
      </c>
      <c r="BI164" s="142">
        <f>IF(N164="nulová",J164,0)</f>
        <v>0</v>
      </c>
      <c r="BJ164" s="16" t="s">
        <v>82</v>
      </c>
      <c r="BK164" s="142">
        <f>ROUND(I164*H164,2)</f>
        <v>0</v>
      </c>
      <c r="BL164" s="16" t="s">
        <v>634</v>
      </c>
      <c r="BM164" s="141" t="s">
        <v>1378</v>
      </c>
    </row>
    <row r="165" spans="2:65" s="1" customFormat="1">
      <c r="B165" s="31"/>
      <c r="D165" s="143" t="s">
        <v>167</v>
      </c>
      <c r="F165" s="144" t="s">
        <v>1377</v>
      </c>
      <c r="I165" s="145"/>
      <c r="L165" s="31"/>
      <c r="M165" s="146"/>
      <c r="T165" s="54"/>
      <c r="AT165" s="16" t="s">
        <v>167</v>
      </c>
      <c r="AU165" s="16" t="s">
        <v>82</v>
      </c>
    </row>
    <row r="166" spans="2:65" s="1" customFormat="1" ht="16.5" customHeight="1">
      <c r="B166" s="129"/>
      <c r="C166" s="169" t="s">
        <v>298</v>
      </c>
      <c r="D166" s="169" t="s">
        <v>418</v>
      </c>
      <c r="E166" s="170" t="s">
        <v>1379</v>
      </c>
      <c r="F166" s="171" t="s">
        <v>1380</v>
      </c>
      <c r="G166" s="172" t="s">
        <v>1337</v>
      </c>
      <c r="H166" s="173">
        <v>2</v>
      </c>
      <c r="I166" s="174"/>
      <c r="J166" s="175">
        <f>ROUND(I166*H166,2)</f>
        <v>0</v>
      </c>
      <c r="K166" s="171" t="s">
        <v>164</v>
      </c>
      <c r="L166" s="176"/>
      <c r="M166" s="177" t="s">
        <v>1</v>
      </c>
      <c r="N166" s="178" t="s">
        <v>39</v>
      </c>
      <c r="P166" s="139">
        <f>O166*H166</f>
        <v>0</v>
      </c>
      <c r="Q166" s="139">
        <v>0</v>
      </c>
      <c r="R166" s="139">
        <f>Q166*H166</f>
        <v>0</v>
      </c>
      <c r="S166" s="139">
        <v>0</v>
      </c>
      <c r="T166" s="140">
        <f>S166*H166</f>
        <v>0</v>
      </c>
      <c r="AR166" s="141" t="s">
        <v>1338</v>
      </c>
      <c r="AT166" s="141" t="s">
        <v>418</v>
      </c>
      <c r="AU166" s="141" t="s">
        <v>82</v>
      </c>
      <c r="AY166" s="16" t="s">
        <v>159</v>
      </c>
      <c r="BE166" s="142">
        <f>IF(N166="základní",J166,0)</f>
        <v>0</v>
      </c>
      <c r="BF166" s="142">
        <f>IF(N166="snížená",J166,0)</f>
        <v>0</v>
      </c>
      <c r="BG166" s="142">
        <f>IF(N166="zákl. přenesená",J166,0)</f>
        <v>0</v>
      </c>
      <c r="BH166" s="142">
        <f>IF(N166="sníž. přenesená",J166,0)</f>
        <v>0</v>
      </c>
      <c r="BI166" s="142">
        <f>IF(N166="nulová",J166,0)</f>
        <v>0</v>
      </c>
      <c r="BJ166" s="16" t="s">
        <v>82</v>
      </c>
      <c r="BK166" s="142">
        <f>ROUND(I166*H166,2)</f>
        <v>0</v>
      </c>
      <c r="BL166" s="16" t="s">
        <v>634</v>
      </c>
      <c r="BM166" s="141" t="s">
        <v>1381</v>
      </c>
    </row>
    <row r="167" spans="2:65" s="1" customFormat="1">
      <c r="B167" s="31"/>
      <c r="D167" s="143" t="s">
        <v>167</v>
      </c>
      <c r="F167" s="144" t="s">
        <v>1380</v>
      </c>
      <c r="I167" s="145"/>
      <c r="L167" s="31"/>
      <c r="M167" s="146"/>
      <c r="T167" s="54"/>
      <c r="AT167" s="16" t="s">
        <v>167</v>
      </c>
      <c r="AU167" s="16" t="s">
        <v>82</v>
      </c>
    </row>
    <row r="168" spans="2:65" s="1" customFormat="1" ht="16.5" customHeight="1">
      <c r="B168" s="129"/>
      <c r="C168" s="130" t="s">
        <v>316</v>
      </c>
      <c r="D168" s="130" t="s">
        <v>160</v>
      </c>
      <c r="E168" s="131" t="s">
        <v>1382</v>
      </c>
      <c r="F168" s="132" t="s">
        <v>1383</v>
      </c>
      <c r="G168" s="133" t="s">
        <v>218</v>
      </c>
      <c r="H168" s="134">
        <v>61</v>
      </c>
      <c r="I168" s="135"/>
      <c r="J168" s="136">
        <f>ROUND(I168*H168,2)</f>
        <v>0</v>
      </c>
      <c r="K168" s="132" t="s">
        <v>164</v>
      </c>
      <c r="L168" s="31"/>
      <c r="M168" s="137" t="s">
        <v>1</v>
      </c>
      <c r="N168" s="138" t="s">
        <v>39</v>
      </c>
      <c r="P168" s="139">
        <f>O168*H168</f>
        <v>0</v>
      </c>
      <c r="Q168" s="139">
        <v>0</v>
      </c>
      <c r="R168" s="139">
        <f>Q168*H168</f>
        <v>0</v>
      </c>
      <c r="S168" s="139">
        <v>0</v>
      </c>
      <c r="T168" s="140">
        <f>S168*H168</f>
        <v>0</v>
      </c>
      <c r="AR168" s="141" t="s">
        <v>634</v>
      </c>
      <c r="AT168" s="141" t="s">
        <v>160</v>
      </c>
      <c r="AU168" s="141" t="s">
        <v>82</v>
      </c>
      <c r="AY168" s="16" t="s">
        <v>159</v>
      </c>
      <c r="BE168" s="142">
        <f>IF(N168="základní",J168,0)</f>
        <v>0</v>
      </c>
      <c r="BF168" s="142">
        <f>IF(N168="snížená",J168,0)</f>
        <v>0</v>
      </c>
      <c r="BG168" s="142">
        <f>IF(N168="zákl. přenesená",J168,0)</f>
        <v>0</v>
      </c>
      <c r="BH168" s="142">
        <f>IF(N168="sníž. přenesená",J168,0)</f>
        <v>0</v>
      </c>
      <c r="BI168" s="142">
        <f>IF(N168="nulová",J168,0)</f>
        <v>0</v>
      </c>
      <c r="BJ168" s="16" t="s">
        <v>82</v>
      </c>
      <c r="BK168" s="142">
        <f>ROUND(I168*H168,2)</f>
        <v>0</v>
      </c>
      <c r="BL168" s="16" t="s">
        <v>634</v>
      </c>
      <c r="BM168" s="141" t="s">
        <v>1384</v>
      </c>
    </row>
    <row r="169" spans="2:65" s="1" customFormat="1">
      <c r="B169" s="31"/>
      <c r="D169" s="143" t="s">
        <v>167</v>
      </c>
      <c r="F169" s="144" t="s">
        <v>1383</v>
      </c>
      <c r="I169" s="145"/>
      <c r="L169" s="31"/>
      <c r="M169" s="146"/>
      <c r="T169" s="54"/>
      <c r="AT169" s="16" t="s">
        <v>167</v>
      </c>
      <c r="AU169" s="16" t="s">
        <v>82</v>
      </c>
    </row>
    <row r="170" spans="2:65" s="1" customFormat="1">
      <c r="B170" s="31"/>
      <c r="D170" s="147" t="s">
        <v>169</v>
      </c>
      <c r="F170" s="148" t="s">
        <v>1385</v>
      </c>
      <c r="I170" s="145"/>
      <c r="L170" s="31"/>
      <c r="M170" s="146"/>
      <c r="T170" s="54"/>
      <c r="AT170" s="16" t="s">
        <v>169</v>
      </c>
      <c r="AU170" s="16" t="s">
        <v>82</v>
      </c>
    </row>
    <row r="171" spans="2:65" s="1" customFormat="1" ht="21.75" customHeight="1">
      <c r="B171" s="129"/>
      <c r="C171" s="130" t="s">
        <v>7</v>
      </c>
      <c r="D171" s="130" t="s">
        <v>160</v>
      </c>
      <c r="E171" s="131" t="s">
        <v>1386</v>
      </c>
      <c r="F171" s="132" t="s">
        <v>1387</v>
      </c>
      <c r="G171" s="133" t="s">
        <v>210</v>
      </c>
      <c r="H171" s="134">
        <v>1101</v>
      </c>
      <c r="I171" s="135"/>
      <c r="J171" s="136">
        <f>ROUND(I171*H171,2)</f>
        <v>0</v>
      </c>
      <c r="K171" s="132" t="s">
        <v>164</v>
      </c>
      <c r="L171" s="31"/>
      <c r="M171" s="137" t="s">
        <v>1</v>
      </c>
      <c r="N171" s="138" t="s">
        <v>39</v>
      </c>
      <c r="P171" s="139">
        <f>O171*H171</f>
        <v>0</v>
      </c>
      <c r="Q171" s="139">
        <v>0</v>
      </c>
      <c r="R171" s="139">
        <f>Q171*H171</f>
        <v>0</v>
      </c>
      <c r="S171" s="139">
        <v>0</v>
      </c>
      <c r="T171" s="140">
        <f>S171*H171</f>
        <v>0</v>
      </c>
      <c r="AR171" s="141" t="s">
        <v>634</v>
      </c>
      <c r="AT171" s="141" t="s">
        <v>160</v>
      </c>
      <c r="AU171" s="141" t="s">
        <v>82</v>
      </c>
      <c r="AY171" s="16" t="s">
        <v>159</v>
      </c>
      <c r="BE171" s="142">
        <f>IF(N171="základní",J171,0)</f>
        <v>0</v>
      </c>
      <c r="BF171" s="142">
        <f>IF(N171="snížená",J171,0)</f>
        <v>0</v>
      </c>
      <c r="BG171" s="142">
        <f>IF(N171="zákl. přenesená",J171,0)</f>
        <v>0</v>
      </c>
      <c r="BH171" s="142">
        <f>IF(N171="sníž. přenesená",J171,0)</f>
        <v>0</v>
      </c>
      <c r="BI171" s="142">
        <f>IF(N171="nulová",J171,0)</f>
        <v>0</v>
      </c>
      <c r="BJ171" s="16" t="s">
        <v>82</v>
      </c>
      <c r="BK171" s="142">
        <f>ROUND(I171*H171,2)</f>
        <v>0</v>
      </c>
      <c r="BL171" s="16" t="s">
        <v>634</v>
      </c>
      <c r="BM171" s="141" t="s">
        <v>1388</v>
      </c>
    </row>
    <row r="172" spans="2:65" s="1" customFormat="1">
      <c r="B172" s="31"/>
      <c r="D172" s="143" t="s">
        <v>167</v>
      </c>
      <c r="F172" s="144" t="s">
        <v>1387</v>
      </c>
      <c r="I172" s="145"/>
      <c r="L172" s="31"/>
      <c r="M172" s="146"/>
      <c r="T172" s="54"/>
      <c r="AT172" s="16" t="s">
        <v>167</v>
      </c>
      <c r="AU172" s="16" t="s">
        <v>82</v>
      </c>
    </row>
    <row r="173" spans="2:65" s="1" customFormat="1">
      <c r="B173" s="31"/>
      <c r="D173" s="147" t="s">
        <v>169</v>
      </c>
      <c r="F173" s="148" t="s">
        <v>1389</v>
      </c>
      <c r="I173" s="145"/>
      <c r="L173" s="31"/>
      <c r="M173" s="146"/>
      <c r="T173" s="54"/>
      <c r="AT173" s="16" t="s">
        <v>169</v>
      </c>
      <c r="AU173" s="16" t="s">
        <v>82</v>
      </c>
    </row>
    <row r="174" spans="2:65" s="1" customFormat="1" ht="16.5" customHeight="1">
      <c r="B174" s="129"/>
      <c r="C174" s="169" t="s">
        <v>329</v>
      </c>
      <c r="D174" s="169" t="s">
        <v>418</v>
      </c>
      <c r="E174" s="170" t="s">
        <v>1390</v>
      </c>
      <c r="F174" s="171" t="s">
        <v>1391</v>
      </c>
      <c r="G174" s="172" t="s">
        <v>751</v>
      </c>
      <c r="H174" s="173">
        <v>1001</v>
      </c>
      <c r="I174" s="174"/>
      <c r="J174" s="175">
        <f>ROUND(I174*H174,2)</f>
        <v>0</v>
      </c>
      <c r="K174" s="171" t="s">
        <v>164</v>
      </c>
      <c r="L174" s="176"/>
      <c r="M174" s="177" t="s">
        <v>1</v>
      </c>
      <c r="N174" s="178" t="s">
        <v>39</v>
      </c>
      <c r="P174" s="139">
        <f>O174*H174</f>
        <v>0</v>
      </c>
      <c r="Q174" s="139">
        <v>1E-3</v>
      </c>
      <c r="R174" s="139">
        <f>Q174*H174</f>
        <v>1.0010000000000001</v>
      </c>
      <c r="S174" s="139">
        <v>0</v>
      </c>
      <c r="T174" s="140">
        <f>S174*H174</f>
        <v>0</v>
      </c>
      <c r="AR174" s="141" t="s">
        <v>1338</v>
      </c>
      <c r="AT174" s="141" t="s">
        <v>418</v>
      </c>
      <c r="AU174" s="141" t="s">
        <v>82</v>
      </c>
      <c r="AY174" s="16" t="s">
        <v>159</v>
      </c>
      <c r="BE174" s="142">
        <f>IF(N174="základní",J174,0)</f>
        <v>0</v>
      </c>
      <c r="BF174" s="142">
        <f>IF(N174="snížená",J174,0)</f>
        <v>0</v>
      </c>
      <c r="BG174" s="142">
        <f>IF(N174="zákl. přenesená",J174,0)</f>
        <v>0</v>
      </c>
      <c r="BH174" s="142">
        <f>IF(N174="sníž. přenesená",J174,0)</f>
        <v>0</v>
      </c>
      <c r="BI174" s="142">
        <f>IF(N174="nulová",J174,0)</f>
        <v>0</v>
      </c>
      <c r="BJ174" s="16" t="s">
        <v>82</v>
      </c>
      <c r="BK174" s="142">
        <f>ROUND(I174*H174,2)</f>
        <v>0</v>
      </c>
      <c r="BL174" s="16" t="s">
        <v>634</v>
      </c>
      <c r="BM174" s="141" t="s">
        <v>1392</v>
      </c>
    </row>
    <row r="175" spans="2:65" s="1" customFormat="1">
      <c r="B175" s="31"/>
      <c r="D175" s="143" t="s">
        <v>167</v>
      </c>
      <c r="F175" s="144" t="s">
        <v>1391</v>
      </c>
      <c r="I175" s="145"/>
      <c r="L175" s="31"/>
      <c r="M175" s="146"/>
      <c r="T175" s="54"/>
      <c r="AT175" s="16" t="s">
        <v>167</v>
      </c>
      <c r="AU175" s="16" t="s">
        <v>82</v>
      </c>
    </row>
    <row r="176" spans="2:65" s="1" customFormat="1" ht="24.2" customHeight="1">
      <c r="B176" s="129"/>
      <c r="C176" s="130" t="s">
        <v>336</v>
      </c>
      <c r="D176" s="130" t="s">
        <v>160</v>
      </c>
      <c r="E176" s="131" t="s">
        <v>1393</v>
      </c>
      <c r="F176" s="132" t="s">
        <v>1394</v>
      </c>
      <c r="G176" s="133" t="s">
        <v>210</v>
      </c>
      <c r="H176" s="134">
        <v>285</v>
      </c>
      <c r="I176" s="135"/>
      <c r="J176" s="136">
        <f>ROUND(I176*H176,2)</f>
        <v>0</v>
      </c>
      <c r="K176" s="132" t="s">
        <v>164</v>
      </c>
      <c r="L176" s="31"/>
      <c r="M176" s="137" t="s">
        <v>1</v>
      </c>
      <c r="N176" s="138" t="s">
        <v>39</v>
      </c>
      <c r="P176" s="139">
        <f>O176*H176</f>
        <v>0</v>
      </c>
      <c r="Q176" s="139">
        <v>0</v>
      </c>
      <c r="R176" s="139">
        <f>Q176*H176</f>
        <v>0</v>
      </c>
      <c r="S176" s="139">
        <v>0</v>
      </c>
      <c r="T176" s="140">
        <f>S176*H176</f>
        <v>0</v>
      </c>
      <c r="AR176" s="141" t="s">
        <v>634</v>
      </c>
      <c r="AT176" s="141" t="s">
        <v>160</v>
      </c>
      <c r="AU176" s="141" t="s">
        <v>82</v>
      </c>
      <c r="AY176" s="16" t="s">
        <v>159</v>
      </c>
      <c r="BE176" s="142">
        <f>IF(N176="základní",J176,0)</f>
        <v>0</v>
      </c>
      <c r="BF176" s="142">
        <f>IF(N176="snížená",J176,0)</f>
        <v>0</v>
      </c>
      <c r="BG176" s="142">
        <f>IF(N176="zákl. přenesená",J176,0)</f>
        <v>0</v>
      </c>
      <c r="BH176" s="142">
        <f>IF(N176="sníž. přenesená",J176,0)</f>
        <v>0</v>
      </c>
      <c r="BI176" s="142">
        <f>IF(N176="nulová",J176,0)</f>
        <v>0</v>
      </c>
      <c r="BJ176" s="16" t="s">
        <v>82</v>
      </c>
      <c r="BK176" s="142">
        <f>ROUND(I176*H176,2)</f>
        <v>0</v>
      </c>
      <c r="BL176" s="16" t="s">
        <v>634</v>
      </c>
      <c r="BM176" s="141" t="s">
        <v>1395</v>
      </c>
    </row>
    <row r="177" spans="2:65" s="1" customFormat="1">
      <c r="B177" s="31"/>
      <c r="D177" s="143" t="s">
        <v>167</v>
      </c>
      <c r="F177" s="144" t="s">
        <v>1394</v>
      </c>
      <c r="I177" s="145"/>
      <c r="L177" s="31"/>
      <c r="M177" s="146"/>
      <c r="T177" s="54"/>
      <c r="AT177" s="16" t="s">
        <v>167</v>
      </c>
      <c r="AU177" s="16" t="s">
        <v>82</v>
      </c>
    </row>
    <row r="178" spans="2:65" s="1" customFormat="1">
      <c r="B178" s="31"/>
      <c r="D178" s="147" t="s">
        <v>169</v>
      </c>
      <c r="F178" s="148" t="s">
        <v>1396</v>
      </c>
      <c r="I178" s="145"/>
      <c r="L178" s="31"/>
      <c r="M178" s="146"/>
      <c r="T178" s="54"/>
      <c r="AT178" s="16" t="s">
        <v>169</v>
      </c>
      <c r="AU178" s="16" t="s">
        <v>82</v>
      </c>
    </row>
    <row r="179" spans="2:65" s="1" customFormat="1" ht="16.5" customHeight="1">
      <c r="B179" s="129"/>
      <c r="C179" s="169" t="s">
        <v>342</v>
      </c>
      <c r="D179" s="169" t="s">
        <v>418</v>
      </c>
      <c r="E179" s="170" t="s">
        <v>1397</v>
      </c>
      <c r="F179" s="171" t="s">
        <v>1398</v>
      </c>
      <c r="G179" s="172" t="s">
        <v>751</v>
      </c>
      <c r="H179" s="173">
        <v>186</v>
      </c>
      <c r="I179" s="174"/>
      <c r="J179" s="175">
        <f>ROUND(I179*H179,2)</f>
        <v>0</v>
      </c>
      <c r="K179" s="171" t="s">
        <v>164</v>
      </c>
      <c r="L179" s="176"/>
      <c r="M179" s="177" t="s">
        <v>1</v>
      </c>
      <c r="N179" s="178" t="s">
        <v>39</v>
      </c>
      <c r="P179" s="139">
        <f>O179*H179</f>
        <v>0</v>
      </c>
      <c r="Q179" s="139">
        <v>1E-3</v>
      </c>
      <c r="R179" s="139">
        <f>Q179*H179</f>
        <v>0.186</v>
      </c>
      <c r="S179" s="139">
        <v>0</v>
      </c>
      <c r="T179" s="140">
        <f>S179*H179</f>
        <v>0</v>
      </c>
      <c r="AR179" s="141" t="s">
        <v>1338</v>
      </c>
      <c r="AT179" s="141" t="s">
        <v>418</v>
      </c>
      <c r="AU179" s="141" t="s">
        <v>82</v>
      </c>
      <c r="AY179" s="16" t="s">
        <v>159</v>
      </c>
      <c r="BE179" s="142">
        <f>IF(N179="základní",J179,0)</f>
        <v>0</v>
      </c>
      <c r="BF179" s="142">
        <f>IF(N179="snížená",J179,0)</f>
        <v>0</v>
      </c>
      <c r="BG179" s="142">
        <f>IF(N179="zákl. přenesená",J179,0)</f>
        <v>0</v>
      </c>
      <c r="BH179" s="142">
        <f>IF(N179="sníž. přenesená",J179,0)</f>
        <v>0</v>
      </c>
      <c r="BI179" s="142">
        <f>IF(N179="nulová",J179,0)</f>
        <v>0</v>
      </c>
      <c r="BJ179" s="16" t="s">
        <v>82</v>
      </c>
      <c r="BK179" s="142">
        <f>ROUND(I179*H179,2)</f>
        <v>0</v>
      </c>
      <c r="BL179" s="16" t="s">
        <v>634</v>
      </c>
      <c r="BM179" s="141" t="s">
        <v>1399</v>
      </c>
    </row>
    <row r="180" spans="2:65" s="1" customFormat="1">
      <c r="B180" s="31"/>
      <c r="D180" s="143" t="s">
        <v>167</v>
      </c>
      <c r="F180" s="144" t="s">
        <v>1398</v>
      </c>
      <c r="I180" s="145"/>
      <c r="L180" s="31"/>
      <c r="M180" s="146"/>
      <c r="T180" s="54"/>
      <c r="AT180" s="16" t="s">
        <v>167</v>
      </c>
      <c r="AU180" s="16" t="s">
        <v>82</v>
      </c>
    </row>
    <row r="181" spans="2:65" s="1" customFormat="1" ht="16.5" customHeight="1">
      <c r="B181" s="129"/>
      <c r="C181" s="130" t="s">
        <v>349</v>
      </c>
      <c r="D181" s="130" t="s">
        <v>160</v>
      </c>
      <c r="E181" s="131" t="s">
        <v>1400</v>
      </c>
      <c r="F181" s="132" t="s">
        <v>1401</v>
      </c>
      <c r="G181" s="133" t="s">
        <v>218</v>
      </c>
      <c r="H181" s="134">
        <v>63</v>
      </c>
      <c r="I181" s="135"/>
      <c r="J181" s="136">
        <f>ROUND(I181*H181,2)</f>
        <v>0</v>
      </c>
      <c r="K181" s="132" t="s">
        <v>164</v>
      </c>
      <c r="L181" s="31"/>
      <c r="M181" s="137" t="s">
        <v>1</v>
      </c>
      <c r="N181" s="138" t="s">
        <v>39</v>
      </c>
      <c r="P181" s="139">
        <f>O181*H181</f>
        <v>0</v>
      </c>
      <c r="Q181" s="139">
        <v>0</v>
      </c>
      <c r="R181" s="139">
        <f>Q181*H181</f>
        <v>0</v>
      </c>
      <c r="S181" s="139">
        <v>0</v>
      </c>
      <c r="T181" s="140">
        <f>S181*H181</f>
        <v>0</v>
      </c>
      <c r="AR181" s="141" t="s">
        <v>634</v>
      </c>
      <c r="AT181" s="141" t="s">
        <v>160</v>
      </c>
      <c r="AU181" s="141" t="s">
        <v>82</v>
      </c>
      <c r="AY181" s="16" t="s">
        <v>159</v>
      </c>
      <c r="BE181" s="142">
        <f>IF(N181="základní",J181,0)</f>
        <v>0</v>
      </c>
      <c r="BF181" s="142">
        <f>IF(N181="snížená",J181,0)</f>
        <v>0</v>
      </c>
      <c r="BG181" s="142">
        <f>IF(N181="zákl. přenesená",J181,0)</f>
        <v>0</v>
      </c>
      <c r="BH181" s="142">
        <f>IF(N181="sníž. přenesená",J181,0)</f>
        <v>0</v>
      </c>
      <c r="BI181" s="142">
        <f>IF(N181="nulová",J181,0)</f>
        <v>0</v>
      </c>
      <c r="BJ181" s="16" t="s">
        <v>82</v>
      </c>
      <c r="BK181" s="142">
        <f>ROUND(I181*H181,2)</f>
        <v>0</v>
      </c>
      <c r="BL181" s="16" t="s">
        <v>634</v>
      </c>
      <c r="BM181" s="141" t="s">
        <v>1402</v>
      </c>
    </row>
    <row r="182" spans="2:65" s="1" customFormat="1">
      <c r="B182" s="31"/>
      <c r="D182" s="143" t="s">
        <v>167</v>
      </c>
      <c r="F182" s="144" t="s">
        <v>1401</v>
      </c>
      <c r="I182" s="145"/>
      <c r="L182" s="31"/>
      <c r="M182" s="146"/>
      <c r="T182" s="54"/>
      <c r="AT182" s="16" t="s">
        <v>167</v>
      </c>
      <c r="AU182" s="16" t="s">
        <v>82</v>
      </c>
    </row>
    <row r="183" spans="2:65" s="1" customFormat="1">
      <c r="B183" s="31"/>
      <c r="D183" s="147" t="s">
        <v>169</v>
      </c>
      <c r="F183" s="148" t="s">
        <v>1403</v>
      </c>
      <c r="I183" s="145"/>
      <c r="L183" s="31"/>
      <c r="M183" s="146"/>
      <c r="T183" s="54"/>
      <c r="AT183" s="16" t="s">
        <v>169</v>
      </c>
      <c r="AU183" s="16" t="s">
        <v>82</v>
      </c>
    </row>
    <row r="184" spans="2:65" s="1" customFormat="1" ht="16.5" customHeight="1">
      <c r="B184" s="129"/>
      <c r="C184" s="169" t="s">
        <v>356</v>
      </c>
      <c r="D184" s="169" t="s">
        <v>418</v>
      </c>
      <c r="E184" s="170" t="s">
        <v>1404</v>
      </c>
      <c r="F184" s="171" t="s">
        <v>1405</v>
      </c>
      <c r="G184" s="172" t="s">
        <v>218</v>
      </c>
      <c r="H184" s="173">
        <v>63</v>
      </c>
      <c r="I184" s="174"/>
      <c r="J184" s="175">
        <f>ROUND(I184*H184,2)</f>
        <v>0</v>
      </c>
      <c r="K184" s="171" t="s">
        <v>164</v>
      </c>
      <c r="L184" s="176"/>
      <c r="M184" s="177" t="s">
        <v>1</v>
      </c>
      <c r="N184" s="178" t="s">
        <v>39</v>
      </c>
      <c r="P184" s="139">
        <f>O184*H184</f>
        <v>0</v>
      </c>
      <c r="Q184" s="139">
        <v>1.6000000000000001E-4</v>
      </c>
      <c r="R184" s="139">
        <f>Q184*H184</f>
        <v>1.008E-2</v>
      </c>
      <c r="S184" s="139">
        <v>0</v>
      </c>
      <c r="T184" s="140">
        <f>S184*H184</f>
        <v>0</v>
      </c>
      <c r="AR184" s="141" t="s">
        <v>1338</v>
      </c>
      <c r="AT184" s="141" t="s">
        <v>418</v>
      </c>
      <c r="AU184" s="141" t="s">
        <v>82</v>
      </c>
      <c r="AY184" s="16" t="s">
        <v>159</v>
      </c>
      <c r="BE184" s="142">
        <f>IF(N184="základní",J184,0)</f>
        <v>0</v>
      </c>
      <c r="BF184" s="142">
        <f>IF(N184="snížená",J184,0)</f>
        <v>0</v>
      </c>
      <c r="BG184" s="142">
        <f>IF(N184="zákl. přenesená",J184,0)</f>
        <v>0</v>
      </c>
      <c r="BH184" s="142">
        <f>IF(N184="sníž. přenesená",J184,0)</f>
        <v>0</v>
      </c>
      <c r="BI184" s="142">
        <f>IF(N184="nulová",J184,0)</f>
        <v>0</v>
      </c>
      <c r="BJ184" s="16" t="s">
        <v>82</v>
      </c>
      <c r="BK184" s="142">
        <f>ROUND(I184*H184,2)</f>
        <v>0</v>
      </c>
      <c r="BL184" s="16" t="s">
        <v>634</v>
      </c>
      <c r="BM184" s="141" t="s">
        <v>1406</v>
      </c>
    </row>
    <row r="185" spans="2:65" s="1" customFormat="1">
      <c r="B185" s="31"/>
      <c r="D185" s="143" t="s">
        <v>167</v>
      </c>
      <c r="F185" s="144" t="s">
        <v>1405</v>
      </c>
      <c r="I185" s="145"/>
      <c r="L185" s="31"/>
      <c r="M185" s="146"/>
      <c r="T185" s="54"/>
      <c r="AT185" s="16" t="s">
        <v>167</v>
      </c>
      <c r="AU185" s="16" t="s">
        <v>82</v>
      </c>
    </row>
    <row r="186" spans="2:65" s="1" customFormat="1" ht="16.5" customHeight="1">
      <c r="B186" s="129"/>
      <c r="C186" s="169" t="s">
        <v>308</v>
      </c>
      <c r="D186" s="169" t="s">
        <v>418</v>
      </c>
      <c r="E186" s="170" t="s">
        <v>1407</v>
      </c>
      <c r="F186" s="171" t="s">
        <v>1408</v>
      </c>
      <c r="G186" s="172" t="s">
        <v>218</v>
      </c>
      <c r="H186" s="173">
        <v>63</v>
      </c>
      <c r="I186" s="174"/>
      <c r="J186" s="175">
        <f>ROUND(I186*H186,2)</f>
        <v>0</v>
      </c>
      <c r="K186" s="171" t="s">
        <v>164</v>
      </c>
      <c r="L186" s="176"/>
      <c r="M186" s="177" t="s">
        <v>1</v>
      </c>
      <c r="N186" s="178" t="s">
        <v>39</v>
      </c>
      <c r="P186" s="139">
        <f>O186*H186</f>
        <v>0</v>
      </c>
      <c r="Q186" s="139">
        <v>6.9999999999999999E-4</v>
      </c>
      <c r="R186" s="139">
        <f>Q186*H186</f>
        <v>4.41E-2</v>
      </c>
      <c r="S186" s="139">
        <v>0</v>
      </c>
      <c r="T186" s="140">
        <f>S186*H186</f>
        <v>0</v>
      </c>
      <c r="AR186" s="141" t="s">
        <v>1338</v>
      </c>
      <c r="AT186" s="141" t="s">
        <v>418</v>
      </c>
      <c r="AU186" s="141" t="s">
        <v>82</v>
      </c>
      <c r="AY186" s="16" t="s">
        <v>159</v>
      </c>
      <c r="BE186" s="142">
        <f>IF(N186="základní",J186,0)</f>
        <v>0</v>
      </c>
      <c r="BF186" s="142">
        <f>IF(N186="snížená",J186,0)</f>
        <v>0</v>
      </c>
      <c r="BG186" s="142">
        <f>IF(N186="zákl. přenesená",J186,0)</f>
        <v>0</v>
      </c>
      <c r="BH186" s="142">
        <f>IF(N186="sníž. přenesená",J186,0)</f>
        <v>0</v>
      </c>
      <c r="BI186" s="142">
        <f>IF(N186="nulová",J186,0)</f>
        <v>0</v>
      </c>
      <c r="BJ186" s="16" t="s">
        <v>82</v>
      </c>
      <c r="BK186" s="142">
        <f>ROUND(I186*H186,2)</f>
        <v>0</v>
      </c>
      <c r="BL186" s="16" t="s">
        <v>634</v>
      </c>
      <c r="BM186" s="141" t="s">
        <v>1409</v>
      </c>
    </row>
    <row r="187" spans="2:65" s="1" customFormat="1">
      <c r="B187" s="31"/>
      <c r="D187" s="143" t="s">
        <v>167</v>
      </c>
      <c r="F187" s="144" t="s">
        <v>1408</v>
      </c>
      <c r="I187" s="145"/>
      <c r="L187" s="31"/>
      <c r="M187" s="146"/>
      <c r="T187" s="54"/>
      <c r="AT187" s="16" t="s">
        <v>167</v>
      </c>
      <c r="AU187" s="16" t="s">
        <v>82</v>
      </c>
    </row>
    <row r="188" spans="2:65" s="1" customFormat="1" ht="16.5" customHeight="1">
      <c r="B188" s="129"/>
      <c r="C188" s="130" t="s">
        <v>366</v>
      </c>
      <c r="D188" s="130" t="s">
        <v>160</v>
      </c>
      <c r="E188" s="131" t="s">
        <v>1410</v>
      </c>
      <c r="F188" s="132" t="s">
        <v>1411</v>
      </c>
      <c r="G188" s="133" t="s">
        <v>218</v>
      </c>
      <c r="H188" s="134">
        <v>121.1</v>
      </c>
      <c r="I188" s="135"/>
      <c r="J188" s="136">
        <f>ROUND(I188*H188,2)</f>
        <v>0</v>
      </c>
      <c r="K188" s="132" t="s">
        <v>164</v>
      </c>
      <c r="L188" s="31"/>
      <c r="M188" s="137" t="s">
        <v>1</v>
      </c>
      <c r="N188" s="138" t="s">
        <v>39</v>
      </c>
      <c r="P188" s="139">
        <f>O188*H188</f>
        <v>0</v>
      </c>
      <c r="Q188" s="139">
        <v>0</v>
      </c>
      <c r="R188" s="139">
        <f>Q188*H188</f>
        <v>0</v>
      </c>
      <c r="S188" s="139">
        <v>0</v>
      </c>
      <c r="T188" s="140">
        <f>S188*H188</f>
        <v>0</v>
      </c>
      <c r="AR188" s="141" t="s">
        <v>634</v>
      </c>
      <c r="AT188" s="141" t="s">
        <v>160</v>
      </c>
      <c r="AU188" s="141" t="s">
        <v>82</v>
      </c>
      <c r="AY188" s="16" t="s">
        <v>159</v>
      </c>
      <c r="BE188" s="142">
        <f>IF(N188="základní",J188,0)</f>
        <v>0</v>
      </c>
      <c r="BF188" s="142">
        <f>IF(N188="snížená",J188,0)</f>
        <v>0</v>
      </c>
      <c r="BG188" s="142">
        <f>IF(N188="zákl. přenesená",J188,0)</f>
        <v>0</v>
      </c>
      <c r="BH188" s="142">
        <f>IF(N188="sníž. přenesená",J188,0)</f>
        <v>0</v>
      </c>
      <c r="BI188" s="142">
        <f>IF(N188="nulová",J188,0)</f>
        <v>0</v>
      </c>
      <c r="BJ188" s="16" t="s">
        <v>82</v>
      </c>
      <c r="BK188" s="142">
        <f>ROUND(I188*H188,2)</f>
        <v>0</v>
      </c>
      <c r="BL188" s="16" t="s">
        <v>634</v>
      </c>
      <c r="BM188" s="141" t="s">
        <v>1412</v>
      </c>
    </row>
    <row r="189" spans="2:65" s="1" customFormat="1">
      <c r="B189" s="31"/>
      <c r="D189" s="143" t="s">
        <v>167</v>
      </c>
      <c r="F189" s="144" t="s">
        <v>1411</v>
      </c>
      <c r="I189" s="145"/>
      <c r="L189" s="31"/>
      <c r="M189" s="146"/>
      <c r="T189" s="54"/>
      <c r="AT189" s="16" t="s">
        <v>167</v>
      </c>
      <c r="AU189" s="16" t="s">
        <v>82</v>
      </c>
    </row>
    <row r="190" spans="2:65" s="1" customFormat="1">
      <c r="B190" s="31"/>
      <c r="D190" s="147" t="s">
        <v>169</v>
      </c>
      <c r="F190" s="148" t="s">
        <v>1413</v>
      </c>
      <c r="I190" s="145"/>
      <c r="L190" s="31"/>
      <c r="M190" s="146"/>
      <c r="T190" s="54"/>
      <c r="AT190" s="16" t="s">
        <v>169</v>
      </c>
      <c r="AU190" s="16" t="s">
        <v>82</v>
      </c>
    </row>
    <row r="191" spans="2:65" s="1" customFormat="1" ht="16.5" customHeight="1">
      <c r="B191" s="129"/>
      <c r="C191" s="169" t="s">
        <v>371</v>
      </c>
      <c r="D191" s="169" t="s">
        <v>418</v>
      </c>
      <c r="E191" s="170" t="s">
        <v>1414</v>
      </c>
      <c r="F191" s="171" t="s">
        <v>1415</v>
      </c>
      <c r="G191" s="172" t="s">
        <v>218</v>
      </c>
      <c r="H191" s="173">
        <v>58.1</v>
      </c>
      <c r="I191" s="174"/>
      <c r="J191" s="175">
        <f>ROUND(I191*H191,2)</f>
        <v>0</v>
      </c>
      <c r="K191" s="171" t="s">
        <v>164</v>
      </c>
      <c r="L191" s="176"/>
      <c r="M191" s="177" t="s">
        <v>1</v>
      </c>
      <c r="N191" s="178" t="s">
        <v>39</v>
      </c>
      <c r="P191" s="139">
        <f>O191*H191</f>
        <v>0</v>
      </c>
      <c r="Q191" s="139">
        <v>2.5999999999999998E-4</v>
      </c>
      <c r="R191" s="139">
        <f>Q191*H191</f>
        <v>1.5106E-2</v>
      </c>
      <c r="S191" s="139">
        <v>0</v>
      </c>
      <c r="T191" s="140">
        <f>S191*H191</f>
        <v>0</v>
      </c>
      <c r="AR191" s="141" t="s">
        <v>1338</v>
      </c>
      <c r="AT191" s="141" t="s">
        <v>418</v>
      </c>
      <c r="AU191" s="141" t="s">
        <v>82</v>
      </c>
      <c r="AY191" s="16" t="s">
        <v>159</v>
      </c>
      <c r="BE191" s="142">
        <f>IF(N191="základní",J191,0)</f>
        <v>0</v>
      </c>
      <c r="BF191" s="142">
        <f>IF(N191="snížená",J191,0)</f>
        <v>0</v>
      </c>
      <c r="BG191" s="142">
        <f>IF(N191="zákl. přenesená",J191,0)</f>
        <v>0</v>
      </c>
      <c r="BH191" s="142">
        <f>IF(N191="sníž. přenesená",J191,0)</f>
        <v>0</v>
      </c>
      <c r="BI191" s="142">
        <f>IF(N191="nulová",J191,0)</f>
        <v>0</v>
      </c>
      <c r="BJ191" s="16" t="s">
        <v>82</v>
      </c>
      <c r="BK191" s="142">
        <f>ROUND(I191*H191,2)</f>
        <v>0</v>
      </c>
      <c r="BL191" s="16" t="s">
        <v>634</v>
      </c>
      <c r="BM191" s="141" t="s">
        <v>1416</v>
      </c>
    </row>
    <row r="192" spans="2:65" s="1" customFormat="1">
      <c r="B192" s="31"/>
      <c r="D192" s="143" t="s">
        <v>167</v>
      </c>
      <c r="F192" s="144" t="s">
        <v>1415</v>
      </c>
      <c r="I192" s="145"/>
      <c r="L192" s="31"/>
      <c r="M192" s="146"/>
      <c r="T192" s="54"/>
      <c r="AT192" s="16" t="s">
        <v>167</v>
      </c>
      <c r="AU192" s="16" t="s">
        <v>82</v>
      </c>
    </row>
    <row r="193" spans="2:65" s="1" customFormat="1" ht="21.75" customHeight="1">
      <c r="B193" s="129"/>
      <c r="C193" s="130" t="s">
        <v>378</v>
      </c>
      <c r="D193" s="130" t="s">
        <v>160</v>
      </c>
      <c r="E193" s="131" t="s">
        <v>1417</v>
      </c>
      <c r="F193" s="132" t="s">
        <v>1418</v>
      </c>
      <c r="G193" s="133" t="s">
        <v>210</v>
      </c>
      <c r="H193" s="134">
        <v>180</v>
      </c>
      <c r="I193" s="135"/>
      <c r="J193" s="136">
        <f>ROUND(I193*H193,2)</f>
        <v>0</v>
      </c>
      <c r="K193" s="132" t="s">
        <v>164</v>
      </c>
      <c r="L193" s="31"/>
      <c r="M193" s="137" t="s">
        <v>1</v>
      </c>
      <c r="N193" s="138" t="s">
        <v>39</v>
      </c>
      <c r="P193" s="139">
        <f>O193*H193</f>
        <v>0</v>
      </c>
      <c r="Q193" s="139">
        <v>0</v>
      </c>
      <c r="R193" s="139">
        <f>Q193*H193</f>
        <v>0</v>
      </c>
      <c r="S193" s="139">
        <v>0</v>
      </c>
      <c r="T193" s="140">
        <f>S193*H193</f>
        <v>0</v>
      </c>
      <c r="AR193" s="141" t="s">
        <v>634</v>
      </c>
      <c r="AT193" s="141" t="s">
        <v>160</v>
      </c>
      <c r="AU193" s="141" t="s">
        <v>82</v>
      </c>
      <c r="AY193" s="16" t="s">
        <v>159</v>
      </c>
      <c r="BE193" s="142">
        <f>IF(N193="základní",J193,0)</f>
        <v>0</v>
      </c>
      <c r="BF193" s="142">
        <f>IF(N193="snížená",J193,0)</f>
        <v>0</v>
      </c>
      <c r="BG193" s="142">
        <f>IF(N193="zákl. přenesená",J193,0)</f>
        <v>0</v>
      </c>
      <c r="BH193" s="142">
        <f>IF(N193="sníž. přenesená",J193,0)</f>
        <v>0</v>
      </c>
      <c r="BI193" s="142">
        <f>IF(N193="nulová",J193,0)</f>
        <v>0</v>
      </c>
      <c r="BJ193" s="16" t="s">
        <v>82</v>
      </c>
      <c r="BK193" s="142">
        <f>ROUND(I193*H193,2)</f>
        <v>0</v>
      </c>
      <c r="BL193" s="16" t="s">
        <v>634</v>
      </c>
      <c r="BM193" s="141" t="s">
        <v>1419</v>
      </c>
    </row>
    <row r="194" spans="2:65" s="1" customFormat="1">
      <c r="B194" s="31"/>
      <c r="D194" s="143" t="s">
        <v>167</v>
      </c>
      <c r="F194" s="144" t="s">
        <v>1418</v>
      </c>
      <c r="I194" s="145"/>
      <c r="L194" s="31"/>
      <c r="M194" s="146"/>
      <c r="T194" s="54"/>
      <c r="AT194" s="16" t="s">
        <v>167</v>
      </c>
      <c r="AU194" s="16" t="s">
        <v>82</v>
      </c>
    </row>
    <row r="195" spans="2:65" s="1" customFormat="1">
      <c r="B195" s="31"/>
      <c r="D195" s="147" t="s">
        <v>169</v>
      </c>
      <c r="F195" s="148" t="s">
        <v>1420</v>
      </c>
      <c r="I195" s="145"/>
      <c r="L195" s="31"/>
      <c r="M195" s="146"/>
      <c r="T195" s="54"/>
      <c r="AT195" s="16" t="s">
        <v>169</v>
      </c>
      <c r="AU195" s="16" t="s">
        <v>82</v>
      </c>
    </row>
    <row r="196" spans="2:65" s="1" customFormat="1" ht="21.75" customHeight="1">
      <c r="B196" s="129"/>
      <c r="C196" s="169" t="s">
        <v>386</v>
      </c>
      <c r="D196" s="169" t="s">
        <v>418</v>
      </c>
      <c r="E196" s="170" t="s">
        <v>1421</v>
      </c>
      <c r="F196" s="171" t="s">
        <v>1422</v>
      </c>
      <c r="G196" s="172" t="s">
        <v>210</v>
      </c>
      <c r="H196" s="173">
        <v>180</v>
      </c>
      <c r="I196" s="174"/>
      <c r="J196" s="175">
        <f>ROUND(I196*H196,2)</f>
        <v>0</v>
      </c>
      <c r="K196" s="171" t="s">
        <v>164</v>
      </c>
      <c r="L196" s="176"/>
      <c r="M196" s="177" t="s">
        <v>1</v>
      </c>
      <c r="N196" s="178" t="s">
        <v>39</v>
      </c>
      <c r="P196" s="139">
        <f>O196*H196</f>
        <v>0</v>
      </c>
      <c r="Q196" s="139">
        <v>2.0000000000000002E-5</v>
      </c>
      <c r="R196" s="139">
        <f>Q196*H196</f>
        <v>3.6000000000000003E-3</v>
      </c>
      <c r="S196" s="139">
        <v>0</v>
      </c>
      <c r="T196" s="140">
        <f>S196*H196</f>
        <v>0</v>
      </c>
      <c r="AR196" s="141" t="s">
        <v>1338</v>
      </c>
      <c r="AT196" s="141" t="s">
        <v>418</v>
      </c>
      <c r="AU196" s="141" t="s">
        <v>82</v>
      </c>
      <c r="AY196" s="16" t="s">
        <v>159</v>
      </c>
      <c r="BE196" s="142">
        <f>IF(N196="základní",J196,0)</f>
        <v>0</v>
      </c>
      <c r="BF196" s="142">
        <f>IF(N196="snížená",J196,0)</f>
        <v>0</v>
      </c>
      <c r="BG196" s="142">
        <f>IF(N196="zákl. přenesená",J196,0)</f>
        <v>0</v>
      </c>
      <c r="BH196" s="142">
        <f>IF(N196="sníž. přenesená",J196,0)</f>
        <v>0</v>
      </c>
      <c r="BI196" s="142">
        <f>IF(N196="nulová",J196,0)</f>
        <v>0</v>
      </c>
      <c r="BJ196" s="16" t="s">
        <v>82</v>
      </c>
      <c r="BK196" s="142">
        <f>ROUND(I196*H196,2)</f>
        <v>0</v>
      </c>
      <c r="BL196" s="16" t="s">
        <v>634</v>
      </c>
      <c r="BM196" s="141" t="s">
        <v>1423</v>
      </c>
    </row>
    <row r="197" spans="2:65" s="1" customFormat="1">
      <c r="B197" s="31"/>
      <c r="D197" s="143" t="s">
        <v>167</v>
      </c>
      <c r="F197" s="144" t="s">
        <v>1422</v>
      </c>
      <c r="I197" s="145"/>
      <c r="L197" s="31"/>
      <c r="M197" s="146"/>
      <c r="T197" s="54"/>
      <c r="AT197" s="16" t="s">
        <v>167</v>
      </c>
      <c r="AU197" s="16" t="s">
        <v>82</v>
      </c>
    </row>
    <row r="198" spans="2:65" s="1" customFormat="1" ht="24.2" customHeight="1">
      <c r="B198" s="129"/>
      <c r="C198" s="130" t="s">
        <v>394</v>
      </c>
      <c r="D198" s="130" t="s">
        <v>160</v>
      </c>
      <c r="E198" s="131" t="s">
        <v>1424</v>
      </c>
      <c r="F198" s="132" t="s">
        <v>1425</v>
      </c>
      <c r="G198" s="133" t="s">
        <v>218</v>
      </c>
      <c r="H198" s="134">
        <v>1</v>
      </c>
      <c r="I198" s="135"/>
      <c r="J198" s="136">
        <f>ROUND(I198*H198,2)</f>
        <v>0</v>
      </c>
      <c r="K198" s="132" t="s">
        <v>164</v>
      </c>
      <c r="L198" s="31"/>
      <c r="M198" s="137" t="s">
        <v>1</v>
      </c>
      <c r="N198" s="138" t="s">
        <v>39</v>
      </c>
      <c r="P198" s="139">
        <f>O198*H198</f>
        <v>0</v>
      </c>
      <c r="Q198" s="139">
        <v>0</v>
      </c>
      <c r="R198" s="139">
        <f>Q198*H198</f>
        <v>0</v>
      </c>
      <c r="S198" s="139">
        <v>0</v>
      </c>
      <c r="T198" s="140">
        <f>S198*H198</f>
        <v>0</v>
      </c>
      <c r="AR198" s="141" t="s">
        <v>634</v>
      </c>
      <c r="AT198" s="141" t="s">
        <v>160</v>
      </c>
      <c r="AU198" s="141" t="s">
        <v>82</v>
      </c>
      <c r="AY198" s="16" t="s">
        <v>159</v>
      </c>
      <c r="BE198" s="142">
        <f>IF(N198="základní",J198,0)</f>
        <v>0</v>
      </c>
      <c r="BF198" s="142">
        <f>IF(N198="snížená",J198,0)</f>
        <v>0</v>
      </c>
      <c r="BG198" s="142">
        <f>IF(N198="zákl. přenesená",J198,0)</f>
        <v>0</v>
      </c>
      <c r="BH198" s="142">
        <f>IF(N198="sníž. přenesená",J198,0)</f>
        <v>0</v>
      </c>
      <c r="BI198" s="142">
        <f>IF(N198="nulová",J198,0)</f>
        <v>0</v>
      </c>
      <c r="BJ198" s="16" t="s">
        <v>82</v>
      </c>
      <c r="BK198" s="142">
        <f>ROUND(I198*H198,2)</f>
        <v>0</v>
      </c>
      <c r="BL198" s="16" t="s">
        <v>634</v>
      </c>
      <c r="BM198" s="141" t="s">
        <v>1426</v>
      </c>
    </row>
    <row r="199" spans="2:65" s="1" customFormat="1">
      <c r="B199" s="31"/>
      <c r="D199" s="143" t="s">
        <v>167</v>
      </c>
      <c r="F199" s="144" t="s">
        <v>1425</v>
      </c>
      <c r="I199" s="145"/>
      <c r="L199" s="31"/>
      <c r="M199" s="146"/>
      <c r="T199" s="54"/>
      <c r="AT199" s="16" t="s">
        <v>167</v>
      </c>
      <c r="AU199" s="16" t="s">
        <v>82</v>
      </c>
    </row>
    <row r="200" spans="2:65" s="1" customFormat="1">
      <c r="B200" s="31"/>
      <c r="D200" s="147" t="s">
        <v>169</v>
      </c>
      <c r="F200" s="148" t="s">
        <v>1427</v>
      </c>
      <c r="I200" s="145"/>
      <c r="L200" s="31"/>
      <c r="M200" s="146"/>
      <c r="T200" s="54"/>
      <c r="AT200" s="16" t="s">
        <v>169</v>
      </c>
      <c r="AU200" s="16" t="s">
        <v>82</v>
      </c>
    </row>
    <row r="201" spans="2:65" s="1" customFormat="1" ht="24.2" customHeight="1">
      <c r="B201" s="129"/>
      <c r="C201" s="130" t="s">
        <v>401</v>
      </c>
      <c r="D201" s="130" t="s">
        <v>160</v>
      </c>
      <c r="E201" s="131" t="s">
        <v>1428</v>
      </c>
      <c r="F201" s="132" t="s">
        <v>1429</v>
      </c>
      <c r="G201" s="133" t="s">
        <v>210</v>
      </c>
      <c r="H201" s="134">
        <v>998</v>
      </c>
      <c r="I201" s="135"/>
      <c r="J201" s="136">
        <f>ROUND(I201*H201,2)</f>
        <v>0</v>
      </c>
      <c r="K201" s="132" t="s">
        <v>164</v>
      </c>
      <c r="L201" s="31"/>
      <c r="M201" s="137" t="s">
        <v>1</v>
      </c>
      <c r="N201" s="138" t="s">
        <v>39</v>
      </c>
      <c r="P201" s="139">
        <f>O201*H201</f>
        <v>0</v>
      </c>
      <c r="Q201" s="139">
        <v>0</v>
      </c>
      <c r="R201" s="139">
        <f>Q201*H201</f>
        <v>0</v>
      </c>
      <c r="S201" s="139">
        <v>0</v>
      </c>
      <c r="T201" s="140">
        <f>S201*H201</f>
        <v>0</v>
      </c>
      <c r="AR201" s="141" t="s">
        <v>634</v>
      </c>
      <c r="AT201" s="141" t="s">
        <v>160</v>
      </c>
      <c r="AU201" s="141" t="s">
        <v>82</v>
      </c>
      <c r="AY201" s="16" t="s">
        <v>159</v>
      </c>
      <c r="BE201" s="142">
        <f>IF(N201="základní",J201,0)</f>
        <v>0</v>
      </c>
      <c r="BF201" s="142">
        <f>IF(N201="snížená",J201,0)</f>
        <v>0</v>
      </c>
      <c r="BG201" s="142">
        <f>IF(N201="zákl. přenesená",J201,0)</f>
        <v>0</v>
      </c>
      <c r="BH201" s="142">
        <f>IF(N201="sníž. přenesená",J201,0)</f>
        <v>0</v>
      </c>
      <c r="BI201" s="142">
        <f>IF(N201="nulová",J201,0)</f>
        <v>0</v>
      </c>
      <c r="BJ201" s="16" t="s">
        <v>82</v>
      </c>
      <c r="BK201" s="142">
        <f>ROUND(I201*H201,2)</f>
        <v>0</v>
      </c>
      <c r="BL201" s="16" t="s">
        <v>634</v>
      </c>
      <c r="BM201" s="141" t="s">
        <v>1430</v>
      </c>
    </row>
    <row r="202" spans="2:65" s="1" customFormat="1">
      <c r="B202" s="31"/>
      <c r="D202" s="143" t="s">
        <v>167</v>
      </c>
      <c r="F202" s="144" t="s">
        <v>1429</v>
      </c>
      <c r="I202" s="145"/>
      <c r="L202" s="31"/>
      <c r="M202" s="146"/>
      <c r="T202" s="54"/>
      <c r="AT202" s="16" t="s">
        <v>167</v>
      </c>
      <c r="AU202" s="16" t="s">
        <v>82</v>
      </c>
    </row>
    <row r="203" spans="2:65" s="1" customFormat="1">
      <c r="B203" s="31"/>
      <c r="D203" s="147" t="s">
        <v>169</v>
      </c>
      <c r="F203" s="148" t="s">
        <v>1431</v>
      </c>
      <c r="I203" s="145"/>
      <c r="L203" s="31"/>
      <c r="M203" s="146"/>
      <c r="T203" s="54"/>
      <c r="AT203" s="16" t="s">
        <v>169</v>
      </c>
      <c r="AU203" s="16" t="s">
        <v>82</v>
      </c>
    </row>
    <row r="204" spans="2:65" s="1" customFormat="1" ht="16.5" customHeight="1">
      <c r="B204" s="129"/>
      <c r="C204" s="169" t="s">
        <v>409</v>
      </c>
      <c r="D204" s="169" t="s">
        <v>418</v>
      </c>
      <c r="E204" s="170" t="s">
        <v>1432</v>
      </c>
      <c r="F204" s="171" t="s">
        <v>1433</v>
      </c>
      <c r="G204" s="172" t="s">
        <v>210</v>
      </c>
      <c r="H204" s="173">
        <v>630</v>
      </c>
      <c r="I204" s="174"/>
      <c r="J204" s="175">
        <f>ROUND(I204*H204,2)</f>
        <v>0</v>
      </c>
      <c r="K204" s="171" t="s">
        <v>164</v>
      </c>
      <c r="L204" s="176"/>
      <c r="M204" s="177" t="s">
        <v>1</v>
      </c>
      <c r="N204" s="178" t="s">
        <v>39</v>
      </c>
      <c r="P204" s="139">
        <f>O204*H204</f>
        <v>0</v>
      </c>
      <c r="Q204" s="139">
        <v>1.2E-4</v>
      </c>
      <c r="R204" s="139">
        <f>Q204*H204</f>
        <v>7.5600000000000001E-2</v>
      </c>
      <c r="S204" s="139">
        <v>0</v>
      </c>
      <c r="T204" s="140">
        <f>S204*H204</f>
        <v>0</v>
      </c>
      <c r="AR204" s="141" t="s">
        <v>1338</v>
      </c>
      <c r="AT204" s="141" t="s">
        <v>418</v>
      </c>
      <c r="AU204" s="141" t="s">
        <v>82</v>
      </c>
      <c r="AY204" s="16" t="s">
        <v>159</v>
      </c>
      <c r="BE204" s="142">
        <f>IF(N204="základní",J204,0)</f>
        <v>0</v>
      </c>
      <c r="BF204" s="142">
        <f>IF(N204="snížená",J204,0)</f>
        <v>0</v>
      </c>
      <c r="BG204" s="142">
        <f>IF(N204="zákl. přenesená",J204,0)</f>
        <v>0</v>
      </c>
      <c r="BH204" s="142">
        <f>IF(N204="sníž. přenesená",J204,0)</f>
        <v>0</v>
      </c>
      <c r="BI204" s="142">
        <f>IF(N204="nulová",J204,0)</f>
        <v>0</v>
      </c>
      <c r="BJ204" s="16" t="s">
        <v>82</v>
      </c>
      <c r="BK204" s="142">
        <f>ROUND(I204*H204,2)</f>
        <v>0</v>
      </c>
      <c r="BL204" s="16" t="s">
        <v>634</v>
      </c>
      <c r="BM204" s="141" t="s">
        <v>1434</v>
      </c>
    </row>
    <row r="205" spans="2:65" s="1" customFormat="1">
      <c r="B205" s="31"/>
      <c r="D205" s="143" t="s">
        <v>167</v>
      </c>
      <c r="F205" s="144" t="s">
        <v>1433</v>
      </c>
      <c r="I205" s="145"/>
      <c r="L205" s="31"/>
      <c r="M205" s="146"/>
      <c r="T205" s="54"/>
      <c r="AT205" s="16" t="s">
        <v>167</v>
      </c>
      <c r="AU205" s="16" t="s">
        <v>82</v>
      </c>
    </row>
    <row r="206" spans="2:65" s="1" customFormat="1" ht="16.5" customHeight="1">
      <c r="B206" s="129"/>
      <c r="C206" s="169" t="s">
        <v>417</v>
      </c>
      <c r="D206" s="169" t="s">
        <v>418</v>
      </c>
      <c r="E206" s="170" t="s">
        <v>1435</v>
      </c>
      <c r="F206" s="171" t="s">
        <v>1436</v>
      </c>
      <c r="G206" s="172" t="s">
        <v>210</v>
      </c>
      <c r="H206" s="173">
        <v>368</v>
      </c>
      <c r="I206" s="174"/>
      <c r="J206" s="175">
        <f>ROUND(I206*H206,2)</f>
        <v>0</v>
      </c>
      <c r="K206" s="171" t="s">
        <v>164</v>
      </c>
      <c r="L206" s="176"/>
      <c r="M206" s="177" t="s">
        <v>1</v>
      </c>
      <c r="N206" s="178" t="s">
        <v>39</v>
      </c>
      <c r="P206" s="139">
        <f>O206*H206</f>
        <v>0</v>
      </c>
      <c r="Q206" s="139">
        <v>2.3000000000000001E-4</v>
      </c>
      <c r="R206" s="139">
        <f>Q206*H206</f>
        <v>8.4640000000000007E-2</v>
      </c>
      <c r="S206" s="139">
        <v>0</v>
      </c>
      <c r="T206" s="140">
        <f>S206*H206</f>
        <v>0</v>
      </c>
      <c r="AR206" s="141" t="s">
        <v>1338</v>
      </c>
      <c r="AT206" s="141" t="s">
        <v>418</v>
      </c>
      <c r="AU206" s="141" t="s">
        <v>82</v>
      </c>
      <c r="AY206" s="16" t="s">
        <v>159</v>
      </c>
      <c r="BE206" s="142">
        <f>IF(N206="základní",J206,0)</f>
        <v>0</v>
      </c>
      <c r="BF206" s="142">
        <f>IF(N206="snížená",J206,0)</f>
        <v>0</v>
      </c>
      <c r="BG206" s="142">
        <f>IF(N206="zákl. přenesená",J206,0)</f>
        <v>0</v>
      </c>
      <c r="BH206" s="142">
        <f>IF(N206="sníž. přenesená",J206,0)</f>
        <v>0</v>
      </c>
      <c r="BI206" s="142">
        <f>IF(N206="nulová",J206,0)</f>
        <v>0</v>
      </c>
      <c r="BJ206" s="16" t="s">
        <v>82</v>
      </c>
      <c r="BK206" s="142">
        <f>ROUND(I206*H206,2)</f>
        <v>0</v>
      </c>
      <c r="BL206" s="16" t="s">
        <v>634</v>
      </c>
      <c r="BM206" s="141" t="s">
        <v>1437</v>
      </c>
    </row>
    <row r="207" spans="2:65" s="1" customFormat="1">
      <c r="B207" s="31"/>
      <c r="D207" s="143" t="s">
        <v>167</v>
      </c>
      <c r="F207" s="144" t="s">
        <v>1436</v>
      </c>
      <c r="I207" s="145"/>
      <c r="L207" s="31"/>
      <c r="M207" s="146"/>
      <c r="T207" s="54"/>
      <c r="AT207" s="16" t="s">
        <v>167</v>
      </c>
      <c r="AU207" s="16" t="s">
        <v>82</v>
      </c>
    </row>
    <row r="208" spans="2:65" s="1" customFormat="1" ht="24.2" customHeight="1">
      <c r="B208" s="129"/>
      <c r="C208" s="130" t="s">
        <v>426</v>
      </c>
      <c r="D208" s="130" t="s">
        <v>160</v>
      </c>
      <c r="E208" s="131" t="s">
        <v>1438</v>
      </c>
      <c r="F208" s="132" t="s">
        <v>1439</v>
      </c>
      <c r="G208" s="133" t="s">
        <v>210</v>
      </c>
      <c r="H208" s="134">
        <v>275</v>
      </c>
      <c r="I208" s="135"/>
      <c r="J208" s="136">
        <f>ROUND(I208*H208,2)</f>
        <v>0</v>
      </c>
      <c r="K208" s="132" t="s">
        <v>164</v>
      </c>
      <c r="L208" s="31"/>
      <c r="M208" s="137" t="s">
        <v>1</v>
      </c>
      <c r="N208" s="138" t="s">
        <v>39</v>
      </c>
      <c r="P208" s="139">
        <f>O208*H208</f>
        <v>0</v>
      </c>
      <c r="Q208" s="139">
        <v>0</v>
      </c>
      <c r="R208" s="139">
        <f>Q208*H208</f>
        <v>0</v>
      </c>
      <c r="S208" s="139">
        <v>0</v>
      </c>
      <c r="T208" s="140">
        <f>S208*H208</f>
        <v>0</v>
      </c>
      <c r="AR208" s="141" t="s">
        <v>634</v>
      </c>
      <c r="AT208" s="141" t="s">
        <v>160</v>
      </c>
      <c r="AU208" s="141" t="s">
        <v>82</v>
      </c>
      <c r="AY208" s="16" t="s">
        <v>159</v>
      </c>
      <c r="BE208" s="142">
        <f>IF(N208="základní",J208,0)</f>
        <v>0</v>
      </c>
      <c r="BF208" s="142">
        <f>IF(N208="snížená",J208,0)</f>
        <v>0</v>
      </c>
      <c r="BG208" s="142">
        <f>IF(N208="zákl. přenesená",J208,0)</f>
        <v>0</v>
      </c>
      <c r="BH208" s="142">
        <f>IF(N208="sníž. přenesená",J208,0)</f>
        <v>0</v>
      </c>
      <c r="BI208" s="142">
        <f>IF(N208="nulová",J208,0)</f>
        <v>0</v>
      </c>
      <c r="BJ208" s="16" t="s">
        <v>82</v>
      </c>
      <c r="BK208" s="142">
        <f>ROUND(I208*H208,2)</f>
        <v>0</v>
      </c>
      <c r="BL208" s="16" t="s">
        <v>634</v>
      </c>
      <c r="BM208" s="141" t="s">
        <v>1440</v>
      </c>
    </row>
    <row r="209" spans="2:65" s="1" customFormat="1" ht="19.5">
      <c r="B209" s="31"/>
      <c r="D209" s="143" t="s">
        <v>167</v>
      </c>
      <c r="F209" s="144" t="s">
        <v>1441</v>
      </c>
      <c r="I209" s="145"/>
      <c r="L209" s="31"/>
      <c r="M209" s="146"/>
      <c r="T209" s="54"/>
      <c r="AT209" s="16" t="s">
        <v>167</v>
      </c>
      <c r="AU209" s="16" t="s">
        <v>82</v>
      </c>
    </row>
    <row r="210" spans="2:65" s="1" customFormat="1">
      <c r="B210" s="31"/>
      <c r="D210" s="147" t="s">
        <v>169</v>
      </c>
      <c r="F210" s="148" t="s">
        <v>1442</v>
      </c>
      <c r="I210" s="145"/>
      <c r="L210" s="31"/>
      <c r="M210" s="146"/>
      <c r="T210" s="54"/>
      <c r="AT210" s="16" t="s">
        <v>169</v>
      </c>
      <c r="AU210" s="16" t="s">
        <v>82</v>
      </c>
    </row>
    <row r="211" spans="2:65" s="12" customFormat="1">
      <c r="B211" s="149"/>
      <c r="D211" s="143" t="s">
        <v>171</v>
      </c>
      <c r="E211" s="150" t="s">
        <v>1</v>
      </c>
      <c r="F211" s="151" t="s">
        <v>1443</v>
      </c>
      <c r="H211" s="152">
        <v>275</v>
      </c>
      <c r="I211" s="153"/>
      <c r="L211" s="149"/>
      <c r="M211" s="154"/>
      <c r="T211" s="155"/>
      <c r="AT211" s="150" t="s">
        <v>171</v>
      </c>
      <c r="AU211" s="150" t="s">
        <v>82</v>
      </c>
      <c r="AV211" s="12" t="s">
        <v>84</v>
      </c>
      <c r="AW211" s="12" t="s">
        <v>31</v>
      </c>
      <c r="AX211" s="12" t="s">
        <v>74</v>
      </c>
      <c r="AY211" s="150" t="s">
        <v>159</v>
      </c>
    </row>
    <row r="212" spans="2:65" s="13" customFormat="1">
      <c r="B212" s="156"/>
      <c r="D212" s="143" t="s">
        <v>171</v>
      </c>
      <c r="E212" s="157" t="s">
        <v>1</v>
      </c>
      <c r="F212" s="158" t="s">
        <v>173</v>
      </c>
      <c r="H212" s="159">
        <v>275</v>
      </c>
      <c r="I212" s="160"/>
      <c r="L212" s="156"/>
      <c r="M212" s="161"/>
      <c r="T212" s="162"/>
      <c r="AT212" s="157" t="s">
        <v>171</v>
      </c>
      <c r="AU212" s="157" t="s">
        <v>82</v>
      </c>
      <c r="AV212" s="13" t="s">
        <v>165</v>
      </c>
      <c r="AW212" s="13" t="s">
        <v>31</v>
      </c>
      <c r="AX212" s="13" t="s">
        <v>82</v>
      </c>
      <c r="AY212" s="157" t="s">
        <v>159</v>
      </c>
    </row>
    <row r="213" spans="2:65" s="1" customFormat="1" ht="16.5" customHeight="1">
      <c r="B213" s="129"/>
      <c r="C213" s="169" t="s">
        <v>432</v>
      </c>
      <c r="D213" s="169" t="s">
        <v>418</v>
      </c>
      <c r="E213" s="170" t="s">
        <v>1444</v>
      </c>
      <c r="F213" s="171" t="s">
        <v>1445</v>
      </c>
      <c r="G213" s="172" t="s">
        <v>210</v>
      </c>
      <c r="H213" s="173">
        <v>316.25</v>
      </c>
      <c r="I213" s="174"/>
      <c r="J213" s="175">
        <f>ROUND(I213*H213,2)</f>
        <v>0</v>
      </c>
      <c r="K213" s="171" t="s">
        <v>164</v>
      </c>
      <c r="L213" s="176"/>
      <c r="M213" s="177" t="s">
        <v>1</v>
      </c>
      <c r="N213" s="178" t="s">
        <v>39</v>
      </c>
      <c r="P213" s="139">
        <f>O213*H213</f>
        <v>0</v>
      </c>
      <c r="Q213" s="139">
        <v>6.4000000000000005E-4</v>
      </c>
      <c r="R213" s="139">
        <f>Q213*H213</f>
        <v>0.20240000000000002</v>
      </c>
      <c r="S213" s="139">
        <v>0</v>
      </c>
      <c r="T213" s="140">
        <f>S213*H213</f>
        <v>0</v>
      </c>
      <c r="AR213" s="141" t="s">
        <v>1446</v>
      </c>
      <c r="AT213" s="141" t="s">
        <v>418</v>
      </c>
      <c r="AU213" s="141" t="s">
        <v>82</v>
      </c>
      <c r="AY213" s="16" t="s">
        <v>159</v>
      </c>
      <c r="BE213" s="142">
        <f>IF(N213="základní",J213,0)</f>
        <v>0</v>
      </c>
      <c r="BF213" s="142">
        <f>IF(N213="snížená",J213,0)</f>
        <v>0</v>
      </c>
      <c r="BG213" s="142">
        <f>IF(N213="zákl. přenesená",J213,0)</f>
        <v>0</v>
      </c>
      <c r="BH213" s="142">
        <f>IF(N213="sníž. přenesená",J213,0)</f>
        <v>0</v>
      </c>
      <c r="BI213" s="142">
        <f>IF(N213="nulová",J213,0)</f>
        <v>0</v>
      </c>
      <c r="BJ213" s="16" t="s">
        <v>82</v>
      </c>
      <c r="BK213" s="142">
        <f>ROUND(I213*H213,2)</f>
        <v>0</v>
      </c>
      <c r="BL213" s="16" t="s">
        <v>1446</v>
      </c>
      <c r="BM213" s="141" t="s">
        <v>1447</v>
      </c>
    </row>
    <row r="214" spans="2:65" s="1" customFormat="1">
      <c r="B214" s="31"/>
      <c r="D214" s="143" t="s">
        <v>167</v>
      </c>
      <c r="F214" s="144" t="s">
        <v>1445</v>
      </c>
      <c r="I214" s="145"/>
      <c r="L214" s="31"/>
      <c r="M214" s="146"/>
      <c r="T214" s="54"/>
      <c r="AT214" s="16" t="s">
        <v>167</v>
      </c>
      <c r="AU214" s="16" t="s">
        <v>82</v>
      </c>
    </row>
    <row r="215" spans="2:65" s="12" customFormat="1">
      <c r="B215" s="149"/>
      <c r="D215" s="143" t="s">
        <v>171</v>
      </c>
      <c r="F215" s="151" t="s">
        <v>1448</v>
      </c>
      <c r="H215" s="152">
        <v>316.25</v>
      </c>
      <c r="I215" s="153"/>
      <c r="L215" s="149"/>
      <c r="M215" s="154"/>
      <c r="T215" s="155"/>
      <c r="AT215" s="150" t="s">
        <v>171</v>
      </c>
      <c r="AU215" s="150" t="s">
        <v>82</v>
      </c>
      <c r="AV215" s="12" t="s">
        <v>84</v>
      </c>
      <c r="AW215" s="12" t="s">
        <v>3</v>
      </c>
      <c r="AX215" s="12" t="s">
        <v>82</v>
      </c>
      <c r="AY215" s="150" t="s">
        <v>159</v>
      </c>
    </row>
    <row r="216" spans="2:65" s="1" customFormat="1" ht="24.2" customHeight="1">
      <c r="B216" s="129"/>
      <c r="C216" s="130" t="s">
        <v>437</v>
      </c>
      <c r="D216" s="130" t="s">
        <v>160</v>
      </c>
      <c r="E216" s="131" t="s">
        <v>1449</v>
      </c>
      <c r="F216" s="132" t="s">
        <v>1450</v>
      </c>
      <c r="G216" s="133" t="s">
        <v>210</v>
      </c>
      <c r="H216" s="134">
        <v>1895</v>
      </c>
      <c r="I216" s="135"/>
      <c r="J216" s="136">
        <f>ROUND(I216*H216,2)</f>
        <v>0</v>
      </c>
      <c r="K216" s="132" t="s">
        <v>164</v>
      </c>
      <c r="L216" s="31"/>
      <c r="M216" s="137" t="s">
        <v>1</v>
      </c>
      <c r="N216" s="138" t="s">
        <v>39</v>
      </c>
      <c r="P216" s="139">
        <f>O216*H216</f>
        <v>0</v>
      </c>
      <c r="Q216" s="139">
        <v>0</v>
      </c>
      <c r="R216" s="139">
        <f>Q216*H216</f>
        <v>0</v>
      </c>
      <c r="S216" s="139">
        <v>0</v>
      </c>
      <c r="T216" s="140">
        <f>S216*H216</f>
        <v>0</v>
      </c>
      <c r="AR216" s="141" t="s">
        <v>634</v>
      </c>
      <c r="AT216" s="141" t="s">
        <v>160</v>
      </c>
      <c r="AU216" s="141" t="s">
        <v>82</v>
      </c>
      <c r="AY216" s="16" t="s">
        <v>159</v>
      </c>
      <c r="BE216" s="142">
        <f>IF(N216="základní",J216,0)</f>
        <v>0</v>
      </c>
      <c r="BF216" s="142">
        <f>IF(N216="snížená",J216,0)</f>
        <v>0</v>
      </c>
      <c r="BG216" s="142">
        <f>IF(N216="zákl. přenesená",J216,0)</f>
        <v>0</v>
      </c>
      <c r="BH216" s="142">
        <f>IF(N216="sníž. přenesená",J216,0)</f>
        <v>0</v>
      </c>
      <c r="BI216" s="142">
        <f>IF(N216="nulová",J216,0)</f>
        <v>0</v>
      </c>
      <c r="BJ216" s="16" t="s">
        <v>82</v>
      </c>
      <c r="BK216" s="142">
        <f>ROUND(I216*H216,2)</f>
        <v>0</v>
      </c>
      <c r="BL216" s="16" t="s">
        <v>634</v>
      </c>
      <c r="BM216" s="141" t="s">
        <v>1451</v>
      </c>
    </row>
    <row r="217" spans="2:65" s="1" customFormat="1">
      <c r="B217" s="31"/>
      <c r="D217" s="143" t="s">
        <v>167</v>
      </c>
      <c r="F217" s="144" t="s">
        <v>1450</v>
      </c>
      <c r="I217" s="145"/>
      <c r="L217" s="31"/>
      <c r="M217" s="146"/>
      <c r="T217" s="54"/>
      <c r="AT217" s="16" t="s">
        <v>167</v>
      </c>
      <c r="AU217" s="16" t="s">
        <v>82</v>
      </c>
    </row>
    <row r="218" spans="2:65" s="1" customFormat="1">
      <c r="B218" s="31"/>
      <c r="D218" s="147" t="s">
        <v>169</v>
      </c>
      <c r="F218" s="148" t="s">
        <v>1452</v>
      </c>
      <c r="I218" s="145"/>
      <c r="L218" s="31"/>
      <c r="M218" s="146"/>
      <c r="T218" s="54"/>
      <c r="AT218" s="16" t="s">
        <v>169</v>
      </c>
      <c r="AU218" s="16" t="s">
        <v>82</v>
      </c>
    </row>
    <row r="219" spans="2:65" s="1" customFormat="1" ht="16.5" customHeight="1">
      <c r="B219" s="129"/>
      <c r="C219" s="169" t="s">
        <v>445</v>
      </c>
      <c r="D219" s="169" t="s">
        <v>418</v>
      </c>
      <c r="E219" s="170" t="s">
        <v>1453</v>
      </c>
      <c r="F219" s="171" t="s">
        <v>1454</v>
      </c>
      <c r="G219" s="172" t="s">
        <v>210</v>
      </c>
      <c r="H219" s="173">
        <v>1895</v>
      </c>
      <c r="I219" s="174"/>
      <c r="J219" s="175">
        <f>ROUND(I219*H219,2)</f>
        <v>0</v>
      </c>
      <c r="K219" s="171" t="s">
        <v>164</v>
      </c>
      <c r="L219" s="176"/>
      <c r="M219" s="177" t="s">
        <v>1</v>
      </c>
      <c r="N219" s="178" t="s">
        <v>39</v>
      </c>
      <c r="P219" s="139">
        <f>O219*H219</f>
        <v>0</v>
      </c>
      <c r="Q219" s="139">
        <v>8.9999999999999998E-4</v>
      </c>
      <c r="R219" s="139">
        <f>Q219*H219</f>
        <v>1.7055</v>
      </c>
      <c r="S219" s="139">
        <v>0</v>
      </c>
      <c r="T219" s="140">
        <f>S219*H219</f>
        <v>0</v>
      </c>
      <c r="AR219" s="141" t="s">
        <v>1338</v>
      </c>
      <c r="AT219" s="141" t="s">
        <v>418</v>
      </c>
      <c r="AU219" s="141" t="s">
        <v>82</v>
      </c>
      <c r="AY219" s="16" t="s">
        <v>159</v>
      </c>
      <c r="BE219" s="142">
        <f>IF(N219="základní",J219,0)</f>
        <v>0</v>
      </c>
      <c r="BF219" s="142">
        <f>IF(N219="snížená",J219,0)</f>
        <v>0</v>
      </c>
      <c r="BG219" s="142">
        <f>IF(N219="zákl. přenesená",J219,0)</f>
        <v>0</v>
      </c>
      <c r="BH219" s="142">
        <f>IF(N219="sníž. přenesená",J219,0)</f>
        <v>0</v>
      </c>
      <c r="BI219" s="142">
        <f>IF(N219="nulová",J219,0)</f>
        <v>0</v>
      </c>
      <c r="BJ219" s="16" t="s">
        <v>82</v>
      </c>
      <c r="BK219" s="142">
        <f>ROUND(I219*H219,2)</f>
        <v>0</v>
      </c>
      <c r="BL219" s="16" t="s">
        <v>634</v>
      </c>
      <c r="BM219" s="141" t="s">
        <v>1455</v>
      </c>
    </row>
    <row r="220" spans="2:65" s="1" customFormat="1">
      <c r="B220" s="31"/>
      <c r="D220" s="143" t="s">
        <v>167</v>
      </c>
      <c r="F220" s="144" t="s">
        <v>1454</v>
      </c>
      <c r="I220" s="145"/>
      <c r="L220" s="31"/>
      <c r="M220" s="146"/>
      <c r="T220" s="54"/>
      <c r="AT220" s="16" t="s">
        <v>167</v>
      </c>
      <c r="AU220" s="16" t="s">
        <v>82</v>
      </c>
    </row>
    <row r="221" spans="2:65" s="1" customFormat="1" ht="16.5" customHeight="1">
      <c r="B221" s="129"/>
      <c r="C221" s="130" t="s">
        <v>452</v>
      </c>
      <c r="D221" s="130" t="s">
        <v>160</v>
      </c>
      <c r="E221" s="131" t="s">
        <v>1456</v>
      </c>
      <c r="F221" s="132" t="s">
        <v>1457</v>
      </c>
      <c r="G221" s="133" t="s">
        <v>218</v>
      </c>
      <c r="H221" s="134">
        <v>18</v>
      </c>
      <c r="I221" s="135"/>
      <c r="J221" s="136">
        <f>ROUND(I221*H221,2)</f>
        <v>0</v>
      </c>
      <c r="K221" s="132" t="s">
        <v>164</v>
      </c>
      <c r="L221" s="31"/>
      <c r="M221" s="137" t="s">
        <v>1</v>
      </c>
      <c r="N221" s="138" t="s">
        <v>39</v>
      </c>
      <c r="P221" s="139">
        <f>O221*H221</f>
        <v>0</v>
      </c>
      <c r="Q221" s="139">
        <v>0</v>
      </c>
      <c r="R221" s="139">
        <f>Q221*H221</f>
        <v>0</v>
      </c>
      <c r="S221" s="139">
        <v>0</v>
      </c>
      <c r="T221" s="140">
        <f>S221*H221</f>
        <v>0</v>
      </c>
      <c r="AR221" s="141" t="s">
        <v>634</v>
      </c>
      <c r="AT221" s="141" t="s">
        <v>160</v>
      </c>
      <c r="AU221" s="141" t="s">
        <v>82</v>
      </c>
      <c r="AY221" s="16" t="s">
        <v>159</v>
      </c>
      <c r="BE221" s="142">
        <f>IF(N221="základní",J221,0)</f>
        <v>0</v>
      </c>
      <c r="BF221" s="142">
        <f>IF(N221="snížená",J221,0)</f>
        <v>0</v>
      </c>
      <c r="BG221" s="142">
        <f>IF(N221="zákl. přenesená",J221,0)</f>
        <v>0</v>
      </c>
      <c r="BH221" s="142">
        <f>IF(N221="sníž. přenesená",J221,0)</f>
        <v>0</v>
      </c>
      <c r="BI221" s="142">
        <f>IF(N221="nulová",J221,0)</f>
        <v>0</v>
      </c>
      <c r="BJ221" s="16" t="s">
        <v>82</v>
      </c>
      <c r="BK221" s="142">
        <f>ROUND(I221*H221,2)</f>
        <v>0</v>
      </c>
      <c r="BL221" s="16" t="s">
        <v>634</v>
      </c>
      <c r="BM221" s="141" t="s">
        <v>1458</v>
      </c>
    </row>
    <row r="222" spans="2:65" s="1" customFormat="1">
      <c r="B222" s="31"/>
      <c r="D222" s="143" t="s">
        <v>167</v>
      </c>
      <c r="F222" s="144" t="s">
        <v>1457</v>
      </c>
      <c r="I222" s="145"/>
      <c r="L222" s="31"/>
      <c r="M222" s="146"/>
      <c r="T222" s="54"/>
      <c r="AT222" s="16" t="s">
        <v>167</v>
      </c>
      <c r="AU222" s="16" t="s">
        <v>82</v>
      </c>
    </row>
    <row r="223" spans="2:65" s="1" customFormat="1">
      <c r="B223" s="31"/>
      <c r="D223" s="147" t="s">
        <v>169</v>
      </c>
      <c r="F223" s="148" t="s">
        <v>1459</v>
      </c>
      <c r="I223" s="145"/>
      <c r="L223" s="31"/>
      <c r="M223" s="146"/>
      <c r="T223" s="54"/>
      <c r="AT223" s="16" t="s">
        <v>169</v>
      </c>
      <c r="AU223" s="16" t="s">
        <v>82</v>
      </c>
    </row>
    <row r="224" spans="2:65" s="1" customFormat="1" ht="16.5" customHeight="1">
      <c r="B224" s="129"/>
      <c r="C224" s="130" t="s">
        <v>328</v>
      </c>
      <c r="D224" s="130" t="s">
        <v>160</v>
      </c>
      <c r="E224" s="131" t="s">
        <v>1460</v>
      </c>
      <c r="F224" s="132" t="s">
        <v>1461</v>
      </c>
      <c r="G224" s="133" t="s">
        <v>218</v>
      </c>
      <c r="H224" s="134">
        <v>12</v>
      </c>
      <c r="I224" s="135"/>
      <c r="J224" s="136">
        <f>ROUND(I224*H224,2)</f>
        <v>0</v>
      </c>
      <c r="K224" s="132" t="s">
        <v>164</v>
      </c>
      <c r="L224" s="31"/>
      <c r="M224" s="137" t="s">
        <v>1</v>
      </c>
      <c r="N224" s="138" t="s">
        <v>39</v>
      </c>
      <c r="P224" s="139">
        <f>O224*H224</f>
        <v>0</v>
      </c>
      <c r="Q224" s="139">
        <v>0</v>
      </c>
      <c r="R224" s="139">
        <f>Q224*H224</f>
        <v>0</v>
      </c>
      <c r="S224" s="139">
        <v>0</v>
      </c>
      <c r="T224" s="140">
        <f>S224*H224</f>
        <v>0</v>
      </c>
      <c r="AR224" s="141" t="s">
        <v>634</v>
      </c>
      <c r="AT224" s="141" t="s">
        <v>160</v>
      </c>
      <c r="AU224" s="141" t="s">
        <v>82</v>
      </c>
      <c r="AY224" s="16" t="s">
        <v>159</v>
      </c>
      <c r="BE224" s="142">
        <f>IF(N224="základní",J224,0)</f>
        <v>0</v>
      </c>
      <c r="BF224" s="142">
        <f>IF(N224="snížená",J224,0)</f>
        <v>0</v>
      </c>
      <c r="BG224" s="142">
        <f>IF(N224="zákl. přenesená",J224,0)</f>
        <v>0</v>
      </c>
      <c r="BH224" s="142">
        <f>IF(N224="sníž. přenesená",J224,0)</f>
        <v>0</v>
      </c>
      <c r="BI224" s="142">
        <f>IF(N224="nulová",J224,0)</f>
        <v>0</v>
      </c>
      <c r="BJ224" s="16" t="s">
        <v>82</v>
      </c>
      <c r="BK224" s="142">
        <f>ROUND(I224*H224,2)</f>
        <v>0</v>
      </c>
      <c r="BL224" s="16" t="s">
        <v>634</v>
      </c>
      <c r="BM224" s="141" t="s">
        <v>1462</v>
      </c>
    </row>
    <row r="225" spans="2:65" s="1" customFormat="1">
      <c r="B225" s="31"/>
      <c r="D225" s="143" t="s">
        <v>167</v>
      </c>
      <c r="F225" s="144" t="s">
        <v>1461</v>
      </c>
      <c r="I225" s="145"/>
      <c r="L225" s="31"/>
      <c r="M225" s="146"/>
      <c r="T225" s="54"/>
      <c r="AT225" s="16" t="s">
        <v>167</v>
      </c>
      <c r="AU225" s="16" t="s">
        <v>82</v>
      </c>
    </row>
    <row r="226" spans="2:65" s="1" customFormat="1">
      <c r="B226" s="31"/>
      <c r="D226" s="147" t="s">
        <v>169</v>
      </c>
      <c r="F226" s="148" t="s">
        <v>1463</v>
      </c>
      <c r="I226" s="145"/>
      <c r="L226" s="31"/>
      <c r="M226" s="146"/>
      <c r="T226" s="54"/>
      <c r="AT226" s="16" t="s">
        <v>169</v>
      </c>
      <c r="AU226" s="16" t="s">
        <v>82</v>
      </c>
    </row>
    <row r="227" spans="2:65" s="1" customFormat="1" ht="16.5" customHeight="1">
      <c r="B227" s="129"/>
      <c r="C227" s="130" t="s">
        <v>463</v>
      </c>
      <c r="D227" s="130" t="s">
        <v>160</v>
      </c>
      <c r="E227" s="131" t="s">
        <v>1464</v>
      </c>
      <c r="F227" s="132" t="s">
        <v>1465</v>
      </c>
      <c r="G227" s="133" t="s">
        <v>218</v>
      </c>
      <c r="H227" s="134">
        <v>4</v>
      </c>
      <c r="I227" s="135"/>
      <c r="J227" s="136">
        <f>ROUND(I227*H227,2)</f>
        <v>0</v>
      </c>
      <c r="K227" s="132" t="s">
        <v>164</v>
      </c>
      <c r="L227" s="31"/>
      <c r="M227" s="137" t="s">
        <v>1</v>
      </c>
      <c r="N227" s="138" t="s">
        <v>39</v>
      </c>
      <c r="P227" s="139">
        <f>O227*H227</f>
        <v>0</v>
      </c>
      <c r="Q227" s="139">
        <v>0</v>
      </c>
      <c r="R227" s="139">
        <f>Q227*H227</f>
        <v>0</v>
      </c>
      <c r="S227" s="139">
        <v>0</v>
      </c>
      <c r="T227" s="140">
        <f>S227*H227</f>
        <v>0</v>
      </c>
      <c r="AR227" s="141" t="s">
        <v>634</v>
      </c>
      <c r="AT227" s="141" t="s">
        <v>160</v>
      </c>
      <c r="AU227" s="141" t="s">
        <v>82</v>
      </c>
      <c r="AY227" s="16" t="s">
        <v>159</v>
      </c>
      <c r="BE227" s="142">
        <f>IF(N227="základní",J227,0)</f>
        <v>0</v>
      </c>
      <c r="BF227" s="142">
        <f>IF(N227="snížená",J227,0)</f>
        <v>0</v>
      </c>
      <c r="BG227" s="142">
        <f>IF(N227="zákl. přenesená",J227,0)</f>
        <v>0</v>
      </c>
      <c r="BH227" s="142">
        <f>IF(N227="sníž. přenesená",J227,0)</f>
        <v>0</v>
      </c>
      <c r="BI227" s="142">
        <f>IF(N227="nulová",J227,0)</f>
        <v>0</v>
      </c>
      <c r="BJ227" s="16" t="s">
        <v>82</v>
      </c>
      <c r="BK227" s="142">
        <f>ROUND(I227*H227,2)</f>
        <v>0</v>
      </c>
      <c r="BL227" s="16" t="s">
        <v>634</v>
      </c>
      <c r="BM227" s="141" t="s">
        <v>1466</v>
      </c>
    </row>
    <row r="228" spans="2:65" s="1" customFormat="1">
      <c r="B228" s="31"/>
      <c r="D228" s="143" t="s">
        <v>167</v>
      </c>
      <c r="F228" s="144" t="s">
        <v>1465</v>
      </c>
      <c r="I228" s="145"/>
      <c r="L228" s="31"/>
      <c r="M228" s="146"/>
      <c r="T228" s="54"/>
      <c r="AT228" s="16" t="s">
        <v>167</v>
      </c>
      <c r="AU228" s="16" t="s">
        <v>82</v>
      </c>
    </row>
    <row r="229" spans="2:65" s="1" customFormat="1">
      <c r="B229" s="31"/>
      <c r="D229" s="147" t="s">
        <v>169</v>
      </c>
      <c r="F229" s="148" t="s">
        <v>1467</v>
      </c>
      <c r="I229" s="145"/>
      <c r="L229" s="31"/>
      <c r="M229" s="146"/>
      <c r="T229" s="54"/>
      <c r="AT229" s="16" t="s">
        <v>169</v>
      </c>
      <c r="AU229" s="16" t="s">
        <v>82</v>
      </c>
    </row>
    <row r="230" spans="2:65" s="1" customFormat="1" ht="16.5" customHeight="1">
      <c r="B230" s="129"/>
      <c r="C230" s="130" t="s">
        <v>470</v>
      </c>
      <c r="D230" s="130" t="s">
        <v>160</v>
      </c>
      <c r="E230" s="131" t="s">
        <v>1468</v>
      </c>
      <c r="F230" s="132" t="s">
        <v>1469</v>
      </c>
      <c r="G230" s="133" t="s">
        <v>218</v>
      </c>
      <c r="H230" s="134">
        <v>2</v>
      </c>
      <c r="I230" s="135"/>
      <c r="J230" s="136">
        <f>ROUND(I230*H230,2)</f>
        <v>0</v>
      </c>
      <c r="K230" s="132" t="s">
        <v>164</v>
      </c>
      <c r="L230" s="31"/>
      <c r="M230" s="137" t="s">
        <v>1</v>
      </c>
      <c r="N230" s="138" t="s">
        <v>39</v>
      </c>
      <c r="P230" s="139">
        <f>O230*H230</f>
        <v>0</v>
      </c>
      <c r="Q230" s="139">
        <v>0</v>
      </c>
      <c r="R230" s="139">
        <f>Q230*H230</f>
        <v>0</v>
      </c>
      <c r="S230" s="139">
        <v>0</v>
      </c>
      <c r="T230" s="140">
        <f>S230*H230</f>
        <v>0</v>
      </c>
      <c r="AR230" s="141" t="s">
        <v>634</v>
      </c>
      <c r="AT230" s="141" t="s">
        <v>160</v>
      </c>
      <c r="AU230" s="141" t="s">
        <v>82</v>
      </c>
      <c r="AY230" s="16" t="s">
        <v>159</v>
      </c>
      <c r="BE230" s="142">
        <f>IF(N230="základní",J230,0)</f>
        <v>0</v>
      </c>
      <c r="BF230" s="142">
        <f>IF(N230="snížená",J230,0)</f>
        <v>0</v>
      </c>
      <c r="BG230" s="142">
        <f>IF(N230="zákl. přenesená",J230,0)</f>
        <v>0</v>
      </c>
      <c r="BH230" s="142">
        <f>IF(N230="sníž. přenesená",J230,0)</f>
        <v>0</v>
      </c>
      <c r="BI230" s="142">
        <f>IF(N230="nulová",J230,0)</f>
        <v>0</v>
      </c>
      <c r="BJ230" s="16" t="s">
        <v>82</v>
      </c>
      <c r="BK230" s="142">
        <f>ROUND(I230*H230,2)</f>
        <v>0</v>
      </c>
      <c r="BL230" s="16" t="s">
        <v>634</v>
      </c>
      <c r="BM230" s="141" t="s">
        <v>1470</v>
      </c>
    </row>
    <row r="231" spans="2:65" s="1" customFormat="1">
      <c r="B231" s="31"/>
      <c r="D231" s="143" t="s">
        <v>167</v>
      </c>
      <c r="F231" s="144" t="s">
        <v>1469</v>
      </c>
      <c r="I231" s="145"/>
      <c r="L231" s="31"/>
      <c r="M231" s="146"/>
      <c r="T231" s="54"/>
      <c r="AT231" s="16" t="s">
        <v>167</v>
      </c>
      <c r="AU231" s="16" t="s">
        <v>82</v>
      </c>
    </row>
    <row r="232" spans="2:65" s="1" customFormat="1">
      <c r="B232" s="31"/>
      <c r="D232" s="147" t="s">
        <v>169</v>
      </c>
      <c r="F232" s="148" t="s">
        <v>1471</v>
      </c>
      <c r="I232" s="145"/>
      <c r="L232" s="31"/>
      <c r="M232" s="146"/>
      <c r="T232" s="54"/>
      <c r="AT232" s="16" t="s">
        <v>169</v>
      </c>
      <c r="AU232" s="16" t="s">
        <v>82</v>
      </c>
    </row>
    <row r="233" spans="2:65" s="1" customFormat="1" ht="16.5" customHeight="1">
      <c r="B233" s="129"/>
      <c r="C233" s="130" t="s">
        <v>477</v>
      </c>
      <c r="D233" s="130" t="s">
        <v>160</v>
      </c>
      <c r="E233" s="131" t="s">
        <v>1472</v>
      </c>
      <c r="F233" s="132" t="s">
        <v>1473</v>
      </c>
      <c r="G233" s="133" t="s">
        <v>218</v>
      </c>
      <c r="H233" s="134">
        <v>4</v>
      </c>
      <c r="I233" s="135"/>
      <c r="J233" s="136">
        <f>ROUND(I233*H233,2)</f>
        <v>0</v>
      </c>
      <c r="K233" s="132" t="s">
        <v>164</v>
      </c>
      <c r="L233" s="31"/>
      <c r="M233" s="137" t="s">
        <v>1</v>
      </c>
      <c r="N233" s="138" t="s">
        <v>39</v>
      </c>
      <c r="P233" s="139">
        <f>O233*H233</f>
        <v>0</v>
      </c>
      <c r="Q233" s="139">
        <v>0</v>
      </c>
      <c r="R233" s="139">
        <f>Q233*H233</f>
        <v>0</v>
      </c>
      <c r="S233" s="139">
        <v>0</v>
      </c>
      <c r="T233" s="140">
        <f>S233*H233</f>
        <v>0</v>
      </c>
      <c r="AR233" s="141" t="s">
        <v>634</v>
      </c>
      <c r="AT233" s="141" t="s">
        <v>160</v>
      </c>
      <c r="AU233" s="141" t="s">
        <v>82</v>
      </c>
      <c r="AY233" s="16" t="s">
        <v>159</v>
      </c>
      <c r="BE233" s="142">
        <f>IF(N233="základní",J233,0)</f>
        <v>0</v>
      </c>
      <c r="BF233" s="142">
        <f>IF(N233="snížená",J233,0)</f>
        <v>0</v>
      </c>
      <c r="BG233" s="142">
        <f>IF(N233="zákl. přenesená",J233,0)</f>
        <v>0</v>
      </c>
      <c r="BH233" s="142">
        <f>IF(N233="sníž. přenesená",J233,0)</f>
        <v>0</v>
      </c>
      <c r="BI233" s="142">
        <f>IF(N233="nulová",J233,0)</f>
        <v>0</v>
      </c>
      <c r="BJ233" s="16" t="s">
        <v>82</v>
      </c>
      <c r="BK233" s="142">
        <f>ROUND(I233*H233,2)</f>
        <v>0</v>
      </c>
      <c r="BL233" s="16" t="s">
        <v>634</v>
      </c>
      <c r="BM233" s="141" t="s">
        <v>1474</v>
      </c>
    </row>
    <row r="234" spans="2:65" s="1" customFormat="1">
      <c r="B234" s="31"/>
      <c r="D234" s="143" t="s">
        <v>167</v>
      </c>
      <c r="F234" s="144" t="s">
        <v>1473</v>
      </c>
      <c r="I234" s="145"/>
      <c r="L234" s="31"/>
      <c r="M234" s="146"/>
      <c r="T234" s="54"/>
      <c r="AT234" s="16" t="s">
        <v>167</v>
      </c>
      <c r="AU234" s="16" t="s">
        <v>82</v>
      </c>
    </row>
    <row r="235" spans="2:65" s="1" customFormat="1">
      <c r="B235" s="31"/>
      <c r="D235" s="147" t="s">
        <v>169</v>
      </c>
      <c r="F235" s="148" t="s">
        <v>1475</v>
      </c>
      <c r="I235" s="145"/>
      <c r="L235" s="31"/>
      <c r="M235" s="146"/>
      <c r="T235" s="54"/>
      <c r="AT235" s="16" t="s">
        <v>169</v>
      </c>
      <c r="AU235" s="16" t="s">
        <v>82</v>
      </c>
    </row>
    <row r="236" spans="2:65" s="1" customFormat="1" ht="16.5" customHeight="1">
      <c r="B236" s="129"/>
      <c r="C236" s="130" t="s">
        <v>481</v>
      </c>
      <c r="D236" s="130" t="s">
        <v>160</v>
      </c>
      <c r="E236" s="131" t="s">
        <v>1476</v>
      </c>
      <c r="F236" s="132" t="s">
        <v>1477</v>
      </c>
      <c r="G236" s="133" t="s">
        <v>218</v>
      </c>
      <c r="H236" s="134">
        <v>2</v>
      </c>
      <c r="I236" s="135"/>
      <c r="J236" s="136">
        <f>ROUND(I236*H236,2)</f>
        <v>0</v>
      </c>
      <c r="K236" s="132" t="s">
        <v>164</v>
      </c>
      <c r="L236" s="31"/>
      <c r="M236" s="137" t="s">
        <v>1</v>
      </c>
      <c r="N236" s="138" t="s">
        <v>39</v>
      </c>
      <c r="P236" s="139">
        <f>O236*H236</f>
        <v>0</v>
      </c>
      <c r="Q236" s="139">
        <v>0</v>
      </c>
      <c r="R236" s="139">
        <f>Q236*H236</f>
        <v>0</v>
      </c>
      <c r="S236" s="139">
        <v>0</v>
      </c>
      <c r="T236" s="140">
        <f>S236*H236</f>
        <v>0</v>
      </c>
      <c r="AR236" s="141" t="s">
        <v>634</v>
      </c>
      <c r="AT236" s="141" t="s">
        <v>160</v>
      </c>
      <c r="AU236" s="141" t="s">
        <v>82</v>
      </c>
      <c r="AY236" s="16" t="s">
        <v>159</v>
      </c>
      <c r="BE236" s="142">
        <f>IF(N236="základní",J236,0)</f>
        <v>0</v>
      </c>
      <c r="BF236" s="142">
        <f>IF(N236="snížená",J236,0)</f>
        <v>0</v>
      </c>
      <c r="BG236" s="142">
        <f>IF(N236="zákl. přenesená",J236,0)</f>
        <v>0</v>
      </c>
      <c r="BH236" s="142">
        <f>IF(N236="sníž. přenesená",J236,0)</f>
        <v>0</v>
      </c>
      <c r="BI236" s="142">
        <f>IF(N236="nulová",J236,0)</f>
        <v>0</v>
      </c>
      <c r="BJ236" s="16" t="s">
        <v>82</v>
      </c>
      <c r="BK236" s="142">
        <f>ROUND(I236*H236,2)</f>
        <v>0</v>
      </c>
      <c r="BL236" s="16" t="s">
        <v>634</v>
      </c>
      <c r="BM236" s="141" t="s">
        <v>1478</v>
      </c>
    </row>
    <row r="237" spans="2:65" s="1" customFormat="1">
      <c r="B237" s="31"/>
      <c r="D237" s="143" t="s">
        <v>167</v>
      </c>
      <c r="F237" s="144" t="s">
        <v>1477</v>
      </c>
      <c r="I237" s="145"/>
      <c r="L237" s="31"/>
      <c r="M237" s="146"/>
      <c r="T237" s="54"/>
      <c r="AT237" s="16" t="s">
        <v>167</v>
      </c>
      <c r="AU237" s="16" t="s">
        <v>82</v>
      </c>
    </row>
    <row r="238" spans="2:65" s="1" customFormat="1">
      <c r="B238" s="31"/>
      <c r="D238" s="147" t="s">
        <v>169</v>
      </c>
      <c r="F238" s="148" t="s">
        <v>1479</v>
      </c>
      <c r="I238" s="145"/>
      <c r="L238" s="31"/>
      <c r="M238" s="146"/>
      <c r="T238" s="54"/>
      <c r="AT238" s="16" t="s">
        <v>169</v>
      </c>
      <c r="AU238" s="16" t="s">
        <v>82</v>
      </c>
    </row>
    <row r="239" spans="2:65" s="1" customFormat="1" ht="16.5" customHeight="1">
      <c r="B239" s="129"/>
      <c r="C239" s="130" t="s">
        <v>490</v>
      </c>
      <c r="D239" s="130" t="s">
        <v>160</v>
      </c>
      <c r="E239" s="131" t="s">
        <v>1480</v>
      </c>
      <c r="F239" s="132" t="s">
        <v>1481</v>
      </c>
      <c r="G239" s="133" t="s">
        <v>218</v>
      </c>
      <c r="H239" s="134">
        <v>2</v>
      </c>
      <c r="I239" s="135"/>
      <c r="J239" s="136">
        <f>ROUND(I239*H239,2)</f>
        <v>0</v>
      </c>
      <c r="K239" s="132" t="s">
        <v>164</v>
      </c>
      <c r="L239" s="31"/>
      <c r="M239" s="137" t="s">
        <v>1</v>
      </c>
      <c r="N239" s="138" t="s">
        <v>39</v>
      </c>
      <c r="P239" s="139">
        <f>O239*H239</f>
        <v>0</v>
      </c>
      <c r="Q239" s="139">
        <v>0</v>
      </c>
      <c r="R239" s="139">
        <f>Q239*H239</f>
        <v>0</v>
      </c>
      <c r="S239" s="139">
        <v>0</v>
      </c>
      <c r="T239" s="140">
        <f>S239*H239</f>
        <v>0</v>
      </c>
      <c r="AR239" s="141" t="s">
        <v>634</v>
      </c>
      <c r="AT239" s="141" t="s">
        <v>160</v>
      </c>
      <c r="AU239" s="141" t="s">
        <v>82</v>
      </c>
      <c r="AY239" s="16" t="s">
        <v>159</v>
      </c>
      <c r="BE239" s="142">
        <f>IF(N239="základní",J239,0)</f>
        <v>0</v>
      </c>
      <c r="BF239" s="142">
        <f>IF(N239="snížená",J239,0)</f>
        <v>0</v>
      </c>
      <c r="BG239" s="142">
        <f>IF(N239="zákl. přenesená",J239,0)</f>
        <v>0</v>
      </c>
      <c r="BH239" s="142">
        <f>IF(N239="sníž. přenesená",J239,0)</f>
        <v>0</v>
      </c>
      <c r="BI239" s="142">
        <f>IF(N239="nulová",J239,0)</f>
        <v>0</v>
      </c>
      <c r="BJ239" s="16" t="s">
        <v>82</v>
      </c>
      <c r="BK239" s="142">
        <f>ROUND(I239*H239,2)</f>
        <v>0</v>
      </c>
      <c r="BL239" s="16" t="s">
        <v>634</v>
      </c>
      <c r="BM239" s="141" t="s">
        <v>1482</v>
      </c>
    </row>
    <row r="240" spans="2:65" s="1" customFormat="1">
      <c r="B240" s="31"/>
      <c r="D240" s="143" t="s">
        <v>167</v>
      </c>
      <c r="F240" s="144" t="s">
        <v>1481</v>
      </c>
      <c r="I240" s="145"/>
      <c r="L240" s="31"/>
      <c r="M240" s="146"/>
      <c r="T240" s="54"/>
      <c r="AT240" s="16" t="s">
        <v>167</v>
      </c>
      <c r="AU240" s="16" t="s">
        <v>82</v>
      </c>
    </row>
    <row r="241" spans="2:65" s="1" customFormat="1">
      <c r="B241" s="31"/>
      <c r="D241" s="147" t="s">
        <v>169</v>
      </c>
      <c r="F241" s="148" t="s">
        <v>1483</v>
      </c>
      <c r="I241" s="145"/>
      <c r="L241" s="31"/>
      <c r="M241" s="146"/>
      <c r="T241" s="54"/>
      <c r="AT241" s="16" t="s">
        <v>169</v>
      </c>
      <c r="AU241" s="16" t="s">
        <v>82</v>
      </c>
    </row>
    <row r="242" spans="2:65" s="1" customFormat="1" ht="16.5" customHeight="1">
      <c r="B242" s="129"/>
      <c r="C242" s="130" t="s">
        <v>495</v>
      </c>
      <c r="D242" s="130" t="s">
        <v>160</v>
      </c>
      <c r="E242" s="131" t="s">
        <v>1484</v>
      </c>
      <c r="F242" s="132" t="s">
        <v>1485</v>
      </c>
      <c r="G242" s="133" t="s">
        <v>218</v>
      </c>
      <c r="H242" s="134">
        <v>14</v>
      </c>
      <c r="I242" s="135"/>
      <c r="J242" s="136">
        <f>ROUND(I242*H242,2)</f>
        <v>0</v>
      </c>
      <c r="K242" s="132" t="s">
        <v>164</v>
      </c>
      <c r="L242" s="31"/>
      <c r="M242" s="137" t="s">
        <v>1</v>
      </c>
      <c r="N242" s="138" t="s">
        <v>39</v>
      </c>
      <c r="P242" s="139">
        <f>O242*H242</f>
        <v>0</v>
      </c>
      <c r="Q242" s="139">
        <v>0</v>
      </c>
      <c r="R242" s="139">
        <f>Q242*H242</f>
        <v>0</v>
      </c>
      <c r="S242" s="139">
        <v>0</v>
      </c>
      <c r="T242" s="140">
        <f>S242*H242</f>
        <v>0</v>
      </c>
      <c r="AR242" s="141" t="s">
        <v>634</v>
      </c>
      <c r="AT242" s="141" t="s">
        <v>160</v>
      </c>
      <c r="AU242" s="141" t="s">
        <v>82</v>
      </c>
      <c r="AY242" s="16" t="s">
        <v>159</v>
      </c>
      <c r="BE242" s="142">
        <f>IF(N242="základní",J242,0)</f>
        <v>0</v>
      </c>
      <c r="BF242" s="142">
        <f>IF(N242="snížená",J242,0)</f>
        <v>0</v>
      </c>
      <c r="BG242" s="142">
        <f>IF(N242="zákl. přenesená",J242,0)</f>
        <v>0</v>
      </c>
      <c r="BH242" s="142">
        <f>IF(N242="sníž. přenesená",J242,0)</f>
        <v>0</v>
      </c>
      <c r="BI242" s="142">
        <f>IF(N242="nulová",J242,0)</f>
        <v>0</v>
      </c>
      <c r="BJ242" s="16" t="s">
        <v>82</v>
      </c>
      <c r="BK242" s="142">
        <f>ROUND(I242*H242,2)</f>
        <v>0</v>
      </c>
      <c r="BL242" s="16" t="s">
        <v>634</v>
      </c>
      <c r="BM242" s="141" t="s">
        <v>1486</v>
      </c>
    </row>
    <row r="243" spans="2:65" s="1" customFormat="1">
      <c r="B243" s="31"/>
      <c r="D243" s="143" t="s">
        <v>167</v>
      </c>
      <c r="F243" s="144" t="s">
        <v>1485</v>
      </c>
      <c r="I243" s="145"/>
      <c r="L243" s="31"/>
      <c r="M243" s="146"/>
      <c r="T243" s="54"/>
      <c r="AT243" s="16" t="s">
        <v>167</v>
      </c>
      <c r="AU243" s="16" t="s">
        <v>82</v>
      </c>
    </row>
    <row r="244" spans="2:65" s="1" customFormat="1">
      <c r="B244" s="31"/>
      <c r="D244" s="147" t="s">
        <v>169</v>
      </c>
      <c r="F244" s="148" t="s">
        <v>1487</v>
      </c>
      <c r="I244" s="145"/>
      <c r="L244" s="31"/>
      <c r="M244" s="146"/>
      <c r="T244" s="54"/>
      <c r="AT244" s="16" t="s">
        <v>169</v>
      </c>
      <c r="AU244" s="16" t="s">
        <v>82</v>
      </c>
    </row>
    <row r="245" spans="2:65" s="1" customFormat="1" ht="16.5" customHeight="1">
      <c r="B245" s="129"/>
      <c r="C245" s="169" t="s">
        <v>503</v>
      </c>
      <c r="D245" s="169" t="s">
        <v>418</v>
      </c>
      <c r="E245" s="170" t="s">
        <v>1488</v>
      </c>
      <c r="F245" s="171" t="s">
        <v>1489</v>
      </c>
      <c r="G245" s="172" t="s">
        <v>218</v>
      </c>
      <c r="H245" s="173">
        <v>14</v>
      </c>
      <c r="I245" s="174"/>
      <c r="J245" s="175">
        <f>ROUND(I245*H245,2)</f>
        <v>0</v>
      </c>
      <c r="K245" s="171" t="s">
        <v>164</v>
      </c>
      <c r="L245" s="176"/>
      <c r="M245" s="177" t="s">
        <v>1</v>
      </c>
      <c r="N245" s="178" t="s">
        <v>39</v>
      </c>
      <c r="P245" s="139">
        <f>O245*H245</f>
        <v>0</v>
      </c>
      <c r="Q245" s="139">
        <v>2.4000000000000001E-4</v>
      </c>
      <c r="R245" s="139">
        <f>Q245*H245</f>
        <v>3.3600000000000001E-3</v>
      </c>
      <c r="S245" s="139">
        <v>0</v>
      </c>
      <c r="T245" s="140">
        <f>S245*H245</f>
        <v>0</v>
      </c>
      <c r="AR245" s="141" t="s">
        <v>1338</v>
      </c>
      <c r="AT245" s="141" t="s">
        <v>418</v>
      </c>
      <c r="AU245" s="141" t="s">
        <v>82</v>
      </c>
      <c r="AY245" s="16" t="s">
        <v>159</v>
      </c>
      <c r="BE245" s="142">
        <f>IF(N245="základní",J245,0)</f>
        <v>0</v>
      </c>
      <c r="BF245" s="142">
        <f>IF(N245="snížená",J245,0)</f>
        <v>0</v>
      </c>
      <c r="BG245" s="142">
        <f>IF(N245="zákl. přenesená",J245,0)</f>
        <v>0</v>
      </c>
      <c r="BH245" s="142">
        <f>IF(N245="sníž. přenesená",J245,0)</f>
        <v>0</v>
      </c>
      <c r="BI245" s="142">
        <f>IF(N245="nulová",J245,0)</f>
        <v>0</v>
      </c>
      <c r="BJ245" s="16" t="s">
        <v>82</v>
      </c>
      <c r="BK245" s="142">
        <f>ROUND(I245*H245,2)</f>
        <v>0</v>
      </c>
      <c r="BL245" s="16" t="s">
        <v>634</v>
      </c>
      <c r="BM245" s="141" t="s">
        <v>1490</v>
      </c>
    </row>
    <row r="246" spans="2:65" s="1" customFormat="1">
      <c r="B246" s="31"/>
      <c r="D246" s="143" t="s">
        <v>167</v>
      </c>
      <c r="F246" s="144" t="s">
        <v>1489</v>
      </c>
      <c r="I246" s="145"/>
      <c r="L246" s="31"/>
      <c r="M246" s="146"/>
      <c r="T246" s="54"/>
      <c r="AT246" s="16" t="s">
        <v>167</v>
      </c>
      <c r="AU246" s="16" t="s">
        <v>82</v>
      </c>
    </row>
    <row r="247" spans="2:65" s="1" customFormat="1" ht="16.5" customHeight="1">
      <c r="B247" s="129"/>
      <c r="C247" s="130" t="s">
        <v>513</v>
      </c>
      <c r="D247" s="130" t="s">
        <v>160</v>
      </c>
      <c r="E247" s="131" t="s">
        <v>1491</v>
      </c>
      <c r="F247" s="132" t="s">
        <v>1492</v>
      </c>
      <c r="G247" s="133" t="s">
        <v>210</v>
      </c>
      <c r="H247" s="134">
        <v>170</v>
      </c>
      <c r="I247" s="135"/>
      <c r="J247" s="136">
        <f>ROUND(I247*H247,2)</f>
        <v>0</v>
      </c>
      <c r="K247" s="132" t="s">
        <v>164</v>
      </c>
      <c r="L247" s="31"/>
      <c r="M247" s="137" t="s">
        <v>1</v>
      </c>
      <c r="N247" s="138" t="s">
        <v>39</v>
      </c>
      <c r="P247" s="139">
        <f>O247*H247</f>
        <v>0</v>
      </c>
      <c r="Q247" s="139">
        <v>0</v>
      </c>
      <c r="R247" s="139">
        <f>Q247*H247</f>
        <v>0</v>
      </c>
      <c r="S247" s="139">
        <v>0</v>
      </c>
      <c r="T247" s="140">
        <f>S247*H247</f>
        <v>0</v>
      </c>
      <c r="AR247" s="141" t="s">
        <v>634</v>
      </c>
      <c r="AT247" s="141" t="s">
        <v>160</v>
      </c>
      <c r="AU247" s="141" t="s">
        <v>82</v>
      </c>
      <c r="AY247" s="16" t="s">
        <v>159</v>
      </c>
      <c r="BE247" s="142">
        <f>IF(N247="základní",J247,0)</f>
        <v>0</v>
      </c>
      <c r="BF247" s="142">
        <f>IF(N247="snížená",J247,0)</f>
        <v>0</v>
      </c>
      <c r="BG247" s="142">
        <f>IF(N247="zákl. přenesená",J247,0)</f>
        <v>0</v>
      </c>
      <c r="BH247" s="142">
        <f>IF(N247="sníž. přenesená",J247,0)</f>
        <v>0</v>
      </c>
      <c r="BI247" s="142">
        <f>IF(N247="nulová",J247,0)</f>
        <v>0</v>
      </c>
      <c r="BJ247" s="16" t="s">
        <v>82</v>
      </c>
      <c r="BK247" s="142">
        <f>ROUND(I247*H247,2)</f>
        <v>0</v>
      </c>
      <c r="BL247" s="16" t="s">
        <v>634</v>
      </c>
      <c r="BM247" s="141" t="s">
        <v>1493</v>
      </c>
    </row>
    <row r="248" spans="2:65" s="1" customFormat="1">
      <c r="B248" s="31"/>
      <c r="D248" s="143" t="s">
        <v>167</v>
      </c>
      <c r="F248" s="144" t="s">
        <v>1492</v>
      </c>
      <c r="I248" s="145"/>
      <c r="L248" s="31"/>
      <c r="M248" s="146"/>
      <c r="T248" s="54"/>
      <c r="AT248" s="16" t="s">
        <v>167</v>
      </c>
      <c r="AU248" s="16" t="s">
        <v>82</v>
      </c>
    </row>
    <row r="249" spans="2:65" s="1" customFormat="1">
      <c r="B249" s="31"/>
      <c r="D249" s="147" t="s">
        <v>169</v>
      </c>
      <c r="F249" s="148" t="s">
        <v>1494</v>
      </c>
      <c r="I249" s="145"/>
      <c r="L249" s="31"/>
      <c r="M249" s="146"/>
      <c r="T249" s="54"/>
      <c r="AT249" s="16" t="s">
        <v>169</v>
      </c>
      <c r="AU249" s="16" t="s">
        <v>82</v>
      </c>
    </row>
    <row r="250" spans="2:65" s="1" customFormat="1" ht="16.5" customHeight="1">
      <c r="B250" s="129"/>
      <c r="C250" s="169" t="s">
        <v>525</v>
      </c>
      <c r="D250" s="169" t="s">
        <v>418</v>
      </c>
      <c r="E250" s="170" t="s">
        <v>1495</v>
      </c>
      <c r="F250" s="171" t="s">
        <v>1496</v>
      </c>
      <c r="G250" s="172" t="s">
        <v>210</v>
      </c>
      <c r="H250" s="173">
        <v>170</v>
      </c>
      <c r="I250" s="174"/>
      <c r="J250" s="175">
        <f>ROUND(I250*H250,2)</f>
        <v>0</v>
      </c>
      <c r="K250" s="171" t="s">
        <v>164</v>
      </c>
      <c r="L250" s="176"/>
      <c r="M250" s="177" t="s">
        <v>1</v>
      </c>
      <c r="N250" s="178" t="s">
        <v>39</v>
      </c>
      <c r="P250" s="139">
        <f>O250*H250</f>
        <v>0</v>
      </c>
      <c r="Q250" s="139">
        <v>0</v>
      </c>
      <c r="R250" s="139">
        <f>Q250*H250</f>
        <v>0</v>
      </c>
      <c r="S250" s="139">
        <v>0</v>
      </c>
      <c r="T250" s="140">
        <f>S250*H250</f>
        <v>0</v>
      </c>
      <c r="AR250" s="141" t="s">
        <v>1338</v>
      </c>
      <c r="AT250" s="141" t="s">
        <v>418</v>
      </c>
      <c r="AU250" s="141" t="s">
        <v>82</v>
      </c>
      <c r="AY250" s="16" t="s">
        <v>159</v>
      </c>
      <c r="BE250" s="142">
        <f>IF(N250="základní",J250,0)</f>
        <v>0</v>
      </c>
      <c r="BF250" s="142">
        <f>IF(N250="snížená",J250,0)</f>
        <v>0</v>
      </c>
      <c r="BG250" s="142">
        <f>IF(N250="zákl. přenesená",J250,0)</f>
        <v>0</v>
      </c>
      <c r="BH250" s="142">
        <f>IF(N250="sníž. přenesená",J250,0)</f>
        <v>0</v>
      </c>
      <c r="BI250" s="142">
        <f>IF(N250="nulová",J250,0)</f>
        <v>0</v>
      </c>
      <c r="BJ250" s="16" t="s">
        <v>82</v>
      </c>
      <c r="BK250" s="142">
        <f>ROUND(I250*H250,2)</f>
        <v>0</v>
      </c>
      <c r="BL250" s="16" t="s">
        <v>634</v>
      </c>
      <c r="BM250" s="141" t="s">
        <v>1497</v>
      </c>
    </row>
    <row r="251" spans="2:65" s="1" customFormat="1">
      <c r="B251" s="31"/>
      <c r="D251" s="143" t="s">
        <v>167</v>
      </c>
      <c r="F251" s="144" t="s">
        <v>1496</v>
      </c>
      <c r="I251" s="145"/>
      <c r="L251" s="31"/>
      <c r="M251" s="146"/>
      <c r="T251" s="54"/>
      <c r="AT251" s="16" t="s">
        <v>167</v>
      </c>
      <c r="AU251" s="16" t="s">
        <v>82</v>
      </c>
    </row>
    <row r="252" spans="2:65" s="1" customFormat="1" ht="16.5" customHeight="1">
      <c r="B252" s="129"/>
      <c r="C252" s="130" t="s">
        <v>531</v>
      </c>
      <c r="D252" s="130" t="s">
        <v>160</v>
      </c>
      <c r="E252" s="131" t="s">
        <v>1498</v>
      </c>
      <c r="F252" s="132" t="s">
        <v>1499</v>
      </c>
      <c r="G252" s="133" t="s">
        <v>218</v>
      </c>
      <c r="H252" s="134">
        <v>1</v>
      </c>
      <c r="I252" s="135"/>
      <c r="J252" s="136">
        <f>ROUND(I252*H252,2)</f>
        <v>0</v>
      </c>
      <c r="K252" s="132" t="s">
        <v>164</v>
      </c>
      <c r="L252" s="31"/>
      <c r="M252" s="137" t="s">
        <v>1</v>
      </c>
      <c r="N252" s="138" t="s">
        <v>39</v>
      </c>
      <c r="P252" s="139">
        <f>O252*H252</f>
        <v>0</v>
      </c>
      <c r="Q252" s="139">
        <v>0</v>
      </c>
      <c r="R252" s="139">
        <f>Q252*H252</f>
        <v>0</v>
      </c>
      <c r="S252" s="139">
        <v>0</v>
      </c>
      <c r="T252" s="140">
        <f>S252*H252</f>
        <v>0</v>
      </c>
      <c r="AR252" s="141" t="s">
        <v>634</v>
      </c>
      <c r="AT252" s="141" t="s">
        <v>160</v>
      </c>
      <c r="AU252" s="141" t="s">
        <v>82</v>
      </c>
      <c r="AY252" s="16" t="s">
        <v>159</v>
      </c>
      <c r="BE252" s="142">
        <f>IF(N252="základní",J252,0)</f>
        <v>0</v>
      </c>
      <c r="BF252" s="142">
        <f>IF(N252="snížená",J252,0)</f>
        <v>0</v>
      </c>
      <c r="BG252" s="142">
        <f>IF(N252="zákl. přenesená",J252,0)</f>
        <v>0</v>
      </c>
      <c r="BH252" s="142">
        <f>IF(N252="sníž. přenesená",J252,0)</f>
        <v>0</v>
      </c>
      <c r="BI252" s="142">
        <f>IF(N252="nulová",J252,0)</f>
        <v>0</v>
      </c>
      <c r="BJ252" s="16" t="s">
        <v>82</v>
      </c>
      <c r="BK252" s="142">
        <f>ROUND(I252*H252,2)</f>
        <v>0</v>
      </c>
      <c r="BL252" s="16" t="s">
        <v>634</v>
      </c>
      <c r="BM252" s="141" t="s">
        <v>1500</v>
      </c>
    </row>
    <row r="253" spans="2:65" s="1" customFormat="1">
      <c r="B253" s="31"/>
      <c r="D253" s="143" t="s">
        <v>167</v>
      </c>
      <c r="F253" s="144" t="s">
        <v>1499</v>
      </c>
      <c r="I253" s="145"/>
      <c r="L253" s="31"/>
      <c r="M253" s="146"/>
      <c r="T253" s="54"/>
      <c r="AT253" s="16" t="s">
        <v>167</v>
      </c>
      <c r="AU253" s="16" t="s">
        <v>82</v>
      </c>
    </row>
    <row r="254" spans="2:65" s="1" customFormat="1">
      <c r="B254" s="31"/>
      <c r="D254" s="147" t="s">
        <v>169</v>
      </c>
      <c r="F254" s="148" t="s">
        <v>1501</v>
      </c>
      <c r="I254" s="145"/>
      <c r="L254" s="31"/>
      <c r="M254" s="146"/>
      <c r="T254" s="54"/>
      <c r="AT254" s="16" t="s">
        <v>169</v>
      </c>
      <c r="AU254" s="16" t="s">
        <v>82</v>
      </c>
    </row>
    <row r="255" spans="2:65" s="1" customFormat="1" ht="16.5" customHeight="1">
      <c r="B255" s="129"/>
      <c r="C255" s="130" t="s">
        <v>537</v>
      </c>
      <c r="D255" s="130" t="s">
        <v>160</v>
      </c>
      <c r="E255" s="131" t="s">
        <v>1502</v>
      </c>
      <c r="F255" s="132" t="s">
        <v>1503</v>
      </c>
      <c r="G255" s="133" t="s">
        <v>210</v>
      </c>
      <c r="H255" s="134">
        <v>200</v>
      </c>
      <c r="I255" s="135"/>
      <c r="J255" s="136">
        <f>ROUND(I255*H255,2)</f>
        <v>0</v>
      </c>
      <c r="K255" s="132" t="s">
        <v>164</v>
      </c>
      <c r="L255" s="31"/>
      <c r="M255" s="137" t="s">
        <v>1</v>
      </c>
      <c r="N255" s="138" t="s">
        <v>39</v>
      </c>
      <c r="P255" s="139">
        <f>O255*H255</f>
        <v>0</v>
      </c>
      <c r="Q255" s="139">
        <v>0</v>
      </c>
      <c r="R255" s="139">
        <f>Q255*H255</f>
        <v>0</v>
      </c>
      <c r="S255" s="139">
        <v>0</v>
      </c>
      <c r="T255" s="140">
        <f>S255*H255</f>
        <v>0</v>
      </c>
      <c r="AR255" s="141" t="s">
        <v>634</v>
      </c>
      <c r="AT255" s="141" t="s">
        <v>160</v>
      </c>
      <c r="AU255" s="141" t="s">
        <v>82</v>
      </c>
      <c r="AY255" s="16" t="s">
        <v>159</v>
      </c>
      <c r="BE255" s="142">
        <f>IF(N255="základní",J255,0)</f>
        <v>0</v>
      </c>
      <c r="BF255" s="142">
        <f>IF(N255="snížená",J255,0)</f>
        <v>0</v>
      </c>
      <c r="BG255" s="142">
        <f>IF(N255="zákl. přenesená",J255,0)</f>
        <v>0</v>
      </c>
      <c r="BH255" s="142">
        <f>IF(N255="sníž. přenesená",J255,0)</f>
        <v>0</v>
      </c>
      <c r="BI255" s="142">
        <f>IF(N255="nulová",J255,0)</f>
        <v>0</v>
      </c>
      <c r="BJ255" s="16" t="s">
        <v>82</v>
      </c>
      <c r="BK255" s="142">
        <f>ROUND(I255*H255,2)</f>
        <v>0</v>
      </c>
      <c r="BL255" s="16" t="s">
        <v>634</v>
      </c>
      <c r="BM255" s="141" t="s">
        <v>1504</v>
      </c>
    </row>
    <row r="256" spans="2:65" s="1" customFormat="1">
      <c r="B256" s="31"/>
      <c r="D256" s="143" t="s">
        <v>167</v>
      </c>
      <c r="F256" s="144" t="s">
        <v>1503</v>
      </c>
      <c r="I256" s="145"/>
      <c r="L256" s="31"/>
      <c r="M256" s="146"/>
      <c r="T256" s="54"/>
      <c r="AT256" s="16" t="s">
        <v>167</v>
      </c>
      <c r="AU256" s="16" t="s">
        <v>82</v>
      </c>
    </row>
    <row r="257" spans="2:65" s="1" customFormat="1">
      <c r="B257" s="31"/>
      <c r="D257" s="147" t="s">
        <v>169</v>
      </c>
      <c r="F257" s="148" t="s">
        <v>1505</v>
      </c>
      <c r="I257" s="145"/>
      <c r="L257" s="31"/>
      <c r="M257" s="146"/>
      <c r="T257" s="54"/>
      <c r="AT257" s="16" t="s">
        <v>169</v>
      </c>
      <c r="AU257" s="16" t="s">
        <v>82</v>
      </c>
    </row>
    <row r="258" spans="2:65" s="1" customFormat="1" ht="16.5" customHeight="1">
      <c r="B258" s="129"/>
      <c r="C258" s="169" t="s">
        <v>544</v>
      </c>
      <c r="D258" s="169" t="s">
        <v>418</v>
      </c>
      <c r="E258" s="170" t="s">
        <v>1506</v>
      </c>
      <c r="F258" s="171" t="s">
        <v>1507</v>
      </c>
      <c r="G258" s="172" t="s">
        <v>210</v>
      </c>
      <c r="H258" s="173">
        <v>200</v>
      </c>
      <c r="I258" s="174"/>
      <c r="J258" s="175">
        <f>ROUND(I258*H258,2)</f>
        <v>0</v>
      </c>
      <c r="K258" s="171" t="s">
        <v>164</v>
      </c>
      <c r="L258" s="176"/>
      <c r="M258" s="177" t="s">
        <v>1</v>
      </c>
      <c r="N258" s="178" t="s">
        <v>39</v>
      </c>
      <c r="P258" s="139">
        <f>O258*H258</f>
        <v>0</v>
      </c>
      <c r="Q258" s="139">
        <v>0</v>
      </c>
      <c r="R258" s="139">
        <f>Q258*H258</f>
        <v>0</v>
      </c>
      <c r="S258" s="139">
        <v>0</v>
      </c>
      <c r="T258" s="140">
        <f>S258*H258</f>
        <v>0</v>
      </c>
      <c r="AR258" s="141" t="s">
        <v>1338</v>
      </c>
      <c r="AT258" s="141" t="s">
        <v>418</v>
      </c>
      <c r="AU258" s="141" t="s">
        <v>82</v>
      </c>
      <c r="AY258" s="16" t="s">
        <v>159</v>
      </c>
      <c r="BE258" s="142">
        <f>IF(N258="základní",J258,0)</f>
        <v>0</v>
      </c>
      <c r="BF258" s="142">
        <f>IF(N258="snížená",J258,0)</f>
        <v>0</v>
      </c>
      <c r="BG258" s="142">
        <f>IF(N258="zákl. přenesená",J258,0)</f>
        <v>0</v>
      </c>
      <c r="BH258" s="142">
        <f>IF(N258="sníž. přenesená",J258,0)</f>
        <v>0</v>
      </c>
      <c r="BI258" s="142">
        <f>IF(N258="nulová",J258,0)</f>
        <v>0</v>
      </c>
      <c r="BJ258" s="16" t="s">
        <v>82</v>
      </c>
      <c r="BK258" s="142">
        <f>ROUND(I258*H258,2)</f>
        <v>0</v>
      </c>
      <c r="BL258" s="16" t="s">
        <v>634</v>
      </c>
      <c r="BM258" s="141" t="s">
        <v>1508</v>
      </c>
    </row>
    <row r="259" spans="2:65" s="1" customFormat="1">
      <c r="B259" s="31"/>
      <c r="D259" s="143" t="s">
        <v>167</v>
      </c>
      <c r="F259" s="144" t="s">
        <v>1507</v>
      </c>
      <c r="I259" s="145"/>
      <c r="L259" s="31"/>
      <c r="M259" s="146"/>
      <c r="T259" s="54"/>
      <c r="AT259" s="16" t="s">
        <v>167</v>
      </c>
      <c r="AU259" s="16" t="s">
        <v>82</v>
      </c>
    </row>
    <row r="260" spans="2:65" s="1" customFormat="1" ht="16.5" customHeight="1">
      <c r="B260" s="129"/>
      <c r="C260" s="130" t="s">
        <v>552</v>
      </c>
      <c r="D260" s="130" t="s">
        <v>160</v>
      </c>
      <c r="E260" s="131" t="s">
        <v>1509</v>
      </c>
      <c r="F260" s="132" t="s">
        <v>1510</v>
      </c>
      <c r="G260" s="133" t="s">
        <v>1067</v>
      </c>
      <c r="H260" s="134">
        <v>100</v>
      </c>
      <c r="I260" s="135"/>
      <c r="J260" s="136">
        <f>ROUND(I260*H260,2)</f>
        <v>0</v>
      </c>
      <c r="K260" s="132" t="s">
        <v>164</v>
      </c>
      <c r="L260" s="31"/>
      <c r="M260" s="137" t="s">
        <v>1</v>
      </c>
      <c r="N260" s="138" t="s">
        <v>39</v>
      </c>
      <c r="P260" s="139">
        <f>O260*H260</f>
        <v>0</v>
      </c>
      <c r="Q260" s="139">
        <v>0</v>
      </c>
      <c r="R260" s="139">
        <f>Q260*H260</f>
        <v>0</v>
      </c>
      <c r="S260" s="139">
        <v>0</v>
      </c>
      <c r="T260" s="140">
        <f>S260*H260</f>
        <v>0</v>
      </c>
      <c r="AR260" s="141" t="s">
        <v>634</v>
      </c>
      <c r="AT260" s="141" t="s">
        <v>160</v>
      </c>
      <c r="AU260" s="141" t="s">
        <v>82</v>
      </c>
      <c r="AY260" s="16" t="s">
        <v>159</v>
      </c>
      <c r="BE260" s="142">
        <f>IF(N260="základní",J260,0)</f>
        <v>0</v>
      </c>
      <c r="BF260" s="142">
        <f>IF(N260="snížená",J260,0)</f>
        <v>0</v>
      </c>
      <c r="BG260" s="142">
        <f>IF(N260="zákl. přenesená",J260,0)</f>
        <v>0</v>
      </c>
      <c r="BH260" s="142">
        <f>IF(N260="sníž. přenesená",J260,0)</f>
        <v>0</v>
      </c>
      <c r="BI260" s="142">
        <f>IF(N260="nulová",J260,0)</f>
        <v>0</v>
      </c>
      <c r="BJ260" s="16" t="s">
        <v>82</v>
      </c>
      <c r="BK260" s="142">
        <f>ROUND(I260*H260,2)</f>
        <v>0</v>
      </c>
      <c r="BL260" s="16" t="s">
        <v>634</v>
      </c>
      <c r="BM260" s="141" t="s">
        <v>1511</v>
      </c>
    </row>
    <row r="261" spans="2:65" s="1" customFormat="1">
      <c r="B261" s="31"/>
      <c r="D261" s="143" t="s">
        <v>167</v>
      </c>
      <c r="F261" s="144" t="s">
        <v>1510</v>
      </c>
      <c r="I261" s="145"/>
      <c r="L261" s="31"/>
      <c r="M261" s="146"/>
      <c r="T261" s="54"/>
      <c r="AT261" s="16" t="s">
        <v>167</v>
      </c>
      <c r="AU261" s="16" t="s">
        <v>82</v>
      </c>
    </row>
    <row r="262" spans="2:65" s="1" customFormat="1">
      <c r="B262" s="31"/>
      <c r="D262" s="147" t="s">
        <v>169</v>
      </c>
      <c r="F262" s="148" t="s">
        <v>1512</v>
      </c>
      <c r="I262" s="145"/>
      <c r="L262" s="31"/>
      <c r="M262" s="146"/>
      <c r="T262" s="54"/>
      <c r="AT262" s="16" t="s">
        <v>169</v>
      </c>
      <c r="AU262" s="16" t="s">
        <v>82</v>
      </c>
    </row>
    <row r="263" spans="2:65" s="1" customFormat="1" ht="16.5" customHeight="1">
      <c r="B263" s="129"/>
      <c r="C263" s="130" t="s">
        <v>559</v>
      </c>
      <c r="D263" s="130" t="s">
        <v>160</v>
      </c>
      <c r="E263" s="131" t="s">
        <v>1513</v>
      </c>
      <c r="F263" s="132" t="s">
        <v>1514</v>
      </c>
      <c r="G263" s="133" t="s">
        <v>218</v>
      </c>
      <c r="H263" s="134">
        <v>1</v>
      </c>
      <c r="I263" s="135"/>
      <c r="J263" s="136">
        <f>ROUND(I263*H263,2)</f>
        <v>0</v>
      </c>
      <c r="K263" s="132" t="s">
        <v>164</v>
      </c>
      <c r="L263" s="31"/>
      <c r="M263" s="137" t="s">
        <v>1</v>
      </c>
      <c r="N263" s="138" t="s">
        <v>39</v>
      </c>
      <c r="P263" s="139">
        <f>O263*H263</f>
        <v>0</v>
      </c>
      <c r="Q263" s="139">
        <v>0</v>
      </c>
      <c r="R263" s="139">
        <f>Q263*H263</f>
        <v>0</v>
      </c>
      <c r="S263" s="139">
        <v>0</v>
      </c>
      <c r="T263" s="140">
        <f>S263*H263</f>
        <v>0</v>
      </c>
      <c r="AR263" s="141" t="s">
        <v>634</v>
      </c>
      <c r="AT263" s="141" t="s">
        <v>160</v>
      </c>
      <c r="AU263" s="141" t="s">
        <v>82</v>
      </c>
      <c r="AY263" s="16" t="s">
        <v>159</v>
      </c>
      <c r="BE263" s="142">
        <f>IF(N263="základní",J263,0)</f>
        <v>0</v>
      </c>
      <c r="BF263" s="142">
        <f>IF(N263="snížená",J263,0)</f>
        <v>0</v>
      </c>
      <c r="BG263" s="142">
        <f>IF(N263="zákl. přenesená",J263,0)</f>
        <v>0</v>
      </c>
      <c r="BH263" s="142">
        <f>IF(N263="sníž. přenesená",J263,0)</f>
        <v>0</v>
      </c>
      <c r="BI263" s="142">
        <f>IF(N263="nulová",J263,0)</f>
        <v>0</v>
      </c>
      <c r="BJ263" s="16" t="s">
        <v>82</v>
      </c>
      <c r="BK263" s="142">
        <f>ROUND(I263*H263,2)</f>
        <v>0</v>
      </c>
      <c r="BL263" s="16" t="s">
        <v>634</v>
      </c>
      <c r="BM263" s="141" t="s">
        <v>1515</v>
      </c>
    </row>
    <row r="264" spans="2:65" s="1" customFormat="1">
      <c r="B264" s="31"/>
      <c r="D264" s="143" t="s">
        <v>167</v>
      </c>
      <c r="F264" s="144" t="s">
        <v>1514</v>
      </c>
      <c r="I264" s="145"/>
      <c r="L264" s="31"/>
      <c r="M264" s="146"/>
      <c r="T264" s="54"/>
      <c r="AT264" s="16" t="s">
        <v>167</v>
      </c>
      <c r="AU264" s="16" t="s">
        <v>82</v>
      </c>
    </row>
    <row r="265" spans="2:65" s="1" customFormat="1">
      <c r="B265" s="31"/>
      <c r="D265" s="147" t="s">
        <v>169</v>
      </c>
      <c r="F265" s="148" t="s">
        <v>1516</v>
      </c>
      <c r="I265" s="145"/>
      <c r="L265" s="31"/>
      <c r="M265" s="146"/>
      <c r="T265" s="54"/>
      <c r="AT265" s="16" t="s">
        <v>169</v>
      </c>
      <c r="AU265" s="16" t="s">
        <v>82</v>
      </c>
    </row>
    <row r="266" spans="2:65" s="1" customFormat="1" ht="16.5" customHeight="1">
      <c r="B266" s="129"/>
      <c r="C266" s="169" t="s">
        <v>376</v>
      </c>
      <c r="D266" s="169" t="s">
        <v>418</v>
      </c>
      <c r="E266" s="170" t="s">
        <v>1517</v>
      </c>
      <c r="F266" s="171" t="s">
        <v>1518</v>
      </c>
      <c r="G266" s="172" t="s">
        <v>218</v>
      </c>
      <c r="H266" s="173">
        <v>1</v>
      </c>
      <c r="I266" s="174"/>
      <c r="J266" s="175">
        <f>ROUND(I266*H266,2)</f>
        <v>0</v>
      </c>
      <c r="K266" s="171" t="s">
        <v>164</v>
      </c>
      <c r="L266" s="176"/>
      <c r="M266" s="177" t="s">
        <v>1</v>
      </c>
      <c r="N266" s="178" t="s">
        <v>39</v>
      </c>
      <c r="P266" s="139">
        <f>O266*H266</f>
        <v>0</v>
      </c>
      <c r="Q266" s="139">
        <v>0</v>
      </c>
      <c r="R266" s="139">
        <f>Q266*H266</f>
        <v>0</v>
      </c>
      <c r="S266" s="139">
        <v>0</v>
      </c>
      <c r="T266" s="140">
        <f>S266*H266</f>
        <v>0</v>
      </c>
      <c r="AR266" s="141" t="s">
        <v>1338</v>
      </c>
      <c r="AT266" s="141" t="s">
        <v>418</v>
      </c>
      <c r="AU266" s="141" t="s">
        <v>82</v>
      </c>
      <c r="AY266" s="16" t="s">
        <v>159</v>
      </c>
      <c r="BE266" s="142">
        <f>IF(N266="základní",J266,0)</f>
        <v>0</v>
      </c>
      <c r="BF266" s="142">
        <f>IF(N266="snížená",J266,0)</f>
        <v>0</v>
      </c>
      <c r="BG266" s="142">
        <f>IF(N266="zákl. přenesená",J266,0)</f>
        <v>0</v>
      </c>
      <c r="BH266" s="142">
        <f>IF(N266="sníž. přenesená",J266,0)</f>
        <v>0</v>
      </c>
      <c r="BI266" s="142">
        <f>IF(N266="nulová",J266,0)</f>
        <v>0</v>
      </c>
      <c r="BJ266" s="16" t="s">
        <v>82</v>
      </c>
      <c r="BK266" s="142">
        <f>ROUND(I266*H266,2)</f>
        <v>0</v>
      </c>
      <c r="BL266" s="16" t="s">
        <v>634</v>
      </c>
      <c r="BM266" s="141" t="s">
        <v>1519</v>
      </c>
    </row>
    <row r="267" spans="2:65" s="1" customFormat="1">
      <c r="B267" s="31"/>
      <c r="D267" s="143" t="s">
        <v>167</v>
      </c>
      <c r="F267" s="144" t="s">
        <v>1520</v>
      </c>
      <c r="I267" s="145"/>
      <c r="L267" s="31"/>
      <c r="M267" s="146"/>
      <c r="T267" s="54"/>
      <c r="AT267" s="16" t="s">
        <v>167</v>
      </c>
      <c r="AU267" s="16" t="s">
        <v>82</v>
      </c>
    </row>
    <row r="268" spans="2:65" s="1" customFormat="1" ht="16.5" customHeight="1">
      <c r="B268" s="129"/>
      <c r="C268" s="130" t="s">
        <v>424</v>
      </c>
      <c r="D268" s="130" t="s">
        <v>160</v>
      </c>
      <c r="E268" s="131" t="s">
        <v>1521</v>
      </c>
      <c r="F268" s="132" t="s">
        <v>1522</v>
      </c>
      <c r="G268" s="133" t="s">
        <v>218</v>
      </c>
      <c r="H268" s="134">
        <v>1</v>
      </c>
      <c r="I268" s="135"/>
      <c r="J268" s="136">
        <f>ROUND(I268*H268,2)</f>
        <v>0</v>
      </c>
      <c r="K268" s="132" t="s">
        <v>164</v>
      </c>
      <c r="L268" s="31"/>
      <c r="M268" s="137" t="s">
        <v>1</v>
      </c>
      <c r="N268" s="138" t="s">
        <v>39</v>
      </c>
      <c r="P268" s="139">
        <f>O268*H268</f>
        <v>0</v>
      </c>
      <c r="Q268" s="139">
        <v>0</v>
      </c>
      <c r="R268" s="139">
        <f>Q268*H268</f>
        <v>0</v>
      </c>
      <c r="S268" s="139">
        <v>0</v>
      </c>
      <c r="T268" s="140">
        <f>S268*H268</f>
        <v>0</v>
      </c>
      <c r="AR268" s="141" t="s">
        <v>634</v>
      </c>
      <c r="AT268" s="141" t="s">
        <v>160</v>
      </c>
      <c r="AU268" s="141" t="s">
        <v>82</v>
      </c>
      <c r="AY268" s="16" t="s">
        <v>159</v>
      </c>
      <c r="BE268" s="142">
        <f>IF(N268="základní",J268,0)</f>
        <v>0</v>
      </c>
      <c r="BF268" s="142">
        <f>IF(N268="snížená",J268,0)</f>
        <v>0</v>
      </c>
      <c r="BG268" s="142">
        <f>IF(N268="zákl. přenesená",J268,0)</f>
        <v>0</v>
      </c>
      <c r="BH268" s="142">
        <f>IF(N268="sníž. přenesená",J268,0)</f>
        <v>0</v>
      </c>
      <c r="BI268" s="142">
        <f>IF(N268="nulová",J268,0)</f>
        <v>0</v>
      </c>
      <c r="BJ268" s="16" t="s">
        <v>82</v>
      </c>
      <c r="BK268" s="142">
        <f>ROUND(I268*H268,2)</f>
        <v>0</v>
      </c>
      <c r="BL268" s="16" t="s">
        <v>634</v>
      </c>
      <c r="BM268" s="141" t="s">
        <v>1523</v>
      </c>
    </row>
    <row r="269" spans="2:65" s="1" customFormat="1">
      <c r="B269" s="31"/>
      <c r="D269" s="143" t="s">
        <v>167</v>
      </c>
      <c r="F269" s="144" t="s">
        <v>1522</v>
      </c>
      <c r="I269" s="145"/>
      <c r="L269" s="31"/>
      <c r="M269" s="146"/>
      <c r="T269" s="54"/>
      <c r="AT269" s="16" t="s">
        <v>167</v>
      </c>
      <c r="AU269" s="16" t="s">
        <v>82</v>
      </c>
    </row>
    <row r="270" spans="2:65" s="1" customFormat="1">
      <c r="B270" s="31"/>
      <c r="D270" s="147" t="s">
        <v>169</v>
      </c>
      <c r="F270" s="148" t="s">
        <v>1524</v>
      </c>
      <c r="I270" s="145"/>
      <c r="L270" s="31"/>
      <c r="M270" s="146"/>
      <c r="T270" s="54"/>
      <c r="AT270" s="16" t="s">
        <v>169</v>
      </c>
      <c r="AU270" s="16" t="s">
        <v>82</v>
      </c>
    </row>
    <row r="271" spans="2:65" s="11" customFormat="1" ht="22.9" customHeight="1">
      <c r="B271" s="119"/>
      <c r="D271" s="120" t="s">
        <v>73</v>
      </c>
      <c r="E271" s="179" t="s">
        <v>1525</v>
      </c>
      <c r="F271" s="179" t="s">
        <v>1526</v>
      </c>
      <c r="I271" s="122"/>
      <c r="J271" s="180">
        <f>BK271</f>
        <v>0</v>
      </c>
      <c r="L271" s="119"/>
      <c r="M271" s="124"/>
      <c r="P271" s="125">
        <f>SUM(P272:P290)</f>
        <v>0</v>
      </c>
      <c r="R271" s="125">
        <f>SUM(R272:R290)</f>
        <v>0</v>
      </c>
      <c r="T271" s="126">
        <f>SUM(T272:T290)</f>
        <v>0</v>
      </c>
      <c r="AR271" s="120" t="s">
        <v>82</v>
      </c>
      <c r="AT271" s="127" t="s">
        <v>73</v>
      </c>
      <c r="AU271" s="127" t="s">
        <v>82</v>
      </c>
      <c r="AY271" s="120" t="s">
        <v>159</v>
      </c>
      <c r="BK271" s="128">
        <f>SUM(BK272:BK290)</f>
        <v>0</v>
      </c>
    </row>
    <row r="272" spans="2:65" s="1" customFormat="1" ht="16.5" customHeight="1">
      <c r="B272" s="129"/>
      <c r="C272" s="169" t="s">
        <v>576</v>
      </c>
      <c r="D272" s="169" t="s">
        <v>418</v>
      </c>
      <c r="E272" s="170" t="s">
        <v>1527</v>
      </c>
      <c r="F272" s="171" t="s">
        <v>1528</v>
      </c>
      <c r="G272" s="172" t="s">
        <v>1337</v>
      </c>
      <c r="H272" s="173">
        <v>1</v>
      </c>
      <c r="I272" s="174"/>
      <c r="J272" s="175">
        <f>ROUND(I272*H272,2)</f>
        <v>0</v>
      </c>
      <c r="K272" s="171" t="s">
        <v>164</v>
      </c>
      <c r="L272" s="176"/>
      <c r="M272" s="177" t="s">
        <v>1</v>
      </c>
      <c r="N272" s="178" t="s">
        <v>39</v>
      </c>
      <c r="P272" s="139">
        <f>O272*H272</f>
        <v>0</v>
      </c>
      <c r="Q272" s="139">
        <v>0</v>
      </c>
      <c r="R272" s="139">
        <f>Q272*H272</f>
        <v>0</v>
      </c>
      <c r="S272" s="139">
        <v>0</v>
      </c>
      <c r="T272" s="140">
        <f>S272*H272</f>
        <v>0</v>
      </c>
      <c r="AR272" s="141" t="s">
        <v>215</v>
      </c>
      <c r="AT272" s="141" t="s">
        <v>418</v>
      </c>
      <c r="AU272" s="141" t="s">
        <v>84</v>
      </c>
      <c r="AY272" s="16" t="s">
        <v>159</v>
      </c>
      <c r="BE272" s="142">
        <f>IF(N272="základní",J272,0)</f>
        <v>0</v>
      </c>
      <c r="BF272" s="142">
        <f>IF(N272="snížená",J272,0)</f>
        <v>0</v>
      </c>
      <c r="BG272" s="142">
        <f>IF(N272="zákl. přenesená",J272,0)</f>
        <v>0</v>
      </c>
      <c r="BH272" s="142">
        <f>IF(N272="sníž. přenesená",J272,0)</f>
        <v>0</v>
      </c>
      <c r="BI272" s="142">
        <f>IF(N272="nulová",J272,0)</f>
        <v>0</v>
      </c>
      <c r="BJ272" s="16" t="s">
        <v>82</v>
      </c>
      <c r="BK272" s="142">
        <f>ROUND(I272*H272,2)</f>
        <v>0</v>
      </c>
      <c r="BL272" s="16" t="s">
        <v>165</v>
      </c>
      <c r="BM272" s="141" t="s">
        <v>1529</v>
      </c>
    </row>
    <row r="273" spans="2:65" s="1" customFormat="1">
      <c r="B273" s="31"/>
      <c r="D273" s="143" t="s">
        <v>167</v>
      </c>
      <c r="F273" s="144" t="s">
        <v>1528</v>
      </c>
      <c r="I273" s="145"/>
      <c r="L273" s="31"/>
      <c r="M273" s="146"/>
      <c r="T273" s="54"/>
      <c r="AT273" s="16" t="s">
        <v>167</v>
      </c>
      <c r="AU273" s="16" t="s">
        <v>84</v>
      </c>
    </row>
    <row r="274" spans="2:65" s="1" customFormat="1" ht="16.5" customHeight="1">
      <c r="B274" s="129"/>
      <c r="C274" s="130" t="s">
        <v>443</v>
      </c>
      <c r="D274" s="130" t="s">
        <v>160</v>
      </c>
      <c r="E274" s="131" t="s">
        <v>1530</v>
      </c>
      <c r="F274" s="132" t="s">
        <v>1531</v>
      </c>
      <c r="G274" s="133" t="s">
        <v>1337</v>
      </c>
      <c r="H274" s="134">
        <v>59</v>
      </c>
      <c r="I274" s="135"/>
      <c r="J274" s="136">
        <f>ROUND(I274*H274,2)</f>
        <v>0</v>
      </c>
      <c r="K274" s="132" t="s">
        <v>164</v>
      </c>
      <c r="L274" s="31"/>
      <c r="M274" s="137" t="s">
        <v>1</v>
      </c>
      <c r="N274" s="138" t="s">
        <v>39</v>
      </c>
      <c r="P274" s="139">
        <f>O274*H274</f>
        <v>0</v>
      </c>
      <c r="Q274" s="139">
        <v>0</v>
      </c>
      <c r="R274" s="139">
        <f>Q274*H274</f>
        <v>0</v>
      </c>
      <c r="S274" s="139">
        <v>0</v>
      </c>
      <c r="T274" s="140">
        <f>S274*H274</f>
        <v>0</v>
      </c>
      <c r="AR274" s="141" t="s">
        <v>165</v>
      </c>
      <c r="AT274" s="141" t="s">
        <v>160</v>
      </c>
      <c r="AU274" s="141" t="s">
        <v>84</v>
      </c>
      <c r="AY274" s="16" t="s">
        <v>159</v>
      </c>
      <c r="BE274" s="142">
        <f>IF(N274="základní",J274,0)</f>
        <v>0</v>
      </c>
      <c r="BF274" s="142">
        <f>IF(N274="snížená",J274,0)</f>
        <v>0</v>
      </c>
      <c r="BG274" s="142">
        <f>IF(N274="zákl. přenesená",J274,0)</f>
        <v>0</v>
      </c>
      <c r="BH274" s="142">
        <f>IF(N274="sníž. přenesená",J274,0)</f>
        <v>0</v>
      </c>
      <c r="BI274" s="142">
        <f>IF(N274="nulová",J274,0)</f>
        <v>0</v>
      </c>
      <c r="BJ274" s="16" t="s">
        <v>82</v>
      </c>
      <c r="BK274" s="142">
        <f>ROUND(I274*H274,2)</f>
        <v>0</v>
      </c>
      <c r="BL274" s="16" t="s">
        <v>165</v>
      </c>
      <c r="BM274" s="141" t="s">
        <v>1532</v>
      </c>
    </row>
    <row r="275" spans="2:65" s="1" customFormat="1">
      <c r="B275" s="31"/>
      <c r="D275" s="143" t="s">
        <v>167</v>
      </c>
      <c r="F275" s="144" t="s">
        <v>1531</v>
      </c>
      <c r="I275" s="145"/>
      <c r="L275" s="31"/>
      <c r="M275" s="146"/>
      <c r="T275" s="54"/>
      <c r="AT275" s="16" t="s">
        <v>167</v>
      </c>
      <c r="AU275" s="16" t="s">
        <v>84</v>
      </c>
    </row>
    <row r="276" spans="2:65" s="1" customFormat="1">
      <c r="B276" s="31"/>
      <c r="D276" s="147" t="s">
        <v>169</v>
      </c>
      <c r="F276" s="148" t="s">
        <v>1533</v>
      </c>
      <c r="I276" s="145"/>
      <c r="L276" s="31"/>
      <c r="M276" s="146"/>
      <c r="T276" s="54"/>
      <c r="AT276" s="16" t="s">
        <v>169</v>
      </c>
      <c r="AU276" s="16" t="s">
        <v>84</v>
      </c>
    </row>
    <row r="277" spans="2:65" s="1" customFormat="1" ht="16.5" customHeight="1">
      <c r="B277" s="129"/>
      <c r="C277" s="130" t="s">
        <v>605</v>
      </c>
      <c r="D277" s="130" t="s">
        <v>160</v>
      </c>
      <c r="E277" s="131" t="s">
        <v>1534</v>
      </c>
      <c r="F277" s="132" t="s">
        <v>1535</v>
      </c>
      <c r="G277" s="133" t="s">
        <v>1315</v>
      </c>
      <c r="H277" s="134">
        <v>1</v>
      </c>
      <c r="I277" s="135"/>
      <c r="J277" s="136">
        <f>ROUND(I277*H277,2)</f>
        <v>0</v>
      </c>
      <c r="K277" s="132" t="s">
        <v>164</v>
      </c>
      <c r="L277" s="31"/>
      <c r="M277" s="137" t="s">
        <v>1</v>
      </c>
      <c r="N277" s="138" t="s">
        <v>39</v>
      </c>
      <c r="P277" s="139">
        <f>O277*H277</f>
        <v>0</v>
      </c>
      <c r="Q277" s="139">
        <v>0</v>
      </c>
      <c r="R277" s="139">
        <f>Q277*H277</f>
        <v>0</v>
      </c>
      <c r="S277" s="139">
        <v>0</v>
      </c>
      <c r="T277" s="140">
        <f>S277*H277</f>
        <v>0</v>
      </c>
      <c r="AR277" s="141" t="s">
        <v>165</v>
      </c>
      <c r="AT277" s="141" t="s">
        <v>160</v>
      </c>
      <c r="AU277" s="141" t="s">
        <v>84</v>
      </c>
      <c r="AY277" s="16" t="s">
        <v>159</v>
      </c>
      <c r="BE277" s="142">
        <f>IF(N277="základní",J277,0)</f>
        <v>0</v>
      </c>
      <c r="BF277" s="142">
        <f>IF(N277="snížená",J277,0)</f>
        <v>0</v>
      </c>
      <c r="BG277" s="142">
        <f>IF(N277="zákl. přenesená",J277,0)</f>
        <v>0</v>
      </c>
      <c r="BH277" s="142">
        <f>IF(N277="sníž. přenesená",J277,0)</f>
        <v>0</v>
      </c>
      <c r="BI277" s="142">
        <f>IF(N277="nulová",J277,0)</f>
        <v>0</v>
      </c>
      <c r="BJ277" s="16" t="s">
        <v>82</v>
      </c>
      <c r="BK277" s="142">
        <f>ROUND(I277*H277,2)</f>
        <v>0</v>
      </c>
      <c r="BL277" s="16" t="s">
        <v>165</v>
      </c>
      <c r="BM277" s="141" t="s">
        <v>1536</v>
      </c>
    </row>
    <row r="278" spans="2:65" s="1" customFormat="1">
      <c r="B278" s="31"/>
      <c r="D278" s="143" t="s">
        <v>167</v>
      </c>
      <c r="F278" s="144" t="s">
        <v>1535</v>
      </c>
      <c r="I278" s="145"/>
      <c r="L278" s="31"/>
      <c r="M278" s="146"/>
      <c r="T278" s="54"/>
      <c r="AT278" s="16" t="s">
        <v>167</v>
      </c>
      <c r="AU278" s="16" t="s">
        <v>84</v>
      </c>
    </row>
    <row r="279" spans="2:65" s="1" customFormat="1">
      <c r="B279" s="31"/>
      <c r="D279" s="147" t="s">
        <v>169</v>
      </c>
      <c r="F279" s="148" t="s">
        <v>1537</v>
      </c>
      <c r="I279" s="145"/>
      <c r="L279" s="31"/>
      <c r="M279" s="146"/>
      <c r="T279" s="54"/>
      <c r="AT279" s="16" t="s">
        <v>169</v>
      </c>
      <c r="AU279" s="16" t="s">
        <v>84</v>
      </c>
    </row>
    <row r="280" spans="2:65" s="1" customFormat="1" ht="16.5" customHeight="1">
      <c r="B280" s="129"/>
      <c r="C280" s="130" t="s">
        <v>613</v>
      </c>
      <c r="D280" s="130" t="s">
        <v>160</v>
      </c>
      <c r="E280" s="131" t="s">
        <v>1538</v>
      </c>
      <c r="F280" s="132" t="s">
        <v>1539</v>
      </c>
      <c r="G280" s="133" t="s">
        <v>1540</v>
      </c>
      <c r="H280" s="134">
        <v>1</v>
      </c>
      <c r="I280" s="135"/>
      <c r="J280" s="136">
        <f>ROUND(I280*H280,2)</f>
        <v>0</v>
      </c>
      <c r="K280" s="132" t="s">
        <v>164</v>
      </c>
      <c r="L280" s="31"/>
      <c r="M280" s="137" t="s">
        <v>1</v>
      </c>
      <c r="N280" s="138" t="s">
        <v>39</v>
      </c>
      <c r="P280" s="139">
        <f>O280*H280</f>
        <v>0</v>
      </c>
      <c r="Q280" s="139">
        <v>0</v>
      </c>
      <c r="R280" s="139">
        <f>Q280*H280</f>
        <v>0</v>
      </c>
      <c r="S280" s="139">
        <v>0</v>
      </c>
      <c r="T280" s="140">
        <f>S280*H280</f>
        <v>0</v>
      </c>
      <c r="AR280" s="141" t="s">
        <v>165</v>
      </c>
      <c r="AT280" s="141" t="s">
        <v>160</v>
      </c>
      <c r="AU280" s="141" t="s">
        <v>84</v>
      </c>
      <c r="AY280" s="16" t="s">
        <v>159</v>
      </c>
      <c r="BE280" s="142">
        <f>IF(N280="základní",J280,0)</f>
        <v>0</v>
      </c>
      <c r="BF280" s="142">
        <f>IF(N280="snížená",J280,0)</f>
        <v>0</v>
      </c>
      <c r="BG280" s="142">
        <f>IF(N280="zákl. přenesená",J280,0)</f>
        <v>0</v>
      </c>
      <c r="BH280" s="142">
        <f>IF(N280="sníž. přenesená",J280,0)</f>
        <v>0</v>
      </c>
      <c r="BI280" s="142">
        <f>IF(N280="nulová",J280,0)</f>
        <v>0</v>
      </c>
      <c r="BJ280" s="16" t="s">
        <v>82</v>
      </c>
      <c r="BK280" s="142">
        <f>ROUND(I280*H280,2)</f>
        <v>0</v>
      </c>
      <c r="BL280" s="16" t="s">
        <v>165</v>
      </c>
      <c r="BM280" s="141" t="s">
        <v>1541</v>
      </c>
    </row>
    <row r="281" spans="2:65" s="1" customFormat="1">
      <c r="B281" s="31"/>
      <c r="D281" s="143" t="s">
        <v>167</v>
      </c>
      <c r="F281" s="144" t="s">
        <v>1539</v>
      </c>
      <c r="I281" s="145"/>
      <c r="L281" s="31"/>
      <c r="M281" s="146"/>
      <c r="T281" s="54"/>
      <c r="AT281" s="16" t="s">
        <v>167</v>
      </c>
      <c r="AU281" s="16" t="s">
        <v>84</v>
      </c>
    </row>
    <row r="282" spans="2:65" s="1" customFormat="1">
      <c r="B282" s="31"/>
      <c r="D282" s="147" t="s">
        <v>169</v>
      </c>
      <c r="F282" s="148" t="s">
        <v>1542</v>
      </c>
      <c r="I282" s="145"/>
      <c r="L282" s="31"/>
      <c r="M282" s="146"/>
      <c r="T282" s="54"/>
      <c r="AT282" s="16" t="s">
        <v>169</v>
      </c>
      <c r="AU282" s="16" t="s">
        <v>84</v>
      </c>
    </row>
    <row r="283" spans="2:65" s="1" customFormat="1" ht="16.5" customHeight="1">
      <c r="B283" s="129"/>
      <c r="C283" s="130" t="s">
        <v>618</v>
      </c>
      <c r="D283" s="130" t="s">
        <v>160</v>
      </c>
      <c r="E283" s="131" t="s">
        <v>1543</v>
      </c>
      <c r="F283" s="132" t="s">
        <v>1544</v>
      </c>
      <c r="G283" s="133" t="s">
        <v>1540</v>
      </c>
      <c r="H283" s="134">
        <v>1</v>
      </c>
      <c r="I283" s="135"/>
      <c r="J283" s="136">
        <f>ROUND(I283*H283,2)</f>
        <v>0</v>
      </c>
      <c r="K283" s="132" t="s">
        <v>164</v>
      </c>
      <c r="L283" s="31"/>
      <c r="M283" s="137" t="s">
        <v>1</v>
      </c>
      <c r="N283" s="138" t="s">
        <v>39</v>
      </c>
      <c r="P283" s="139">
        <f>O283*H283</f>
        <v>0</v>
      </c>
      <c r="Q283" s="139">
        <v>0</v>
      </c>
      <c r="R283" s="139">
        <f>Q283*H283</f>
        <v>0</v>
      </c>
      <c r="S283" s="139">
        <v>0</v>
      </c>
      <c r="T283" s="140">
        <f>S283*H283</f>
        <v>0</v>
      </c>
      <c r="AR283" s="141" t="s">
        <v>165</v>
      </c>
      <c r="AT283" s="141" t="s">
        <v>160</v>
      </c>
      <c r="AU283" s="141" t="s">
        <v>84</v>
      </c>
      <c r="AY283" s="16" t="s">
        <v>159</v>
      </c>
      <c r="BE283" s="142">
        <f>IF(N283="základní",J283,0)</f>
        <v>0</v>
      </c>
      <c r="BF283" s="142">
        <f>IF(N283="snížená",J283,0)</f>
        <v>0</v>
      </c>
      <c r="BG283" s="142">
        <f>IF(N283="zákl. přenesená",J283,0)</f>
        <v>0</v>
      </c>
      <c r="BH283" s="142">
        <f>IF(N283="sníž. přenesená",J283,0)</f>
        <v>0</v>
      </c>
      <c r="BI283" s="142">
        <f>IF(N283="nulová",J283,0)</f>
        <v>0</v>
      </c>
      <c r="BJ283" s="16" t="s">
        <v>82</v>
      </c>
      <c r="BK283" s="142">
        <f>ROUND(I283*H283,2)</f>
        <v>0</v>
      </c>
      <c r="BL283" s="16" t="s">
        <v>165</v>
      </c>
      <c r="BM283" s="141" t="s">
        <v>1545</v>
      </c>
    </row>
    <row r="284" spans="2:65" s="1" customFormat="1">
      <c r="B284" s="31"/>
      <c r="D284" s="143" t="s">
        <v>167</v>
      </c>
      <c r="F284" s="144" t="s">
        <v>1544</v>
      </c>
      <c r="I284" s="145"/>
      <c r="L284" s="31"/>
      <c r="M284" s="146"/>
      <c r="T284" s="54"/>
      <c r="AT284" s="16" t="s">
        <v>167</v>
      </c>
      <c r="AU284" s="16" t="s">
        <v>84</v>
      </c>
    </row>
    <row r="285" spans="2:65" s="1" customFormat="1">
      <c r="B285" s="31"/>
      <c r="D285" s="147" t="s">
        <v>169</v>
      </c>
      <c r="F285" s="148" t="s">
        <v>1546</v>
      </c>
      <c r="I285" s="145"/>
      <c r="L285" s="31"/>
      <c r="M285" s="146"/>
      <c r="T285" s="54"/>
      <c r="AT285" s="16" t="s">
        <v>169</v>
      </c>
      <c r="AU285" s="16" t="s">
        <v>84</v>
      </c>
    </row>
    <row r="286" spans="2:65" s="1" customFormat="1" ht="16.5" customHeight="1">
      <c r="B286" s="129"/>
      <c r="C286" s="130" t="s">
        <v>627</v>
      </c>
      <c r="D286" s="130" t="s">
        <v>160</v>
      </c>
      <c r="E286" s="131" t="s">
        <v>1547</v>
      </c>
      <c r="F286" s="132" t="s">
        <v>1548</v>
      </c>
      <c r="G286" s="133" t="s">
        <v>1067</v>
      </c>
      <c r="H286" s="134">
        <v>60</v>
      </c>
      <c r="I286" s="135"/>
      <c r="J286" s="136">
        <f>ROUND(I286*H286,2)</f>
        <v>0</v>
      </c>
      <c r="K286" s="132" t="s">
        <v>164</v>
      </c>
      <c r="L286" s="31"/>
      <c r="M286" s="137" t="s">
        <v>1</v>
      </c>
      <c r="N286" s="138" t="s">
        <v>39</v>
      </c>
      <c r="P286" s="139">
        <f>O286*H286</f>
        <v>0</v>
      </c>
      <c r="Q286" s="139">
        <v>0</v>
      </c>
      <c r="R286" s="139">
        <f>Q286*H286</f>
        <v>0</v>
      </c>
      <c r="S286" s="139">
        <v>0</v>
      </c>
      <c r="T286" s="140">
        <f>S286*H286</f>
        <v>0</v>
      </c>
      <c r="AR286" s="141" t="s">
        <v>165</v>
      </c>
      <c r="AT286" s="141" t="s">
        <v>160</v>
      </c>
      <c r="AU286" s="141" t="s">
        <v>84</v>
      </c>
      <c r="AY286" s="16" t="s">
        <v>159</v>
      </c>
      <c r="BE286" s="142">
        <f>IF(N286="základní",J286,0)</f>
        <v>0</v>
      </c>
      <c r="BF286" s="142">
        <f>IF(N286="snížená",J286,0)</f>
        <v>0</v>
      </c>
      <c r="BG286" s="142">
        <f>IF(N286="zákl. přenesená",J286,0)</f>
        <v>0</v>
      </c>
      <c r="BH286" s="142">
        <f>IF(N286="sníž. přenesená",J286,0)</f>
        <v>0</v>
      </c>
      <c r="BI286" s="142">
        <f>IF(N286="nulová",J286,0)</f>
        <v>0</v>
      </c>
      <c r="BJ286" s="16" t="s">
        <v>82</v>
      </c>
      <c r="BK286" s="142">
        <f>ROUND(I286*H286,2)</f>
        <v>0</v>
      </c>
      <c r="BL286" s="16" t="s">
        <v>165</v>
      </c>
      <c r="BM286" s="141" t="s">
        <v>1549</v>
      </c>
    </row>
    <row r="287" spans="2:65" s="1" customFormat="1">
      <c r="B287" s="31"/>
      <c r="D287" s="143" t="s">
        <v>167</v>
      </c>
      <c r="F287" s="144" t="s">
        <v>1548</v>
      </c>
      <c r="I287" s="145"/>
      <c r="L287" s="31"/>
      <c r="M287" s="146"/>
      <c r="T287" s="54"/>
      <c r="AT287" s="16" t="s">
        <v>167</v>
      </c>
      <c r="AU287" s="16" t="s">
        <v>84</v>
      </c>
    </row>
    <row r="288" spans="2:65" s="1" customFormat="1">
      <c r="B288" s="31"/>
      <c r="D288" s="147" t="s">
        <v>169</v>
      </c>
      <c r="F288" s="148" t="s">
        <v>1550</v>
      </c>
      <c r="I288" s="145"/>
      <c r="L288" s="31"/>
      <c r="M288" s="146"/>
      <c r="T288" s="54"/>
      <c r="AT288" s="16" t="s">
        <v>169</v>
      </c>
      <c r="AU288" s="16" t="s">
        <v>84</v>
      </c>
    </row>
    <row r="289" spans="2:65" s="12" customFormat="1">
      <c r="B289" s="149"/>
      <c r="D289" s="143" t="s">
        <v>171</v>
      </c>
      <c r="E289" s="150" t="s">
        <v>1</v>
      </c>
      <c r="F289" s="151" t="s">
        <v>1551</v>
      </c>
      <c r="H289" s="152">
        <v>60</v>
      </c>
      <c r="I289" s="153"/>
      <c r="L289" s="149"/>
      <c r="M289" s="154"/>
      <c r="T289" s="155"/>
      <c r="AT289" s="150" t="s">
        <v>171</v>
      </c>
      <c r="AU289" s="150" t="s">
        <v>84</v>
      </c>
      <c r="AV289" s="12" t="s">
        <v>84</v>
      </c>
      <c r="AW289" s="12" t="s">
        <v>31</v>
      </c>
      <c r="AX289" s="12" t="s">
        <v>74</v>
      </c>
      <c r="AY289" s="150" t="s">
        <v>159</v>
      </c>
    </row>
    <row r="290" spans="2:65" s="13" customFormat="1">
      <c r="B290" s="156"/>
      <c r="D290" s="143" t="s">
        <v>171</v>
      </c>
      <c r="E290" s="157" t="s">
        <v>1</v>
      </c>
      <c r="F290" s="158" t="s">
        <v>173</v>
      </c>
      <c r="H290" s="159">
        <v>60</v>
      </c>
      <c r="I290" s="160"/>
      <c r="L290" s="156"/>
      <c r="M290" s="161"/>
      <c r="T290" s="162"/>
      <c r="AT290" s="157" t="s">
        <v>171</v>
      </c>
      <c r="AU290" s="157" t="s">
        <v>84</v>
      </c>
      <c r="AV290" s="13" t="s">
        <v>165</v>
      </c>
      <c r="AW290" s="13" t="s">
        <v>31</v>
      </c>
      <c r="AX290" s="13" t="s">
        <v>82</v>
      </c>
      <c r="AY290" s="157" t="s">
        <v>159</v>
      </c>
    </row>
    <row r="291" spans="2:65" s="11" customFormat="1" ht="22.9" customHeight="1">
      <c r="B291" s="119"/>
      <c r="D291" s="120" t="s">
        <v>73</v>
      </c>
      <c r="E291" s="179" t="s">
        <v>1552</v>
      </c>
      <c r="F291" s="179" t="s">
        <v>1553</v>
      </c>
      <c r="I291" s="122"/>
      <c r="J291" s="180">
        <f>BK291</f>
        <v>0</v>
      </c>
      <c r="L291" s="119"/>
      <c r="M291" s="124"/>
      <c r="P291" s="125">
        <f>SUM(P292:P309)</f>
        <v>0</v>
      </c>
      <c r="R291" s="125">
        <f>SUM(R292:R309)</f>
        <v>0</v>
      </c>
      <c r="T291" s="126">
        <f>SUM(T292:T309)</f>
        <v>0</v>
      </c>
      <c r="AR291" s="120" t="s">
        <v>82</v>
      </c>
      <c r="AT291" s="127" t="s">
        <v>73</v>
      </c>
      <c r="AU291" s="127" t="s">
        <v>82</v>
      </c>
      <c r="AY291" s="120" t="s">
        <v>159</v>
      </c>
      <c r="BK291" s="128">
        <f>SUM(BK292:BK309)</f>
        <v>0</v>
      </c>
    </row>
    <row r="292" spans="2:65" s="1" customFormat="1" ht="24.2" customHeight="1">
      <c r="B292" s="129"/>
      <c r="C292" s="169" t="s">
        <v>634</v>
      </c>
      <c r="D292" s="169" t="s">
        <v>418</v>
      </c>
      <c r="E292" s="170" t="s">
        <v>1554</v>
      </c>
      <c r="F292" s="171" t="s">
        <v>1555</v>
      </c>
      <c r="G292" s="172" t="s">
        <v>218</v>
      </c>
      <c r="H292" s="173">
        <v>3</v>
      </c>
      <c r="I292" s="174"/>
      <c r="J292" s="175">
        <f>ROUND(I292*H292,2)</f>
        <v>0</v>
      </c>
      <c r="K292" s="171" t="s">
        <v>164</v>
      </c>
      <c r="L292" s="176"/>
      <c r="M292" s="177" t="s">
        <v>1</v>
      </c>
      <c r="N292" s="178" t="s">
        <v>39</v>
      </c>
      <c r="P292" s="139">
        <f>O292*H292</f>
        <v>0</v>
      </c>
      <c r="Q292" s="139">
        <v>0</v>
      </c>
      <c r="R292" s="139">
        <f>Q292*H292</f>
        <v>0</v>
      </c>
      <c r="S292" s="139">
        <v>0</v>
      </c>
      <c r="T292" s="140">
        <f>S292*H292</f>
        <v>0</v>
      </c>
      <c r="AR292" s="141" t="s">
        <v>215</v>
      </c>
      <c r="AT292" s="141" t="s">
        <v>418</v>
      </c>
      <c r="AU292" s="141" t="s">
        <v>84</v>
      </c>
      <c r="AY292" s="16" t="s">
        <v>159</v>
      </c>
      <c r="BE292" s="142">
        <f>IF(N292="základní",J292,0)</f>
        <v>0</v>
      </c>
      <c r="BF292" s="142">
        <f>IF(N292="snížená",J292,0)</f>
        <v>0</v>
      </c>
      <c r="BG292" s="142">
        <f>IF(N292="zákl. přenesená",J292,0)</f>
        <v>0</v>
      </c>
      <c r="BH292" s="142">
        <f>IF(N292="sníž. přenesená",J292,0)</f>
        <v>0</v>
      </c>
      <c r="BI292" s="142">
        <f>IF(N292="nulová",J292,0)</f>
        <v>0</v>
      </c>
      <c r="BJ292" s="16" t="s">
        <v>82</v>
      </c>
      <c r="BK292" s="142">
        <f>ROUND(I292*H292,2)</f>
        <v>0</v>
      </c>
      <c r="BL292" s="16" t="s">
        <v>165</v>
      </c>
      <c r="BM292" s="141" t="s">
        <v>1556</v>
      </c>
    </row>
    <row r="293" spans="2:65" s="1" customFormat="1">
      <c r="B293" s="31"/>
      <c r="D293" s="143" t="s">
        <v>167</v>
      </c>
      <c r="F293" s="144" t="s">
        <v>1557</v>
      </c>
      <c r="I293" s="145"/>
      <c r="L293" s="31"/>
      <c r="M293" s="146"/>
      <c r="T293" s="54"/>
      <c r="AT293" s="16" t="s">
        <v>167</v>
      </c>
      <c r="AU293" s="16" t="s">
        <v>84</v>
      </c>
    </row>
    <row r="294" spans="2:65" s="1" customFormat="1" ht="16.5" customHeight="1">
      <c r="B294" s="129"/>
      <c r="C294" s="169" t="s">
        <v>641</v>
      </c>
      <c r="D294" s="169" t="s">
        <v>418</v>
      </c>
      <c r="E294" s="170" t="s">
        <v>1558</v>
      </c>
      <c r="F294" s="171" t="s">
        <v>1559</v>
      </c>
      <c r="G294" s="172" t="s">
        <v>1337</v>
      </c>
      <c r="H294" s="173">
        <v>1</v>
      </c>
      <c r="I294" s="174"/>
      <c r="J294" s="175">
        <f>ROUND(I294*H294,2)</f>
        <v>0</v>
      </c>
      <c r="K294" s="171" t="s">
        <v>164</v>
      </c>
      <c r="L294" s="176"/>
      <c r="M294" s="177" t="s">
        <v>1</v>
      </c>
      <c r="N294" s="178" t="s">
        <v>39</v>
      </c>
      <c r="P294" s="139">
        <f>O294*H294</f>
        <v>0</v>
      </c>
      <c r="Q294" s="139">
        <v>0</v>
      </c>
      <c r="R294" s="139">
        <f>Q294*H294</f>
        <v>0</v>
      </c>
      <c r="S294" s="139">
        <v>0</v>
      </c>
      <c r="T294" s="140">
        <f>S294*H294</f>
        <v>0</v>
      </c>
      <c r="AR294" s="141" t="s">
        <v>215</v>
      </c>
      <c r="AT294" s="141" t="s">
        <v>418</v>
      </c>
      <c r="AU294" s="141" t="s">
        <v>84</v>
      </c>
      <c r="AY294" s="16" t="s">
        <v>159</v>
      </c>
      <c r="BE294" s="142">
        <f>IF(N294="základní",J294,0)</f>
        <v>0</v>
      </c>
      <c r="BF294" s="142">
        <f>IF(N294="snížená",J294,0)</f>
        <v>0</v>
      </c>
      <c r="BG294" s="142">
        <f>IF(N294="zákl. přenesená",J294,0)</f>
        <v>0</v>
      </c>
      <c r="BH294" s="142">
        <f>IF(N294="sníž. přenesená",J294,0)</f>
        <v>0</v>
      </c>
      <c r="BI294" s="142">
        <f>IF(N294="nulová",J294,0)</f>
        <v>0</v>
      </c>
      <c r="BJ294" s="16" t="s">
        <v>82</v>
      </c>
      <c r="BK294" s="142">
        <f>ROUND(I294*H294,2)</f>
        <v>0</v>
      </c>
      <c r="BL294" s="16" t="s">
        <v>165</v>
      </c>
      <c r="BM294" s="141" t="s">
        <v>1560</v>
      </c>
    </row>
    <row r="295" spans="2:65" s="1" customFormat="1">
      <c r="B295" s="31"/>
      <c r="D295" s="143" t="s">
        <v>167</v>
      </c>
      <c r="F295" s="144" t="s">
        <v>1559</v>
      </c>
      <c r="I295" s="145"/>
      <c r="L295" s="31"/>
      <c r="M295" s="146"/>
      <c r="T295" s="54"/>
      <c r="AT295" s="16" t="s">
        <v>167</v>
      </c>
      <c r="AU295" s="16" t="s">
        <v>84</v>
      </c>
    </row>
    <row r="296" spans="2:65" s="1" customFormat="1" ht="16.5" customHeight="1">
      <c r="B296" s="129"/>
      <c r="C296" s="169" t="s">
        <v>648</v>
      </c>
      <c r="D296" s="169" t="s">
        <v>418</v>
      </c>
      <c r="E296" s="170" t="s">
        <v>1561</v>
      </c>
      <c r="F296" s="171" t="s">
        <v>1562</v>
      </c>
      <c r="G296" s="172" t="s">
        <v>1337</v>
      </c>
      <c r="H296" s="173">
        <v>3</v>
      </c>
      <c r="I296" s="174"/>
      <c r="J296" s="175">
        <f>ROUND(I296*H296,2)</f>
        <v>0</v>
      </c>
      <c r="K296" s="171" t="s">
        <v>164</v>
      </c>
      <c r="L296" s="176"/>
      <c r="M296" s="177" t="s">
        <v>1</v>
      </c>
      <c r="N296" s="178" t="s">
        <v>39</v>
      </c>
      <c r="P296" s="139">
        <f>O296*H296</f>
        <v>0</v>
      </c>
      <c r="Q296" s="139">
        <v>0</v>
      </c>
      <c r="R296" s="139">
        <f>Q296*H296</f>
        <v>0</v>
      </c>
      <c r="S296" s="139">
        <v>0</v>
      </c>
      <c r="T296" s="140">
        <f>S296*H296</f>
        <v>0</v>
      </c>
      <c r="AR296" s="141" t="s">
        <v>215</v>
      </c>
      <c r="AT296" s="141" t="s">
        <v>418</v>
      </c>
      <c r="AU296" s="141" t="s">
        <v>84</v>
      </c>
      <c r="AY296" s="16" t="s">
        <v>159</v>
      </c>
      <c r="BE296" s="142">
        <f>IF(N296="základní",J296,0)</f>
        <v>0</v>
      </c>
      <c r="BF296" s="142">
        <f>IF(N296="snížená",J296,0)</f>
        <v>0</v>
      </c>
      <c r="BG296" s="142">
        <f>IF(N296="zákl. přenesená",J296,0)</f>
        <v>0</v>
      </c>
      <c r="BH296" s="142">
        <f>IF(N296="sníž. přenesená",J296,0)</f>
        <v>0</v>
      </c>
      <c r="BI296" s="142">
        <f>IF(N296="nulová",J296,0)</f>
        <v>0</v>
      </c>
      <c r="BJ296" s="16" t="s">
        <v>82</v>
      </c>
      <c r="BK296" s="142">
        <f>ROUND(I296*H296,2)</f>
        <v>0</v>
      </c>
      <c r="BL296" s="16" t="s">
        <v>165</v>
      </c>
      <c r="BM296" s="141" t="s">
        <v>1563</v>
      </c>
    </row>
    <row r="297" spans="2:65" s="1" customFormat="1">
      <c r="B297" s="31"/>
      <c r="D297" s="143" t="s">
        <v>167</v>
      </c>
      <c r="F297" s="144" t="s">
        <v>1562</v>
      </c>
      <c r="I297" s="145"/>
      <c r="L297" s="31"/>
      <c r="M297" s="146"/>
      <c r="T297" s="54"/>
      <c r="AT297" s="16" t="s">
        <v>167</v>
      </c>
      <c r="AU297" s="16" t="s">
        <v>84</v>
      </c>
    </row>
    <row r="298" spans="2:65" s="1" customFormat="1" ht="16.5" customHeight="1">
      <c r="B298" s="129"/>
      <c r="C298" s="169" t="s">
        <v>655</v>
      </c>
      <c r="D298" s="169" t="s">
        <v>418</v>
      </c>
      <c r="E298" s="170" t="s">
        <v>1564</v>
      </c>
      <c r="F298" s="171" t="s">
        <v>1565</v>
      </c>
      <c r="G298" s="172" t="s">
        <v>1566</v>
      </c>
      <c r="H298" s="173">
        <v>1</v>
      </c>
      <c r="I298" s="174"/>
      <c r="J298" s="175">
        <f>ROUND(I298*H298,2)</f>
        <v>0</v>
      </c>
      <c r="K298" s="171" t="s">
        <v>164</v>
      </c>
      <c r="L298" s="176"/>
      <c r="M298" s="177" t="s">
        <v>1</v>
      </c>
      <c r="N298" s="178" t="s">
        <v>39</v>
      </c>
      <c r="P298" s="139">
        <f>O298*H298</f>
        <v>0</v>
      </c>
      <c r="Q298" s="139">
        <v>0</v>
      </c>
      <c r="R298" s="139">
        <f>Q298*H298</f>
        <v>0</v>
      </c>
      <c r="S298" s="139">
        <v>0</v>
      </c>
      <c r="T298" s="140">
        <f>S298*H298</f>
        <v>0</v>
      </c>
      <c r="AR298" s="141" t="s">
        <v>215</v>
      </c>
      <c r="AT298" s="141" t="s">
        <v>418</v>
      </c>
      <c r="AU298" s="141" t="s">
        <v>84</v>
      </c>
      <c r="AY298" s="16" t="s">
        <v>159</v>
      </c>
      <c r="BE298" s="142">
        <f>IF(N298="základní",J298,0)</f>
        <v>0</v>
      </c>
      <c r="BF298" s="142">
        <f>IF(N298="snížená",J298,0)</f>
        <v>0</v>
      </c>
      <c r="BG298" s="142">
        <f>IF(N298="zákl. přenesená",J298,0)</f>
        <v>0</v>
      </c>
      <c r="BH298" s="142">
        <f>IF(N298="sníž. přenesená",J298,0)</f>
        <v>0</v>
      </c>
      <c r="BI298" s="142">
        <f>IF(N298="nulová",J298,0)</f>
        <v>0</v>
      </c>
      <c r="BJ298" s="16" t="s">
        <v>82</v>
      </c>
      <c r="BK298" s="142">
        <f>ROUND(I298*H298,2)</f>
        <v>0</v>
      </c>
      <c r="BL298" s="16" t="s">
        <v>165</v>
      </c>
      <c r="BM298" s="141" t="s">
        <v>1567</v>
      </c>
    </row>
    <row r="299" spans="2:65" s="1" customFormat="1">
      <c r="B299" s="31"/>
      <c r="D299" s="143" t="s">
        <v>167</v>
      </c>
      <c r="F299" s="144" t="s">
        <v>1565</v>
      </c>
      <c r="I299" s="145"/>
      <c r="L299" s="31"/>
      <c r="M299" s="146"/>
      <c r="T299" s="54"/>
      <c r="AT299" s="16" t="s">
        <v>167</v>
      </c>
      <c r="AU299" s="16" t="s">
        <v>84</v>
      </c>
    </row>
    <row r="300" spans="2:65" s="1" customFormat="1" ht="16.5" customHeight="1">
      <c r="B300" s="129"/>
      <c r="C300" s="130" t="s">
        <v>662</v>
      </c>
      <c r="D300" s="130" t="s">
        <v>160</v>
      </c>
      <c r="E300" s="131" t="s">
        <v>1568</v>
      </c>
      <c r="F300" s="132" t="s">
        <v>1569</v>
      </c>
      <c r="G300" s="133" t="s">
        <v>1337</v>
      </c>
      <c r="H300" s="134">
        <v>3</v>
      </c>
      <c r="I300" s="135"/>
      <c r="J300" s="136">
        <f>ROUND(I300*H300,2)</f>
        <v>0</v>
      </c>
      <c r="K300" s="132" t="s">
        <v>164</v>
      </c>
      <c r="L300" s="31"/>
      <c r="M300" s="137" t="s">
        <v>1</v>
      </c>
      <c r="N300" s="138" t="s">
        <v>39</v>
      </c>
      <c r="P300" s="139">
        <f>O300*H300</f>
        <v>0</v>
      </c>
      <c r="Q300" s="139">
        <v>0</v>
      </c>
      <c r="R300" s="139">
        <f>Q300*H300</f>
        <v>0</v>
      </c>
      <c r="S300" s="139">
        <v>0</v>
      </c>
      <c r="T300" s="140">
        <f>S300*H300</f>
        <v>0</v>
      </c>
      <c r="AR300" s="141" t="s">
        <v>165</v>
      </c>
      <c r="AT300" s="141" t="s">
        <v>160</v>
      </c>
      <c r="AU300" s="141" t="s">
        <v>84</v>
      </c>
      <c r="AY300" s="16" t="s">
        <v>159</v>
      </c>
      <c r="BE300" s="142">
        <f>IF(N300="základní",J300,0)</f>
        <v>0</v>
      </c>
      <c r="BF300" s="142">
        <f>IF(N300="snížená",J300,0)</f>
        <v>0</v>
      </c>
      <c r="BG300" s="142">
        <f>IF(N300="zákl. přenesená",J300,0)</f>
        <v>0</v>
      </c>
      <c r="BH300" s="142">
        <f>IF(N300="sníž. přenesená",J300,0)</f>
        <v>0</v>
      </c>
      <c r="BI300" s="142">
        <f>IF(N300="nulová",J300,0)</f>
        <v>0</v>
      </c>
      <c r="BJ300" s="16" t="s">
        <v>82</v>
      </c>
      <c r="BK300" s="142">
        <f>ROUND(I300*H300,2)</f>
        <v>0</v>
      </c>
      <c r="BL300" s="16" t="s">
        <v>165</v>
      </c>
      <c r="BM300" s="141" t="s">
        <v>1570</v>
      </c>
    </row>
    <row r="301" spans="2:65" s="1" customFormat="1">
      <c r="B301" s="31"/>
      <c r="D301" s="143" t="s">
        <v>167</v>
      </c>
      <c r="F301" s="144" t="s">
        <v>1569</v>
      </c>
      <c r="I301" s="145"/>
      <c r="L301" s="31"/>
      <c r="M301" s="146"/>
      <c r="T301" s="54"/>
      <c r="AT301" s="16" t="s">
        <v>167</v>
      </c>
      <c r="AU301" s="16" t="s">
        <v>84</v>
      </c>
    </row>
    <row r="302" spans="2:65" s="1" customFormat="1">
      <c r="B302" s="31"/>
      <c r="D302" s="147" t="s">
        <v>169</v>
      </c>
      <c r="F302" s="148" t="s">
        <v>1571</v>
      </c>
      <c r="I302" s="145"/>
      <c r="L302" s="31"/>
      <c r="M302" s="146"/>
      <c r="T302" s="54"/>
      <c r="AT302" s="16" t="s">
        <v>169</v>
      </c>
      <c r="AU302" s="16" t="s">
        <v>84</v>
      </c>
    </row>
    <row r="303" spans="2:65" s="1" customFormat="1" ht="16.5" customHeight="1">
      <c r="B303" s="129"/>
      <c r="C303" s="130" t="s">
        <v>669</v>
      </c>
      <c r="D303" s="130" t="s">
        <v>160</v>
      </c>
      <c r="E303" s="131" t="s">
        <v>1572</v>
      </c>
      <c r="F303" s="132" t="s">
        <v>1573</v>
      </c>
      <c r="G303" s="133" t="s">
        <v>1067</v>
      </c>
      <c r="H303" s="134">
        <v>3</v>
      </c>
      <c r="I303" s="135"/>
      <c r="J303" s="136">
        <f>ROUND(I303*H303,2)</f>
        <v>0</v>
      </c>
      <c r="K303" s="132" t="s">
        <v>164</v>
      </c>
      <c r="L303" s="31"/>
      <c r="M303" s="137" t="s">
        <v>1</v>
      </c>
      <c r="N303" s="138" t="s">
        <v>39</v>
      </c>
      <c r="P303" s="139">
        <f>O303*H303</f>
        <v>0</v>
      </c>
      <c r="Q303" s="139">
        <v>0</v>
      </c>
      <c r="R303" s="139">
        <f>Q303*H303</f>
        <v>0</v>
      </c>
      <c r="S303" s="139">
        <v>0</v>
      </c>
      <c r="T303" s="140">
        <f>S303*H303</f>
        <v>0</v>
      </c>
      <c r="AR303" s="141" t="s">
        <v>165</v>
      </c>
      <c r="AT303" s="141" t="s">
        <v>160</v>
      </c>
      <c r="AU303" s="141" t="s">
        <v>84</v>
      </c>
      <c r="AY303" s="16" t="s">
        <v>159</v>
      </c>
      <c r="BE303" s="142">
        <f>IF(N303="základní",J303,0)</f>
        <v>0</v>
      </c>
      <c r="BF303" s="142">
        <f>IF(N303="snížená",J303,0)</f>
        <v>0</v>
      </c>
      <c r="BG303" s="142">
        <f>IF(N303="zákl. přenesená",J303,0)</f>
        <v>0</v>
      </c>
      <c r="BH303" s="142">
        <f>IF(N303="sníž. přenesená",J303,0)</f>
        <v>0</v>
      </c>
      <c r="BI303" s="142">
        <f>IF(N303="nulová",J303,0)</f>
        <v>0</v>
      </c>
      <c r="BJ303" s="16" t="s">
        <v>82</v>
      </c>
      <c r="BK303" s="142">
        <f>ROUND(I303*H303,2)</f>
        <v>0</v>
      </c>
      <c r="BL303" s="16" t="s">
        <v>165</v>
      </c>
      <c r="BM303" s="141" t="s">
        <v>1574</v>
      </c>
    </row>
    <row r="304" spans="2:65" s="1" customFormat="1">
      <c r="B304" s="31"/>
      <c r="D304" s="143" t="s">
        <v>167</v>
      </c>
      <c r="F304" s="144" t="s">
        <v>1573</v>
      </c>
      <c r="I304" s="145"/>
      <c r="L304" s="31"/>
      <c r="M304" s="146"/>
      <c r="T304" s="54"/>
      <c r="AT304" s="16" t="s">
        <v>167</v>
      </c>
      <c r="AU304" s="16" t="s">
        <v>84</v>
      </c>
    </row>
    <row r="305" spans="2:65" s="1" customFormat="1">
      <c r="B305" s="31"/>
      <c r="D305" s="147" t="s">
        <v>169</v>
      </c>
      <c r="F305" s="148" t="s">
        <v>1575</v>
      </c>
      <c r="I305" s="145"/>
      <c r="L305" s="31"/>
      <c r="M305" s="146"/>
      <c r="T305" s="54"/>
      <c r="AT305" s="16" t="s">
        <v>169</v>
      </c>
      <c r="AU305" s="16" t="s">
        <v>84</v>
      </c>
    </row>
    <row r="306" spans="2:65" s="1" customFormat="1" ht="16.5" customHeight="1">
      <c r="B306" s="129"/>
      <c r="C306" s="130" t="s">
        <v>676</v>
      </c>
      <c r="D306" s="130" t="s">
        <v>160</v>
      </c>
      <c r="E306" s="131" t="s">
        <v>1576</v>
      </c>
      <c r="F306" s="132" t="s">
        <v>1577</v>
      </c>
      <c r="G306" s="133" t="s">
        <v>1578</v>
      </c>
      <c r="H306" s="134">
        <v>120</v>
      </c>
      <c r="I306" s="135"/>
      <c r="J306" s="136">
        <f>ROUND(I306*H306,2)</f>
        <v>0</v>
      </c>
      <c r="K306" s="132" t="s">
        <v>164</v>
      </c>
      <c r="L306" s="31"/>
      <c r="M306" s="137" t="s">
        <v>1</v>
      </c>
      <c r="N306" s="138" t="s">
        <v>39</v>
      </c>
      <c r="P306" s="139">
        <f>O306*H306</f>
        <v>0</v>
      </c>
      <c r="Q306" s="139">
        <v>0</v>
      </c>
      <c r="R306" s="139">
        <f>Q306*H306</f>
        <v>0</v>
      </c>
      <c r="S306" s="139">
        <v>0</v>
      </c>
      <c r="T306" s="140">
        <f>S306*H306</f>
        <v>0</v>
      </c>
      <c r="AR306" s="141" t="s">
        <v>165</v>
      </c>
      <c r="AT306" s="141" t="s">
        <v>160</v>
      </c>
      <c r="AU306" s="141" t="s">
        <v>84</v>
      </c>
      <c r="AY306" s="16" t="s">
        <v>159</v>
      </c>
      <c r="BE306" s="142">
        <f>IF(N306="základní",J306,0)</f>
        <v>0</v>
      </c>
      <c r="BF306" s="142">
        <f>IF(N306="snížená",J306,0)</f>
        <v>0</v>
      </c>
      <c r="BG306" s="142">
        <f>IF(N306="zákl. přenesená",J306,0)</f>
        <v>0</v>
      </c>
      <c r="BH306" s="142">
        <f>IF(N306="sníž. přenesená",J306,0)</f>
        <v>0</v>
      </c>
      <c r="BI306" s="142">
        <f>IF(N306="nulová",J306,0)</f>
        <v>0</v>
      </c>
      <c r="BJ306" s="16" t="s">
        <v>82</v>
      </c>
      <c r="BK306" s="142">
        <f>ROUND(I306*H306,2)</f>
        <v>0</v>
      </c>
      <c r="BL306" s="16" t="s">
        <v>165</v>
      </c>
      <c r="BM306" s="141" t="s">
        <v>1579</v>
      </c>
    </row>
    <row r="307" spans="2:65" s="1" customFormat="1">
      <c r="B307" s="31"/>
      <c r="D307" s="143" t="s">
        <v>167</v>
      </c>
      <c r="F307" s="144" t="s">
        <v>1577</v>
      </c>
      <c r="I307" s="145"/>
      <c r="L307" s="31"/>
      <c r="M307" s="146"/>
      <c r="T307" s="54"/>
      <c r="AT307" s="16" t="s">
        <v>167</v>
      </c>
      <c r="AU307" s="16" t="s">
        <v>84</v>
      </c>
    </row>
    <row r="308" spans="2:65" s="1" customFormat="1">
      <c r="B308" s="31"/>
      <c r="D308" s="147" t="s">
        <v>169</v>
      </c>
      <c r="F308" s="148" t="s">
        <v>1580</v>
      </c>
      <c r="I308" s="145"/>
      <c r="L308" s="31"/>
      <c r="M308" s="146"/>
      <c r="T308" s="54"/>
      <c r="AT308" s="16" t="s">
        <v>169</v>
      </c>
      <c r="AU308" s="16" t="s">
        <v>84</v>
      </c>
    </row>
    <row r="309" spans="2:65" s="12" customFormat="1">
      <c r="B309" s="149"/>
      <c r="D309" s="143" t="s">
        <v>171</v>
      </c>
      <c r="E309" s="150" t="s">
        <v>1</v>
      </c>
      <c r="F309" s="151" t="s">
        <v>1581</v>
      </c>
      <c r="H309" s="152">
        <v>120</v>
      </c>
      <c r="I309" s="153"/>
      <c r="L309" s="149"/>
      <c r="M309" s="154"/>
      <c r="T309" s="155"/>
      <c r="AT309" s="150" t="s">
        <v>171</v>
      </c>
      <c r="AU309" s="150" t="s">
        <v>84</v>
      </c>
      <c r="AV309" s="12" t="s">
        <v>84</v>
      </c>
      <c r="AW309" s="12" t="s">
        <v>31</v>
      </c>
      <c r="AX309" s="12" t="s">
        <v>82</v>
      </c>
      <c r="AY309" s="150" t="s">
        <v>159</v>
      </c>
    </row>
    <row r="310" spans="2:65" s="11" customFormat="1" ht="25.9" customHeight="1">
      <c r="B310" s="119"/>
      <c r="D310" s="120" t="s">
        <v>73</v>
      </c>
      <c r="E310" s="121" t="s">
        <v>1582</v>
      </c>
      <c r="F310" s="121" t="s">
        <v>1583</v>
      </c>
      <c r="I310" s="122"/>
      <c r="J310" s="123">
        <f>BK310</f>
        <v>0</v>
      </c>
      <c r="L310" s="119"/>
      <c r="M310" s="124"/>
      <c r="P310" s="125">
        <f>SUM(P311:P370)</f>
        <v>0</v>
      </c>
      <c r="R310" s="125">
        <f>SUM(R311:R370)</f>
        <v>312.78718000000003</v>
      </c>
      <c r="T310" s="126">
        <f>SUM(T311:T370)</f>
        <v>4.4000000000000004</v>
      </c>
      <c r="AR310" s="120" t="s">
        <v>179</v>
      </c>
      <c r="AT310" s="127" t="s">
        <v>73</v>
      </c>
      <c r="AU310" s="127" t="s">
        <v>74</v>
      </c>
      <c r="AY310" s="120" t="s">
        <v>159</v>
      </c>
      <c r="BK310" s="128">
        <f>SUM(BK311:BK370)</f>
        <v>0</v>
      </c>
    </row>
    <row r="311" spans="2:65" s="1" customFormat="1" ht="16.5" customHeight="1">
      <c r="B311" s="129"/>
      <c r="C311" s="130" t="s">
        <v>683</v>
      </c>
      <c r="D311" s="130" t="s">
        <v>160</v>
      </c>
      <c r="E311" s="131" t="s">
        <v>1584</v>
      </c>
      <c r="F311" s="132" t="s">
        <v>1585</v>
      </c>
      <c r="G311" s="133" t="s">
        <v>1578</v>
      </c>
      <c r="H311" s="134">
        <v>1.2</v>
      </c>
      <c r="I311" s="135"/>
      <c r="J311" s="136">
        <f>ROUND(I311*H311,2)</f>
        <v>0</v>
      </c>
      <c r="K311" s="132" t="s">
        <v>164</v>
      </c>
      <c r="L311" s="31"/>
      <c r="M311" s="137" t="s">
        <v>1</v>
      </c>
      <c r="N311" s="138" t="s">
        <v>39</v>
      </c>
      <c r="P311" s="139">
        <f>O311*H311</f>
        <v>0</v>
      </c>
      <c r="Q311" s="139">
        <v>8.8000000000000005E-3</v>
      </c>
      <c r="R311" s="139">
        <f>Q311*H311</f>
        <v>1.056E-2</v>
      </c>
      <c r="S311" s="139">
        <v>0</v>
      </c>
      <c r="T311" s="140">
        <f>S311*H311</f>
        <v>0</v>
      </c>
      <c r="AR311" s="141" t="s">
        <v>634</v>
      </c>
      <c r="AT311" s="141" t="s">
        <v>160</v>
      </c>
      <c r="AU311" s="141" t="s">
        <v>82</v>
      </c>
      <c r="AY311" s="16" t="s">
        <v>159</v>
      </c>
      <c r="BE311" s="142">
        <f>IF(N311="základní",J311,0)</f>
        <v>0</v>
      </c>
      <c r="BF311" s="142">
        <f>IF(N311="snížená",J311,0)</f>
        <v>0</v>
      </c>
      <c r="BG311" s="142">
        <f>IF(N311="zákl. přenesená",J311,0)</f>
        <v>0</v>
      </c>
      <c r="BH311" s="142">
        <f>IF(N311="sníž. přenesená",J311,0)</f>
        <v>0</v>
      </c>
      <c r="BI311" s="142">
        <f>IF(N311="nulová",J311,0)</f>
        <v>0</v>
      </c>
      <c r="BJ311" s="16" t="s">
        <v>82</v>
      </c>
      <c r="BK311" s="142">
        <f>ROUND(I311*H311,2)</f>
        <v>0</v>
      </c>
      <c r="BL311" s="16" t="s">
        <v>634</v>
      </c>
      <c r="BM311" s="141" t="s">
        <v>1586</v>
      </c>
    </row>
    <row r="312" spans="2:65" s="1" customFormat="1">
      <c r="B312" s="31"/>
      <c r="D312" s="143" t="s">
        <v>167</v>
      </c>
      <c r="F312" s="144" t="s">
        <v>1585</v>
      </c>
      <c r="I312" s="145"/>
      <c r="L312" s="31"/>
      <c r="M312" s="146"/>
      <c r="T312" s="54"/>
      <c r="AT312" s="16" t="s">
        <v>167</v>
      </c>
      <c r="AU312" s="16" t="s">
        <v>82</v>
      </c>
    </row>
    <row r="313" spans="2:65" s="1" customFormat="1">
      <c r="B313" s="31"/>
      <c r="D313" s="147" t="s">
        <v>169</v>
      </c>
      <c r="F313" s="148" t="s">
        <v>1587</v>
      </c>
      <c r="I313" s="145"/>
      <c r="L313" s="31"/>
      <c r="M313" s="146"/>
      <c r="T313" s="54"/>
      <c r="AT313" s="16" t="s">
        <v>169</v>
      </c>
      <c r="AU313" s="16" t="s">
        <v>82</v>
      </c>
    </row>
    <row r="314" spans="2:65" s="1" customFormat="1" ht="16.5" customHeight="1">
      <c r="B314" s="129"/>
      <c r="C314" s="130" t="s">
        <v>689</v>
      </c>
      <c r="D314" s="130" t="s">
        <v>160</v>
      </c>
      <c r="E314" s="131" t="s">
        <v>1588</v>
      </c>
      <c r="F314" s="132" t="s">
        <v>1589</v>
      </c>
      <c r="G314" s="133" t="s">
        <v>202</v>
      </c>
      <c r="H314" s="134">
        <v>63</v>
      </c>
      <c r="I314" s="135"/>
      <c r="J314" s="136">
        <f>ROUND(I314*H314,2)</f>
        <v>0</v>
      </c>
      <c r="K314" s="132" t="s">
        <v>164</v>
      </c>
      <c r="L314" s="31"/>
      <c r="M314" s="137" t="s">
        <v>1</v>
      </c>
      <c r="N314" s="138" t="s">
        <v>39</v>
      </c>
      <c r="P314" s="139">
        <f>O314*H314</f>
        <v>0</v>
      </c>
      <c r="Q314" s="139">
        <v>2.3010199999999998</v>
      </c>
      <c r="R314" s="139">
        <f>Q314*H314</f>
        <v>144.96426</v>
      </c>
      <c r="S314" s="139">
        <v>0</v>
      </c>
      <c r="T314" s="140">
        <f>S314*H314</f>
        <v>0</v>
      </c>
      <c r="AR314" s="141" t="s">
        <v>634</v>
      </c>
      <c r="AT314" s="141" t="s">
        <v>160</v>
      </c>
      <c r="AU314" s="141" t="s">
        <v>82</v>
      </c>
      <c r="AY314" s="16" t="s">
        <v>159</v>
      </c>
      <c r="BE314" s="142">
        <f>IF(N314="základní",J314,0)</f>
        <v>0</v>
      </c>
      <c r="BF314" s="142">
        <f>IF(N314="snížená",J314,0)</f>
        <v>0</v>
      </c>
      <c r="BG314" s="142">
        <f>IF(N314="zákl. přenesená",J314,0)</f>
        <v>0</v>
      </c>
      <c r="BH314" s="142">
        <f>IF(N314="sníž. přenesená",J314,0)</f>
        <v>0</v>
      </c>
      <c r="BI314" s="142">
        <f>IF(N314="nulová",J314,0)</f>
        <v>0</v>
      </c>
      <c r="BJ314" s="16" t="s">
        <v>82</v>
      </c>
      <c r="BK314" s="142">
        <f>ROUND(I314*H314,2)</f>
        <v>0</v>
      </c>
      <c r="BL314" s="16" t="s">
        <v>634</v>
      </c>
      <c r="BM314" s="141" t="s">
        <v>1590</v>
      </c>
    </row>
    <row r="315" spans="2:65" s="1" customFormat="1">
      <c r="B315" s="31"/>
      <c r="D315" s="143" t="s">
        <v>167</v>
      </c>
      <c r="F315" s="144" t="s">
        <v>1589</v>
      </c>
      <c r="I315" s="145"/>
      <c r="L315" s="31"/>
      <c r="M315" s="146"/>
      <c r="T315" s="54"/>
      <c r="AT315" s="16" t="s">
        <v>167</v>
      </c>
      <c r="AU315" s="16" t="s">
        <v>82</v>
      </c>
    </row>
    <row r="316" spans="2:65" s="1" customFormat="1">
      <c r="B316" s="31"/>
      <c r="D316" s="147" t="s">
        <v>169</v>
      </c>
      <c r="F316" s="148" t="s">
        <v>1591</v>
      </c>
      <c r="I316" s="145"/>
      <c r="L316" s="31"/>
      <c r="M316" s="146"/>
      <c r="T316" s="54"/>
      <c r="AT316" s="16" t="s">
        <v>169</v>
      </c>
      <c r="AU316" s="16" t="s">
        <v>82</v>
      </c>
    </row>
    <row r="317" spans="2:65" s="1" customFormat="1" ht="16.5" customHeight="1">
      <c r="B317" s="129"/>
      <c r="C317" s="130" t="s">
        <v>697</v>
      </c>
      <c r="D317" s="130" t="s">
        <v>160</v>
      </c>
      <c r="E317" s="131" t="s">
        <v>1592</v>
      </c>
      <c r="F317" s="132" t="s">
        <v>1593</v>
      </c>
      <c r="G317" s="133" t="s">
        <v>202</v>
      </c>
      <c r="H317" s="134">
        <v>63</v>
      </c>
      <c r="I317" s="135"/>
      <c r="J317" s="136">
        <f>ROUND(I317*H317,2)</f>
        <v>0</v>
      </c>
      <c r="K317" s="132" t="s">
        <v>164</v>
      </c>
      <c r="L317" s="31"/>
      <c r="M317" s="137" t="s">
        <v>1</v>
      </c>
      <c r="N317" s="138" t="s">
        <v>39</v>
      </c>
      <c r="P317" s="139">
        <f>O317*H317</f>
        <v>0</v>
      </c>
      <c r="Q317" s="139">
        <v>0</v>
      </c>
      <c r="R317" s="139">
        <f>Q317*H317</f>
        <v>0</v>
      </c>
      <c r="S317" s="139">
        <v>0</v>
      </c>
      <c r="T317" s="140">
        <f>S317*H317</f>
        <v>0</v>
      </c>
      <c r="AR317" s="141" t="s">
        <v>634</v>
      </c>
      <c r="AT317" s="141" t="s">
        <v>160</v>
      </c>
      <c r="AU317" s="141" t="s">
        <v>82</v>
      </c>
      <c r="AY317" s="16" t="s">
        <v>159</v>
      </c>
      <c r="BE317" s="142">
        <f>IF(N317="základní",J317,0)</f>
        <v>0</v>
      </c>
      <c r="BF317" s="142">
        <f>IF(N317="snížená",J317,0)</f>
        <v>0</v>
      </c>
      <c r="BG317" s="142">
        <f>IF(N317="zákl. přenesená",J317,0)</f>
        <v>0</v>
      </c>
      <c r="BH317" s="142">
        <f>IF(N317="sníž. přenesená",J317,0)</f>
        <v>0</v>
      </c>
      <c r="BI317" s="142">
        <f>IF(N317="nulová",J317,0)</f>
        <v>0</v>
      </c>
      <c r="BJ317" s="16" t="s">
        <v>82</v>
      </c>
      <c r="BK317" s="142">
        <f>ROUND(I317*H317,2)</f>
        <v>0</v>
      </c>
      <c r="BL317" s="16" t="s">
        <v>634</v>
      </c>
      <c r="BM317" s="141" t="s">
        <v>1594</v>
      </c>
    </row>
    <row r="318" spans="2:65" s="1" customFormat="1">
      <c r="B318" s="31"/>
      <c r="D318" s="143" t="s">
        <v>167</v>
      </c>
      <c r="F318" s="144" t="s">
        <v>1593</v>
      </c>
      <c r="I318" s="145"/>
      <c r="L318" s="31"/>
      <c r="M318" s="146"/>
      <c r="T318" s="54"/>
      <c r="AT318" s="16" t="s">
        <v>167</v>
      </c>
      <c r="AU318" s="16" t="s">
        <v>82</v>
      </c>
    </row>
    <row r="319" spans="2:65" s="1" customFormat="1">
      <c r="B319" s="31"/>
      <c r="D319" s="147" t="s">
        <v>169</v>
      </c>
      <c r="F319" s="148" t="s">
        <v>1595</v>
      </c>
      <c r="I319" s="145"/>
      <c r="L319" s="31"/>
      <c r="M319" s="146"/>
      <c r="T319" s="54"/>
      <c r="AT319" s="16" t="s">
        <v>169</v>
      </c>
      <c r="AU319" s="16" t="s">
        <v>82</v>
      </c>
    </row>
    <row r="320" spans="2:65" s="1" customFormat="1" ht="16.5" customHeight="1">
      <c r="B320" s="129"/>
      <c r="C320" s="130" t="s">
        <v>713</v>
      </c>
      <c r="D320" s="130" t="s">
        <v>160</v>
      </c>
      <c r="E320" s="131" t="s">
        <v>1596</v>
      </c>
      <c r="F320" s="132" t="s">
        <v>1597</v>
      </c>
      <c r="G320" s="133" t="s">
        <v>210</v>
      </c>
      <c r="H320" s="134">
        <v>1061</v>
      </c>
      <c r="I320" s="135"/>
      <c r="J320" s="136">
        <f>ROUND(I320*H320,2)</f>
        <v>0</v>
      </c>
      <c r="K320" s="132" t="s">
        <v>164</v>
      </c>
      <c r="L320" s="31"/>
      <c r="M320" s="137" t="s">
        <v>1</v>
      </c>
      <c r="N320" s="138" t="s">
        <v>39</v>
      </c>
      <c r="P320" s="139">
        <f>O320*H320</f>
        <v>0</v>
      </c>
      <c r="Q320" s="139">
        <v>0</v>
      </c>
      <c r="R320" s="139">
        <f>Q320*H320</f>
        <v>0</v>
      </c>
      <c r="S320" s="139">
        <v>0</v>
      </c>
      <c r="T320" s="140">
        <f>S320*H320</f>
        <v>0</v>
      </c>
      <c r="AR320" s="141" t="s">
        <v>634</v>
      </c>
      <c r="AT320" s="141" t="s">
        <v>160</v>
      </c>
      <c r="AU320" s="141" t="s">
        <v>82</v>
      </c>
      <c r="AY320" s="16" t="s">
        <v>159</v>
      </c>
      <c r="BE320" s="142">
        <f>IF(N320="základní",J320,0)</f>
        <v>0</v>
      </c>
      <c r="BF320" s="142">
        <f>IF(N320="snížená",J320,0)</f>
        <v>0</v>
      </c>
      <c r="BG320" s="142">
        <f>IF(N320="zákl. přenesená",J320,0)</f>
        <v>0</v>
      </c>
      <c r="BH320" s="142">
        <f>IF(N320="sníž. přenesená",J320,0)</f>
        <v>0</v>
      </c>
      <c r="BI320" s="142">
        <f>IF(N320="nulová",J320,0)</f>
        <v>0</v>
      </c>
      <c r="BJ320" s="16" t="s">
        <v>82</v>
      </c>
      <c r="BK320" s="142">
        <f>ROUND(I320*H320,2)</f>
        <v>0</v>
      </c>
      <c r="BL320" s="16" t="s">
        <v>634</v>
      </c>
      <c r="BM320" s="141" t="s">
        <v>1598</v>
      </c>
    </row>
    <row r="321" spans="2:65" s="1" customFormat="1">
      <c r="B321" s="31"/>
      <c r="D321" s="143" t="s">
        <v>167</v>
      </c>
      <c r="F321" s="144" t="s">
        <v>1597</v>
      </c>
      <c r="I321" s="145"/>
      <c r="L321" s="31"/>
      <c r="M321" s="146"/>
      <c r="T321" s="54"/>
      <c r="AT321" s="16" t="s">
        <v>167</v>
      </c>
      <c r="AU321" s="16" t="s">
        <v>82</v>
      </c>
    </row>
    <row r="322" spans="2:65" s="1" customFormat="1">
      <c r="B322" s="31"/>
      <c r="D322" s="147" t="s">
        <v>169</v>
      </c>
      <c r="F322" s="148" t="s">
        <v>1599</v>
      </c>
      <c r="I322" s="145"/>
      <c r="L322" s="31"/>
      <c r="M322" s="146"/>
      <c r="T322" s="54"/>
      <c r="AT322" s="16" t="s">
        <v>169</v>
      </c>
      <c r="AU322" s="16" t="s">
        <v>82</v>
      </c>
    </row>
    <row r="323" spans="2:65" s="1" customFormat="1" ht="16.5" customHeight="1">
      <c r="B323" s="129"/>
      <c r="C323" s="130" t="s">
        <v>469</v>
      </c>
      <c r="D323" s="130" t="s">
        <v>160</v>
      </c>
      <c r="E323" s="131" t="s">
        <v>1600</v>
      </c>
      <c r="F323" s="132" t="s">
        <v>1601</v>
      </c>
      <c r="G323" s="133" t="s">
        <v>210</v>
      </c>
      <c r="H323" s="134">
        <v>90</v>
      </c>
      <c r="I323" s="135"/>
      <c r="J323" s="136">
        <f>ROUND(I323*H323,2)</f>
        <v>0</v>
      </c>
      <c r="K323" s="132" t="s">
        <v>164</v>
      </c>
      <c r="L323" s="31"/>
      <c r="M323" s="137" t="s">
        <v>1</v>
      </c>
      <c r="N323" s="138" t="s">
        <v>39</v>
      </c>
      <c r="P323" s="139">
        <f>O323*H323</f>
        <v>0</v>
      </c>
      <c r="Q323" s="139">
        <v>0</v>
      </c>
      <c r="R323" s="139">
        <f>Q323*H323</f>
        <v>0</v>
      </c>
      <c r="S323" s="139">
        <v>0</v>
      </c>
      <c r="T323" s="140">
        <f>S323*H323</f>
        <v>0</v>
      </c>
      <c r="AR323" s="141" t="s">
        <v>634</v>
      </c>
      <c r="AT323" s="141" t="s">
        <v>160</v>
      </c>
      <c r="AU323" s="141" t="s">
        <v>82</v>
      </c>
      <c r="AY323" s="16" t="s">
        <v>159</v>
      </c>
      <c r="BE323" s="142">
        <f>IF(N323="základní",J323,0)</f>
        <v>0</v>
      </c>
      <c r="BF323" s="142">
        <f>IF(N323="snížená",J323,0)</f>
        <v>0</v>
      </c>
      <c r="BG323" s="142">
        <f>IF(N323="zákl. přenesená",J323,0)</f>
        <v>0</v>
      </c>
      <c r="BH323" s="142">
        <f>IF(N323="sníž. přenesená",J323,0)</f>
        <v>0</v>
      </c>
      <c r="BI323" s="142">
        <f>IF(N323="nulová",J323,0)</f>
        <v>0</v>
      </c>
      <c r="BJ323" s="16" t="s">
        <v>82</v>
      </c>
      <c r="BK323" s="142">
        <f>ROUND(I323*H323,2)</f>
        <v>0</v>
      </c>
      <c r="BL323" s="16" t="s">
        <v>634</v>
      </c>
      <c r="BM323" s="141" t="s">
        <v>1602</v>
      </c>
    </row>
    <row r="324" spans="2:65" s="1" customFormat="1">
      <c r="B324" s="31"/>
      <c r="D324" s="143" t="s">
        <v>167</v>
      </c>
      <c r="F324" s="144" t="s">
        <v>1601</v>
      </c>
      <c r="I324" s="145"/>
      <c r="L324" s="31"/>
      <c r="M324" s="146"/>
      <c r="T324" s="54"/>
      <c r="AT324" s="16" t="s">
        <v>167</v>
      </c>
      <c r="AU324" s="16" t="s">
        <v>82</v>
      </c>
    </row>
    <row r="325" spans="2:65" s="1" customFormat="1">
      <c r="B325" s="31"/>
      <c r="D325" s="147" t="s">
        <v>169</v>
      </c>
      <c r="F325" s="148" t="s">
        <v>1603</v>
      </c>
      <c r="I325" s="145"/>
      <c r="L325" s="31"/>
      <c r="M325" s="146"/>
      <c r="T325" s="54"/>
      <c r="AT325" s="16" t="s">
        <v>169</v>
      </c>
      <c r="AU325" s="16" t="s">
        <v>82</v>
      </c>
    </row>
    <row r="326" spans="2:65" s="1" customFormat="1" ht="16.5" customHeight="1">
      <c r="B326" s="129"/>
      <c r="C326" s="130" t="s">
        <v>734</v>
      </c>
      <c r="D326" s="130" t="s">
        <v>160</v>
      </c>
      <c r="E326" s="131" t="s">
        <v>1604</v>
      </c>
      <c r="F326" s="132" t="s">
        <v>1605</v>
      </c>
      <c r="G326" s="133" t="s">
        <v>202</v>
      </c>
      <c r="H326" s="134">
        <v>2</v>
      </c>
      <c r="I326" s="135"/>
      <c r="J326" s="136">
        <f>ROUND(I326*H326,2)</f>
        <v>0</v>
      </c>
      <c r="K326" s="132" t="s">
        <v>164</v>
      </c>
      <c r="L326" s="31"/>
      <c r="M326" s="137" t="s">
        <v>1</v>
      </c>
      <c r="N326" s="138" t="s">
        <v>39</v>
      </c>
      <c r="P326" s="139">
        <f>O326*H326</f>
        <v>0</v>
      </c>
      <c r="Q326" s="139">
        <v>0</v>
      </c>
      <c r="R326" s="139">
        <f>Q326*H326</f>
        <v>0</v>
      </c>
      <c r="S326" s="139">
        <v>0</v>
      </c>
      <c r="T326" s="140">
        <f>S326*H326</f>
        <v>0</v>
      </c>
      <c r="AR326" s="141" t="s">
        <v>634</v>
      </c>
      <c r="AT326" s="141" t="s">
        <v>160</v>
      </c>
      <c r="AU326" s="141" t="s">
        <v>82</v>
      </c>
      <c r="AY326" s="16" t="s">
        <v>159</v>
      </c>
      <c r="BE326" s="142">
        <f>IF(N326="základní",J326,0)</f>
        <v>0</v>
      </c>
      <c r="BF326" s="142">
        <f>IF(N326="snížená",J326,0)</f>
        <v>0</v>
      </c>
      <c r="BG326" s="142">
        <f>IF(N326="zákl. přenesená",J326,0)</f>
        <v>0</v>
      </c>
      <c r="BH326" s="142">
        <f>IF(N326="sníž. přenesená",J326,0)</f>
        <v>0</v>
      </c>
      <c r="BI326" s="142">
        <f>IF(N326="nulová",J326,0)</f>
        <v>0</v>
      </c>
      <c r="BJ326" s="16" t="s">
        <v>82</v>
      </c>
      <c r="BK326" s="142">
        <f>ROUND(I326*H326,2)</f>
        <v>0</v>
      </c>
      <c r="BL326" s="16" t="s">
        <v>634</v>
      </c>
      <c r="BM326" s="141" t="s">
        <v>1606</v>
      </c>
    </row>
    <row r="327" spans="2:65" s="1" customFormat="1">
      <c r="B327" s="31"/>
      <c r="D327" s="143" t="s">
        <v>167</v>
      </c>
      <c r="F327" s="144" t="s">
        <v>1605</v>
      </c>
      <c r="I327" s="145"/>
      <c r="L327" s="31"/>
      <c r="M327" s="146"/>
      <c r="T327" s="54"/>
      <c r="AT327" s="16" t="s">
        <v>167</v>
      </c>
      <c r="AU327" s="16" t="s">
        <v>82</v>
      </c>
    </row>
    <row r="328" spans="2:65" s="1" customFormat="1">
      <c r="B328" s="31"/>
      <c r="D328" s="147" t="s">
        <v>169</v>
      </c>
      <c r="F328" s="148" t="s">
        <v>1607</v>
      </c>
      <c r="I328" s="145"/>
      <c r="L328" s="31"/>
      <c r="M328" s="146"/>
      <c r="T328" s="54"/>
      <c r="AT328" s="16" t="s">
        <v>169</v>
      </c>
      <c r="AU328" s="16" t="s">
        <v>82</v>
      </c>
    </row>
    <row r="329" spans="2:65" s="1" customFormat="1" ht="16.5" customHeight="1">
      <c r="B329" s="129"/>
      <c r="C329" s="130" t="s">
        <v>740</v>
      </c>
      <c r="D329" s="130" t="s">
        <v>160</v>
      </c>
      <c r="E329" s="131" t="s">
        <v>1608</v>
      </c>
      <c r="F329" s="132" t="s">
        <v>1609</v>
      </c>
      <c r="G329" s="133" t="s">
        <v>210</v>
      </c>
      <c r="H329" s="134">
        <v>1061</v>
      </c>
      <c r="I329" s="135"/>
      <c r="J329" s="136">
        <f>ROUND(I329*H329,2)</f>
        <v>0</v>
      </c>
      <c r="K329" s="132" t="s">
        <v>164</v>
      </c>
      <c r="L329" s="31"/>
      <c r="M329" s="137" t="s">
        <v>1</v>
      </c>
      <c r="N329" s="138" t="s">
        <v>39</v>
      </c>
      <c r="P329" s="139">
        <f>O329*H329</f>
        <v>0</v>
      </c>
      <c r="Q329" s="139">
        <v>0</v>
      </c>
      <c r="R329" s="139">
        <f>Q329*H329</f>
        <v>0</v>
      </c>
      <c r="S329" s="139">
        <v>0</v>
      </c>
      <c r="T329" s="140">
        <f>S329*H329</f>
        <v>0</v>
      </c>
      <c r="AR329" s="141" t="s">
        <v>634</v>
      </c>
      <c r="AT329" s="141" t="s">
        <v>160</v>
      </c>
      <c r="AU329" s="141" t="s">
        <v>82</v>
      </c>
      <c r="AY329" s="16" t="s">
        <v>159</v>
      </c>
      <c r="BE329" s="142">
        <f>IF(N329="základní",J329,0)</f>
        <v>0</v>
      </c>
      <c r="BF329" s="142">
        <f>IF(N329="snížená",J329,0)</f>
        <v>0</v>
      </c>
      <c r="BG329" s="142">
        <f>IF(N329="zákl. přenesená",J329,0)</f>
        <v>0</v>
      </c>
      <c r="BH329" s="142">
        <f>IF(N329="sníž. přenesená",J329,0)</f>
        <v>0</v>
      </c>
      <c r="BI329" s="142">
        <f>IF(N329="nulová",J329,0)</f>
        <v>0</v>
      </c>
      <c r="BJ329" s="16" t="s">
        <v>82</v>
      </c>
      <c r="BK329" s="142">
        <f>ROUND(I329*H329,2)</f>
        <v>0</v>
      </c>
      <c r="BL329" s="16" t="s">
        <v>634</v>
      </c>
      <c r="BM329" s="141" t="s">
        <v>1610</v>
      </c>
    </row>
    <row r="330" spans="2:65" s="1" customFormat="1">
      <c r="B330" s="31"/>
      <c r="D330" s="143" t="s">
        <v>167</v>
      </c>
      <c r="F330" s="144" t="s">
        <v>1609</v>
      </c>
      <c r="I330" s="145"/>
      <c r="L330" s="31"/>
      <c r="M330" s="146"/>
      <c r="T330" s="54"/>
      <c r="AT330" s="16" t="s">
        <v>167</v>
      </c>
      <c r="AU330" s="16" t="s">
        <v>82</v>
      </c>
    </row>
    <row r="331" spans="2:65" s="1" customFormat="1">
      <c r="B331" s="31"/>
      <c r="D331" s="147" t="s">
        <v>169</v>
      </c>
      <c r="F331" s="148" t="s">
        <v>1611</v>
      </c>
      <c r="I331" s="145"/>
      <c r="L331" s="31"/>
      <c r="M331" s="146"/>
      <c r="T331" s="54"/>
      <c r="AT331" s="16" t="s">
        <v>169</v>
      </c>
      <c r="AU331" s="16" t="s">
        <v>82</v>
      </c>
    </row>
    <row r="332" spans="2:65" s="1" customFormat="1" ht="16.5" customHeight="1">
      <c r="B332" s="129"/>
      <c r="C332" s="130" t="s">
        <v>748</v>
      </c>
      <c r="D332" s="130" t="s">
        <v>160</v>
      </c>
      <c r="E332" s="131" t="s">
        <v>1612</v>
      </c>
      <c r="F332" s="132" t="s">
        <v>1613</v>
      </c>
      <c r="G332" s="133" t="s">
        <v>210</v>
      </c>
      <c r="H332" s="134">
        <v>90</v>
      </c>
      <c r="I332" s="135"/>
      <c r="J332" s="136">
        <f>ROUND(I332*H332,2)</f>
        <v>0</v>
      </c>
      <c r="K332" s="132" t="s">
        <v>164</v>
      </c>
      <c r="L332" s="31"/>
      <c r="M332" s="137" t="s">
        <v>1</v>
      </c>
      <c r="N332" s="138" t="s">
        <v>39</v>
      </c>
      <c r="P332" s="139">
        <f>O332*H332</f>
        <v>0</v>
      </c>
      <c r="Q332" s="139">
        <v>0</v>
      </c>
      <c r="R332" s="139">
        <f>Q332*H332</f>
        <v>0</v>
      </c>
      <c r="S332" s="139">
        <v>0</v>
      </c>
      <c r="T332" s="140">
        <f>S332*H332</f>
        <v>0</v>
      </c>
      <c r="AR332" s="141" t="s">
        <v>634</v>
      </c>
      <c r="AT332" s="141" t="s">
        <v>160</v>
      </c>
      <c r="AU332" s="141" t="s">
        <v>82</v>
      </c>
      <c r="AY332" s="16" t="s">
        <v>159</v>
      </c>
      <c r="BE332" s="142">
        <f>IF(N332="základní",J332,0)</f>
        <v>0</v>
      </c>
      <c r="BF332" s="142">
        <f>IF(N332="snížená",J332,0)</f>
        <v>0</v>
      </c>
      <c r="BG332" s="142">
        <f>IF(N332="zákl. přenesená",J332,0)</f>
        <v>0</v>
      </c>
      <c r="BH332" s="142">
        <f>IF(N332="sníž. přenesená",J332,0)</f>
        <v>0</v>
      </c>
      <c r="BI332" s="142">
        <f>IF(N332="nulová",J332,0)</f>
        <v>0</v>
      </c>
      <c r="BJ332" s="16" t="s">
        <v>82</v>
      </c>
      <c r="BK332" s="142">
        <f>ROUND(I332*H332,2)</f>
        <v>0</v>
      </c>
      <c r="BL332" s="16" t="s">
        <v>634</v>
      </c>
      <c r="BM332" s="141" t="s">
        <v>1614</v>
      </c>
    </row>
    <row r="333" spans="2:65" s="1" customFormat="1">
      <c r="B333" s="31"/>
      <c r="D333" s="143" t="s">
        <v>167</v>
      </c>
      <c r="F333" s="144" t="s">
        <v>1613</v>
      </c>
      <c r="I333" s="145"/>
      <c r="L333" s="31"/>
      <c r="M333" s="146"/>
      <c r="T333" s="54"/>
      <c r="AT333" s="16" t="s">
        <v>167</v>
      </c>
      <c r="AU333" s="16" t="s">
        <v>82</v>
      </c>
    </row>
    <row r="334" spans="2:65" s="1" customFormat="1">
      <c r="B334" s="31"/>
      <c r="D334" s="147" t="s">
        <v>169</v>
      </c>
      <c r="F334" s="148" t="s">
        <v>1615</v>
      </c>
      <c r="I334" s="145"/>
      <c r="L334" s="31"/>
      <c r="M334" s="146"/>
      <c r="T334" s="54"/>
      <c r="AT334" s="16" t="s">
        <v>169</v>
      </c>
      <c r="AU334" s="16" t="s">
        <v>82</v>
      </c>
    </row>
    <row r="335" spans="2:65" s="1" customFormat="1" ht="16.5" customHeight="1">
      <c r="B335" s="129"/>
      <c r="C335" s="130" t="s">
        <v>756</v>
      </c>
      <c r="D335" s="130" t="s">
        <v>160</v>
      </c>
      <c r="E335" s="131" t="s">
        <v>1616</v>
      </c>
      <c r="F335" s="132" t="s">
        <v>1617</v>
      </c>
      <c r="G335" s="133" t="s">
        <v>210</v>
      </c>
      <c r="H335" s="134">
        <v>504</v>
      </c>
      <c r="I335" s="135"/>
      <c r="J335" s="136">
        <f>ROUND(I335*H335,2)</f>
        <v>0</v>
      </c>
      <c r="K335" s="132" t="s">
        <v>164</v>
      </c>
      <c r="L335" s="31"/>
      <c r="M335" s="137" t="s">
        <v>1</v>
      </c>
      <c r="N335" s="138" t="s">
        <v>39</v>
      </c>
      <c r="P335" s="139">
        <f>O335*H335</f>
        <v>0</v>
      </c>
      <c r="Q335" s="139">
        <v>0</v>
      </c>
      <c r="R335" s="139">
        <f>Q335*H335</f>
        <v>0</v>
      </c>
      <c r="S335" s="139">
        <v>0</v>
      </c>
      <c r="T335" s="140">
        <f>S335*H335</f>
        <v>0</v>
      </c>
      <c r="AR335" s="141" t="s">
        <v>634</v>
      </c>
      <c r="AT335" s="141" t="s">
        <v>160</v>
      </c>
      <c r="AU335" s="141" t="s">
        <v>82</v>
      </c>
      <c r="AY335" s="16" t="s">
        <v>159</v>
      </c>
      <c r="BE335" s="142">
        <f>IF(N335="základní",J335,0)</f>
        <v>0</v>
      </c>
      <c r="BF335" s="142">
        <f>IF(N335="snížená",J335,0)</f>
        <v>0</v>
      </c>
      <c r="BG335" s="142">
        <f>IF(N335="zákl. přenesená",J335,0)</f>
        <v>0</v>
      </c>
      <c r="BH335" s="142">
        <f>IF(N335="sníž. přenesená",J335,0)</f>
        <v>0</v>
      </c>
      <c r="BI335" s="142">
        <f>IF(N335="nulová",J335,0)</f>
        <v>0</v>
      </c>
      <c r="BJ335" s="16" t="s">
        <v>82</v>
      </c>
      <c r="BK335" s="142">
        <f>ROUND(I335*H335,2)</f>
        <v>0</v>
      </c>
      <c r="BL335" s="16" t="s">
        <v>634</v>
      </c>
      <c r="BM335" s="141" t="s">
        <v>1618</v>
      </c>
    </row>
    <row r="336" spans="2:65" s="1" customFormat="1">
      <c r="B336" s="31"/>
      <c r="D336" s="143" t="s">
        <v>167</v>
      </c>
      <c r="F336" s="144" t="s">
        <v>1617</v>
      </c>
      <c r="I336" s="145"/>
      <c r="L336" s="31"/>
      <c r="M336" s="146"/>
      <c r="T336" s="54"/>
      <c r="AT336" s="16" t="s">
        <v>167</v>
      </c>
      <c r="AU336" s="16" t="s">
        <v>82</v>
      </c>
    </row>
    <row r="337" spans="2:65" s="1" customFormat="1">
      <c r="B337" s="31"/>
      <c r="D337" s="147" t="s">
        <v>169</v>
      </c>
      <c r="F337" s="148" t="s">
        <v>1619</v>
      </c>
      <c r="I337" s="145"/>
      <c r="L337" s="31"/>
      <c r="M337" s="146"/>
      <c r="T337" s="54"/>
      <c r="AT337" s="16" t="s">
        <v>169</v>
      </c>
      <c r="AU337" s="16" t="s">
        <v>82</v>
      </c>
    </row>
    <row r="338" spans="2:65" s="1" customFormat="1" ht="16.5" customHeight="1">
      <c r="B338" s="129"/>
      <c r="C338" s="169" t="s">
        <v>762</v>
      </c>
      <c r="D338" s="169" t="s">
        <v>418</v>
      </c>
      <c r="E338" s="170" t="s">
        <v>1620</v>
      </c>
      <c r="F338" s="171" t="s">
        <v>1621</v>
      </c>
      <c r="G338" s="172" t="s">
        <v>210</v>
      </c>
      <c r="H338" s="173">
        <v>504</v>
      </c>
      <c r="I338" s="174"/>
      <c r="J338" s="175">
        <f>ROUND(I338*H338,2)</f>
        <v>0</v>
      </c>
      <c r="K338" s="171" t="s">
        <v>164</v>
      </c>
      <c r="L338" s="176"/>
      <c r="M338" s="177" t="s">
        <v>1</v>
      </c>
      <c r="N338" s="178" t="s">
        <v>39</v>
      </c>
      <c r="P338" s="139">
        <f>O338*H338</f>
        <v>0</v>
      </c>
      <c r="Q338" s="139">
        <v>1.9000000000000001E-4</v>
      </c>
      <c r="R338" s="139">
        <f>Q338*H338</f>
        <v>9.5760000000000012E-2</v>
      </c>
      <c r="S338" s="139">
        <v>0</v>
      </c>
      <c r="T338" s="140">
        <f>S338*H338</f>
        <v>0</v>
      </c>
      <c r="AR338" s="141" t="s">
        <v>1338</v>
      </c>
      <c r="AT338" s="141" t="s">
        <v>418</v>
      </c>
      <c r="AU338" s="141" t="s">
        <v>82</v>
      </c>
      <c r="AY338" s="16" t="s">
        <v>159</v>
      </c>
      <c r="BE338" s="142">
        <f>IF(N338="základní",J338,0)</f>
        <v>0</v>
      </c>
      <c r="BF338" s="142">
        <f>IF(N338="snížená",J338,0)</f>
        <v>0</v>
      </c>
      <c r="BG338" s="142">
        <f>IF(N338="zákl. přenesená",J338,0)</f>
        <v>0</v>
      </c>
      <c r="BH338" s="142">
        <f>IF(N338="sníž. přenesená",J338,0)</f>
        <v>0</v>
      </c>
      <c r="BI338" s="142">
        <f>IF(N338="nulová",J338,0)</f>
        <v>0</v>
      </c>
      <c r="BJ338" s="16" t="s">
        <v>82</v>
      </c>
      <c r="BK338" s="142">
        <f>ROUND(I338*H338,2)</f>
        <v>0</v>
      </c>
      <c r="BL338" s="16" t="s">
        <v>634</v>
      </c>
      <c r="BM338" s="141" t="s">
        <v>1622</v>
      </c>
    </row>
    <row r="339" spans="2:65" s="1" customFormat="1">
      <c r="B339" s="31"/>
      <c r="D339" s="143" t="s">
        <v>167</v>
      </c>
      <c r="F339" s="144" t="s">
        <v>1621</v>
      </c>
      <c r="I339" s="145"/>
      <c r="L339" s="31"/>
      <c r="M339" s="146"/>
      <c r="T339" s="54"/>
      <c r="AT339" s="16" t="s">
        <v>167</v>
      </c>
      <c r="AU339" s="16" t="s">
        <v>82</v>
      </c>
    </row>
    <row r="340" spans="2:65" s="1" customFormat="1" ht="16.5" customHeight="1">
      <c r="B340" s="129"/>
      <c r="C340" s="130" t="s">
        <v>770</v>
      </c>
      <c r="D340" s="130" t="s">
        <v>160</v>
      </c>
      <c r="E340" s="131" t="s">
        <v>1623</v>
      </c>
      <c r="F340" s="132" t="s">
        <v>1624</v>
      </c>
      <c r="G340" s="133" t="s">
        <v>210</v>
      </c>
      <c r="H340" s="134">
        <v>1061</v>
      </c>
      <c r="I340" s="135"/>
      <c r="J340" s="136">
        <f>ROUND(I340*H340,2)</f>
        <v>0</v>
      </c>
      <c r="K340" s="132" t="s">
        <v>164</v>
      </c>
      <c r="L340" s="31"/>
      <c r="M340" s="137" t="s">
        <v>1</v>
      </c>
      <c r="N340" s="138" t="s">
        <v>39</v>
      </c>
      <c r="P340" s="139">
        <f>O340*H340</f>
        <v>0</v>
      </c>
      <c r="Q340" s="139">
        <v>0.14000000000000001</v>
      </c>
      <c r="R340" s="139">
        <f>Q340*H340</f>
        <v>148.54000000000002</v>
      </c>
      <c r="S340" s="139">
        <v>0</v>
      </c>
      <c r="T340" s="140">
        <f>S340*H340</f>
        <v>0</v>
      </c>
      <c r="AR340" s="141" t="s">
        <v>634</v>
      </c>
      <c r="AT340" s="141" t="s">
        <v>160</v>
      </c>
      <c r="AU340" s="141" t="s">
        <v>82</v>
      </c>
      <c r="AY340" s="16" t="s">
        <v>159</v>
      </c>
      <c r="BE340" s="142">
        <f>IF(N340="základní",J340,0)</f>
        <v>0</v>
      </c>
      <c r="BF340" s="142">
        <f>IF(N340="snížená",J340,0)</f>
        <v>0</v>
      </c>
      <c r="BG340" s="142">
        <f>IF(N340="zákl. přenesená",J340,0)</f>
        <v>0</v>
      </c>
      <c r="BH340" s="142">
        <f>IF(N340="sníž. přenesená",J340,0)</f>
        <v>0</v>
      </c>
      <c r="BI340" s="142">
        <f>IF(N340="nulová",J340,0)</f>
        <v>0</v>
      </c>
      <c r="BJ340" s="16" t="s">
        <v>82</v>
      </c>
      <c r="BK340" s="142">
        <f>ROUND(I340*H340,2)</f>
        <v>0</v>
      </c>
      <c r="BL340" s="16" t="s">
        <v>634</v>
      </c>
      <c r="BM340" s="141" t="s">
        <v>1625</v>
      </c>
    </row>
    <row r="341" spans="2:65" s="1" customFormat="1">
      <c r="B341" s="31"/>
      <c r="D341" s="143" t="s">
        <v>167</v>
      </c>
      <c r="F341" s="144" t="s">
        <v>1624</v>
      </c>
      <c r="I341" s="145"/>
      <c r="L341" s="31"/>
      <c r="M341" s="146"/>
      <c r="T341" s="54"/>
      <c r="AT341" s="16" t="s">
        <v>167</v>
      </c>
      <c r="AU341" s="16" t="s">
        <v>82</v>
      </c>
    </row>
    <row r="342" spans="2:65" s="1" customFormat="1">
      <c r="B342" s="31"/>
      <c r="D342" s="147" t="s">
        <v>169</v>
      </c>
      <c r="F342" s="148" t="s">
        <v>1626</v>
      </c>
      <c r="I342" s="145"/>
      <c r="L342" s="31"/>
      <c r="M342" s="146"/>
      <c r="T342" s="54"/>
      <c r="AT342" s="16" t="s">
        <v>169</v>
      </c>
      <c r="AU342" s="16" t="s">
        <v>82</v>
      </c>
    </row>
    <row r="343" spans="2:65" s="1" customFormat="1" ht="16.5" customHeight="1">
      <c r="B343" s="129"/>
      <c r="C343" s="130" t="s">
        <v>776</v>
      </c>
      <c r="D343" s="130" t="s">
        <v>160</v>
      </c>
      <c r="E343" s="131" t="s">
        <v>1627</v>
      </c>
      <c r="F343" s="132" t="s">
        <v>1628</v>
      </c>
      <c r="G343" s="133" t="s">
        <v>210</v>
      </c>
      <c r="H343" s="134">
        <v>90</v>
      </c>
      <c r="I343" s="135"/>
      <c r="J343" s="136">
        <f>ROUND(I343*H343,2)</f>
        <v>0</v>
      </c>
      <c r="K343" s="132" t="s">
        <v>164</v>
      </c>
      <c r="L343" s="31"/>
      <c r="M343" s="137" t="s">
        <v>1</v>
      </c>
      <c r="N343" s="138" t="s">
        <v>39</v>
      </c>
      <c r="P343" s="139">
        <f>O343*H343</f>
        <v>0</v>
      </c>
      <c r="Q343" s="139">
        <v>0.2</v>
      </c>
      <c r="R343" s="139">
        <f>Q343*H343</f>
        <v>18</v>
      </c>
      <c r="S343" s="139">
        <v>0</v>
      </c>
      <c r="T343" s="140">
        <f>S343*H343</f>
        <v>0</v>
      </c>
      <c r="AR343" s="141" t="s">
        <v>634</v>
      </c>
      <c r="AT343" s="141" t="s">
        <v>160</v>
      </c>
      <c r="AU343" s="141" t="s">
        <v>82</v>
      </c>
      <c r="AY343" s="16" t="s">
        <v>159</v>
      </c>
      <c r="BE343" s="142">
        <f>IF(N343="základní",J343,0)</f>
        <v>0</v>
      </c>
      <c r="BF343" s="142">
        <f>IF(N343="snížená",J343,0)</f>
        <v>0</v>
      </c>
      <c r="BG343" s="142">
        <f>IF(N343="zákl. přenesená",J343,0)</f>
        <v>0</v>
      </c>
      <c r="BH343" s="142">
        <f>IF(N343="sníž. přenesená",J343,0)</f>
        <v>0</v>
      </c>
      <c r="BI343" s="142">
        <f>IF(N343="nulová",J343,0)</f>
        <v>0</v>
      </c>
      <c r="BJ343" s="16" t="s">
        <v>82</v>
      </c>
      <c r="BK343" s="142">
        <f>ROUND(I343*H343,2)</f>
        <v>0</v>
      </c>
      <c r="BL343" s="16" t="s">
        <v>634</v>
      </c>
      <c r="BM343" s="141" t="s">
        <v>1629</v>
      </c>
    </row>
    <row r="344" spans="2:65" s="1" customFormat="1">
      <c r="B344" s="31"/>
      <c r="D344" s="143" t="s">
        <v>167</v>
      </c>
      <c r="F344" s="144" t="s">
        <v>1628</v>
      </c>
      <c r="I344" s="145"/>
      <c r="L344" s="31"/>
      <c r="M344" s="146"/>
      <c r="T344" s="54"/>
      <c r="AT344" s="16" t="s">
        <v>167</v>
      </c>
      <c r="AU344" s="16" t="s">
        <v>82</v>
      </c>
    </row>
    <row r="345" spans="2:65" s="1" customFormat="1">
      <c r="B345" s="31"/>
      <c r="D345" s="147" t="s">
        <v>169</v>
      </c>
      <c r="F345" s="148" t="s">
        <v>1630</v>
      </c>
      <c r="I345" s="145"/>
      <c r="L345" s="31"/>
      <c r="M345" s="146"/>
      <c r="T345" s="54"/>
      <c r="AT345" s="16" t="s">
        <v>169</v>
      </c>
      <c r="AU345" s="16" t="s">
        <v>82</v>
      </c>
    </row>
    <row r="346" spans="2:65" s="1" customFormat="1" ht="16.5" customHeight="1">
      <c r="B346" s="129"/>
      <c r="C346" s="169" t="s">
        <v>780</v>
      </c>
      <c r="D346" s="169" t="s">
        <v>418</v>
      </c>
      <c r="E346" s="170" t="s">
        <v>1631</v>
      </c>
      <c r="F346" s="171" t="s">
        <v>1632</v>
      </c>
      <c r="G346" s="172" t="s">
        <v>210</v>
      </c>
      <c r="H346" s="173">
        <v>150</v>
      </c>
      <c r="I346" s="174"/>
      <c r="J346" s="175">
        <f>ROUND(I346*H346,2)</f>
        <v>0</v>
      </c>
      <c r="K346" s="171" t="s">
        <v>164</v>
      </c>
      <c r="L346" s="176"/>
      <c r="M346" s="177" t="s">
        <v>1</v>
      </c>
      <c r="N346" s="178" t="s">
        <v>39</v>
      </c>
      <c r="P346" s="139">
        <f>O346*H346</f>
        <v>0</v>
      </c>
      <c r="Q346" s="139">
        <v>0</v>
      </c>
      <c r="R346" s="139">
        <f>Q346*H346</f>
        <v>0</v>
      </c>
      <c r="S346" s="139">
        <v>0</v>
      </c>
      <c r="T346" s="140">
        <f>S346*H346</f>
        <v>0</v>
      </c>
      <c r="AR346" s="141" t="s">
        <v>1338</v>
      </c>
      <c r="AT346" s="141" t="s">
        <v>418</v>
      </c>
      <c r="AU346" s="141" t="s">
        <v>82</v>
      </c>
      <c r="AY346" s="16" t="s">
        <v>159</v>
      </c>
      <c r="BE346" s="142">
        <f>IF(N346="základní",J346,0)</f>
        <v>0</v>
      </c>
      <c r="BF346" s="142">
        <f>IF(N346="snížená",J346,0)</f>
        <v>0</v>
      </c>
      <c r="BG346" s="142">
        <f>IF(N346="zákl. přenesená",J346,0)</f>
        <v>0</v>
      </c>
      <c r="BH346" s="142">
        <f>IF(N346="sníž. přenesená",J346,0)</f>
        <v>0</v>
      </c>
      <c r="BI346" s="142">
        <f>IF(N346="nulová",J346,0)</f>
        <v>0</v>
      </c>
      <c r="BJ346" s="16" t="s">
        <v>82</v>
      </c>
      <c r="BK346" s="142">
        <f>ROUND(I346*H346,2)</f>
        <v>0</v>
      </c>
      <c r="BL346" s="16" t="s">
        <v>634</v>
      </c>
      <c r="BM346" s="141" t="s">
        <v>1633</v>
      </c>
    </row>
    <row r="347" spans="2:65" s="1" customFormat="1">
      <c r="B347" s="31"/>
      <c r="D347" s="143" t="s">
        <v>167</v>
      </c>
      <c r="F347" s="144" t="s">
        <v>1632</v>
      </c>
      <c r="I347" s="145"/>
      <c r="L347" s="31"/>
      <c r="M347" s="146"/>
      <c r="T347" s="54"/>
      <c r="AT347" s="16" t="s">
        <v>167</v>
      </c>
      <c r="AU347" s="16" t="s">
        <v>82</v>
      </c>
    </row>
    <row r="348" spans="2:65" s="1" customFormat="1" ht="16.5" customHeight="1">
      <c r="B348" s="129"/>
      <c r="C348" s="130" t="s">
        <v>787</v>
      </c>
      <c r="D348" s="130" t="s">
        <v>160</v>
      </c>
      <c r="E348" s="131" t="s">
        <v>1634</v>
      </c>
      <c r="F348" s="132" t="s">
        <v>1635</v>
      </c>
      <c r="G348" s="133" t="s">
        <v>210</v>
      </c>
      <c r="H348" s="134">
        <v>1241</v>
      </c>
      <c r="I348" s="135"/>
      <c r="J348" s="136">
        <f>ROUND(I348*H348,2)</f>
        <v>0</v>
      </c>
      <c r="K348" s="132" t="s">
        <v>164</v>
      </c>
      <c r="L348" s="31"/>
      <c r="M348" s="137" t="s">
        <v>1</v>
      </c>
      <c r="N348" s="138" t="s">
        <v>39</v>
      </c>
      <c r="P348" s="139">
        <f>O348*H348</f>
        <v>0</v>
      </c>
      <c r="Q348" s="139">
        <v>9.0000000000000006E-5</v>
      </c>
      <c r="R348" s="139">
        <f>Q348*H348</f>
        <v>0.11169000000000001</v>
      </c>
      <c r="S348" s="139">
        <v>0</v>
      </c>
      <c r="T348" s="140">
        <f>S348*H348</f>
        <v>0</v>
      </c>
      <c r="AR348" s="141" t="s">
        <v>634</v>
      </c>
      <c r="AT348" s="141" t="s">
        <v>160</v>
      </c>
      <c r="AU348" s="141" t="s">
        <v>82</v>
      </c>
      <c r="AY348" s="16" t="s">
        <v>159</v>
      </c>
      <c r="BE348" s="142">
        <f>IF(N348="základní",J348,0)</f>
        <v>0</v>
      </c>
      <c r="BF348" s="142">
        <f>IF(N348="snížená",J348,0)</f>
        <v>0</v>
      </c>
      <c r="BG348" s="142">
        <f>IF(N348="zákl. přenesená",J348,0)</f>
        <v>0</v>
      </c>
      <c r="BH348" s="142">
        <f>IF(N348="sníž. přenesená",J348,0)</f>
        <v>0</v>
      </c>
      <c r="BI348" s="142">
        <f>IF(N348="nulová",J348,0)</f>
        <v>0</v>
      </c>
      <c r="BJ348" s="16" t="s">
        <v>82</v>
      </c>
      <c r="BK348" s="142">
        <f>ROUND(I348*H348,2)</f>
        <v>0</v>
      </c>
      <c r="BL348" s="16" t="s">
        <v>634</v>
      </c>
      <c r="BM348" s="141" t="s">
        <v>1636</v>
      </c>
    </row>
    <row r="349" spans="2:65" s="1" customFormat="1">
      <c r="B349" s="31"/>
      <c r="D349" s="143" t="s">
        <v>167</v>
      </c>
      <c r="F349" s="144" t="s">
        <v>1635</v>
      </c>
      <c r="I349" s="145"/>
      <c r="L349" s="31"/>
      <c r="M349" s="146"/>
      <c r="T349" s="54"/>
      <c r="AT349" s="16" t="s">
        <v>167</v>
      </c>
      <c r="AU349" s="16" t="s">
        <v>82</v>
      </c>
    </row>
    <row r="350" spans="2:65" s="1" customFormat="1">
      <c r="B350" s="31"/>
      <c r="D350" s="147" t="s">
        <v>169</v>
      </c>
      <c r="F350" s="148" t="s">
        <v>1637</v>
      </c>
      <c r="I350" s="145"/>
      <c r="L350" s="31"/>
      <c r="M350" s="146"/>
      <c r="T350" s="54"/>
      <c r="AT350" s="16" t="s">
        <v>169</v>
      </c>
      <c r="AU350" s="16" t="s">
        <v>82</v>
      </c>
    </row>
    <row r="351" spans="2:65" s="1" customFormat="1" ht="16.5" customHeight="1">
      <c r="B351" s="129"/>
      <c r="C351" s="169" t="s">
        <v>198</v>
      </c>
      <c r="D351" s="169" t="s">
        <v>418</v>
      </c>
      <c r="E351" s="170" t="s">
        <v>1638</v>
      </c>
      <c r="F351" s="171" t="s">
        <v>1639</v>
      </c>
      <c r="G351" s="172" t="s">
        <v>210</v>
      </c>
      <c r="H351" s="173">
        <v>1241</v>
      </c>
      <c r="I351" s="174"/>
      <c r="J351" s="175">
        <f>ROUND(I351*H351,2)</f>
        <v>0</v>
      </c>
      <c r="K351" s="171" t="s">
        <v>164</v>
      </c>
      <c r="L351" s="176"/>
      <c r="M351" s="177" t="s">
        <v>1</v>
      </c>
      <c r="N351" s="178" t="s">
        <v>39</v>
      </c>
      <c r="P351" s="139">
        <f>O351*H351</f>
        <v>0</v>
      </c>
      <c r="Q351" s="139">
        <v>0</v>
      </c>
      <c r="R351" s="139">
        <f>Q351*H351</f>
        <v>0</v>
      </c>
      <c r="S351" s="139">
        <v>0</v>
      </c>
      <c r="T351" s="140">
        <f>S351*H351</f>
        <v>0</v>
      </c>
      <c r="AR351" s="141" t="s">
        <v>1338</v>
      </c>
      <c r="AT351" s="141" t="s">
        <v>418</v>
      </c>
      <c r="AU351" s="141" t="s">
        <v>82</v>
      </c>
      <c r="AY351" s="16" t="s">
        <v>159</v>
      </c>
      <c r="BE351" s="142">
        <f>IF(N351="základní",J351,0)</f>
        <v>0</v>
      </c>
      <c r="BF351" s="142">
        <f>IF(N351="snížená",J351,0)</f>
        <v>0</v>
      </c>
      <c r="BG351" s="142">
        <f>IF(N351="zákl. přenesená",J351,0)</f>
        <v>0</v>
      </c>
      <c r="BH351" s="142">
        <f>IF(N351="sníž. přenesená",J351,0)</f>
        <v>0</v>
      </c>
      <c r="BI351" s="142">
        <f>IF(N351="nulová",J351,0)</f>
        <v>0</v>
      </c>
      <c r="BJ351" s="16" t="s">
        <v>82</v>
      </c>
      <c r="BK351" s="142">
        <f>ROUND(I351*H351,2)</f>
        <v>0</v>
      </c>
      <c r="BL351" s="16" t="s">
        <v>634</v>
      </c>
      <c r="BM351" s="141" t="s">
        <v>1640</v>
      </c>
    </row>
    <row r="352" spans="2:65" s="1" customFormat="1">
      <c r="B352" s="31"/>
      <c r="D352" s="143" t="s">
        <v>167</v>
      </c>
      <c r="F352" s="144" t="s">
        <v>1639</v>
      </c>
      <c r="I352" s="145"/>
      <c r="L352" s="31"/>
      <c r="M352" s="146"/>
      <c r="T352" s="54"/>
      <c r="AT352" s="16" t="s">
        <v>167</v>
      </c>
      <c r="AU352" s="16" t="s">
        <v>82</v>
      </c>
    </row>
    <row r="353" spans="2:65" s="1" customFormat="1" ht="16.5" customHeight="1">
      <c r="B353" s="129"/>
      <c r="C353" s="130" t="s">
        <v>799</v>
      </c>
      <c r="D353" s="130" t="s">
        <v>160</v>
      </c>
      <c r="E353" s="131" t="s">
        <v>1641</v>
      </c>
      <c r="F353" s="132" t="s">
        <v>1642</v>
      </c>
      <c r="G353" s="133" t="s">
        <v>210</v>
      </c>
      <c r="H353" s="134">
        <v>750</v>
      </c>
      <c r="I353" s="135"/>
      <c r="J353" s="136">
        <f>ROUND(I353*H353,2)</f>
        <v>0</v>
      </c>
      <c r="K353" s="132" t="s">
        <v>164</v>
      </c>
      <c r="L353" s="31"/>
      <c r="M353" s="137" t="s">
        <v>1</v>
      </c>
      <c r="N353" s="138" t="s">
        <v>39</v>
      </c>
      <c r="P353" s="139">
        <f>O353*H353</f>
        <v>0</v>
      </c>
      <c r="Q353" s="139">
        <v>0</v>
      </c>
      <c r="R353" s="139">
        <f>Q353*H353</f>
        <v>0</v>
      </c>
      <c r="S353" s="139">
        <v>0</v>
      </c>
      <c r="T353" s="140">
        <f>S353*H353</f>
        <v>0</v>
      </c>
      <c r="AR353" s="141" t="s">
        <v>634</v>
      </c>
      <c r="AT353" s="141" t="s">
        <v>160</v>
      </c>
      <c r="AU353" s="141" t="s">
        <v>82</v>
      </c>
      <c r="AY353" s="16" t="s">
        <v>159</v>
      </c>
      <c r="BE353" s="142">
        <f>IF(N353="základní",J353,0)</f>
        <v>0</v>
      </c>
      <c r="BF353" s="142">
        <f>IF(N353="snížená",J353,0)</f>
        <v>0</v>
      </c>
      <c r="BG353" s="142">
        <f>IF(N353="zákl. přenesená",J353,0)</f>
        <v>0</v>
      </c>
      <c r="BH353" s="142">
        <f>IF(N353="sníž. přenesená",J353,0)</f>
        <v>0</v>
      </c>
      <c r="BI353" s="142">
        <f>IF(N353="nulová",J353,0)</f>
        <v>0</v>
      </c>
      <c r="BJ353" s="16" t="s">
        <v>82</v>
      </c>
      <c r="BK353" s="142">
        <f>ROUND(I353*H353,2)</f>
        <v>0</v>
      </c>
      <c r="BL353" s="16" t="s">
        <v>634</v>
      </c>
      <c r="BM353" s="141" t="s">
        <v>1643</v>
      </c>
    </row>
    <row r="354" spans="2:65" s="1" customFormat="1">
      <c r="B354" s="31"/>
      <c r="D354" s="143" t="s">
        <v>167</v>
      </c>
      <c r="F354" s="144" t="s">
        <v>1642</v>
      </c>
      <c r="I354" s="145"/>
      <c r="L354" s="31"/>
      <c r="M354" s="146"/>
      <c r="T354" s="54"/>
      <c r="AT354" s="16" t="s">
        <v>167</v>
      </c>
      <c r="AU354" s="16" t="s">
        <v>82</v>
      </c>
    </row>
    <row r="355" spans="2:65" s="1" customFormat="1">
      <c r="B355" s="31"/>
      <c r="D355" s="147" t="s">
        <v>169</v>
      </c>
      <c r="F355" s="148" t="s">
        <v>1644</v>
      </c>
      <c r="I355" s="145"/>
      <c r="L355" s="31"/>
      <c r="M355" s="146"/>
      <c r="T355" s="54"/>
      <c r="AT355" s="16" t="s">
        <v>169</v>
      </c>
      <c r="AU355" s="16" t="s">
        <v>82</v>
      </c>
    </row>
    <row r="356" spans="2:65" s="1" customFormat="1" ht="16.5" customHeight="1">
      <c r="B356" s="129"/>
      <c r="C356" s="169" t="s">
        <v>803</v>
      </c>
      <c r="D356" s="169" t="s">
        <v>418</v>
      </c>
      <c r="E356" s="170" t="s">
        <v>1645</v>
      </c>
      <c r="F356" s="171" t="s">
        <v>1646</v>
      </c>
      <c r="G356" s="172" t="s">
        <v>210</v>
      </c>
      <c r="H356" s="173">
        <v>600</v>
      </c>
      <c r="I356" s="174"/>
      <c r="J356" s="175">
        <f>ROUND(I356*H356,2)</f>
        <v>0</v>
      </c>
      <c r="K356" s="171" t="s">
        <v>164</v>
      </c>
      <c r="L356" s="176"/>
      <c r="M356" s="177" t="s">
        <v>1</v>
      </c>
      <c r="N356" s="178" t="s">
        <v>39</v>
      </c>
      <c r="P356" s="139">
        <f>O356*H356</f>
        <v>0</v>
      </c>
      <c r="Q356" s="139">
        <v>0</v>
      </c>
      <c r="R356" s="139">
        <f>Q356*H356</f>
        <v>0</v>
      </c>
      <c r="S356" s="139">
        <v>0</v>
      </c>
      <c r="T356" s="140">
        <f>S356*H356</f>
        <v>0</v>
      </c>
      <c r="AR356" s="141" t="s">
        <v>1338</v>
      </c>
      <c r="AT356" s="141" t="s">
        <v>418</v>
      </c>
      <c r="AU356" s="141" t="s">
        <v>82</v>
      </c>
      <c r="AY356" s="16" t="s">
        <v>159</v>
      </c>
      <c r="BE356" s="142">
        <f>IF(N356="základní",J356,0)</f>
        <v>0</v>
      </c>
      <c r="BF356" s="142">
        <f>IF(N356="snížená",J356,0)</f>
        <v>0</v>
      </c>
      <c r="BG356" s="142">
        <f>IF(N356="zákl. přenesená",J356,0)</f>
        <v>0</v>
      </c>
      <c r="BH356" s="142">
        <f>IF(N356="sníž. přenesená",J356,0)</f>
        <v>0</v>
      </c>
      <c r="BI356" s="142">
        <f>IF(N356="nulová",J356,0)</f>
        <v>0</v>
      </c>
      <c r="BJ356" s="16" t="s">
        <v>82</v>
      </c>
      <c r="BK356" s="142">
        <f>ROUND(I356*H356,2)</f>
        <v>0</v>
      </c>
      <c r="BL356" s="16" t="s">
        <v>634</v>
      </c>
      <c r="BM356" s="141" t="s">
        <v>1647</v>
      </c>
    </row>
    <row r="357" spans="2:65" s="1" customFormat="1">
      <c r="B357" s="31"/>
      <c r="D357" s="143" t="s">
        <v>167</v>
      </c>
      <c r="F357" s="144" t="s">
        <v>1646</v>
      </c>
      <c r="I357" s="145"/>
      <c r="L357" s="31"/>
      <c r="M357" s="146"/>
      <c r="T357" s="54"/>
      <c r="AT357" s="16" t="s">
        <v>167</v>
      </c>
      <c r="AU357" s="16" t="s">
        <v>82</v>
      </c>
    </row>
    <row r="358" spans="2:65" s="1" customFormat="1" ht="16.5" customHeight="1">
      <c r="B358" s="129"/>
      <c r="C358" s="130" t="s">
        <v>809</v>
      </c>
      <c r="D358" s="130" t="s">
        <v>160</v>
      </c>
      <c r="E358" s="131" t="s">
        <v>1648</v>
      </c>
      <c r="F358" s="132" t="s">
        <v>1649</v>
      </c>
      <c r="G358" s="133" t="s">
        <v>210</v>
      </c>
      <c r="H358" s="134">
        <v>1181</v>
      </c>
      <c r="I358" s="135"/>
      <c r="J358" s="136">
        <f>ROUND(I358*H358,2)</f>
        <v>0</v>
      </c>
      <c r="K358" s="132" t="s">
        <v>164</v>
      </c>
      <c r="L358" s="31"/>
      <c r="M358" s="137" t="s">
        <v>1</v>
      </c>
      <c r="N358" s="138" t="s">
        <v>39</v>
      </c>
      <c r="P358" s="139">
        <f>O358*H358</f>
        <v>0</v>
      </c>
      <c r="Q358" s="139">
        <v>0</v>
      </c>
      <c r="R358" s="139">
        <f>Q358*H358</f>
        <v>0</v>
      </c>
      <c r="S358" s="139">
        <v>0</v>
      </c>
      <c r="T358" s="140">
        <f>S358*H358</f>
        <v>0</v>
      </c>
      <c r="AR358" s="141" t="s">
        <v>634</v>
      </c>
      <c r="AT358" s="141" t="s">
        <v>160</v>
      </c>
      <c r="AU358" s="141" t="s">
        <v>82</v>
      </c>
      <c r="AY358" s="16" t="s">
        <v>159</v>
      </c>
      <c r="BE358" s="142">
        <f>IF(N358="základní",J358,0)</f>
        <v>0</v>
      </c>
      <c r="BF358" s="142">
        <f>IF(N358="snížená",J358,0)</f>
        <v>0</v>
      </c>
      <c r="BG358" s="142">
        <f>IF(N358="zákl. přenesená",J358,0)</f>
        <v>0</v>
      </c>
      <c r="BH358" s="142">
        <f>IF(N358="sníž. přenesená",J358,0)</f>
        <v>0</v>
      </c>
      <c r="BI358" s="142">
        <f>IF(N358="nulová",J358,0)</f>
        <v>0</v>
      </c>
      <c r="BJ358" s="16" t="s">
        <v>82</v>
      </c>
      <c r="BK358" s="142">
        <f>ROUND(I358*H358,2)</f>
        <v>0</v>
      </c>
      <c r="BL358" s="16" t="s">
        <v>634</v>
      </c>
      <c r="BM358" s="141" t="s">
        <v>1650</v>
      </c>
    </row>
    <row r="359" spans="2:65" s="1" customFormat="1">
      <c r="B359" s="31"/>
      <c r="D359" s="143" t="s">
        <v>167</v>
      </c>
      <c r="F359" s="144" t="s">
        <v>1649</v>
      </c>
      <c r="I359" s="145"/>
      <c r="L359" s="31"/>
      <c r="M359" s="146"/>
      <c r="T359" s="54"/>
      <c r="AT359" s="16" t="s">
        <v>167</v>
      </c>
      <c r="AU359" s="16" t="s">
        <v>82</v>
      </c>
    </row>
    <row r="360" spans="2:65" s="1" customFormat="1">
      <c r="B360" s="31"/>
      <c r="D360" s="147" t="s">
        <v>169</v>
      </c>
      <c r="F360" s="148" t="s">
        <v>1651</v>
      </c>
      <c r="I360" s="145"/>
      <c r="L360" s="31"/>
      <c r="M360" s="146"/>
      <c r="T360" s="54"/>
      <c r="AT360" s="16" t="s">
        <v>169</v>
      </c>
      <c r="AU360" s="16" t="s">
        <v>82</v>
      </c>
    </row>
    <row r="361" spans="2:65" s="1" customFormat="1" ht="16.5" customHeight="1">
      <c r="B361" s="129"/>
      <c r="C361" s="169" t="s">
        <v>815</v>
      </c>
      <c r="D361" s="169" t="s">
        <v>418</v>
      </c>
      <c r="E361" s="170" t="s">
        <v>1652</v>
      </c>
      <c r="F361" s="171" t="s">
        <v>1653</v>
      </c>
      <c r="G361" s="172" t="s">
        <v>210</v>
      </c>
      <c r="H361" s="173">
        <v>1281</v>
      </c>
      <c r="I361" s="174"/>
      <c r="J361" s="175">
        <f>ROUND(I361*H361,2)</f>
        <v>0</v>
      </c>
      <c r="K361" s="171" t="s">
        <v>164</v>
      </c>
      <c r="L361" s="176"/>
      <c r="M361" s="177" t="s">
        <v>1</v>
      </c>
      <c r="N361" s="178" t="s">
        <v>39</v>
      </c>
      <c r="P361" s="139">
        <f>O361*H361</f>
        <v>0</v>
      </c>
      <c r="Q361" s="139">
        <v>4.2999999999999999E-4</v>
      </c>
      <c r="R361" s="139">
        <f>Q361*H361</f>
        <v>0.55083000000000004</v>
      </c>
      <c r="S361" s="139">
        <v>0</v>
      </c>
      <c r="T361" s="140">
        <f>S361*H361</f>
        <v>0</v>
      </c>
      <c r="AR361" s="141" t="s">
        <v>1338</v>
      </c>
      <c r="AT361" s="141" t="s">
        <v>418</v>
      </c>
      <c r="AU361" s="141" t="s">
        <v>82</v>
      </c>
      <c r="AY361" s="16" t="s">
        <v>159</v>
      </c>
      <c r="BE361" s="142">
        <f>IF(N361="základní",J361,0)</f>
        <v>0</v>
      </c>
      <c r="BF361" s="142">
        <f>IF(N361="snížená",J361,0)</f>
        <v>0</v>
      </c>
      <c r="BG361" s="142">
        <f>IF(N361="zákl. přenesená",J361,0)</f>
        <v>0</v>
      </c>
      <c r="BH361" s="142">
        <f>IF(N361="sníž. přenesená",J361,0)</f>
        <v>0</v>
      </c>
      <c r="BI361" s="142">
        <f>IF(N361="nulová",J361,0)</f>
        <v>0</v>
      </c>
      <c r="BJ361" s="16" t="s">
        <v>82</v>
      </c>
      <c r="BK361" s="142">
        <f>ROUND(I361*H361,2)</f>
        <v>0</v>
      </c>
      <c r="BL361" s="16" t="s">
        <v>634</v>
      </c>
      <c r="BM361" s="141" t="s">
        <v>1654</v>
      </c>
    </row>
    <row r="362" spans="2:65" s="1" customFormat="1">
      <c r="B362" s="31"/>
      <c r="D362" s="143" t="s">
        <v>167</v>
      </c>
      <c r="F362" s="144" t="s">
        <v>1653</v>
      </c>
      <c r="I362" s="145"/>
      <c r="L362" s="31"/>
      <c r="M362" s="146"/>
      <c r="T362" s="54"/>
      <c r="AT362" s="16" t="s">
        <v>167</v>
      </c>
      <c r="AU362" s="16" t="s">
        <v>82</v>
      </c>
    </row>
    <row r="363" spans="2:65" s="1" customFormat="1" ht="16.5" customHeight="1">
      <c r="B363" s="129"/>
      <c r="C363" s="130" t="s">
        <v>494</v>
      </c>
      <c r="D363" s="130" t="s">
        <v>160</v>
      </c>
      <c r="E363" s="131" t="s">
        <v>1655</v>
      </c>
      <c r="F363" s="132" t="s">
        <v>1656</v>
      </c>
      <c r="G363" s="133" t="s">
        <v>202</v>
      </c>
      <c r="H363" s="134">
        <v>2</v>
      </c>
      <c r="I363" s="135"/>
      <c r="J363" s="136">
        <f>ROUND(I363*H363,2)</f>
        <v>0</v>
      </c>
      <c r="K363" s="132" t="s">
        <v>164</v>
      </c>
      <c r="L363" s="31"/>
      <c r="M363" s="137" t="s">
        <v>1</v>
      </c>
      <c r="N363" s="138" t="s">
        <v>39</v>
      </c>
      <c r="P363" s="139">
        <f>O363*H363</f>
        <v>0</v>
      </c>
      <c r="Q363" s="139">
        <v>0</v>
      </c>
      <c r="R363" s="139">
        <f>Q363*H363</f>
        <v>0</v>
      </c>
      <c r="S363" s="139">
        <v>2.2000000000000002</v>
      </c>
      <c r="T363" s="140">
        <f>S363*H363</f>
        <v>4.4000000000000004</v>
      </c>
      <c r="AR363" s="141" t="s">
        <v>634</v>
      </c>
      <c r="AT363" s="141" t="s">
        <v>160</v>
      </c>
      <c r="AU363" s="141" t="s">
        <v>82</v>
      </c>
      <c r="AY363" s="16" t="s">
        <v>159</v>
      </c>
      <c r="BE363" s="142">
        <f>IF(N363="základní",J363,0)</f>
        <v>0</v>
      </c>
      <c r="BF363" s="142">
        <f>IF(N363="snížená",J363,0)</f>
        <v>0</v>
      </c>
      <c r="BG363" s="142">
        <f>IF(N363="zákl. přenesená",J363,0)</f>
        <v>0</v>
      </c>
      <c r="BH363" s="142">
        <f>IF(N363="sníž. přenesená",J363,0)</f>
        <v>0</v>
      </c>
      <c r="BI363" s="142">
        <f>IF(N363="nulová",J363,0)</f>
        <v>0</v>
      </c>
      <c r="BJ363" s="16" t="s">
        <v>82</v>
      </c>
      <c r="BK363" s="142">
        <f>ROUND(I363*H363,2)</f>
        <v>0</v>
      </c>
      <c r="BL363" s="16" t="s">
        <v>634</v>
      </c>
      <c r="BM363" s="141" t="s">
        <v>1657</v>
      </c>
    </row>
    <row r="364" spans="2:65" s="1" customFormat="1">
      <c r="B364" s="31"/>
      <c r="D364" s="143" t="s">
        <v>167</v>
      </c>
      <c r="F364" s="144" t="s">
        <v>1656</v>
      </c>
      <c r="I364" s="145"/>
      <c r="L364" s="31"/>
      <c r="M364" s="146"/>
      <c r="T364" s="54"/>
      <c r="AT364" s="16" t="s">
        <v>167</v>
      </c>
      <c r="AU364" s="16" t="s">
        <v>82</v>
      </c>
    </row>
    <row r="365" spans="2:65" s="1" customFormat="1">
      <c r="B365" s="31"/>
      <c r="D365" s="147" t="s">
        <v>169</v>
      </c>
      <c r="F365" s="148" t="s">
        <v>1658</v>
      </c>
      <c r="I365" s="145"/>
      <c r="L365" s="31"/>
      <c r="M365" s="146"/>
      <c r="T365" s="54"/>
      <c r="AT365" s="16" t="s">
        <v>169</v>
      </c>
      <c r="AU365" s="16" t="s">
        <v>82</v>
      </c>
    </row>
    <row r="366" spans="2:65" s="1" customFormat="1" ht="16.5" customHeight="1">
      <c r="B366" s="129"/>
      <c r="C366" s="130" t="s">
        <v>511</v>
      </c>
      <c r="D366" s="130" t="s">
        <v>160</v>
      </c>
      <c r="E366" s="131" t="s">
        <v>1659</v>
      </c>
      <c r="F366" s="132" t="s">
        <v>1660</v>
      </c>
      <c r="G366" s="133" t="s">
        <v>210</v>
      </c>
      <c r="H366" s="134">
        <v>63</v>
      </c>
      <c r="I366" s="135"/>
      <c r="J366" s="136">
        <f>ROUND(I366*H366,2)</f>
        <v>0</v>
      </c>
      <c r="K366" s="132" t="s">
        <v>164</v>
      </c>
      <c r="L366" s="31"/>
      <c r="M366" s="137" t="s">
        <v>1</v>
      </c>
      <c r="N366" s="138" t="s">
        <v>39</v>
      </c>
      <c r="P366" s="139">
        <f>O366*H366</f>
        <v>0</v>
      </c>
      <c r="Q366" s="139">
        <v>2.0000000000000002E-5</v>
      </c>
      <c r="R366" s="139">
        <f>Q366*H366</f>
        <v>1.2600000000000001E-3</v>
      </c>
      <c r="S366" s="139">
        <v>0</v>
      </c>
      <c r="T366" s="140">
        <f>S366*H366</f>
        <v>0</v>
      </c>
      <c r="AR366" s="141" t="s">
        <v>634</v>
      </c>
      <c r="AT366" s="141" t="s">
        <v>160</v>
      </c>
      <c r="AU366" s="141" t="s">
        <v>82</v>
      </c>
      <c r="AY366" s="16" t="s">
        <v>159</v>
      </c>
      <c r="BE366" s="142">
        <f>IF(N366="základní",J366,0)</f>
        <v>0</v>
      </c>
      <c r="BF366" s="142">
        <f>IF(N366="snížená",J366,0)</f>
        <v>0</v>
      </c>
      <c r="BG366" s="142">
        <f>IF(N366="zákl. přenesená",J366,0)</f>
        <v>0</v>
      </c>
      <c r="BH366" s="142">
        <f>IF(N366="sníž. přenesená",J366,0)</f>
        <v>0</v>
      </c>
      <c r="BI366" s="142">
        <f>IF(N366="nulová",J366,0)</f>
        <v>0</v>
      </c>
      <c r="BJ366" s="16" t="s">
        <v>82</v>
      </c>
      <c r="BK366" s="142">
        <f>ROUND(I366*H366,2)</f>
        <v>0</v>
      </c>
      <c r="BL366" s="16" t="s">
        <v>634</v>
      </c>
      <c r="BM366" s="141" t="s">
        <v>1661</v>
      </c>
    </row>
    <row r="367" spans="2:65" s="1" customFormat="1">
      <c r="B367" s="31"/>
      <c r="D367" s="143" t="s">
        <v>167</v>
      </c>
      <c r="F367" s="144" t="s">
        <v>1660</v>
      </c>
      <c r="I367" s="145"/>
      <c r="L367" s="31"/>
      <c r="M367" s="146"/>
      <c r="T367" s="54"/>
      <c r="AT367" s="16" t="s">
        <v>167</v>
      </c>
      <c r="AU367" s="16" t="s">
        <v>82</v>
      </c>
    </row>
    <row r="368" spans="2:65" s="1" customFormat="1">
      <c r="B368" s="31"/>
      <c r="D368" s="147" t="s">
        <v>169</v>
      </c>
      <c r="F368" s="148" t="s">
        <v>1662</v>
      </c>
      <c r="I368" s="145"/>
      <c r="L368" s="31"/>
      <c r="M368" s="146"/>
      <c r="T368" s="54"/>
      <c r="AT368" s="16" t="s">
        <v>169</v>
      </c>
      <c r="AU368" s="16" t="s">
        <v>82</v>
      </c>
    </row>
    <row r="369" spans="2:65" s="1" customFormat="1" ht="16.5" customHeight="1">
      <c r="B369" s="129"/>
      <c r="C369" s="169" t="s">
        <v>838</v>
      </c>
      <c r="D369" s="169" t="s">
        <v>418</v>
      </c>
      <c r="E369" s="170" t="s">
        <v>1663</v>
      </c>
      <c r="F369" s="171" t="s">
        <v>1664</v>
      </c>
      <c r="G369" s="172" t="s">
        <v>210</v>
      </c>
      <c r="H369" s="173">
        <v>63</v>
      </c>
      <c r="I369" s="174"/>
      <c r="J369" s="175">
        <f>ROUND(I369*H369,2)</f>
        <v>0</v>
      </c>
      <c r="K369" s="171" t="s">
        <v>164</v>
      </c>
      <c r="L369" s="176"/>
      <c r="M369" s="177" t="s">
        <v>1</v>
      </c>
      <c r="N369" s="178" t="s">
        <v>39</v>
      </c>
      <c r="P369" s="139">
        <f>O369*H369</f>
        <v>0</v>
      </c>
      <c r="Q369" s="139">
        <v>8.1399999999999997E-3</v>
      </c>
      <c r="R369" s="139">
        <f>Q369*H369</f>
        <v>0.51281999999999994</v>
      </c>
      <c r="S369" s="139">
        <v>0</v>
      </c>
      <c r="T369" s="140">
        <f>S369*H369</f>
        <v>0</v>
      </c>
      <c r="AR369" s="141" t="s">
        <v>1338</v>
      </c>
      <c r="AT369" s="141" t="s">
        <v>418</v>
      </c>
      <c r="AU369" s="141" t="s">
        <v>82</v>
      </c>
      <c r="AY369" s="16" t="s">
        <v>159</v>
      </c>
      <c r="BE369" s="142">
        <f>IF(N369="základní",J369,0)</f>
        <v>0</v>
      </c>
      <c r="BF369" s="142">
        <f>IF(N369="snížená",J369,0)</f>
        <v>0</v>
      </c>
      <c r="BG369" s="142">
        <f>IF(N369="zákl. přenesená",J369,0)</f>
        <v>0</v>
      </c>
      <c r="BH369" s="142">
        <f>IF(N369="sníž. přenesená",J369,0)</f>
        <v>0</v>
      </c>
      <c r="BI369" s="142">
        <f>IF(N369="nulová",J369,0)</f>
        <v>0</v>
      </c>
      <c r="BJ369" s="16" t="s">
        <v>82</v>
      </c>
      <c r="BK369" s="142">
        <f>ROUND(I369*H369,2)</f>
        <v>0</v>
      </c>
      <c r="BL369" s="16" t="s">
        <v>634</v>
      </c>
      <c r="BM369" s="141" t="s">
        <v>1665</v>
      </c>
    </row>
    <row r="370" spans="2:65" s="1" customFormat="1">
      <c r="B370" s="31"/>
      <c r="D370" s="143" t="s">
        <v>167</v>
      </c>
      <c r="F370" s="144" t="s">
        <v>1664</v>
      </c>
      <c r="I370" s="145"/>
      <c r="L370" s="31"/>
      <c r="M370" s="146"/>
      <c r="T370" s="54"/>
      <c r="AT370" s="16" t="s">
        <v>167</v>
      </c>
      <c r="AU370" s="16" t="s">
        <v>82</v>
      </c>
    </row>
    <row r="371" spans="2:65" s="11" customFormat="1" ht="25.9" customHeight="1">
      <c r="B371" s="119"/>
      <c r="D371" s="120" t="s">
        <v>73</v>
      </c>
      <c r="E371" s="121" t="s">
        <v>1064</v>
      </c>
      <c r="F371" s="121" t="s">
        <v>1666</v>
      </c>
      <c r="I371" s="122"/>
      <c r="J371" s="123">
        <f>BK371</f>
        <v>0</v>
      </c>
      <c r="L371" s="119"/>
      <c r="M371" s="124"/>
      <c r="P371" s="125">
        <f>SUM(P372:P400)</f>
        <v>0</v>
      </c>
      <c r="R371" s="125">
        <f>SUM(R372:R400)</f>
        <v>0</v>
      </c>
      <c r="T371" s="126">
        <f>SUM(T372:T400)</f>
        <v>0</v>
      </c>
      <c r="AR371" s="120" t="s">
        <v>192</v>
      </c>
      <c r="AT371" s="127" t="s">
        <v>73</v>
      </c>
      <c r="AU371" s="127" t="s">
        <v>74</v>
      </c>
      <c r="AY371" s="120" t="s">
        <v>159</v>
      </c>
      <c r="BK371" s="128">
        <f>SUM(BK372:BK400)</f>
        <v>0</v>
      </c>
    </row>
    <row r="372" spans="2:65" s="1" customFormat="1" ht="16.5" customHeight="1">
      <c r="B372" s="129"/>
      <c r="C372" s="130" t="s">
        <v>844</v>
      </c>
      <c r="D372" s="130" t="s">
        <v>160</v>
      </c>
      <c r="E372" s="131" t="s">
        <v>1667</v>
      </c>
      <c r="F372" s="132" t="s">
        <v>1668</v>
      </c>
      <c r="G372" s="133" t="s">
        <v>751</v>
      </c>
      <c r="H372" s="134">
        <v>30</v>
      </c>
      <c r="I372" s="135"/>
      <c r="J372" s="136">
        <f>ROUND(I372*H372,2)</f>
        <v>0</v>
      </c>
      <c r="K372" s="132" t="s">
        <v>164</v>
      </c>
      <c r="L372" s="31"/>
      <c r="M372" s="137" t="s">
        <v>1</v>
      </c>
      <c r="N372" s="138" t="s">
        <v>39</v>
      </c>
      <c r="P372" s="139">
        <f>O372*H372</f>
        <v>0</v>
      </c>
      <c r="Q372" s="139">
        <v>0</v>
      </c>
      <c r="R372" s="139">
        <f>Q372*H372</f>
        <v>0</v>
      </c>
      <c r="S372" s="139">
        <v>0</v>
      </c>
      <c r="T372" s="140">
        <f>S372*H372</f>
        <v>0</v>
      </c>
      <c r="AR372" s="141" t="s">
        <v>165</v>
      </c>
      <c r="AT372" s="141" t="s">
        <v>160</v>
      </c>
      <c r="AU372" s="141" t="s">
        <v>82</v>
      </c>
      <c r="AY372" s="16" t="s">
        <v>159</v>
      </c>
      <c r="BE372" s="142">
        <f>IF(N372="základní",J372,0)</f>
        <v>0</v>
      </c>
      <c r="BF372" s="142">
        <f>IF(N372="snížená",J372,0)</f>
        <v>0</v>
      </c>
      <c r="BG372" s="142">
        <f>IF(N372="zákl. přenesená",J372,0)</f>
        <v>0</v>
      </c>
      <c r="BH372" s="142">
        <f>IF(N372="sníž. přenesená",J372,0)</f>
        <v>0</v>
      </c>
      <c r="BI372" s="142">
        <f>IF(N372="nulová",J372,0)</f>
        <v>0</v>
      </c>
      <c r="BJ372" s="16" t="s">
        <v>82</v>
      </c>
      <c r="BK372" s="142">
        <f>ROUND(I372*H372,2)</f>
        <v>0</v>
      </c>
      <c r="BL372" s="16" t="s">
        <v>165</v>
      </c>
      <c r="BM372" s="141" t="s">
        <v>1669</v>
      </c>
    </row>
    <row r="373" spans="2:65" s="1" customFormat="1">
      <c r="B373" s="31"/>
      <c r="D373" s="143" t="s">
        <v>167</v>
      </c>
      <c r="F373" s="144" t="s">
        <v>1668</v>
      </c>
      <c r="I373" s="145"/>
      <c r="L373" s="31"/>
      <c r="M373" s="146"/>
      <c r="T373" s="54"/>
      <c r="AT373" s="16" t="s">
        <v>167</v>
      </c>
      <c r="AU373" s="16" t="s">
        <v>82</v>
      </c>
    </row>
    <row r="374" spans="2:65" s="1" customFormat="1">
      <c r="B374" s="31"/>
      <c r="D374" s="147" t="s">
        <v>169</v>
      </c>
      <c r="F374" s="148" t="s">
        <v>1670</v>
      </c>
      <c r="I374" s="145"/>
      <c r="L374" s="31"/>
      <c r="M374" s="146"/>
      <c r="T374" s="54"/>
      <c r="AT374" s="16" t="s">
        <v>169</v>
      </c>
      <c r="AU374" s="16" t="s">
        <v>82</v>
      </c>
    </row>
    <row r="375" spans="2:65" s="12" customFormat="1">
      <c r="B375" s="149"/>
      <c r="D375" s="143" t="s">
        <v>171</v>
      </c>
      <c r="E375" s="150" t="s">
        <v>1</v>
      </c>
      <c r="F375" s="151" t="s">
        <v>378</v>
      </c>
      <c r="H375" s="152">
        <v>30</v>
      </c>
      <c r="I375" s="153"/>
      <c r="L375" s="149"/>
      <c r="M375" s="154"/>
      <c r="T375" s="155"/>
      <c r="AT375" s="150" t="s">
        <v>171</v>
      </c>
      <c r="AU375" s="150" t="s">
        <v>82</v>
      </c>
      <c r="AV375" s="12" t="s">
        <v>84</v>
      </c>
      <c r="AW375" s="12" t="s">
        <v>31</v>
      </c>
      <c r="AX375" s="12" t="s">
        <v>74</v>
      </c>
      <c r="AY375" s="150" t="s">
        <v>159</v>
      </c>
    </row>
    <row r="376" spans="2:65" s="13" customFormat="1">
      <c r="B376" s="156"/>
      <c r="D376" s="143" t="s">
        <v>171</v>
      </c>
      <c r="E376" s="157" t="s">
        <v>1</v>
      </c>
      <c r="F376" s="158" t="s">
        <v>173</v>
      </c>
      <c r="H376" s="159">
        <v>30</v>
      </c>
      <c r="I376" s="160"/>
      <c r="L376" s="156"/>
      <c r="M376" s="161"/>
      <c r="T376" s="162"/>
      <c r="AT376" s="157" t="s">
        <v>171</v>
      </c>
      <c r="AU376" s="157" t="s">
        <v>82</v>
      </c>
      <c r="AV376" s="13" t="s">
        <v>165</v>
      </c>
      <c r="AW376" s="13" t="s">
        <v>31</v>
      </c>
      <c r="AX376" s="13" t="s">
        <v>82</v>
      </c>
      <c r="AY376" s="157" t="s">
        <v>159</v>
      </c>
    </row>
    <row r="377" spans="2:65" s="1" customFormat="1" ht="16.5" customHeight="1">
      <c r="B377" s="129"/>
      <c r="C377" s="130" t="s">
        <v>1671</v>
      </c>
      <c r="D377" s="130" t="s">
        <v>160</v>
      </c>
      <c r="E377" s="131" t="s">
        <v>1672</v>
      </c>
      <c r="F377" s="132" t="s">
        <v>1673</v>
      </c>
      <c r="G377" s="133" t="s">
        <v>1067</v>
      </c>
      <c r="H377" s="134">
        <v>16</v>
      </c>
      <c r="I377" s="135"/>
      <c r="J377" s="136">
        <f>ROUND(I377*H377,2)</f>
        <v>0</v>
      </c>
      <c r="K377" s="132" t="s">
        <v>164</v>
      </c>
      <c r="L377" s="31"/>
      <c r="M377" s="137" t="s">
        <v>1</v>
      </c>
      <c r="N377" s="138" t="s">
        <v>39</v>
      </c>
      <c r="P377" s="139">
        <f>O377*H377</f>
        <v>0</v>
      </c>
      <c r="Q377" s="139">
        <v>0</v>
      </c>
      <c r="R377" s="139">
        <f>Q377*H377</f>
        <v>0</v>
      </c>
      <c r="S377" s="139">
        <v>0</v>
      </c>
      <c r="T377" s="140">
        <f>S377*H377</f>
        <v>0</v>
      </c>
      <c r="AR377" s="141" t="s">
        <v>165</v>
      </c>
      <c r="AT377" s="141" t="s">
        <v>160</v>
      </c>
      <c r="AU377" s="141" t="s">
        <v>82</v>
      </c>
      <c r="AY377" s="16" t="s">
        <v>159</v>
      </c>
      <c r="BE377" s="142">
        <f>IF(N377="základní",J377,0)</f>
        <v>0</v>
      </c>
      <c r="BF377" s="142">
        <f>IF(N377="snížená",J377,0)</f>
        <v>0</v>
      </c>
      <c r="BG377" s="142">
        <f>IF(N377="zákl. přenesená",J377,0)</f>
        <v>0</v>
      </c>
      <c r="BH377" s="142">
        <f>IF(N377="sníž. přenesená",J377,0)</f>
        <v>0</v>
      </c>
      <c r="BI377" s="142">
        <f>IF(N377="nulová",J377,0)</f>
        <v>0</v>
      </c>
      <c r="BJ377" s="16" t="s">
        <v>82</v>
      </c>
      <c r="BK377" s="142">
        <f>ROUND(I377*H377,2)</f>
        <v>0</v>
      </c>
      <c r="BL377" s="16" t="s">
        <v>165</v>
      </c>
      <c r="BM377" s="141" t="s">
        <v>1674</v>
      </c>
    </row>
    <row r="378" spans="2:65" s="1" customFormat="1">
      <c r="B378" s="31"/>
      <c r="D378" s="143" t="s">
        <v>167</v>
      </c>
      <c r="F378" s="144" t="s">
        <v>1673</v>
      </c>
      <c r="I378" s="145"/>
      <c r="L378" s="31"/>
      <c r="M378" s="146"/>
      <c r="T378" s="54"/>
      <c r="AT378" s="16" t="s">
        <v>167</v>
      </c>
      <c r="AU378" s="16" t="s">
        <v>82</v>
      </c>
    </row>
    <row r="379" spans="2:65" s="1" customFormat="1">
      <c r="B379" s="31"/>
      <c r="D379" s="147" t="s">
        <v>169</v>
      </c>
      <c r="F379" s="148" t="s">
        <v>1675</v>
      </c>
      <c r="I379" s="145"/>
      <c r="L379" s="31"/>
      <c r="M379" s="146"/>
      <c r="T379" s="54"/>
      <c r="AT379" s="16" t="s">
        <v>169</v>
      </c>
      <c r="AU379" s="16" t="s">
        <v>82</v>
      </c>
    </row>
    <row r="380" spans="2:65" s="12" customFormat="1">
      <c r="B380" s="149"/>
      <c r="D380" s="143" t="s">
        <v>171</v>
      </c>
      <c r="E380" s="150" t="s">
        <v>1</v>
      </c>
      <c r="F380" s="151" t="s">
        <v>268</v>
      </c>
      <c r="H380" s="152">
        <v>16</v>
      </c>
      <c r="I380" s="153"/>
      <c r="L380" s="149"/>
      <c r="M380" s="154"/>
      <c r="T380" s="155"/>
      <c r="AT380" s="150" t="s">
        <v>171</v>
      </c>
      <c r="AU380" s="150" t="s">
        <v>82</v>
      </c>
      <c r="AV380" s="12" t="s">
        <v>84</v>
      </c>
      <c r="AW380" s="12" t="s">
        <v>31</v>
      </c>
      <c r="AX380" s="12" t="s">
        <v>82</v>
      </c>
      <c r="AY380" s="150" t="s">
        <v>159</v>
      </c>
    </row>
    <row r="381" spans="2:65" s="1" customFormat="1" ht="16.5" customHeight="1">
      <c r="B381" s="129"/>
      <c r="C381" s="169" t="s">
        <v>1676</v>
      </c>
      <c r="D381" s="169" t="s">
        <v>418</v>
      </c>
      <c r="E381" s="170" t="s">
        <v>1677</v>
      </c>
      <c r="F381" s="171" t="s">
        <v>1678</v>
      </c>
      <c r="G381" s="172" t="s">
        <v>783</v>
      </c>
      <c r="H381" s="188"/>
      <c r="I381" s="174"/>
      <c r="J381" s="175">
        <f>ROUND(I381*H381,2)</f>
        <v>0</v>
      </c>
      <c r="K381" s="171" t="s">
        <v>164</v>
      </c>
      <c r="L381" s="176"/>
      <c r="M381" s="177" t="s">
        <v>1</v>
      </c>
      <c r="N381" s="178" t="s">
        <v>39</v>
      </c>
      <c r="P381" s="139">
        <f>O381*H381</f>
        <v>0</v>
      </c>
      <c r="Q381" s="139">
        <v>0</v>
      </c>
      <c r="R381" s="139">
        <f>Q381*H381</f>
        <v>0</v>
      </c>
      <c r="S381" s="139">
        <v>0</v>
      </c>
      <c r="T381" s="140">
        <f>S381*H381</f>
        <v>0</v>
      </c>
      <c r="AR381" s="141" t="s">
        <v>215</v>
      </c>
      <c r="AT381" s="141" t="s">
        <v>418</v>
      </c>
      <c r="AU381" s="141" t="s">
        <v>82</v>
      </c>
      <c r="AY381" s="16" t="s">
        <v>159</v>
      </c>
      <c r="BE381" s="142">
        <f>IF(N381="základní",J381,0)</f>
        <v>0</v>
      </c>
      <c r="BF381" s="142">
        <f>IF(N381="snížená",J381,0)</f>
        <v>0</v>
      </c>
      <c r="BG381" s="142">
        <f>IF(N381="zákl. přenesená",J381,0)</f>
        <v>0</v>
      </c>
      <c r="BH381" s="142">
        <f>IF(N381="sníž. přenesená",J381,0)</f>
        <v>0</v>
      </c>
      <c r="BI381" s="142">
        <f>IF(N381="nulová",J381,0)</f>
        <v>0</v>
      </c>
      <c r="BJ381" s="16" t="s">
        <v>82</v>
      </c>
      <c r="BK381" s="142">
        <f>ROUND(I381*H381,2)</f>
        <v>0</v>
      </c>
      <c r="BL381" s="16" t="s">
        <v>165</v>
      </c>
      <c r="BM381" s="141" t="s">
        <v>1679</v>
      </c>
    </row>
    <row r="382" spans="2:65" s="1" customFormat="1">
      <c r="B382" s="31"/>
      <c r="D382" s="143" t="s">
        <v>167</v>
      </c>
      <c r="F382" s="144" t="s">
        <v>1678</v>
      </c>
      <c r="I382" s="145"/>
      <c r="L382" s="31"/>
      <c r="M382" s="146"/>
      <c r="T382" s="54"/>
      <c r="AT382" s="16" t="s">
        <v>167</v>
      </c>
      <c r="AU382" s="16" t="s">
        <v>82</v>
      </c>
    </row>
    <row r="383" spans="2:65" s="1" customFormat="1" ht="16.5" customHeight="1">
      <c r="B383" s="129"/>
      <c r="C383" s="130" t="s">
        <v>529</v>
      </c>
      <c r="D383" s="130" t="s">
        <v>160</v>
      </c>
      <c r="E383" s="131" t="s">
        <v>1680</v>
      </c>
      <c r="F383" s="132" t="s">
        <v>1681</v>
      </c>
      <c r="G383" s="133" t="s">
        <v>218</v>
      </c>
      <c r="H383" s="134">
        <v>1</v>
      </c>
      <c r="I383" s="135"/>
      <c r="J383" s="136">
        <f>ROUND(I383*H383,2)</f>
        <v>0</v>
      </c>
      <c r="K383" s="132" t="s">
        <v>164</v>
      </c>
      <c r="L383" s="31"/>
      <c r="M383" s="137" t="s">
        <v>1</v>
      </c>
      <c r="N383" s="138" t="s">
        <v>39</v>
      </c>
      <c r="P383" s="139">
        <f>O383*H383</f>
        <v>0</v>
      </c>
      <c r="Q383" s="139">
        <v>0</v>
      </c>
      <c r="R383" s="139">
        <f>Q383*H383</f>
        <v>0</v>
      </c>
      <c r="S383" s="139">
        <v>0</v>
      </c>
      <c r="T383" s="140">
        <f>S383*H383</f>
        <v>0</v>
      </c>
      <c r="AR383" s="141" t="s">
        <v>165</v>
      </c>
      <c r="AT383" s="141" t="s">
        <v>160</v>
      </c>
      <c r="AU383" s="141" t="s">
        <v>82</v>
      </c>
      <c r="AY383" s="16" t="s">
        <v>159</v>
      </c>
      <c r="BE383" s="142">
        <f>IF(N383="základní",J383,0)</f>
        <v>0</v>
      </c>
      <c r="BF383" s="142">
        <f>IF(N383="snížená",J383,0)</f>
        <v>0</v>
      </c>
      <c r="BG383" s="142">
        <f>IF(N383="zákl. přenesená",J383,0)</f>
        <v>0</v>
      </c>
      <c r="BH383" s="142">
        <f>IF(N383="sníž. přenesená",J383,0)</f>
        <v>0</v>
      </c>
      <c r="BI383" s="142">
        <f>IF(N383="nulová",J383,0)</f>
        <v>0</v>
      </c>
      <c r="BJ383" s="16" t="s">
        <v>82</v>
      </c>
      <c r="BK383" s="142">
        <f>ROUND(I383*H383,2)</f>
        <v>0</v>
      </c>
      <c r="BL383" s="16" t="s">
        <v>165</v>
      </c>
      <c r="BM383" s="141" t="s">
        <v>1682</v>
      </c>
    </row>
    <row r="384" spans="2:65" s="1" customFormat="1">
      <c r="B384" s="31"/>
      <c r="D384" s="143" t="s">
        <v>167</v>
      </c>
      <c r="F384" s="144" t="s">
        <v>1681</v>
      </c>
      <c r="I384" s="145"/>
      <c r="L384" s="31"/>
      <c r="M384" s="146"/>
      <c r="T384" s="54"/>
      <c r="AT384" s="16" t="s">
        <v>167</v>
      </c>
      <c r="AU384" s="16" t="s">
        <v>82</v>
      </c>
    </row>
    <row r="385" spans="2:65" s="1" customFormat="1">
      <c r="B385" s="31"/>
      <c r="D385" s="147" t="s">
        <v>169</v>
      </c>
      <c r="F385" s="148" t="s">
        <v>1683</v>
      </c>
      <c r="I385" s="145"/>
      <c r="L385" s="31"/>
      <c r="M385" s="146"/>
      <c r="T385" s="54"/>
      <c r="AT385" s="16" t="s">
        <v>169</v>
      </c>
      <c r="AU385" s="16" t="s">
        <v>82</v>
      </c>
    </row>
    <row r="386" spans="2:65" s="1" customFormat="1" ht="16.5" customHeight="1">
      <c r="B386" s="129"/>
      <c r="C386" s="130" t="s">
        <v>1684</v>
      </c>
      <c r="D386" s="130" t="s">
        <v>160</v>
      </c>
      <c r="E386" s="131" t="s">
        <v>1685</v>
      </c>
      <c r="F386" s="132" t="s">
        <v>1686</v>
      </c>
      <c r="G386" s="133" t="s">
        <v>783</v>
      </c>
      <c r="H386" s="181"/>
      <c r="I386" s="135"/>
      <c r="J386" s="136">
        <f>ROUND(I386*H386,2)</f>
        <v>0</v>
      </c>
      <c r="K386" s="132" t="s">
        <v>164</v>
      </c>
      <c r="L386" s="31"/>
      <c r="M386" s="137" t="s">
        <v>1</v>
      </c>
      <c r="N386" s="138" t="s">
        <v>39</v>
      </c>
      <c r="P386" s="139">
        <f>O386*H386</f>
        <v>0</v>
      </c>
      <c r="Q386" s="139">
        <v>0</v>
      </c>
      <c r="R386" s="139">
        <f>Q386*H386</f>
        <v>0</v>
      </c>
      <c r="S386" s="139">
        <v>0</v>
      </c>
      <c r="T386" s="140">
        <f>S386*H386</f>
        <v>0</v>
      </c>
      <c r="AR386" s="141" t="s">
        <v>165</v>
      </c>
      <c r="AT386" s="141" t="s">
        <v>160</v>
      </c>
      <c r="AU386" s="141" t="s">
        <v>82</v>
      </c>
      <c r="AY386" s="16" t="s">
        <v>159</v>
      </c>
      <c r="BE386" s="142">
        <f>IF(N386="základní",J386,0)</f>
        <v>0</v>
      </c>
      <c r="BF386" s="142">
        <f>IF(N386="snížená",J386,0)</f>
        <v>0</v>
      </c>
      <c r="BG386" s="142">
        <f>IF(N386="zákl. přenesená",J386,0)</f>
        <v>0</v>
      </c>
      <c r="BH386" s="142">
        <f>IF(N386="sníž. přenesená",J386,0)</f>
        <v>0</v>
      </c>
      <c r="BI386" s="142">
        <f>IF(N386="nulová",J386,0)</f>
        <v>0</v>
      </c>
      <c r="BJ386" s="16" t="s">
        <v>82</v>
      </c>
      <c r="BK386" s="142">
        <f>ROUND(I386*H386,2)</f>
        <v>0</v>
      </c>
      <c r="BL386" s="16" t="s">
        <v>165</v>
      </c>
      <c r="BM386" s="141" t="s">
        <v>1687</v>
      </c>
    </row>
    <row r="387" spans="2:65" s="1" customFormat="1">
      <c r="B387" s="31"/>
      <c r="D387" s="143" t="s">
        <v>167</v>
      </c>
      <c r="F387" s="144" t="s">
        <v>1686</v>
      </c>
      <c r="I387" s="145"/>
      <c r="L387" s="31"/>
      <c r="M387" s="146"/>
      <c r="T387" s="54"/>
      <c r="AT387" s="16" t="s">
        <v>167</v>
      </c>
      <c r="AU387" s="16" t="s">
        <v>82</v>
      </c>
    </row>
    <row r="388" spans="2:65" s="1" customFormat="1">
      <c r="B388" s="31"/>
      <c r="D388" s="147" t="s">
        <v>169</v>
      </c>
      <c r="F388" s="148" t="s">
        <v>1688</v>
      </c>
      <c r="I388" s="145"/>
      <c r="L388" s="31"/>
      <c r="M388" s="146"/>
      <c r="T388" s="54"/>
      <c r="AT388" s="16" t="s">
        <v>169</v>
      </c>
      <c r="AU388" s="16" t="s">
        <v>82</v>
      </c>
    </row>
    <row r="389" spans="2:65" s="1" customFormat="1" ht="16.5" customHeight="1">
      <c r="B389" s="129"/>
      <c r="C389" s="130" t="s">
        <v>1689</v>
      </c>
      <c r="D389" s="130" t="s">
        <v>160</v>
      </c>
      <c r="E389" s="131" t="s">
        <v>1690</v>
      </c>
      <c r="F389" s="132" t="s">
        <v>1691</v>
      </c>
      <c r="G389" s="133" t="s">
        <v>783</v>
      </c>
      <c r="H389" s="181"/>
      <c r="I389" s="135"/>
      <c r="J389" s="136">
        <f>ROUND(I389*H389,2)</f>
        <v>0</v>
      </c>
      <c r="K389" s="132" t="s">
        <v>164</v>
      </c>
      <c r="L389" s="31"/>
      <c r="M389" s="137" t="s">
        <v>1</v>
      </c>
      <c r="N389" s="138" t="s">
        <v>39</v>
      </c>
      <c r="P389" s="139">
        <f>O389*H389</f>
        <v>0</v>
      </c>
      <c r="Q389" s="139">
        <v>0</v>
      </c>
      <c r="R389" s="139">
        <f>Q389*H389</f>
        <v>0</v>
      </c>
      <c r="S389" s="139">
        <v>0</v>
      </c>
      <c r="T389" s="140">
        <f>S389*H389</f>
        <v>0</v>
      </c>
      <c r="AR389" s="141" t="s">
        <v>165</v>
      </c>
      <c r="AT389" s="141" t="s">
        <v>160</v>
      </c>
      <c r="AU389" s="141" t="s">
        <v>82</v>
      </c>
      <c r="AY389" s="16" t="s">
        <v>159</v>
      </c>
      <c r="BE389" s="142">
        <f>IF(N389="základní",J389,0)</f>
        <v>0</v>
      </c>
      <c r="BF389" s="142">
        <f>IF(N389="snížená",J389,0)</f>
        <v>0</v>
      </c>
      <c r="BG389" s="142">
        <f>IF(N389="zákl. přenesená",J389,0)</f>
        <v>0</v>
      </c>
      <c r="BH389" s="142">
        <f>IF(N389="sníž. přenesená",J389,0)</f>
        <v>0</v>
      </c>
      <c r="BI389" s="142">
        <f>IF(N389="nulová",J389,0)</f>
        <v>0</v>
      </c>
      <c r="BJ389" s="16" t="s">
        <v>82</v>
      </c>
      <c r="BK389" s="142">
        <f>ROUND(I389*H389,2)</f>
        <v>0</v>
      </c>
      <c r="BL389" s="16" t="s">
        <v>165</v>
      </c>
      <c r="BM389" s="141" t="s">
        <v>1692</v>
      </c>
    </row>
    <row r="390" spans="2:65" s="1" customFormat="1">
      <c r="B390" s="31"/>
      <c r="D390" s="143" t="s">
        <v>167</v>
      </c>
      <c r="F390" s="144" t="s">
        <v>1691</v>
      </c>
      <c r="I390" s="145"/>
      <c r="L390" s="31"/>
      <c r="M390" s="146"/>
      <c r="T390" s="54"/>
      <c r="AT390" s="16" t="s">
        <v>167</v>
      </c>
      <c r="AU390" s="16" t="s">
        <v>82</v>
      </c>
    </row>
    <row r="391" spans="2:65" s="1" customFormat="1">
      <c r="B391" s="31"/>
      <c r="D391" s="147" t="s">
        <v>169</v>
      </c>
      <c r="F391" s="148" t="s">
        <v>1693</v>
      </c>
      <c r="I391" s="145"/>
      <c r="L391" s="31"/>
      <c r="M391" s="146"/>
      <c r="T391" s="54"/>
      <c r="AT391" s="16" t="s">
        <v>169</v>
      </c>
      <c r="AU391" s="16" t="s">
        <v>82</v>
      </c>
    </row>
    <row r="392" spans="2:65" s="1" customFormat="1" ht="16.5" customHeight="1">
      <c r="B392" s="129"/>
      <c r="C392" s="130" t="s">
        <v>1694</v>
      </c>
      <c r="D392" s="130" t="s">
        <v>160</v>
      </c>
      <c r="E392" s="131" t="s">
        <v>1695</v>
      </c>
      <c r="F392" s="132" t="s">
        <v>1696</v>
      </c>
      <c r="G392" s="133" t="s">
        <v>783</v>
      </c>
      <c r="H392" s="181"/>
      <c r="I392" s="135"/>
      <c r="J392" s="136">
        <f>ROUND(I392*H392,2)</f>
        <v>0</v>
      </c>
      <c r="K392" s="132" t="s">
        <v>164</v>
      </c>
      <c r="L392" s="31"/>
      <c r="M392" s="137" t="s">
        <v>1</v>
      </c>
      <c r="N392" s="138" t="s">
        <v>39</v>
      </c>
      <c r="P392" s="139">
        <f>O392*H392</f>
        <v>0</v>
      </c>
      <c r="Q392" s="139">
        <v>0</v>
      </c>
      <c r="R392" s="139">
        <f>Q392*H392</f>
        <v>0</v>
      </c>
      <c r="S392" s="139">
        <v>0</v>
      </c>
      <c r="T392" s="140">
        <f>S392*H392</f>
        <v>0</v>
      </c>
      <c r="AR392" s="141" t="s">
        <v>165</v>
      </c>
      <c r="AT392" s="141" t="s">
        <v>160</v>
      </c>
      <c r="AU392" s="141" t="s">
        <v>82</v>
      </c>
      <c r="AY392" s="16" t="s">
        <v>159</v>
      </c>
      <c r="BE392" s="142">
        <f>IF(N392="základní",J392,0)</f>
        <v>0</v>
      </c>
      <c r="BF392" s="142">
        <f>IF(N392="snížená",J392,0)</f>
        <v>0</v>
      </c>
      <c r="BG392" s="142">
        <f>IF(N392="zákl. přenesená",J392,0)</f>
        <v>0</v>
      </c>
      <c r="BH392" s="142">
        <f>IF(N392="sníž. přenesená",J392,0)</f>
        <v>0</v>
      </c>
      <c r="BI392" s="142">
        <f>IF(N392="nulová",J392,0)</f>
        <v>0</v>
      </c>
      <c r="BJ392" s="16" t="s">
        <v>82</v>
      </c>
      <c r="BK392" s="142">
        <f>ROUND(I392*H392,2)</f>
        <v>0</v>
      </c>
      <c r="BL392" s="16" t="s">
        <v>165</v>
      </c>
      <c r="BM392" s="141" t="s">
        <v>1697</v>
      </c>
    </row>
    <row r="393" spans="2:65" s="1" customFormat="1">
      <c r="B393" s="31"/>
      <c r="D393" s="143" t="s">
        <v>167</v>
      </c>
      <c r="F393" s="144" t="s">
        <v>1696</v>
      </c>
      <c r="I393" s="145"/>
      <c r="L393" s="31"/>
      <c r="M393" s="146"/>
      <c r="T393" s="54"/>
      <c r="AT393" s="16" t="s">
        <v>167</v>
      </c>
      <c r="AU393" s="16" t="s">
        <v>82</v>
      </c>
    </row>
    <row r="394" spans="2:65" s="1" customFormat="1">
      <c r="B394" s="31"/>
      <c r="D394" s="147" t="s">
        <v>169</v>
      </c>
      <c r="F394" s="148" t="s">
        <v>1698</v>
      </c>
      <c r="I394" s="145"/>
      <c r="L394" s="31"/>
      <c r="M394" s="146"/>
      <c r="T394" s="54"/>
      <c r="AT394" s="16" t="s">
        <v>169</v>
      </c>
      <c r="AU394" s="16" t="s">
        <v>82</v>
      </c>
    </row>
    <row r="395" spans="2:65" s="1" customFormat="1" ht="16.5" customHeight="1">
      <c r="B395" s="129"/>
      <c r="C395" s="130" t="s">
        <v>1699</v>
      </c>
      <c r="D395" s="130" t="s">
        <v>160</v>
      </c>
      <c r="E395" s="131" t="s">
        <v>1700</v>
      </c>
      <c r="F395" s="132" t="s">
        <v>1701</v>
      </c>
      <c r="G395" s="133" t="s">
        <v>783</v>
      </c>
      <c r="H395" s="181"/>
      <c r="I395" s="135"/>
      <c r="J395" s="136">
        <f>ROUND(I395*H395,2)</f>
        <v>0</v>
      </c>
      <c r="K395" s="132" t="s">
        <v>164</v>
      </c>
      <c r="L395" s="31"/>
      <c r="M395" s="137" t="s">
        <v>1</v>
      </c>
      <c r="N395" s="138" t="s">
        <v>39</v>
      </c>
      <c r="P395" s="139">
        <f>O395*H395</f>
        <v>0</v>
      </c>
      <c r="Q395" s="139">
        <v>0</v>
      </c>
      <c r="R395" s="139">
        <f>Q395*H395</f>
        <v>0</v>
      </c>
      <c r="S395" s="139">
        <v>0</v>
      </c>
      <c r="T395" s="140">
        <f>S395*H395</f>
        <v>0</v>
      </c>
      <c r="AR395" s="141" t="s">
        <v>165</v>
      </c>
      <c r="AT395" s="141" t="s">
        <v>160</v>
      </c>
      <c r="AU395" s="141" t="s">
        <v>82</v>
      </c>
      <c r="AY395" s="16" t="s">
        <v>159</v>
      </c>
      <c r="BE395" s="142">
        <f>IF(N395="základní",J395,0)</f>
        <v>0</v>
      </c>
      <c r="BF395" s="142">
        <f>IF(N395="snížená",J395,0)</f>
        <v>0</v>
      </c>
      <c r="BG395" s="142">
        <f>IF(N395="zákl. přenesená",J395,0)</f>
        <v>0</v>
      </c>
      <c r="BH395" s="142">
        <f>IF(N395="sníž. přenesená",J395,0)</f>
        <v>0</v>
      </c>
      <c r="BI395" s="142">
        <f>IF(N395="nulová",J395,0)</f>
        <v>0</v>
      </c>
      <c r="BJ395" s="16" t="s">
        <v>82</v>
      </c>
      <c r="BK395" s="142">
        <f>ROUND(I395*H395,2)</f>
        <v>0</v>
      </c>
      <c r="BL395" s="16" t="s">
        <v>165</v>
      </c>
      <c r="BM395" s="141" t="s">
        <v>1702</v>
      </c>
    </row>
    <row r="396" spans="2:65" s="1" customFormat="1">
      <c r="B396" s="31"/>
      <c r="D396" s="143" t="s">
        <v>167</v>
      </c>
      <c r="F396" s="144" t="s">
        <v>1701</v>
      </c>
      <c r="I396" s="145"/>
      <c r="L396" s="31"/>
      <c r="M396" s="146"/>
      <c r="T396" s="54"/>
      <c r="AT396" s="16" t="s">
        <v>167</v>
      </c>
      <c r="AU396" s="16" t="s">
        <v>82</v>
      </c>
    </row>
    <row r="397" spans="2:65" s="1" customFormat="1">
      <c r="B397" s="31"/>
      <c r="D397" s="147" t="s">
        <v>169</v>
      </c>
      <c r="F397" s="148" t="s">
        <v>1703</v>
      </c>
      <c r="I397" s="145"/>
      <c r="L397" s="31"/>
      <c r="M397" s="146"/>
      <c r="T397" s="54"/>
      <c r="AT397" s="16" t="s">
        <v>169</v>
      </c>
      <c r="AU397" s="16" t="s">
        <v>82</v>
      </c>
    </row>
    <row r="398" spans="2:65" s="1" customFormat="1" ht="16.5" customHeight="1">
      <c r="B398" s="129"/>
      <c r="C398" s="130" t="s">
        <v>1704</v>
      </c>
      <c r="D398" s="130" t="s">
        <v>160</v>
      </c>
      <c r="E398" s="131" t="s">
        <v>1705</v>
      </c>
      <c r="F398" s="132" t="s">
        <v>1706</v>
      </c>
      <c r="G398" s="133" t="s">
        <v>783</v>
      </c>
      <c r="H398" s="181"/>
      <c r="I398" s="135"/>
      <c r="J398" s="136">
        <f>ROUND(I398*H398,2)</f>
        <v>0</v>
      </c>
      <c r="K398" s="132" t="s">
        <v>164</v>
      </c>
      <c r="L398" s="31"/>
      <c r="M398" s="137" t="s">
        <v>1</v>
      </c>
      <c r="N398" s="138" t="s">
        <v>39</v>
      </c>
      <c r="P398" s="139">
        <f>O398*H398</f>
        <v>0</v>
      </c>
      <c r="Q398" s="139">
        <v>0</v>
      </c>
      <c r="R398" s="139">
        <f>Q398*H398</f>
        <v>0</v>
      </c>
      <c r="S398" s="139">
        <v>0</v>
      </c>
      <c r="T398" s="140">
        <f>S398*H398</f>
        <v>0</v>
      </c>
      <c r="AR398" s="141" t="s">
        <v>165</v>
      </c>
      <c r="AT398" s="141" t="s">
        <v>160</v>
      </c>
      <c r="AU398" s="141" t="s">
        <v>82</v>
      </c>
      <c r="AY398" s="16" t="s">
        <v>159</v>
      </c>
      <c r="BE398" s="142">
        <f>IF(N398="základní",J398,0)</f>
        <v>0</v>
      </c>
      <c r="BF398" s="142">
        <f>IF(N398="snížená",J398,0)</f>
        <v>0</v>
      </c>
      <c r="BG398" s="142">
        <f>IF(N398="zákl. přenesená",J398,0)</f>
        <v>0</v>
      </c>
      <c r="BH398" s="142">
        <f>IF(N398="sníž. přenesená",J398,0)</f>
        <v>0</v>
      </c>
      <c r="BI398" s="142">
        <f>IF(N398="nulová",J398,0)</f>
        <v>0</v>
      </c>
      <c r="BJ398" s="16" t="s">
        <v>82</v>
      </c>
      <c r="BK398" s="142">
        <f>ROUND(I398*H398,2)</f>
        <v>0</v>
      </c>
      <c r="BL398" s="16" t="s">
        <v>165</v>
      </c>
      <c r="BM398" s="141" t="s">
        <v>1707</v>
      </c>
    </row>
    <row r="399" spans="2:65" s="1" customFormat="1">
      <c r="B399" s="31"/>
      <c r="D399" s="143" t="s">
        <v>167</v>
      </c>
      <c r="F399" s="144" t="s">
        <v>1706</v>
      </c>
      <c r="I399" s="145"/>
      <c r="L399" s="31"/>
      <c r="M399" s="146"/>
      <c r="T399" s="54"/>
      <c r="AT399" s="16" t="s">
        <v>167</v>
      </c>
      <c r="AU399" s="16" t="s">
        <v>82</v>
      </c>
    </row>
    <row r="400" spans="2:65" s="1" customFormat="1">
      <c r="B400" s="31"/>
      <c r="D400" s="147" t="s">
        <v>169</v>
      </c>
      <c r="F400" s="148" t="s">
        <v>1708</v>
      </c>
      <c r="I400" s="145"/>
      <c r="L400" s="31"/>
      <c r="M400" s="182"/>
      <c r="N400" s="183"/>
      <c r="O400" s="183"/>
      <c r="P400" s="183"/>
      <c r="Q400" s="183"/>
      <c r="R400" s="183"/>
      <c r="S400" s="183"/>
      <c r="T400" s="184"/>
      <c r="AT400" s="16" t="s">
        <v>169</v>
      </c>
      <c r="AU400" s="16" t="s">
        <v>82</v>
      </c>
    </row>
    <row r="401" spans="2:12" s="1" customFormat="1" ht="6.95" customHeight="1">
      <c r="B401" s="43"/>
      <c r="C401" s="44"/>
      <c r="D401" s="44"/>
      <c r="E401" s="44"/>
      <c r="F401" s="44"/>
      <c r="G401" s="44"/>
      <c r="H401" s="44"/>
      <c r="I401" s="44"/>
      <c r="J401" s="44"/>
      <c r="K401" s="44"/>
      <c r="L401" s="31"/>
    </row>
  </sheetData>
  <sheetProtection algorithmName="SHA-512" hashValue="25AtYaUJJqMqg00JHObIadF/QWv3qvwVUH7vMSGqKimoSWnohlFB9jszMAghR5Zbklcqx5wHreb/TZ51isTZEA==" saltValue="H8T5O5itp4m+8Mvo8Gt4og==" spinCount="100000" sheet="1" objects="1" scenarios="1"/>
  <protectedRanges>
    <protectedRange sqref="B3:K28 C43:K77 I1:I1048576" name="Oblast1"/>
  </protectedRanges>
  <autoFilter ref="C120:K400" xr:uid="{00000000-0009-0000-0000-000004000000}"/>
  <mergeCells count="9">
    <mergeCell ref="E87:H87"/>
    <mergeCell ref="E111:H111"/>
    <mergeCell ref="E113:H113"/>
    <mergeCell ref="L2:V2"/>
    <mergeCell ref="E7:H7"/>
    <mergeCell ref="E9:H9"/>
    <mergeCell ref="E18:H18"/>
    <mergeCell ref="E27:H27"/>
    <mergeCell ref="E85:H85"/>
  </mergeCells>
  <hyperlinks>
    <hyperlink ref="F125" r:id="rId1" xr:uid="{00000000-0004-0000-0400-000000000000}"/>
    <hyperlink ref="F130" r:id="rId2" xr:uid="{00000000-0004-0000-0400-000001000000}"/>
    <hyperlink ref="F133" r:id="rId3" xr:uid="{00000000-0004-0000-0400-000002000000}"/>
    <hyperlink ref="F136" r:id="rId4" xr:uid="{00000000-0004-0000-0400-000003000000}"/>
    <hyperlink ref="F141" r:id="rId5" xr:uid="{00000000-0004-0000-0400-000004000000}"/>
    <hyperlink ref="F154" r:id="rId6" xr:uid="{00000000-0004-0000-0400-000005000000}"/>
    <hyperlink ref="F163" r:id="rId7" xr:uid="{00000000-0004-0000-0400-000006000000}"/>
    <hyperlink ref="F170" r:id="rId8" xr:uid="{00000000-0004-0000-0400-000007000000}"/>
    <hyperlink ref="F173" r:id="rId9" xr:uid="{00000000-0004-0000-0400-000008000000}"/>
    <hyperlink ref="F178" r:id="rId10" xr:uid="{00000000-0004-0000-0400-000009000000}"/>
    <hyperlink ref="F183" r:id="rId11" xr:uid="{00000000-0004-0000-0400-00000A000000}"/>
    <hyperlink ref="F190" r:id="rId12" xr:uid="{00000000-0004-0000-0400-00000B000000}"/>
    <hyperlink ref="F195" r:id="rId13" xr:uid="{00000000-0004-0000-0400-00000C000000}"/>
    <hyperlink ref="F200" r:id="rId14" xr:uid="{00000000-0004-0000-0400-00000D000000}"/>
    <hyperlink ref="F203" r:id="rId15" xr:uid="{00000000-0004-0000-0400-00000E000000}"/>
    <hyperlink ref="F210" r:id="rId16" xr:uid="{00000000-0004-0000-0400-00000F000000}"/>
    <hyperlink ref="F218" r:id="rId17" xr:uid="{00000000-0004-0000-0400-000010000000}"/>
    <hyperlink ref="F223" r:id="rId18" xr:uid="{00000000-0004-0000-0400-000011000000}"/>
    <hyperlink ref="F226" r:id="rId19" xr:uid="{00000000-0004-0000-0400-000012000000}"/>
    <hyperlink ref="F229" r:id="rId20" xr:uid="{00000000-0004-0000-0400-000013000000}"/>
    <hyperlink ref="F232" r:id="rId21" xr:uid="{00000000-0004-0000-0400-000014000000}"/>
    <hyperlink ref="F235" r:id="rId22" xr:uid="{00000000-0004-0000-0400-000015000000}"/>
    <hyperlink ref="F238" r:id="rId23" xr:uid="{00000000-0004-0000-0400-000016000000}"/>
    <hyperlink ref="F241" r:id="rId24" xr:uid="{00000000-0004-0000-0400-000017000000}"/>
    <hyperlink ref="F244" r:id="rId25" xr:uid="{00000000-0004-0000-0400-000018000000}"/>
    <hyperlink ref="F249" r:id="rId26" xr:uid="{00000000-0004-0000-0400-000019000000}"/>
    <hyperlink ref="F254" r:id="rId27" xr:uid="{00000000-0004-0000-0400-00001A000000}"/>
    <hyperlink ref="F257" r:id="rId28" xr:uid="{00000000-0004-0000-0400-00001B000000}"/>
    <hyperlink ref="F262" r:id="rId29" xr:uid="{00000000-0004-0000-0400-00001C000000}"/>
    <hyperlink ref="F265" r:id="rId30" xr:uid="{00000000-0004-0000-0400-00001D000000}"/>
    <hyperlink ref="F270" r:id="rId31" xr:uid="{00000000-0004-0000-0400-00001E000000}"/>
    <hyperlink ref="F276" r:id="rId32" xr:uid="{00000000-0004-0000-0400-00001F000000}"/>
    <hyperlink ref="F279" r:id="rId33" xr:uid="{00000000-0004-0000-0400-000020000000}"/>
    <hyperlink ref="F282" r:id="rId34" xr:uid="{00000000-0004-0000-0400-000021000000}"/>
    <hyperlink ref="F285" r:id="rId35" xr:uid="{00000000-0004-0000-0400-000022000000}"/>
    <hyperlink ref="F288" r:id="rId36" xr:uid="{00000000-0004-0000-0400-000023000000}"/>
    <hyperlink ref="F302" r:id="rId37" xr:uid="{00000000-0004-0000-0400-000024000000}"/>
    <hyperlink ref="F305" r:id="rId38" xr:uid="{00000000-0004-0000-0400-000025000000}"/>
    <hyperlink ref="F308" r:id="rId39" xr:uid="{00000000-0004-0000-0400-000026000000}"/>
    <hyperlink ref="F313" r:id="rId40" xr:uid="{00000000-0004-0000-0400-000027000000}"/>
    <hyperlink ref="F316" r:id="rId41" xr:uid="{00000000-0004-0000-0400-000028000000}"/>
    <hyperlink ref="F319" r:id="rId42" xr:uid="{00000000-0004-0000-0400-000029000000}"/>
    <hyperlink ref="F322" r:id="rId43" xr:uid="{00000000-0004-0000-0400-00002A000000}"/>
    <hyperlink ref="F325" r:id="rId44" xr:uid="{00000000-0004-0000-0400-00002B000000}"/>
    <hyperlink ref="F328" r:id="rId45" xr:uid="{00000000-0004-0000-0400-00002C000000}"/>
    <hyperlink ref="F331" r:id="rId46" xr:uid="{00000000-0004-0000-0400-00002D000000}"/>
    <hyperlink ref="F334" r:id="rId47" xr:uid="{00000000-0004-0000-0400-00002E000000}"/>
    <hyperlink ref="F337" r:id="rId48" xr:uid="{00000000-0004-0000-0400-00002F000000}"/>
    <hyperlink ref="F342" r:id="rId49" xr:uid="{00000000-0004-0000-0400-000030000000}"/>
    <hyperlink ref="F345" r:id="rId50" xr:uid="{00000000-0004-0000-0400-000031000000}"/>
    <hyperlink ref="F350" r:id="rId51" xr:uid="{00000000-0004-0000-0400-000032000000}"/>
    <hyperlink ref="F355" r:id="rId52" xr:uid="{00000000-0004-0000-0400-000033000000}"/>
    <hyperlink ref="F360" r:id="rId53" xr:uid="{00000000-0004-0000-0400-000034000000}"/>
    <hyperlink ref="F365" r:id="rId54" xr:uid="{00000000-0004-0000-0400-000035000000}"/>
    <hyperlink ref="F368" r:id="rId55" xr:uid="{00000000-0004-0000-0400-000036000000}"/>
    <hyperlink ref="F374" r:id="rId56" xr:uid="{00000000-0004-0000-0400-000037000000}"/>
    <hyperlink ref="F379" r:id="rId57" xr:uid="{00000000-0004-0000-0400-000038000000}"/>
    <hyperlink ref="F385" r:id="rId58" xr:uid="{00000000-0004-0000-0400-000039000000}"/>
    <hyperlink ref="F388" r:id="rId59" xr:uid="{00000000-0004-0000-0400-00003A000000}"/>
    <hyperlink ref="F391" r:id="rId60" xr:uid="{00000000-0004-0000-0400-00003B000000}"/>
    <hyperlink ref="F394" r:id="rId61" xr:uid="{00000000-0004-0000-0400-00003C000000}"/>
    <hyperlink ref="F397" r:id="rId62" xr:uid="{00000000-0004-0000-0400-00003D000000}"/>
    <hyperlink ref="F400" r:id="rId63" xr:uid="{00000000-0004-0000-0400-00003E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6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BM242"/>
  <sheetViews>
    <sheetView showGridLines="0" topLeftCell="A102" workbookViewId="0">
      <selection activeCell="I38" sqref="I38"/>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10" t="s">
        <v>5</v>
      </c>
      <c r="M2" s="199"/>
      <c r="N2" s="199"/>
      <c r="O2" s="199"/>
      <c r="P2" s="199"/>
      <c r="Q2" s="199"/>
      <c r="R2" s="199"/>
      <c r="S2" s="199"/>
      <c r="T2" s="199"/>
      <c r="U2" s="199"/>
      <c r="V2" s="199"/>
      <c r="AT2" s="16" t="s">
        <v>96</v>
      </c>
    </row>
    <row r="3" spans="2:46" ht="6.95" customHeight="1">
      <c r="B3" s="17"/>
      <c r="C3" s="18"/>
      <c r="D3" s="18"/>
      <c r="E3" s="18"/>
      <c r="F3" s="18"/>
      <c r="G3" s="18"/>
      <c r="H3" s="18"/>
      <c r="I3" s="18"/>
      <c r="J3" s="18"/>
      <c r="K3" s="18"/>
      <c r="L3" s="19"/>
      <c r="AT3" s="16" t="s">
        <v>84</v>
      </c>
    </row>
    <row r="4" spans="2:46" ht="24.95" customHeight="1">
      <c r="B4" s="19"/>
      <c r="D4" s="20" t="s">
        <v>112</v>
      </c>
      <c r="L4" s="19"/>
      <c r="M4" s="86" t="s">
        <v>10</v>
      </c>
      <c r="AT4" s="16" t="s">
        <v>3</v>
      </c>
    </row>
    <row r="5" spans="2:46" ht="6.95" customHeight="1">
      <c r="B5" s="19"/>
      <c r="L5" s="19"/>
    </row>
    <row r="6" spans="2:46" ht="12" customHeight="1">
      <c r="B6" s="19"/>
      <c r="D6" s="26" t="s">
        <v>16</v>
      </c>
      <c r="L6" s="19"/>
    </row>
    <row r="7" spans="2:46" ht="16.5" customHeight="1">
      <c r="B7" s="19"/>
      <c r="E7" s="230" t="str">
        <f>'Rekapitulace stavby'!K6</f>
        <v>Mánesovy sady</v>
      </c>
      <c r="F7" s="231"/>
      <c r="G7" s="231"/>
      <c r="H7" s="231"/>
      <c r="L7" s="19"/>
    </row>
    <row r="8" spans="2:46" s="1" customFormat="1" ht="12" customHeight="1">
      <c r="B8" s="31"/>
      <c r="D8" s="26" t="s">
        <v>113</v>
      </c>
      <c r="L8" s="31"/>
    </row>
    <row r="9" spans="2:46" s="1" customFormat="1" ht="16.5" customHeight="1">
      <c r="B9" s="31"/>
      <c r="E9" s="219" t="s">
        <v>1709</v>
      </c>
      <c r="F9" s="229"/>
      <c r="G9" s="229"/>
      <c r="H9" s="229"/>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19. 9. 2023</v>
      </c>
      <c r="L12" s="31"/>
    </row>
    <row r="13" spans="2:46" s="1" customFormat="1" ht="10.9" customHeight="1">
      <c r="B13" s="31"/>
      <c r="L13" s="31"/>
    </row>
    <row r="14" spans="2:46" s="1" customFormat="1" ht="12" customHeight="1">
      <c r="B14" s="31"/>
      <c r="D14" s="26" t="s">
        <v>24</v>
      </c>
      <c r="I14" s="26" t="s">
        <v>25</v>
      </c>
      <c r="J14" s="24" t="str">
        <f>IF('Rekapitulace stavby'!AN10="","",'Rekapitulace stavby'!AN10)</f>
        <v/>
      </c>
      <c r="L14" s="31"/>
    </row>
    <row r="15" spans="2:46" s="1" customFormat="1" ht="18" customHeight="1">
      <c r="B15" s="31"/>
      <c r="E15" s="24" t="str">
        <f>IF('Rekapitulace stavby'!E11="","",'Rekapitulace stavby'!E11)</f>
        <v xml:space="preserve"> </v>
      </c>
      <c r="I15" s="26" t="s">
        <v>27</v>
      </c>
      <c r="J15" s="24" t="str">
        <f>IF('Rekapitulace stavby'!AN11="","",'Rekapitulace stavby'!AN11)</f>
        <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2" t="str">
        <f>'Rekapitulace stavby'!E14</f>
        <v>Vyplň údaj</v>
      </c>
      <c r="F18" s="198"/>
      <c r="G18" s="198"/>
      <c r="H18" s="198"/>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tr">
        <f>IF('Rekapitulace stavby'!AN16="","",'Rekapitulace stavby'!AN16)</f>
        <v/>
      </c>
      <c r="L20" s="31"/>
    </row>
    <row r="21" spans="2:12" s="1" customFormat="1" ht="18" customHeight="1">
      <c r="B21" s="31"/>
      <c r="E21" s="24" t="str">
        <f>IF('Rekapitulace stavby'!E17="","",'Rekapitulace stavby'!E17)</f>
        <v xml:space="preserve"> </v>
      </c>
      <c r="I21" s="26" t="s">
        <v>27</v>
      </c>
      <c r="J21" s="24" t="str">
        <f>IF('Rekapitulace stavby'!AN17="","",'Rekapitulace stavby'!AN17)</f>
        <v/>
      </c>
      <c r="L21" s="31"/>
    </row>
    <row r="22" spans="2:12" s="1" customFormat="1" ht="6.95" customHeight="1">
      <c r="B22" s="31"/>
      <c r="L22" s="31"/>
    </row>
    <row r="23" spans="2:12" s="1" customFormat="1" ht="12" customHeight="1">
      <c r="B23" s="31"/>
      <c r="D23" s="26" t="s">
        <v>32</v>
      </c>
      <c r="I23" s="26" t="s">
        <v>25</v>
      </c>
      <c r="J23" s="24" t="str">
        <f>IF('Rekapitulace stavby'!AN19="","",'Rekapitulace stavby'!AN19)</f>
        <v/>
      </c>
      <c r="L23" s="31"/>
    </row>
    <row r="24" spans="2:12" s="1" customFormat="1" ht="18" customHeight="1">
      <c r="B24" s="31"/>
      <c r="E24" s="24" t="str">
        <f>IF('Rekapitulace stavby'!E20="","",'Rekapitulace stavby'!E20)</f>
        <v xml:space="preserve"> </v>
      </c>
      <c r="I24" s="26" t="s">
        <v>27</v>
      </c>
      <c r="J24" s="24" t="str">
        <f>IF('Rekapitulace stavby'!AN20="","",'Rekapitulace stavby'!AN20)</f>
        <v/>
      </c>
      <c r="L24" s="31"/>
    </row>
    <row r="25" spans="2:12" s="1" customFormat="1" ht="6.95" customHeight="1">
      <c r="B25" s="31"/>
      <c r="L25" s="31"/>
    </row>
    <row r="26" spans="2:12" s="1" customFormat="1" ht="12" customHeight="1">
      <c r="B26" s="31"/>
      <c r="D26" s="26" t="s">
        <v>33</v>
      </c>
      <c r="L26" s="31"/>
    </row>
    <row r="27" spans="2:12" s="7" customFormat="1" ht="16.5" customHeight="1">
      <c r="B27" s="87"/>
      <c r="E27" s="203" t="s">
        <v>1</v>
      </c>
      <c r="F27" s="203"/>
      <c r="G27" s="203"/>
      <c r="H27" s="203"/>
      <c r="L27" s="87"/>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8" t="s">
        <v>34</v>
      </c>
      <c r="J30" s="64">
        <f>ROUND(J119, 2)</f>
        <v>0</v>
      </c>
      <c r="L30" s="31"/>
    </row>
    <row r="31" spans="2:12" s="1" customFormat="1" ht="6.95" customHeight="1">
      <c r="B31" s="31"/>
      <c r="D31" s="52"/>
      <c r="E31" s="52"/>
      <c r="F31" s="52"/>
      <c r="G31" s="52"/>
      <c r="H31" s="52"/>
      <c r="I31" s="52"/>
      <c r="J31" s="52"/>
      <c r="K31" s="52"/>
      <c r="L31" s="31"/>
    </row>
    <row r="32" spans="2:12" s="1" customFormat="1" ht="14.45" customHeight="1">
      <c r="B32" s="31"/>
      <c r="F32" s="34" t="s">
        <v>36</v>
      </c>
      <c r="I32" s="34" t="s">
        <v>35</v>
      </c>
      <c r="J32" s="34" t="s">
        <v>37</v>
      </c>
      <c r="L32" s="31"/>
    </row>
    <row r="33" spans="2:12" s="1" customFormat="1" ht="14.45" customHeight="1">
      <c r="B33" s="31"/>
      <c r="D33" s="89" t="s">
        <v>38</v>
      </c>
      <c r="E33" s="26" t="s">
        <v>39</v>
      </c>
      <c r="F33" s="90">
        <f>ROUND((SUM(BE119:BE241)),  2)</f>
        <v>0</v>
      </c>
      <c r="I33" s="91">
        <v>0.21</v>
      </c>
      <c r="J33" s="90">
        <f>ROUND(((SUM(BE119:BE241))*I33),  2)</f>
        <v>0</v>
      </c>
      <c r="L33" s="31"/>
    </row>
    <row r="34" spans="2:12" s="1" customFormat="1" ht="14.45" customHeight="1">
      <c r="B34" s="31"/>
      <c r="E34" s="26" t="s">
        <v>40</v>
      </c>
      <c r="F34" s="90">
        <f>ROUND((SUM(BF119:BF241)),  2)</f>
        <v>0</v>
      </c>
      <c r="I34" s="91">
        <v>0.12</v>
      </c>
      <c r="J34" s="90">
        <f>ROUND(((SUM(BF119:BF241))*I34),  2)</f>
        <v>0</v>
      </c>
      <c r="L34" s="31"/>
    </row>
    <row r="35" spans="2:12" s="1" customFormat="1" ht="14.45" hidden="1" customHeight="1">
      <c r="B35" s="31"/>
      <c r="E35" s="26" t="s">
        <v>41</v>
      </c>
      <c r="F35" s="90">
        <f>ROUND((SUM(BG119:BG241)),  2)</f>
        <v>0</v>
      </c>
      <c r="I35" s="91">
        <v>0.21</v>
      </c>
      <c r="J35" s="90">
        <f>0</f>
        <v>0</v>
      </c>
      <c r="L35" s="31"/>
    </row>
    <row r="36" spans="2:12" s="1" customFormat="1" ht="14.45" hidden="1" customHeight="1">
      <c r="B36" s="31"/>
      <c r="E36" s="26" t="s">
        <v>42</v>
      </c>
      <c r="F36" s="90">
        <f>ROUND((SUM(BH119:BH241)),  2)</f>
        <v>0</v>
      </c>
      <c r="I36" s="91">
        <v>0.15</v>
      </c>
      <c r="J36" s="90">
        <f>0</f>
        <v>0</v>
      </c>
      <c r="L36" s="31"/>
    </row>
    <row r="37" spans="2:12" s="1" customFormat="1" ht="14.45" hidden="1" customHeight="1">
      <c r="B37" s="31"/>
      <c r="E37" s="26" t="s">
        <v>43</v>
      </c>
      <c r="F37" s="90">
        <f>ROUND((SUM(BI119:BI241)),  2)</f>
        <v>0</v>
      </c>
      <c r="I37" s="91">
        <v>0</v>
      </c>
      <c r="J37" s="90">
        <f>0</f>
        <v>0</v>
      </c>
      <c r="L37" s="31"/>
    </row>
    <row r="38" spans="2:12" s="1" customFormat="1" ht="6.95" customHeight="1">
      <c r="B38" s="31"/>
      <c r="L38" s="31"/>
    </row>
    <row r="39" spans="2:12" s="1" customFormat="1" ht="25.35" customHeight="1">
      <c r="B39" s="31"/>
      <c r="C39" s="92"/>
      <c r="D39" s="93" t="s">
        <v>44</v>
      </c>
      <c r="E39" s="55"/>
      <c r="F39" s="55"/>
      <c r="G39" s="94" t="s">
        <v>45</v>
      </c>
      <c r="H39" s="95" t="s">
        <v>46</v>
      </c>
      <c r="I39" s="55"/>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47</v>
      </c>
      <c r="E50" s="41"/>
      <c r="F50" s="41"/>
      <c r="G50" s="40" t="s">
        <v>48</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49</v>
      </c>
      <c r="E61" s="33"/>
      <c r="F61" s="98" t="s">
        <v>50</v>
      </c>
      <c r="G61" s="42" t="s">
        <v>49</v>
      </c>
      <c r="H61" s="33"/>
      <c r="I61" s="33"/>
      <c r="J61" s="99" t="s">
        <v>50</v>
      </c>
      <c r="K61" s="33"/>
      <c r="L61" s="31"/>
    </row>
    <row r="62" spans="2:12">
      <c r="B62" s="19"/>
      <c r="L62" s="19"/>
    </row>
    <row r="63" spans="2:12">
      <c r="B63" s="19"/>
      <c r="L63" s="19"/>
    </row>
    <row r="64" spans="2:12">
      <c r="B64" s="19"/>
      <c r="L64" s="19"/>
    </row>
    <row r="65" spans="2:12" s="1" customFormat="1" ht="12.75">
      <c r="B65" s="31"/>
      <c r="D65" s="40" t="s">
        <v>51</v>
      </c>
      <c r="E65" s="41"/>
      <c r="F65" s="41"/>
      <c r="G65" s="40" t="s">
        <v>52</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49</v>
      </c>
      <c r="E76" s="33"/>
      <c r="F76" s="98" t="s">
        <v>50</v>
      </c>
      <c r="G76" s="42" t="s">
        <v>49</v>
      </c>
      <c r="H76" s="33"/>
      <c r="I76" s="33"/>
      <c r="J76" s="99" t="s">
        <v>50</v>
      </c>
      <c r="K76" s="33"/>
      <c r="L76" s="31"/>
    </row>
    <row r="77" spans="2:12" s="1" customFormat="1" ht="14.45" customHeight="1">
      <c r="B77" s="43"/>
      <c r="C77" s="44"/>
      <c r="D77" s="44"/>
      <c r="E77" s="44"/>
      <c r="F77" s="44"/>
      <c r="G77" s="44"/>
      <c r="H77" s="44"/>
      <c r="I77" s="44"/>
      <c r="J77" s="44"/>
      <c r="K77" s="44"/>
      <c r="L77" s="31"/>
    </row>
    <row r="81" spans="2:47" s="1" customFormat="1" ht="6.95" customHeight="1">
      <c r="B81" s="45"/>
      <c r="C81" s="46"/>
      <c r="D81" s="46"/>
      <c r="E81" s="46"/>
      <c r="F81" s="46"/>
      <c r="G81" s="46"/>
      <c r="H81" s="46"/>
      <c r="I81" s="46"/>
      <c r="J81" s="46"/>
      <c r="K81" s="46"/>
      <c r="L81" s="31"/>
    </row>
    <row r="82" spans="2:47" s="1" customFormat="1" ht="24.95" customHeight="1">
      <c r="B82" s="31"/>
      <c r="C82" s="20" t="s">
        <v>115</v>
      </c>
      <c r="L82" s="31"/>
    </row>
    <row r="83" spans="2:47" s="1" customFormat="1" ht="6.95" customHeight="1">
      <c r="B83" s="31"/>
      <c r="L83" s="31"/>
    </row>
    <row r="84" spans="2:47" s="1" customFormat="1" ht="12" customHeight="1">
      <c r="B84" s="31"/>
      <c r="C84" s="26" t="s">
        <v>16</v>
      </c>
      <c r="L84" s="31"/>
    </row>
    <row r="85" spans="2:47" s="1" customFormat="1" ht="16.5" customHeight="1">
      <c r="B85" s="31"/>
      <c r="E85" s="230" t="str">
        <f>E7</f>
        <v>Mánesovy sady</v>
      </c>
      <c r="F85" s="231"/>
      <c r="G85" s="231"/>
      <c r="H85" s="231"/>
      <c r="L85" s="31"/>
    </row>
    <row r="86" spans="2:47" s="1" customFormat="1" ht="12" customHeight="1">
      <c r="B86" s="31"/>
      <c r="C86" s="26" t="s">
        <v>113</v>
      </c>
      <c r="L86" s="31"/>
    </row>
    <row r="87" spans="2:47" s="1" customFormat="1" ht="16.5" customHeight="1">
      <c r="B87" s="31"/>
      <c r="E87" s="219" t="str">
        <f>E9</f>
        <v>SO.M.01 - Mobiliář</v>
      </c>
      <c r="F87" s="229"/>
      <c r="G87" s="229"/>
      <c r="H87" s="229"/>
      <c r="L87" s="31"/>
    </row>
    <row r="88" spans="2:47" s="1" customFormat="1" ht="6.95" customHeight="1">
      <c r="B88" s="31"/>
      <c r="L88" s="31"/>
    </row>
    <row r="89" spans="2:47" s="1" customFormat="1" ht="12" customHeight="1">
      <c r="B89" s="31"/>
      <c r="C89" s="26" t="s">
        <v>20</v>
      </c>
      <c r="F89" s="24" t="str">
        <f>F12</f>
        <v>Ústí nad Labem</v>
      </c>
      <c r="I89" s="26" t="s">
        <v>22</v>
      </c>
      <c r="J89" s="51" t="str">
        <f>IF(J12="","",J12)</f>
        <v>19. 9. 2023</v>
      </c>
      <c r="L89" s="31"/>
    </row>
    <row r="90" spans="2:47" s="1" customFormat="1" ht="6.95" customHeight="1">
      <c r="B90" s="31"/>
      <c r="L90" s="31"/>
    </row>
    <row r="91" spans="2:47" s="1" customFormat="1" ht="15.2" customHeight="1">
      <c r="B91" s="31"/>
      <c r="C91" s="26" t="s">
        <v>24</v>
      </c>
      <c r="F91" s="24" t="str">
        <f>E15</f>
        <v xml:space="preserve"> </v>
      </c>
      <c r="I91" s="26" t="s">
        <v>30</v>
      </c>
      <c r="J91" s="29" t="str">
        <f>E21</f>
        <v xml:space="preserve"> </v>
      </c>
      <c r="L91" s="31"/>
    </row>
    <row r="92" spans="2:47" s="1" customFormat="1" ht="15.2" customHeight="1">
      <c r="B92" s="31"/>
      <c r="C92" s="26" t="s">
        <v>28</v>
      </c>
      <c r="F92" s="24" t="str">
        <f>IF(E18="","",E18)</f>
        <v>Vyplň údaj</v>
      </c>
      <c r="I92" s="26" t="s">
        <v>32</v>
      </c>
      <c r="J92" s="29" t="str">
        <f>E24</f>
        <v xml:space="preserve"> </v>
      </c>
      <c r="L92" s="31"/>
    </row>
    <row r="93" spans="2:47" s="1" customFormat="1" ht="10.35" customHeight="1">
      <c r="B93" s="31"/>
      <c r="L93" s="31"/>
    </row>
    <row r="94" spans="2:47" s="1" customFormat="1" ht="29.25" customHeight="1">
      <c r="B94" s="31"/>
      <c r="C94" s="100" t="s">
        <v>116</v>
      </c>
      <c r="D94" s="92"/>
      <c r="E94" s="92"/>
      <c r="F94" s="92"/>
      <c r="G94" s="92"/>
      <c r="H94" s="92"/>
      <c r="I94" s="92"/>
      <c r="J94" s="101" t="s">
        <v>117</v>
      </c>
      <c r="K94" s="92"/>
      <c r="L94" s="31"/>
    </row>
    <row r="95" spans="2:47" s="1" customFormat="1" ht="10.35" customHeight="1">
      <c r="B95" s="31"/>
      <c r="L95" s="31"/>
    </row>
    <row r="96" spans="2:47" s="1" customFormat="1" ht="22.9" customHeight="1">
      <c r="B96" s="31"/>
      <c r="C96" s="102" t="s">
        <v>118</v>
      </c>
      <c r="J96" s="64">
        <f>J119</f>
        <v>0</v>
      </c>
      <c r="L96" s="31"/>
      <c r="AU96" s="16" t="s">
        <v>119</v>
      </c>
    </row>
    <row r="97" spans="2:12" s="8" customFormat="1" ht="24.95" customHeight="1">
      <c r="B97" s="103"/>
      <c r="D97" s="104" t="s">
        <v>856</v>
      </c>
      <c r="E97" s="105"/>
      <c r="F97" s="105"/>
      <c r="G97" s="105"/>
      <c r="H97" s="105"/>
      <c r="I97" s="105"/>
      <c r="J97" s="106">
        <f>J120</f>
        <v>0</v>
      </c>
      <c r="L97" s="103"/>
    </row>
    <row r="98" spans="2:12" s="8" customFormat="1" ht="24.95" customHeight="1">
      <c r="B98" s="103"/>
      <c r="D98" s="104" t="s">
        <v>142</v>
      </c>
      <c r="E98" s="105"/>
      <c r="F98" s="105"/>
      <c r="G98" s="105"/>
      <c r="H98" s="105"/>
      <c r="I98" s="105"/>
      <c r="J98" s="106">
        <f>J234</f>
        <v>0</v>
      </c>
      <c r="L98" s="103"/>
    </row>
    <row r="99" spans="2:12" s="9" customFormat="1" ht="19.899999999999999" customHeight="1">
      <c r="B99" s="107"/>
      <c r="D99" s="108" t="s">
        <v>1710</v>
      </c>
      <c r="E99" s="109"/>
      <c r="F99" s="109"/>
      <c r="G99" s="109"/>
      <c r="H99" s="109"/>
      <c r="I99" s="109"/>
      <c r="J99" s="110">
        <f>J235</f>
        <v>0</v>
      </c>
      <c r="L99" s="107"/>
    </row>
    <row r="100" spans="2:12" s="1" customFormat="1" ht="21.75" customHeight="1">
      <c r="B100" s="31"/>
      <c r="L100" s="31"/>
    </row>
    <row r="101" spans="2:12" s="1" customFormat="1" ht="6.95" customHeight="1">
      <c r="B101" s="43"/>
      <c r="C101" s="44"/>
      <c r="D101" s="44"/>
      <c r="E101" s="44"/>
      <c r="F101" s="44"/>
      <c r="G101" s="44"/>
      <c r="H101" s="44"/>
      <c r="I101" s="44"/>
      <c r="J101" s="44"/>
      <c r="K101" s="44"/>
      <c r="L101" s="31"/>
    </row>
    <row r="105" spans="2:12" s="1" customFormat="1" ht="6.95" customHeight="1">
      <c r="B105" s="45"/>
      <c r="C105" s="46"/>
      <c r="D105" s="46"/>
      <c r="E105" s="46"/>
      <c r="F105" s="46"/>
      <c r="G105" s="46"/>
      <c r="H105" s="46"/>
      <c r="I105" s="46"/>
      <c r="J105" s="46"/>
      <c r="K105" s="46"/>
      <c r="L105" s="31"/>
    </row>
    <row r="106" spans="2:12" s="1" customFormat="1" ht="24.95" customHeight="1">
      <c r="B106" s="31"/>
      <c r="C106" s="20" t="s">
        <v>144</v>
      </c>
      <c r="L106" s="31"/>
    </row>
    <row r="107" spans="2:12" s="1" customFormat="1" ht="6.95" customHeight="1">
      <c r="B107" s="31"/>
      <c r="L107" s="31"/>
    </row>
    <row r="108" spans="2:12" s="1" customFormat="1" ht="12" customHeight="1">
      <c r="B108" s="31"/>
      <c r="C108" s="26" t="s">
        <v>16</v>
      </c>
      <c r="L108" s="31"/>
    </row>
    <row r="109" spans="2:12" s="1" customFormat="1" ht="16.5" customHeight="1">
      <c r="B109" s="31"/>
      <c r="E109" s="230" t="str">
        <f>E7</f>
        <v>Mánesovy sady</v>
      </c>
      <c r="F109" s="231"/>
      <c r="G109" s="231"/>
      <c r="H109" s="231"/>
      <c r="L109" s="31"/>
    </row>
    <row r="110" spans="2:12" s="1" customFormat="1" ht="12" customHeight="1">
      <c r="B110" s="31"/>
      <c r="C110" s="26" t="s">
        <v>113</v>
      </c>
      <c r="L110" s="31"/>
    </row>
    <row r="111" spans="2:12" s="1" customFormat="1" ht="16.5" customHeight="1">
      <c r="B111" s="31"/>
      <c r="E111" s="219" t="str">
        <f>E9</f>
        <v>SO.M.01 - Mobiliář</v>
      </c>
      <c r="F111" s="229"/>
      <c r="G111" s="229"/>
      <c r="H111" s="229"/>
      <c r="L111" s="31"/>
    </row>
    <row r="112" spans="2:12" s="1" customFormat="1" ht="6.95" customHeight="1">
      <c r="B112" s="31"/>
      <c r="L112" s="31"/>
    </row>
    <row r="113" spans="2:65" s="1" customFormat="1" ht="12" customHeight="1">
      <c r="B113" s="31"/>
      <c r="C113" s="26" t="s">
        <v>20</v>
      </c>
      <c r="F113" s="24" t="str">
        <f>F12</f>
        <v>Ústí nad Labem</v>
      </c>
      <c r="I113" s="26" t="s">
        <v>22</v>
      </c>
      <c r="J113" s="51" t="str">
        <f>IF(J12="","",J12)</f>
        <v>19. 9. 2023</v>
      </c>
      <c r="L113" s="31"/>
    </row>
    <row r="114" spans="2:65" s="1" customFormat="1" ht="6.95" customHeight="1">
      <c r="B114" s="31"/>
      <c r="L114" s="31"/>
    </row>
    <row r="115" spans="2:65" s="1" customFormat="1" ht="15.2" customHeight="1">
      <c r="B115" s="31"/>
      <c r="C115" s="26" t="s">
        <v>24</v>
      </c>
      <c r="F115" s="24" t="str">
        <f>E15</f>
        <v xml:space="preserve"> </v>
      </c>
      <c r="I115" s="26" t="s">
        <v>30</v>
      </c>
      <c r="J115" s="29" t="str">
        <f>E21</f>
        <v xml:space="preserve"> </v>
      </c>
      <c r="L115" s="31"/>
    </row>
    <row r="116" spans="2:65" s="1" customFormat="1" ht="15.2" customHeight="1">
      <c r="B116" s="31"/>
      <c r="C116" s="26" t="s">
        <v>28</v>
      </c>
      <c r="F116" s="24" t="str">
        <f>IF(E18="","",E18)</f>
        <v>Vyplň údaj</v>
      </c>
      <c r="I116" s="26" t="s">
        <v>32</v>
      </c>
      <c r="J116" s="29" t="str">
        <f>E24</f>
        <v xml:space="preserve"> </v>
      </c>
      <c r="L116" s="31"/>
    </row>
    <row r="117" spans="2:65" s="1" customFormat="1" ht="10.35" customHeight="1">
      <c r="B117" s="31"/>
      <c r="L117" s="31"/>
    </row>
    <row r="118" spans="2:65" s="10" customFormat="1" ht="29.25" customHeight="1">
      <c r="B118" s="111"/>
      <c r="C118" s="112" t="s">
        <v>145</v>
      </c>
      <c r="D118" s="113" t="s">
        <v>59</v>
      </c>
      <c r="E118" s="113" t="s">
        <v>55</v>
      </c>
      <c r="F118" s="113" t="s">
        <v>56</v>
      </c>
      <c r="G118" s="113" t="s">
        <v>146</v>
      </c>
      <c r="H118" s="113" t="s">
        <v>147</v>
      </c>
      <c r="I118" s="113" t="s">
        <v>148</v>
      </c>
      <c r="J118" s="113" t="s">
        <v>117</v>
      </c>
      <c r="K118" s="114" t="s">
        <v>149</v>
      </c>
      <c r="L118" s="111"/>
      <c r="M118" s="57" t="s">
        <v>1</v>
      </c>
      <c r="N118" s="58" t="s">
        <v>38</v>
      </c>
      <c r="O118" s="58" t="s">
        <v>150</v>
      </c>
      <c r="P118" s="58" t="s">
        <v>151</v>
      </c>
      <c r="Q118" s="58" t="s">
        <v>152</v>
      </c>
      <c r="R118" s="58" t="s">
        <v>153</v>
      </c>
      <c r="S118" s="58" t="s">
        <v>154</v>
      </c>
      <c r="T118" s="59" t="s">
        <v>155</v>
      </c>
    </row>
    <row r="119" spans="2:65" s="1" customFormat="1" ht="22.9" customHeight="1">
      <c r="B119" s="31"/>
      <c r="C119" s="62" t="s">
        <v>156</v>
      </c>
      <c r="J119" s="115">
        <f>BK119</f>
        <v>0</v>
      </c>
      <c r="L119" s="31"/>
      <c r="M119" s="60"/>
      <c r="N119" s="52"/>
      <c r="O119" s="52"/>
      <c r="P119" s="116">
        <f>P120+P234</f>
        <v>0</v>
      </c>
      <c r="Q119" s="52"/>
      <c r="R119" s="116">
        <f>R120+R234</f>
        <v>0</v>
      </c>
      <c r="S119" s="52"/>
      <c r="T119" s="117">
        <f>T120+T234</f>
        <v>0</v>
      </c>
      <c r="AT119" s="16" t="s">
        <v>73</v>
      </c>
      <c r="AU119" s="16" t="s">
        <v>119</v>
      </c>
      <c r="BK119" s="118">
        <f>BK120+BK234</f>
        <v>0</v>
      </c>
    </row>
    <row r="120" spans="2:65" s="11" customFormat="1" ht="25.9" customHeight="1">
      <c r="B120" s="119"/>
      <c r="D120" s="120" t="s">
        <v>73</v>
      </c>
      <c r="E120" s="121" t="s">
        <v>1071</v>
      </c>
      <c r="F120" s="121" t="s">
        <v>1072</v>
      </c>
      <c r="I120" s="122"/>
      <c r="J120" s="123">
        <f>BK120</f>
        <v>0</v>
      </c>
      <c r="L120" s="119"/>
      <c r="M120" s="124"/>
      <c r="P120" s="125">
        <f>SUM(P121:P233)</f>
        <v>0</v>
      </c>
      <c r="R120" s="125">
        <f>SUM(R121:R233)</f>
        <v>0</v>
      </c>
      <c r="T120" s="126">
        <f>SUM(T121:T233)</f>
        <v>0</v>
      </c>
      <c r="AR120" s="120" t="s">
        <v>82</v>
      </c>
      <c r="AT120" s="127" t="s">
        <v>73</v>
      </c>
      <c r="AU120" s="127" t="s">
        <v>74</v>
      </c>
      <c r="AY120" s="120" t="s">
        <v>159</v>
      </c>
      <c r="BK120" s="128">
        <f>SUM(BK121:BK233)</f>
        <v>0</v>
      </c>
    </row>
    <row r="121" spans="2:65" s="1" customFormat="1" ht="24.2" customHeight="1">
      <c r="B121" s="129"/>
      <c r="C121" s="130" t="s">
        <v>82</v>
      </c>
      <c r="D121" s="130" t="s">
        <v>160</v>
      </c>
      <c r="E121" s="131" t="s">
        <v>1711</v>
      </c>
      <c r="F121" s="132" t="s">
        <v>1712</v>
      </c>
      <c r="G121" s="133" t="s">
        <v>218</v>
      </c>
      <c r="H121" s="134">
        <v>1</v>
      </c>
      <c r="I121" s="135"/>
      <c r="J121" s="136">
        <f>ROUND(I121*H121,2)</f>
        <v>0</v>
      </c>
      <c r="K121" s="132" t="s">
        <v>219</v>
      </c>
      <c r="L121" s="31"/>
      <c r="M121" s="137" t="s">
        <v>1</v>
      </c>
      <c r="N121" s="138" t="s">
        <v>39</v>
      </c>
      <c r="P121" s="139">
        <f>O121*H121</f>
        <v>0</v>
      </c>
      <c r="Q121" s="139">
        <v>0</v>
      </c>
      <c r="R121" s="139">
        <f>Q121*H121</f>
        <v>0</v>
      </c>
      <c r="S121" s="139">
        <v>0</v>
      </c>
      <c r="T121" s="140">
        <f>S121*H121</f>
        <v>0</v>
      </c>
      <c r="AR121" s="141" t="s">
        <v>165</v>
      </c>
      <c r="AT121" s="141" t="s">
        <v>160</v>
      </c>
      <c r="AU121" s="141" t="s">
        <v>82</v>
      </c>
      <c r="AY121" s="16" t="s">
        <v>159</v>
      </c>
      <c r="BE121" s="142">
        <f>IF(N121="základní",J121,0)</f>
        <v>0</v>
      </c>
      <c r="BF121" s="142">
        <f>IF(N121="snížená",J121,0)</f>
        <v>0</v>
      </c>
      <c r="BG121" s="142">
        <f>IF(N121="zákl. přenesená",J121,0)</f>
        <v>0</v>
      </c>
      <c r="BH121" s="142">
        <f>IF(N121="sníž. přenesená",J121,0)</f>
        <v>0</v>
      </c>
      <c r="BI121" s="142">
        <f>IF(N121="nulová",J121,0)</f>
        <v>0</v>
      </c>
      <c r="BJ121" s="16" t="s">
        <v>82</v>
      </c>
      <c r="BK121" s="142">
        <f>ROUND(I121*H121,2)</f>
        <v>0</v>
      </c>
      <c r="BL121" s="16" t="s">
        <v>165</v>
      </c>
      <c r="BM121" s="141" t="s">
        <v>1713</v>
      </c>
    </row>
    <row r="122" spans="2:65" s="1" customFormat="1">
      <c r="B122" s="31"/>
      <c r="D122" s="143" t="s">
        <v>167</v>
      </c>
      <c r="F122" s="144" t="s">
        <v>1712</v>
      </c>
      <c r="I122" s="145"/>
      <c r="L122" s="31"/>
      <c r="M122" s="146"/>
      <c r="T122" s="54"/>
      <c r="AT122" s="16" t="s">
        <v>167</v>
      </c>
      <c r="AU122" s="16" t="s">
        <v>82</v>
      </c>
    </row>
    <row r="123" spans="2:65" s="12" customFormat="1">
      <c r="B123" s="149"/>
      <c r="D123" s="143" t="s">
        <v>171</v>
      </c>
      <c r="E123" s="150" t="s">
        <v>1</v>
      </c>
      <c r="F123" s="151" t="s">
        <v>1714</v>
      </c>
      <c r="H123" s="152">
        <v>1</v>
      </c>
      <c r="I123" s="153"/>
      <c r="L123" s="149"/>
      <c r="M123" s="154"/>
      <c r="T123" s="155"/>
      <c r="AT123" s="150" t="s">
        <v>171</v>
      </c>
      <c r="AU123" s="150" t="s">
        <v>82</v>
      </c>
      <c r="AV123" s="12" t="s">
        <v>84</v>
      </c>
      <c r="AW123" s="12" t="s">
        <v>31</v>
      </c>
      <c r="AX123" s="12" t="s">
        <v>74</v>
      </c>
      <c r="AY123" s="150" t="s">
        <v>159</v>
      </c>
    </row>
    <row r="124" spans="2:65" s="14" customFormat="1" ht="22.5">
      <c r="B124" s="163"/>
      <c r="D124" s="143" t="s">
        <v>171</v>
      </c>
      <c r="E124" s="164" t="s">
        <v>1</v>
      </c>
      <c r="F124" s="165" t="s">
        <v>1715</v>
      </c>
      <c r="H124" s="164" t="s">
        <v>1</v>
      </c>
      <c r="I124" s="166"/>
      <c r="L124" s="163"/>
      <c r="M124" s="167"/>
      <c r="T124" s="168"/>
      <c r="AT124" s="164" t="s">
        <v>171</v>
      </c>
      <c r="AU124" s="164" t="s">
        <v>82</v>
      </c>
      <c r="AV124" s="14" t="s">
        <v>82</v>
      </c>
      <c r="AW124" s="14" t="s">
        <v>31</v>
      </c>
      <c r="AX124" s="14" t="s">
        <v>74</v>
      </c>
      <c r="AY124" s="164" t="s">
        <v>159</v>
      </c>
    </row>
    <row r="125" spans="2:65" s="13" customFormat="1">
      <c r="B125" s="156"/>
      <c r="D125" s="143" t="s">
        <v>171</v>
      </c>
      <c r="E125" s="157" t="s">
        <v>1</v>
      </c>
      <c r="F125" s="158" t="s">
        <v>173</v>
      </c>
      <c r="H125" s="159">
        <v>1</v>
      </c>
      <c r="I125" s="160"/>
      <c r="L125" s="156"/>
      <c r="M125" s="161"/>
      <c r="T125" s="162"/>
      <c r="AT125" s="157" t="s">
        <v>171</v>
      </c>
      <c r="AU125" s="157" t="s">
        <v>82</v>
      </c>
      <c r="AV125" s="13" t="s">
        <v>165</v>
      </c>
      <c r="AW125" s="13" t="s">
        <v>31</v>
      </c>
      <c r="AX125" s="13" t="s">
        <v>82</v>
      </c>
      <c r="AY125" s="157" t="s">
        <v>159</v>
      </c>
    </row>
    <row r="126" spans="2:65" s="1" customFormat="1" ht="24.2" customHeight="1">
      <c r="B126" s="129"/>
      <c r="C126" s="130" t="s">
        <v>84</v>
      </c>
      <c r="D126" s="130" t="s">
        <v>160</v>
      </c>
      <c r="E126" s="131" t="s">
        <v>1716</v>
      </c>
      <c r="F126" s="132" t="s">
        <v>1717</v>
      </c>
      <c r="G126" s="133" t="s">
        <v>218</v>
      </c>
      <c r="H126" s="134">
        <v>30</v>
      </c>
      <c r="I126" s="135"/>
      <c r="J126" s="136">
        <f>ROUND(I126*H126,2)</f>
        <v>0</v>
      </c>
      <c r="K126" s="132" t="s">
        <v>219</v>
      </c>
      <c r="L126" s="31"/>
      <c r="M126" s="137" t="s">
        <v>1</v>
      </c>
      <c r="N126" s="138" t="s">
        <v>39</v>
      </c>
      <c r="P126" s="139">
        <f>O126*H126</f>
        <v>0</v>
      </c>
      <c r="Q126" s="139">
        <v>0</v>
      </c>
      <c r="R126" s="139">
        <f>Q126*H126</f>
        <v>0</v>
      </c>
      <c r="S126" s="139">
        <v>0</v>
      </c>
      <c r="T126" s="140">
        <f>S126*H126</f>
        <v>0</v>
      </c>
      <c r="AR126" s="141" t="s">
        <v>268</v>
      </c>
      <c r="AT126" s="141" t="s">
        <v>160</v>
      </c>
      <c r="AU126" s="141" t="s">
        <v>82</v>
      </c>
      <c r="AY126" s="16" t="s">
        <v>159</v>
      </c>
      <c r="BE126" s="142">
        <f>IF(N126="základní",J126,0)</f>
        <v>0</v>
      </c>
      <c r="BF126" s="142">
        <f>IF(N126="snížená",J126,0)</f>
        <v>0</v>
      </c>
      <c r="BG126" s="142">
        <f>IF(N126="zákl. přenesená",J126,0)</f>
        <v>0</v>
      </c>
      <c r="BH126" s="142">
        <f>IF(N126="sníž. přenesená",J126,0)</f>
        <v>0</v>
      </c>
      <c r="BI126" s="142">
        <f>IF(N126="nulová",J126,0)</f>
        <v>0</v>
      </c>
      <c r="BJ126" s="16" t="s">
        <v>82</v>
      </c>
      <c r="BK126" s="142">
        <f>ROUND(I126*H126,2)</f>
        <v>0</v>
      </c>
      <c r="BL126" s="16" t="s">
        <v>268</v>
      </c>
      <c r="BM126" s="141" t="s">
        <v>1718</v>
      </c>
    </row>
    <row r="127" spans="2:65" s="1" customFormat="1">
      <c r="B127" s="31"/>
      <c r="D127" s="143" t="s">
        <v>167</v>
      </c>
      <c r="F127" s="144" t="s">
        <v>1717</v>
      </c>
      <c r="I127" s="145"/>
      <c r="L127" s="31"/>
      <c r="M127" s="146"/>
      <c r="T127" s="54"/>
      <c r="AT127" s="16" t="s">
        <v>167</v>
      </c>
      <c r="AU127" s="16" t="s">
        <v>82</v>
      </c>
    </row>
    <row r="128" spans="2:65" s="12" customFormat="1">
      <c r="B128" s="149"/>
      <c r="D128" s="143" t="s">
        <v>171</v>
      </c>
      <c r="E128" s="150" t="s">
        <v>1</v>
      </c>
      <c r="F128" s="151" t="s">
        <v>378</v>
      </c>
      <c r="H128" s="152">
        <v>30</v>
      </c>
      <c r="I128" s="153"/>
      <c r="L128" s="149"/>
      <c r="M128" s="154"/>
      <c r="T128" s="155"/>
      <c r="AT128" s="150" t="s">
        <v>171</v>
      </c>
      <c r="AU128" s="150" t="s">
        <v>82</v>
      </c>
      <c r="AV128" s="12" t="s">
        <v>84</v>
      </c>
      <c r="AW128" s="12" t="s">
        <v>31</v>
      </c>
      <c r="AX128" s="12" t="s">
        <v>74</v>
      </c>
      <c r="AY128" s="150" t="s">
        <v>159</v>
      </c>
    </row>
    <row r="129" spans="2:65" s="14" customFormat="1">
      <c r="B129" s="163"/>
      <c r="D129" s="143" t="s">
        <v>171</v>
      </c>
      <c r="E129" s="164" t="s">
        <v>1</v>
      </c>
      <c r="F129" s="165" t="s">
        <v>1719</v>
      </c>
      <c r="H129" s="164" t="s">
        <v>1</v>
      </c>
      <c r="I129" s="166"/>
      <c r="L129" s="163"/>
      <c r="M129" s="167"/>
      <c r="T129" s="168"/>
      <c r="AT129" s="164" t="s">
        <v>171</v>
      </c>
      <c r="AU129" s="164" t="s">
        <v>82</v>
      </c>
      <c r="AV129" s="14" t="s">
        <v>82</v>
      </c>
      <c r="AW129" s="14" t="s">
        <v>31</v>
      </c>
      <c r="AX129" s="14" t="s">
        <v>74</v>
      </c>
      <c r="AY129" s="164" t="s">
        <v>159</v>
      </c>
    </row>
    <row r="130" spans="2:65" s="13" customFormat="1">
      <c r="B130" s="156"/>
      <c r="D130" s="143" t="s">
        <v>171</v>
      </c>
      <c r="E130" s="157" t="s">
        <v>1</v>
      </c>
      <c r="F130" s="158" t="s">
        <v>173</v>
      </c>
      <c r="H130" s="159">
        <v>30</v>
      </c>
      <c r="I130" s="160"/>
      <c r="L130" s="156"/>
      <c r="M130" s="161"/>
      <c r="T130" s="162"/>
      <c r="AT130" s="157" t="s">
        <v>171</v>
      </c>
      <c r="AU130" s="157" t="s">
        <v>82</v>
      </c>
      <c r="AV130" s="13" t="s">
        <v>165</v>
      </c>
      <c r="AW130" s="13" t="s">
        <v>31</v>
      </c>
      <c r="AX130" s="13" t="s">
        <v>82</v>
      </c>
      <c r="AY130" s="157" t="s">
        <v>159</v>
      </c>
    </row>
    <row r="131" spans="2:65" s="1" customFormat="1" ht="24.2" customHeight="1">
      <c r="B131" s="129"/>
      <c r="C131" s="130" t="s">
        <v>179</v>
      </c>
      <c r="D131" s="130" t="s">
        <v>160</v>
      </c>
      <c r="E131" s="131" t="s">
        <v>1720</v>
      </c>
      <c r="F131" s="132" t="s">
        <v>1721</v>
      </c>
      <c r="G131" s="133" t="s">
        <v>218</v>
      </c>
      <c r="H131" s="134">
        <v>2</v>
      </c>
      <c r="I131" s="135"/>
      <c r="J131" s="136">
        <f>ROUND(I131*H131,2)</f>
        <v>0</v>
      </c>
      <c r="K131" s="132" t="s">
        <v>219</v>
      </c>
      <c r="L131" s="31"/>
      <c r="M131" s="137" t="s">
        <v>1</v>
      </c>
      <c r="N131" s="138" t="s">
        <v>39</v>
      </c>
      <c r="P131" s="139">
        <f>O131*H131</f>
        <v>0</v>
      </c>
      <c r="Q131" s="139">
        <v>0</v>
      </c>
      <c r="R131" s="139">
        <f>Q131*H131</f>
        <v>0</v>
      </c>
      <c r="S131" s="139">
        <v>0</v>
      </c>
      <c r="T131" s="140">
        <f>S131*H131</f>
        <v>0</v>
      </c>
      <c r="AR131" s="141" t="s">
        <v>268</v>
      </c>
      <c r="AT131" s="141" t="s">
        <v>160</v>
      </c>
      <c r="AU131" s="141" t="s">
        <v>82</v>
      </c>
      <c r="AY131" s="16" t="s">
        <v>159</v>
      </c>
      <c r="BE131" s="142">
        <f>IF(N131="základní",J131,0)</f>
        <v>0</v>
      </c>
      <c r="BF131" s="142">
        <f>IF(N131="snížená",J131,0)</f>
        <v>0</v>
      </c>
      <c r="BG131" s="142">
        <f>IF(N131="zákl. přenesená",J131,0)</f>
        <v>0</v>
      </c>
      <c r="BH131" s="142">
        <f>IF(N131="sníž. přenesená",J131,0)</f>
        <v>0</v>
      </c>
      <c r="BI131" s="142">
        <f>IF(N131="nulová",J131,0)</f>
        <v>0</v>
      </c>
      <c r="BJ131" s="16" t="s">
        <v>82</v>
      </c>
      <c r="BK131" s="142">
        <f>ROUND(I131*H131,2)</f>
        <v>0</v>
      </c>
      <c r="BL131" s="16" t="s">
        <v>268</v>
      </c>
      <c r="BM131" s="141" t="s">
        <v>1722</v>
      </c>
    </row>
    <row r="132" spans="2:65" s="1" customFormat="1" ht="39">
      <c r="B132" s="31"/>
      <c r="D132" s="143" t="s">
        <v>167</v>
      </c>
      <c r="F132" s="144" t="s">
        <v>1723</v>
      </c>
      <c r="I132" s="145"/>
      <c r="L132" s="31"/>
      <c r="M132" s="146"/>
      <c r="T132" s="54"/>
      <c r="AT132" s="16" t="s">
        <v>167</v>
      </c>
      <c r="AU132" s="16" t="s">
        <v>82</v>
      </c>
    </row>
    <row r="133" spans="2:65" s="12" customFormat="1">
      <c r="B133" s="149"/>
      <c r="D133" s="143" t="s">
        <v>171</v>
      </c>
      <c r="E133" s="150" t="s">
        <v>1</v>
      </c>
      <c r="F133" s="151" t="s">
        <v>84</v>
      </c>
      <c r="H133" s="152">
        <v>2</v>
      </c>
      <c r="I133" s="153"/>
      <c r="L133" s="149"/>
      <c r="M133" s="154"/>
      <c r="T133" s="155"/>
      <c r="AT133" s="150" t="s">
        <v>171</v>
      </c>
      <c r="AU133" s="150" t="s">
        <v>82</v>
      </c>
      <c r="AV133" s="12" t="s">
        <v>84</v>
      </c>
      <c r="AW133" s="12" t="s">
        <v>31</v>
      </c>
      <c r="AX133" s="12" t="s">
        <v>74</v>
      </c>
      <c r="AY133" s="150" t="s">
        <v>159</v>
      </c>
    </row>
    <row r="134" spans="2:65" s="14" customFormat="1">
      <c r="B134" s="163"/>
      <c r="D134" s="143" t="s">
        <v>171</v>
      </c>
      <c r="E134" s="164" t="s">
        <v>1</v>
      </c>
      <c r="F134" s="165" t="s">
        <v>1724</v>
      </c>
      <c r="H134" s="164" t="s">
        <v>1</v>
      </c>
      <c r="I134" s="166"/>
      <c r="L134" s="163"/>
      <c r="M134" s="167"/>
      <c r="T134" s="168"/>
      <c r="AT134" s="164" t="s">
        <v>171</v>
      </c>
      <c r="AU134" s="164" t="s">
        <v>82</v>
      </c>
      <c r="AV134" s="14" t="s">
        <v>82</v>
      </c>
      <c r="AW134" s="14" t="s">
        <v>31</v>
      </c>
      <c r="AX134" s="14" t="s">
        <v>74</v>
      </c>
      <c r="AY134" s="164" t="s">
        <v>159</v>
      </c>
    </row>
    <row r="135" spans="2:65" s="13" customFormat="1">
      <c r="B135" s="156"/>
      <c r="D135" s="143" t="s">
        <v>171</v>
      </c>
      <c r="E135" s="157" t="s">
        <v>1</v>
      </c>
      <c r="F135" s="158" t="s">
        <v>173</v>
      </c>
      <c r="H135" s="159">
        <v>2</v>
      </c>
      <c r="I135" s="160"/>
      <c r="L135" s="156"/>
      <c r="M135" s="161"/>
      <c r="T135" s="162"/>
      <c r="AT135" s="157" t="s">
        <v>171</v>
      </c>
      <c r="AU135" s="157" t="s">
        <v>82</v>
      </c>
      <c r="AV135" s="13" t="s">
        <v>165</v>
      </c>
      <c r="AW135" s="13" t="s">
        <v>31</v>
      </c>
      <c r="AX135" s="13" t="s">
        <v>82</v>
      </c>
      <c r="AY135" s="157" t="s">
        <v>159</v>
      </c>
    </row>
    <row r="136" spans="2:65" s="1" customFormat="1" ht="24.2" customHeight="1">
      <c r="B136" s="129"/>
      <c r="C136" s="130" t="s">
        <v>165</v>
      </c>
      <c r="D136" s="130" t="s">
        <v>160</v>
      </c>
      <c r="E136" s="131" t="s">
        <v>1725</v>
      </c>
      <c r="F136" s="132" t="s">
        <v>1726</v>
      </c>
      <c r="G136" s="133" t="s">
        <v>218</v>
      </c>
      <c r="H136" s="134">
        <v>2</v>
      </c>
      <c r="I136" s="135"/>
      <c r="J136" s="136">
        <f>ROUND(I136*H136,2)</f>
        <v>0</v>
      </c>
      <c r="K136" s="132" t="s">
        <v>219</v>
      </c>
      <c r="L136" s="31"/>
      <c r="M136" s="137" t="s">
        <v>1</v>
      </c>
      <c r="N136" s="138" t="s">
        <v>39</v>
      </c>
      <c r="P136" s="139">
        <f>O136*H136</f>
        <v>0</v>
      </c>
      <c r="Q136" s="139">
        <v>0</v>
      </c>
      <c r="R136" s="139">
        <f>Q136*H136</f>
        <v>0</v>
      </c>
      <c r="S136" s="139">
        <v>0</v>
      </c>
      <c r="T136" s="140">
        <f>S136*H136</f>
        <v>0</v>
      </c>
      <c r="AR136" s="141" t="s">
        <v>268</v>
      </c>
      <c r="AT136" s="141" t="s">
        <v>160</v>
      </c>
      <c r="AU136" s="141" t="s">
        <v>82</v>
      </c>
      <c r="AY136" s="16" t="s">
        <v>159</v>
      </c>
      <c r="BE136" s="142">
        <f>IF(N136="základní",J136,0)</f>
        <v>0</v>
      </c>
      <c r="BF136" s="142">
        <f>IF(N136="snížená",J136,0)</f>
        <v>0</v>
      </c>
      <c r="BG136" s="142">
        <f>IF(N136="zákl. přenesená",J136,0)</f>
        <v>0</v>
      </c>
      <c r="BH136" s="142">
        <f>IF(N136="sníž. přenesená",J136,0)</f>
        <v>0</v>
      </c>
      <c r="BI136" s="142">
        <f>IF(N136="nulová",J136,0)</f>
        <v>0</v>
      </c>
      <c r="BJ136" s="16" t="s">
        <v>82</v>
      </c>
      <c r="BK136" s="142">
        <f>ROUND(I136*H136,2)</f>
        <v>0</v>
      </c>
      <c r="BL136" s="16" t="s">
        <v>268</v>
      </c>
      <c r="BM136" s="141" t="s">
        <v>1727</v>
      </c>
    </row>
    <row r="137" spans="2:65" s="1" customFormat="1" ht="39">
      <c r="B137" s="31"/>
      <c r="D137" s="143" t="s">
        <v>167</v>
      </c>
      <c r="F137" s="144" t="s">
        <v>1728</v>
      </c>
      <c r="I137" s="145"/>
      <c r="L137" s="31"/>
      <c r="M137" s="146"/>
      <c r="T137" s="54"/>
      <c r="AT137" s="16" t="s">
        <v>167</v>
      </c>
      <c r="AU137" s="16" t="s">
        <v>82</v>
      </c>
    </row>
    <row r="138" spans="2:65" s="12" customFormat="1">
      <c r="B138" s="149"/>
      <c r="D138" s="143" t="s">
        <v>171</v>
      </c>
      <c r="E138" s="150" t="s">
        <v>1</v>
      </c>
      <c r="F138" s="151" t="s">
        <v>84</v>
      </c>
      <c r="H138" s="152">
        <v>2</v>
      </c>
      <c r="I138" s="153"/>
      <c r="L138" s="149"/>
      <c r="M138" s="154"/>
      <c r="T138" s="155"/>
      <c r="AT138" s="150" t="s">
        <v>171</v>
      </c>
      <c r="AU138" s="150" t="s">
        <v>82</v>
      </c>
      <c r="AV138" s="12" t="s">
        <v>84</v>
      </c>
      <c r="AW138" s="12" t="s">
        <v>31</v>
      </c>
      <c r="AX138" s="12" t="s">
        <v>74</v>
      </c>
      <c r="AY138" s="150" t="s">
        <v>159</v>
      </c>
    </row>
    <row r="139" spans="2:65" s="14" customFormat="1">
      <c r="B139" s="163"/>
      <c r="D139" s="143" t="s">
        <v>171</v>
      </c>
      <c r="E139" s="164" t="s">
        <v>1</v>
      </c>
      <c r="F139" s="165" t="s">
        <v>1729</v>
      </c>
      <c r="H139" s="164" t="s">
        <v>1</v>
      </c>
      <c r="I139" s="166"/>
      <c r="L139" s="163"/>
      <c r="M139" s="167"/>
      <c r="T139" s="168"/>
      <c r="AT139" s="164" t="s">
        <v>171</v>
      </c>
      <c r="AU139" s="164" t="s">
        <v>82</v>
      </c>
      <c r="AV139" s="14" t="s">
        <v>82</v>
      </c>
      <c r="AW139" s="14" t="s">
        <v>31</v>
      </c>
      <c r="AX139" s="14" t="s">
        <v>74</v>
      </c>
      <c r="AY139" s="164" t="s">
        <v>159</v>
      </c>
    </row>
    <row r="140" spans="2:65" s="13" customFormat="1">
      <c r="B140" s="156"/>
      <c r="D140" s="143" t="s">
        <v>171</v>
      </c>
      <c r="E140" s="157" t="s">
        <v>1</v>
      </c>
      <c r="F140" s="158" t="s">
        <v>173</v>
      </c>
      <c r="H140" s="159">
        <v>2</v>
      </c>
      <c r="I140" s="160"/>
      <c r="L140" s="156"/>
      <c r="M140" s="161"/>
      <c r="T140" s="162"/>
      <c r="AT140" s="157" t="s">
        <v>171</v>
      </c>
      <c r="AU140" s="157" t="s">
        <v>82</v>
      </c>
      <c r="AV140" s="13" t="s">
        <v>165</v>
      </c>
      <c r="AW140" s="13" t="s">
        <v>31</v>
      </c>
      <c r="AX140" s="13" t="s">
        <v>82</v>
      </c>
      <c r="AY140" s="157" t="s">
        <v>159</v>
      </c>
    </row>
    <row r="141" spans="2:65" s="1" customFormat="1" ht="24.2" customHeight="1">
      <c r="B141" s="129"/>
      <c r="C141" s="130" t="s">
        <v>192</v>
      </c>
      <c r="D141" s="130" t="s">
        <v>160</v>
      </c>
      <c r="E141" s="131" t="s">
        <v>1730</v>
      </c>
      <c r="F141" s="132" t="s">
        <v>1731</v>
      </c>
      <c r="G141" s="133" t="s">
        <v>218</v>
      </c>
      <c r="H141" s="134">
        <v>2</v>
      </c>
      <c r="I141" s="135"/>
      <c r="J141" s="136">
        <f>ROUND(I141*H141,2)</f>
        <v>0</v>
      </c>
      <c r="K141" s="132" t="s">
        <v>219</v>
      </c>
      <c r="L141" s="31"/>
      <c r="M141" s="137" t="s">
        <v>1</v>
      </c>
      <c r="N141" s="138" t="s">
        <v>39</v>
      </c>
      <c r="P141" s="139">
        <f>O141*H141</f>
        <v>0</v>
      </c>
      <c r="Q141" s="139">
        <v>0</v>
      </c>
      <c r="R141" s="139">
        <f>Q141*H141</f>
        <v>0</v>
      </c>
      <c r="S141" s="139">
        <v>0</v>
      </c>
      <c r="T141" s="140">
        <f>S141*H141</f>
        <v>0</v>
      </c>
      <c r="AR141" s="141" t="s">
        <v>268</v>
      </c>
      <c r="AT141" s="141" t="s">
        <v>160</v>
      </c>
      <c r="AU141" s="141" t="s">
        <v>82</v>
      </c>
      <c r="AY141" s="16" t="s">
        <v>159</v>
      </c>
      <c r="BE141" s="142">
        <f>IF(N141="základní",J141,0)</f>
        <v>0</v>
      </c>
      <c r="BF141" s="142">
        <f>IF(N141="snížená",J141,0)</f>
        <v>0</v>
      </c>
      <c r="BG141" s="142">
        <f>IF(N141="zákl. přenesená",J141,0)</f>
        <v>0</v>
      </c>
      <c r="BH141" s="142">
        <f>IF(N141="sníž. přenesená",J141,0)</f>
        <v>0</v>
      </c>
      <c r="BI141" s="142">
        <f>IF(N141="nulová",J141,0)</f>
        <v>0</v>
      </c>
      <c r="BJ141" s="16" t="s">
        <v>82</v>
      </c>
      <c r="BK141" s="142">
        <f>ROUND(I141*H141,2)</f>
        <v>0</v>
      </c>
      <c r="BL141" s="16" t="s">
        <v>268</v>
      </c>
      <c r="BM141" s="141" t="s">
        <v>1732</v>
      </c>
    </row>
    <row r="142" spans="2:65" s="1" customFormat="1">
      <c r="B142" s="31"/>
      <c r="D142" s="143" t="s">
        <v>167</v>
      </c>
      <c r="F142" s="144" t="s">
        <v>1733</v>
      </c>
      <c r="I142" s="145"/>
      <c r="L142" s="31"/>
      <c r="M142" s="146"/>
      <c r="T142" s="54"/>
      <c r="AT142" s="16" t="s">
        <v>167</v>
      </c>
      <c r="AU142" s="16" t="s">
        <v>82</v>
      </c>
    </row>
    <row r="143" spans="2:65" s="12" customFormat="1">
      <c r="B143" s="149"/>
      <c r="D143" s="143" t="s">
        <v>171</v>
      </c>
      <c r="E143" s="150" t="s">
        <v>1</v>
      </c>
      <c r="F143" s="151" t="s">
        <v>84</v>
      </c>
      <c r="H143" s="152">
        <v>2</v>
      </c>
      <c r="I143" s="153"/>
      <c r="L143" s="149"/>
      <c r="M143" s="154"/>
      <c r="T143" s="155"/>
      <c r="AT143" s="150" t="s">
        <v>171</v>
      </c>
      <c r="AU143" s="150" t="s">
        <v>82</v>
      </c>
      <c r="AV143" s="12" t="s">
        <v>84</v>
      </c>
      <c r="AW143" s="12" t="s">
        <v>31</v>
      </c>
      <c r="AX143" s="12" t="s">
        <v>74</v>
      </c>
      <c r="AY143" s="150" t="s">
        <v>159</v>
      </c>
    </row>
    <row r="144" spans="2:65" s="14" customFormat="1">
      <c r="B144" s="163"/>
      <c r="D144" s="143" t="s">
        <v>171</v>
      </c>
      <c r="E144" s="164" t="s">
        <v>1</v>
      </c>
      <c r="F144" s="165" t="s">
        <v>1734</v>
      </c>
      <c r="H144" s="164" t="s">
        <v>1</v>
      </c>
      <c r="I144" s="166"/>
      <c r="L144" s="163"/>
      <c r="M144" s="167"/>
      <c r="T144" s="168"/>
      <c r="AT144" s="164" t="s">
        <v>171</v>
      </c>
      <c r="AU144" s="164" t="s">
        <v>82</v>
      </c>
      <c r="AV144" s="14" t="s">
        <v>82</v>
      </c>
      <c r="AW144" s="14" t="s">
        <v>31</v>
      </c>
      <c r="AX144" s="14" t="s">
        <v>74</v>
      </c>
      <c r="AY144" s="164" t="s">
        <v>159</v>
      </c>
    </row>
    <row r="145" spans="2:65" s="13" customFormat="1">
      <c r="B145" s="156"/>
      <c r="D145" s="143" t="s">
        <v>171</v>
      </c>
      <c r="E145" s="157" t="s">
        <v>1</v>
      </c>
      <c r="F145" s="158" t="s">
        <v>173</v>
      </c>
      <c r="H145" s="159">
        <v>2</v>
      </c>
      <c r="I145" s="160"/>
      <c r="L145" s="156"/>
      <c r="M145" s="161"/>
      <c r="T145" s="162"/>
      <c r="AT145" s="157" t="s">
        <v>171</v>
      </c>
      <c r="AU145" s="157" t="s">
        <v>82</v>
      </c>
      <c r="AV145" s="13" t="s">
        <v>165</v>
      </c>
      <c r="AW145" s="13" t="s">
        <v>31</v>
      </c>
      <c r="AX145" s="13" t="s">
        <v>82</v>
      </c>
      <c r="AY145" s="157" t="s">
        <v>159</v>
      </c>
    </row>
    <row r="146" spans="2:65" s="1" customFormat="1" ht="24.2" customHeight="1">
      <c r="B146" s="129"/>
      <c r="C146" s="130" t="s">
        <v>199</v>
      </c>
      <c r="D146" s="130" t="s">
        <v>160</v>
      </c>
      <c r="E146" s="131" t="s">
        <v>1735</v>
      </c>
      <c r="F146" s="132" t="s">
        <v>1736</v>
      </c>
      <c r="G146" s="133" t="s">
        <v>218</v>
      </c>
      <c r="H146" s="134">
        <v>16</v>
      </c>
      <c r="I146" s="135"/>
      <c r="J146" s="136">
        <f>ROUND(I146*H146,2)</f>
        <v>0</v>
      </c>
      <c r="K146" s="132" t="s">
        <v>219</v>
      </c>
      <c r="L146" s="31"/>
      <c r="M146" s="137" t="s">
        <v>1</v>
      </c>
      <c r="N146" s="138" t="s">
        <v>39</v>
      </c>
      <c r="P146" s="139">
        <f>O146*H146</f>
        <v>0</v>
      </c>
      <c r="Q146" s="139">
        <v>0</v>
      </c>
      <c r="R146" s="139">
        <f>Q146*H146</f>
        <v>0</v>
      </c>
      <c r="S146" s="139">
        <v>0</v>
      </c>
      <c r="T146" s="140">
        <f>S146*H146</f>
        <v>0</v>
      </c>
      <c r="AR146" s="141" t="s">
        <v>268</v>
      </c>
      <c r="AT146" s="141" t="s">
        <v>160</v>
      </c>
      <c r="AU146" s="141" t="s">
        <v>82</v>
      </c>
      <c r="AY146" s="16" t="s">
        <v>159</v>
      </c>
      <c r="BE146" s="142">
        <f>IF(N146="základní",J146,0)</f>
        <v>0</v>
      </c>
      <c r="BF146" s="142">
        <f>IF(N146="snížená",J146,0)</f>
        <v>0</v>
      </c>
      <c r="BG146" s="142">
        <f>IF(N146="zákl. přenesená",J146,0)</f>
        <v>0</v>
      </c>
      <c r="BH146" s="142">
        <f>IF(N146="sníž. přenesená",J146,0)</f>
        <v>0</v>
      </c>
      <c r="BI146" s="142">
        <f>IF(N146="nulová",J146,0)</f>
        <v>0</v>
      </c>
      <c r="BJ146" s="16" t="s">
        <v>82</v>
      </c>
      <c r="BK146" s="142">
        <f>ROUND(I146*H146,2)</f>
        <v>0</v>
      </c>
      <c r="BL146" s="16" t="s">
        <v>268</v>
      </c>
      <c r="BM146" s="141" t="s">
        <v>1737</v>
      </c>
    </row>
    <row r="147" spans="2:65" s="1" customFormat="1">
      <c r="B147" s="31"/>
      <c r="D147" s="143" t="s">
        <v>167</v>
      </c>
      <c r="F147" s="144" t="s">
        <v>1736</v>
      </c>
      <c r="I147" s="145"/>
      <c r="L147" s="31"/>
      <c r="M147" s="146"/>
      <c r="T147" s="54"/>
      <c r="AT147" s="16" t="s">
        <v>167</v>
      </c>
      <c r="AU147" s="16" t="s">
        <v>82</v>
      </c>
    </row>
    <row r="148" spans="2:65" s="1" customFormat="1" ht="24.2" customHeight="1">
      <c r="B148" s="129"/>
      <c r="C148" s="130" t="s">
        <v>207</v>
      </c>
      <c r="D148" s="130" t="s">
        <v>160</v>
      </c>
      <c r="E148" s="131" t="s">
        <v>1738</v>
      </c>
      <c r="F148" s="132" t="s">
        <v>1739</v>
      </c>
      <c r="G148" s="133" t="s">
        <v>218</v>
      </c>
      <c r="H148" s="134">
        <v>2</v>
      </c>
      <c r="I148" s="135"/>
      <c r="J148" s="136">
        <f>ROUND(I148*H148,2)</f>
        <v>0</v>
      </c>
      <c r="K148" s="132" t="s">
        <v>219</v>
      </c>
      <c r="L148" s="31"/>
      <c r="M148" s="137" t="s">
        <v>1</v>
      </c>
      <c r="N148" s="138" t="s">
        <v>39</v>
      </c>
      <c r="P148" s="139">
        <f>O148*H148</f>
        <v>0</v>
      </c>
      <c r="Q148" s="139">
        <v>0</v>
      </c>
      <c r="R148" s="139">
        <f>Q148*H148</f>
        <v>0</v>
      </c>
      <c r="S148" s="139">
        <v>0</v>
      </c>
      <c r="T148" s="140">
        <f>S148*H148</f>
        <v>0</v>
      </c>
      <c r="AR148" s="141" t="s">
        <v>268</v>
      </c>
      <c r="AT148" s="141" t="s">
        <v>160</v>
      </c>
      <c r="AU148" s="141" t="s">
        <v>82</v>
      </c>
      <c r="AY148" s="16" t="s">
        <v>159</v>
      </c>
      <c r="BE148" s="142">
        <f>IF(N148="základní",J148,0)</f>
        <v>0</v>
      </c>
      <c r="BF148" s="142">
        <f>IF(N148="snížená",J148,0)</f>
        <v>0</v>
      </c>
      <c r="BG148" s="142">
        <f>IF(N148="zákl. přenesená",J148,0)</f>
        <v>0</v>
      </c>
      <c r="BH148" s="142">
        <f>IF(N148="sníž. přenesená",J148,0)</f>
        <v>0</v>
      </c>
      <c r="BI148" s="142">
        <f>IF(N148="nulová",J148,0)</f>
        <v>0</v>
      </c>
      <c r="BJ148" s="16" t="s">
        <v>82</v>
      </c>
      <c r="BK148" s="142">
        <f>ROUND(I148*H148,2)</f>
        <v>0</v>
      </c>
      <c r="BL148" s="16" t="s">
        <v>268</v>
      </c>
      <c r="BM148" s="141" t="s">
        <v>1740</v>
      </c>
    </row>
    <row r="149" spans="2:65" s="1" customFormat="1">
      <c r="B149" s="31"/>
      <c r="D149" s="143" t="s">
        <v>167</v>
      </c>
      <c r="F149" s="144" t="s">
        <v>1739</v>
      </c>
      <c r="I149" s="145"/>
      <c r="L149" s="31"/>
      <c r="M149" s="146"/>
      <c r="T149" s="54"/>
      <c r="AT149" s="16" t="s">
        <v>167</v>
      </c>
      <c r="AU149" s="16" t="s">
        <v>82</v>
      </c>
    </row>
    <row r="150" spans="2:65" s="12" customFormat="1">
      <c r="B150" s="149"/>
      <c r="D150" s="143" t="s">
        <v>171</v>
      </c>
      <c r="E150" s="150" t="s">
        <v>1</v>
      </c>
      <c r="F150" s="151" t="s">
        <v>84</v>
      </c>
      <c r="H150" s="152">
        <v>2</v>
      </c>
      <c r="I150" s="153"/>
      <c r="L150" s="149"/>
      <c r="M150" s="154"/>
      <c r="T150" s="155"/>
      <c r="AT150" s="150" t="s">
        <v>171</v>
      </c>
      <c r="AU150" s="150" t="s">
        <v>82</v>
      </c>
      <c r="AV150" s="12" t="s">
        <v>84</v>
      </c>
      <c r="AW150" s="12" t="s">
        <v>31</v>
      </c>
      <c r="AX150" s="12" t="s">
        <v>74</v>
      </c>
      <c r="AY150" s="150" t="s">
        <v>159</v>
      </c>
    </row>
    <row r="151" spans="2:65" s="14" customFormat="1">
      <c r="B151" s="163"/>
      <c r="D151" s="143" t="s">
        <v>171</v>
      </c>
      <c r="E151" s="164" t="s">
        <v>1</v>
      </c>
      <c r="F151" s="165" t="s">
        <v>1741</v>
      </c>
      <c r="H151" s="164" t="s">
        <v>1</v>
      </c>
      <c r="I151" s="166"/>
      <c r="L151" s="163"/>
      <c r="M151" s="167"/>
      <c r="T151" s="168"/>
      <c r="AT151" s="164" t="s">
        <v>171</v>
      </c>
      <c r="AU151" s="164" t="s">
        <v>82</v>
      </c>
      <c r="AV151" s="14" t="s">
        <v>82</v>
      </c>
      <c r="AW151" s="14" t="s">
        <v>31</v>
      </c>
      <c r="AX151" s="14" t="s">
        <v>74</v>
      </c>
      <c r="AY151" s="164" t="s">
        <v>159</v>
      </c>
    </row>
    <row r="152" spans="2:65" s="13" customFormat="1">
      <c r="B152" s="156"/>
      <c r="D152" s="143" t="s">
        <v>171</v>
      </c>
      <c r="E152" s="157" t="s">
        <v>1</v>
      </c>
      <c r="F152" s="158" t="s">
        <v>173</v>
      </c>
      <c r="H152" s="159">
        <v>2</v>
      </c>
      <c r="I152" s="160"/>
      <c r="L152" s="156"/>
      <c r="M152" s="161"/>
      <c r="T152" s="162"/>
      <c r="AT152" s="157" t="s">
        <v>171</v>
      </c>
      <c r="AU152" s="157" t="s">
        <v>82</v>
      </c>
      <c r="AV152" s="13" t="s">
        <v>165</v>
      </c>
      <c r="AW152" s="13" t="s">
        <v>31</v>
      </c>
      <c r="AX152" s="13" t="s">
        <v>82</v>
      </c>
      <c r="AY152" s="157" t="s">
        <v>159</v>
      </c>
    </row>
    <row r="153" spans="2:65" s="1" customFormat="1" ht="24.2" customHeight="1">
      <c r="B153" s="129"/>
      <c r="C153" s="130" t="s">
        <v>215</v>
      </c>
      <c r="D153" s="130" t="s">
        <v>160</v>
      </c>
      <c r="E153" s="131" t="s">
        <v>1742</v>
      </c>
      <c r="F153" s="132" t="s">
        <v>1743</v>
      </c>
      <c r="G153" s="133" t="s">
        <v>218</v>
      </c>
      <c r="H153" s="134">
        <v>5</v>
      </c>
      <c r="I153" s="135"/>
      <c r="J153" s="136">
        <f>ROUND(I153*H153,2)</f>
        <v>0</v>
      </c>
      <c r="K153" s="132" t="s">
        <v>219</v>
      </c>
      <c r="L153" s="31"/>
      <c r="M153" s="137" t="s">
        <v>1</v>
      </c>
      <c r="N153" s="138" t="s">
        <v>39</v>
      </c>
      <c r="P153" s="139">
        <f>O153*H153</f>
        <v>0</v>
      </c>
      <c r="Q153" s="139">
        <v>0</v>
      </c>
      <c r="R153" s="139">
        <f>Q153*H153</f>
        <v>0</v>
      </c>
      <c r="S153" s="139">
        <v>0</v>
      </c>
      <c r="T153" s="140">
        <f>S153*H153</f>
        <v>0</v>
      </c>
      <c r="AR153" s="141" t="s">
        <v>268</v>
      </c>
      <c r="AT153" s="141" t="s">
        <v>160</v>
      </c>
      <c r="AU153" s="141" t="s">
        <v>82</v>
      </c>
      <c r="AY153" s="16" t="s">
        <v>159</v>
      </c>
      <c r="BE153" s="142">
        <f>IF(N153="základní",J153,0)</f>
        <v>0</v>
      </c>
      <c r="BF153" s="142">
        <f>IF(N153="snížená",J153,0)</f>
        <v>0</v>
      </c>
      <c r="BG153" s="142">
        <f>IF(N153="zákl. přenesená",J153,0)</f>
        <v>0</v>
      </c>
      <c r="BH153" s="142">
        <f>IF(N153="sníž. přenesená",J153,0)</f>
        <v>0</v>
      </c>
      <c r="BI153" s="142">
        <f>IF(N153="nulová",J153,0)</f>
        <v>0</v>
      </c>
      <c r="BJ153" s="16" t="s">
        <v>82</v>
      </c>
      <c r="BK153" s="142">
        <f>ROUND(I153*H153,2)</f>
        <v>0</v>
      </c>
      <c r="BL153" s="16" t="s">
        <v>268</v>
      </c>
      <c r="BM153" s="141" t="s">
        <v>1744</v>
      </c>
    </row>
    <row r="154" spans="2:65" s="1" customFormat="1">
      <c r="B154" s="31"/>
      <c r="D154" s="143" t="s">
        <v>167</v>
      </c>
      <c r="F154" s="144" t="s">
        <v>1743</v>
      </c>
      <c r="I154" s="145"/>
      <c r="L154" s="31"/>
      <c r="M154" s="146"/>
      <c r="T154" s="54"/>
      <c r="AT154" s="16" t="s">
        <v>167</v>
      </c>
      <c r="AU154" s="16" t="s">
        <v>82</v>
      </c>
    </row>
    <row r="155" spans="2:65" s="12" customFormat="1">
      <c r="B155" s="149"/>
      <c r="D155" s="143" t="s">
        <v>171</v>
      </c>
      <c r="E155" s="150" t="s">
        <v>1</v>
      </c>
      <c r="F155" s="151" t="s">
        <v>192</v>
      </c>
      <c r="H155" s="152">
        <v>5</v>
      </c>
      <c r="I155" s="153"/>
      <c r="L155" s="149"/>
      <c r="M155" s="154"/>
      <c r="T155" s="155"/>
      <c r="AT155" s="150" t="s">
        <v>171</v>
      </c>
      <c r="AU155" s="150" t="s">
        <v>82</v>
      </c>
      <c r="AV155" s="12" t="s">
        <v>84</v>
      </c>
      <c r="AW155" s="12" t="s">
        <v>31</v>
      </c>
      <c r="AX155" s="12" t="s">
        <v>74</v>
      </c>
      <c r="AY155" s="150" t="s">
        <v>159</v>
      </c>
    </row>
    <row r="156" spans="2:65" s="14" customFormat="1">
      <c r="B156" s="163"/>
      <c r="D156" s="143" t="s">
        <v>171</v>
      </c>
      <c r="E156" s="164" t="s">
        <v>1</v>
      </c>
      <c r="F156" s="165" t="s">
        <v>1745</v>
      </c>
      <c r="H156" s="164" t="s">
        <v>1</v>
      </c>
      <c r="I156" s="166"/>
      <c r="L156" s="163"/>
      <c r="M156" s="167"/>
      <c r="T156" s="168"/>
      <c r="AT156" s="164" t="s">
        <v>171</v>
      </c>
      <c r="AU156" s="164" t="s">
        <v>82</v>
      </c>
      <c r="AV156" s="14" t="s">
        <v>82</v>
      </c>
      <c r="AW156" s="14" t="s">
        <v>31</v>
      </c>
      <c r="AX156" s="14" t="s">
        <v>74</v>
      </c>
      <c r="AY156" s="164" t="s">
        <v>159</v>
      </c>
    </row>
    <row r="157" spans="2:65" s="13" customFormat="1">
      <c r="B157" s="156"/>
      <c r="D157" s="143" t="s">
        <v>171</v>
      </c>
      <c r="E157" s="157" t="s">
        <v>1</v>
      </c>
      <c r="F157" s="158" t="s">
        <v>173</v>
      </c>
      <c r="H157" s="159">
        <v>5</v>
      </c>
      <c r="I157" s="160"/>
      <c r="L157" s="156"/>
      <c r="M157" s="161"/>
      <c r="T157" s="162"/>
      <c r="AT157" s="157" t="s">
        <v>171</v>
      </c>
      <c r="AU157" s="157" t="s">
        <v>82</v>
      </c>
      <c r="AV157" s="13" t="s">
        <v>165</v>
      </c>
      <c r="AW157" s="13" t="s">
        <v>31</v>
      </c>
      <c r="AX157" s="13" t="s">
        <v>82</v>
      </c>
      <c r="AY157" s="157" t="s">
        <v>159</v>
      </c>
    </row>
    <row r="158" spans="2:65" s="1" customFormat="1" ht="24.2" customHeight="1">
      <c r="B158" s="129"/>
      <c r="C158" s="130" t="s">
        <v>224</v>
      </c>
      <c r="D158" s="130" t="s">
        <v>160</v>
      </c>
      <c r="E158" s="131" t="s">
        <v>1746</v>
      </c>
      <c r="F158" s="132" t="s">
        <v>1747</v>
      </c>
      <c r="G158" s="133" t="s">
        <v>218</v>
      </c>
      <c r="H158" s="134">
        <v>3</v>
      </c>
      <c r="I158" s="135"/>
      <c r="J158" s="136">
        <f>ROUND(I158*H158,2)</f>
        <v>0</v>
      </c>
      <c r="K158" s="132" t="s">
        <v>219</v>
      </c>
      <c r="L158" s="31"/>
      <c r="M158" s="137" t="s">
        <v>1</v>
      </c>
      <c r="N158" s="138" t="s">
        <v>39</v>
      </c>
      <c r="P158" s="139">
        <f>O158*H158</f>
        <v>0</v>
      </c>
      <c r="Q158" s="139">
        <v>0</v>
      </c>
      <c r="R158" s="139">
        <f>Q158*H158</f>
        <v>0</v>
      </c>
      <c r="S158" s="139">
        <v>0</v>
      </c>
      <c r="T158" s="140">
        <f>S158*H158</f>
        <v>0</v>
      </c>
      <c r="AR158" s="141" t="s">
        <v>268</v>
      </c>
      <c r="AT158" s="141" t="s">
        <v>160</v>
      </c>
      <c r="AU158" s="141" t="s">
        <v>82</v>
      </c>
      <c r="AY158" s="16" t="s">
        <v>159</v>
      </c>
      <c r="BE158" s="142">
        <f>IF(N158="základní",J158,0)</f>
        <v>0</v>
      </c>
      <c r="BF158" s="142">
        <f>IF(N158="snížená",J158,0)</f>
        <v>0</v>
      </c>
      <c r="BG158" s="142">
        <f>IF(N158="zákl. přenesená",J158,0)</f>
        <v>0</v>
      </c>
      <c r="BH158" s="142">
        <f>IF(N158="sníž. přenesená",J158,0)</f>
        <v>0</v>
      </c>
      <c r="BI158" s="142">
        <f>IF(N158="nulová",J158,0)</f>
        <v>0</v>
      </c>
      <c r="BJ158" s="16" t="s">
        <v>82</v>
      </c>
      <c r="BK158" s="142">
        <f>ROUND(I158*H158,2)</f>
        <v>0</v>
      </c>
      <c r="BL158" s="16" t="s">
        <v>268</v>
      </c>
      <c r="BM158" s="141" t="s">
        <v>1748</v>
      </c>
    </row>
    <row r="159" spans="2:65" s="1" customFormat="1">
      <c r="B159" s="31"/>
      <c r="D159" s="143" t="s">
        <v>167</v>
      </c>
      <c r="F159" s="144" t="s">
        <v>1747</v>
      </c>
      <c r="I159" s="145"/>
      <c r="L159" s="31"/>
      <c r="M159" s="146"/>
      <c r="T159" s="54"/>
      <c r="AT159" s="16" t="s">
        <v>167</v>
      </c>
      <c r="AU159" s="16" t="s">
        <v>82</v>
      </c>
    </row>
    <row r="160" spans="2:65" s="12" customFormat="1">
      <c r="B160" s="149"/>
      <c r="D160" s="143" t="s">
        <v>171</v>
      </c>
      <c r="E160" s="150" t="s">
        <v>1</v>
      </c>
      <c r="F160" s="151" t="s">
        <v>179</v>
      </c>
      <c r="H160" s="152">
        <v>3</v>
      </c>
      <c r="I160" s="153"/>
      <c r="L160" s="149"/>
      <c r="M160" s="154"/>
      <c r="T160" s="155"/>
      <c r="AT160" s="150" t="s">
        <v>171</v>
      </c>
      <c r="AU160" s="150" t="s">
        <v>82</v>
      </c>
      <c r="AV160" s="12" t="s">
        <v>84</v>
      </c>
      <c r="AW160" s="12" t="s">
        <v>31</v>
      </c>
      <c r="AX160" s="12" t="s">
        <v>74</v>
      </c>
      <c r="AY160" s="150" t="s">
        <v>159</v>
      </c>
    </row>
    <row r="161" spans="2:65" s="14" customFormat="1">
      <c r="B161" s="163"/>
      <c r="D161" s="143" t="s">
        <v>171</v>
      </c>
      <c r="E161" s="164" t="s">
        <v>1</v>
      </c>
      <c r="F161" s="165" t="s">
        <v>1749</v>
      </c>
      <c r="H161" s="164" t="s">
        <v>1</v>
      </c>
      <c r="I161" s="166"/>
      <c r="L161" s="163"/>
      <c r="M161" s="167"/>
      <c r="T161" s="168"/>
      <c r="AT161" s="164" t="s">
        <v>171</v>
      </c>
      <c r="AU161" s="164" t="s">
        <v>82</v>
      </c>
      <c r="AV161" s="14" t="s">
        <v>82</v>
      </c>
      <c r="AW161" s="14" t="s">
        <v>31</v>
      </c>
      <c r="AX161" s="14" t="s">
        <v>74</v>
      </c>
      <c r="AY161" s="164" t="s">
        <v>159</v>
      </c>
    </row>
    <row r="162" spans="2:65" s="13" customFormat="1">
      <c r="B162" s="156"/>
      <c r="D162" s="143" t="s">
        <v>171</v>
      </c>
      <c r="E162" s="157" t="s">
        <v>1</v>
      </c>
      <c r="F162" s="158" t="s">
        <v>173</v>
      </c>
      <c r="H162" s="159">
        <v>3</v>
      </c>
      <c r="I162" s="160"/>
      <c r="L162" s="156"/>
      <c r="M162" s="161"/>
      <c r="T162" s="162"/>
      <c r="AT162" s="157" t="s">
        <v>171</v>
      </c>
      <c r="AU162" s="157" t="s">
        <v>82</v>
      </c>
      <c r="AV162" s="13" t="s">
        <v>165</v>
      </c>
      <c r="AW162" s="13" t="s">
        <v>31</v>
      </c>
      <c r="AX162" s="13" t="s">
        <v>82</v>
      </c>
      <c r="AY162" s="157" t="s">
        <v>159</v>
      </c>
    </row>
    <row r="163" spans="2:65" s="1" customFormat="1" ht="24.2" customHeight="1">
      <c r="B163" s="129"/>
      <c r="C163" s="130" t="s">
        <v>231</v>
      </c>
      <c r="D163" s="130" t="s">
        <v>160</v>
      </c>
      <c r="E163" s="131" t="s">
        <v>1750</v>
      </c>
      <c r="F163" s="132" t="s">
        <v>1751</v>
      </c>
      <c r="G163" s="133" t="s">
        <v>218</v>
      </c>
      <c r="H163" s="134">
        <v>5</v>
      </c>
      <c r="I163" s="135"/>
      <c r="J163" s="136">
        <f>ROUND(I163*H163,2)</f>
        <v>0</v>
      </c>
      <c r="K163" s="132" t="s">
        <v>219</v>
      </c>
      <c r="L163" s="31"/>
      <c r="M163" s="137" t="s">
        <v>1</v>
      </c>
      <c r="N163" s="138" t="s">
        <v>39</v>
      </c>
      <c r="P163" s="139">
        <f>O163*H163</f>
        <v>0</v>
      </c>
      <c r="Q163" s="139">
        <v>0</v>
      </c>
      <c r="R163" s="139">
        <f>Q163*H163</f>
        <v>0</v>
      </c>
      <c r="S163" s="139">
        <v>0</v>
      </c>
      <c r="T163" s="140">
        <f>S163*H163</f>
        <v>0</v>
      </c>
      <c r="AR163" s="141" t="s">
        <v>268</v>
      </c>
      <c r="AT163" s="141" t="s">
        <v>160</v>
      </c>
      <c r="AU163" s="141" t="s">
        <v>82</v>
      </c>
      <c r="AY163" s="16" t="s">
        <v>159</v>
      </c>
      <c r="BE163" s="142">
        <f>IF(N163="základní",J163,0)</f>
        <v>0</v>
      </c>
      <c r="BF163" s="142">
        <f>IF(N163="snížená",J163,0)</f>
        <v>0</v>
      </c>
      <c r="BG163" s="142">
        <f>IF(N163="zákl. přenesená",J163,0)</f>
        <v>0</v>
      </c>
      <c r="BH163" s="142">
        <f>IF(N163="sníž. přenesená",J163,0)</f>
        <v>0</v>
      </c>
      <c r="BI163" s="142">
        <f>IF(N163="nulová",J163,0)</f>
        <v>0</v>
      </c>
      <c r="BJ163" s="16" t="s">
        <v>82</v>
      </c>
      <c r="BK163" s="142">
        <f>ROUND(I163*H163,2)</f>
        <v>0</v>
      </c>
      <c r="BL163" s="16" t="s">
        <v>268</v>
      </c>
      <c r="BM163" s="141" t="s">
        <v>1752</v>
      </c>
    </row>
    <row r="164" spans="2:65" s="1" customFormat="1">
      <c r="B164" s="31"/>
      <c r="D164" s="143" t="s">
        <v>167</v>
      </c>
      <c r="F164" s="144" t="s">
        <v>1751</v>
      </c>
      <c r="I164" s="145"/>
      <c r="L164" s="31"/>
      <c r="M164" s="146"/>
      <c r="T164" s="54"/>
      <c r="AT164" s="16" t="s">
        <v>167</v>
      </c>
      <c r="AU164" s="16" t="s">
        <v>82</v>
      </c>
    </row>
    <row r="165" spans="2:65" s="12" customFormat="1">
      <c r="B165" s="149"/>
      <c r="D165" s="143" t="s">
        <v>171</v>
      </c>
      <c r="E165" s="150" t="s">
        <v>1</v>
      </c>
      <c r="F165" s="151" t="s">
        <v>192</v>
      </c>
      <c r="H165" s="152">
        <v>5</v>
      </c>
      <c r="I165" s="153"/>
      <c r="L165" s="149"/>
      <c r="M165" s="154"/>
      <c r="T165" s="155"/>
      <c r="AT165" s="150" t="s">
        <v>171</v>
      </c>
      <c r="AU165" s="150" t="s">
        <v>82</v>
      </c>
      <c r="AV165" s="12" t="s">
        <v>84</v>
      </c>
      <c r="AW165" s="12" t="s">
        <v>31</v>
      </c>
      <c r="AX165" s="12" t="s">
        <v>74</v>
      </c>
      <c r="AY165" s="150" t="s">
        <v>159</v>
      </c>
    </row>
    <row r="166" spans="2:65" s="14" customFormat="1">
      <c r="B166" s="163"/>
      <c r="D166" s="143" t="s">
        <v>171</v>
      </c>
      <c r="E166" s="164" t="s">
        <v>1</v>
      </c>
      <c r="F166" s="165" t="s">
        <v>1753</v>
      </c>
      <c r="H166" s="164" t="s">
        <v>1</v>
      </c>
      <c r="I166" s="166"/>
      <c r="L166" s="163"/>
      <c r="M166" s="167"/>
      <c r="T166" s="168"/>
      <c r="AT166" s="164" t="s">
        <v>171</v>
      </c>
      <c r="AU166" s="164" t="s">
        <v>82</v>
      </c>
      <c r="AV166" s="14" t="s">
        <v>82</v>
      </c>
      <c r="AW166" s="14" t="s">
        <v>31</v>
      </c>
      <c r="AX166" s="14" t="s">
        <v>74</v>
      </c>
      <c r="AY166" s="164" t="s">
        <v>159</v>
      </c>
    </row>
    <row r="167" spans="2:65" s="13" customFormat="1">
      <c r="B167" s="156"/>
      <c r="D167" s="143" t="s">
        <v>171</v>
      </c>
      <c r="E167" s="157" t="s">
        <v>1</v>
      </c>
      <c r="F167" s="158" t="s">
        <v>173</v>
      </c>
      <c r="H167" s="159">
        <v>5</v>
      </c>
      <c r="I167" s="160"/>
      <c r="L167" s="156"/>
      <c r="M167" s="161"/>
      <c r="T167" s="162"/>
      <c r="AT167" s="157" t="s">
        <v>171</v>
      </c>
      <c r="AU167" s="157" t="s">
        <v>82</v>
      </c>
      <c r="AV167" s="13" t="s">
        <v>165</v>
      </c>
      <c r="AW167" s="13" t="s">
        <v>31</v>
      </c>
      <c r="AX167" s="13" t="s">
        <v>82</v>
      </c>
      <c r="AY167" s="157" t="s">
        <v>159</v>
      </c>
    </row>
    <row r="168" spans="2:65" s="1" customFormat="1" ht="24.2" customHeight="1">
      <c r="B168" s="129"/>
      <c r="C168" s="130" t="s">
        <v>157</v>
      </c>
      <c r="D168" s="130" t="s">
        <v>160</v>
      </c>
      <c r="E168" s="131" t="s">
        <v>1754</v>
      </c>
      <c r="F168" s="132" t="s">
        <v>1755</v>
      </c>
      <c r="G168" s="133" t="s">
        <v>218</v>
      </c>
      <c r="H168" s="134">
        <v>15</v>
      </c>
      <c r="I168" s="135"/>
      <c r="J168" s="136">
        <f>ROUND(I168*H168,2)</f>
        <v>0</v>
      </c>
      <c r="K168" s="132" t="s">
        <v>219</v>
      </c>
      <c r="L168" s="31"/>
      <c r="M168" s="137" t="s">
        <v>1</v>
      </c>
      <c r="N168" s="138" t="s">
        <v>39</v>
      </c>
      <c r="P168" s="139">
        <f>O168*H168</f>
        <v>0</v>
      </c>
      <c r="Q168" s="139">
        <v>0</v>
      </c>
      <c r="R168" s="139">
        <f>Q168*H168</f>
        <v>0</v>
      </c>
      <c r="S168" s="139">
        <v>0</v>
      </c>
      <c r="T168" s="140">
        <f>S168*H168</f>
        <v>0</v>
      </c>
      <c r="AR168" s="141" t="s">
        <v>268</v>
      </c>
      <c r="AT168" s="141" t="s">
        <v>160</v>
      </c>
      <c r="AU168" s="141" t="s">
        <v>82</v>
      </c>
      <c r="AY168" s="16" t="s">
        <v>159</v>
      </c>
      <c r="BE168" s="142">
        <f>IF(N168="základní",J168,0)</f>
        <v>0</v>
      </c>
      <c r="BF168" s="142">
        <f>IF(N168="snížená",J168,0)</f>
        <v>0</v>
      </c>
      <c r="BG168" s="142">
        <f>IF(N168="zákl. přenesená",J168,0)</f>
        <v>0</v>
      </c>
      <c r="BH168" s="142">
        <f>IF(N168="sníž. přenesená",J168,0)</f>
        <v>0</v>
      </c>
      <c r="BI168" s="142">
        <f>IF(N168="nulová",J168,0)</f>
        <v>0</v>
      </c>
      <c r="BJ168" s="16" t="s">
        <v>82</v>
      </c>
      <c r="BK168" s="142">
        <f>ROUND(I168*H168,2)</f>
        <v>0</v>
      </c>
      <c r="BL168" s="16" t="s">
        <v>268</v>
      </c>
      <c r="BM168" s="141" t="s">
        <v>1756</v>
      </c>
    </row>
    <row r="169" spans="2:65" s="1" customFormat="1">
      <c r="B169" s="31"/>
      <c r="D169" s="143" t="s">
        <v>167</v>
      </c>
      <c r="F169" s="144" t="s">
        <v>1755</v>
      </c>
      <c r="I169" s="145"/>
      <c r="L169" s="31"/>
      <c r="M169" s="146"/>
      <c r="T169" s="54"/>
      <c r="AT169" s="16" t="s">
        <v>167</v>
      </c>
      <c r="AU169" s="16" t="s">
        <v>82</v>
      </c>
    </row>
    <row r="170" spans="2:65" s="12" customFormat="1">
      <c r="B170" s="149"/>
      <c r="D170" s="143" t="s">
        <v>171</v>
      </c>
      <c r="E170" s="150" t="s">
        <v>1</v>
      </c>
      <c r="F170" s="151" t="s">
        <v>1757</v>
      </c>
      <c r="H170" s="152">
        <v>15</v>
      </c>
      <c r="I170" s="153"/>
      <c r="L170" s="149"/>
      <c r="M170" s="154"/>
      <c r="T170" s="155"/>
      <c r="AT170" s="150" t="s">
        <v>171</v>
      </c>
      <c r="AU170" s="150" t="s">
        <v>82</v>
      </c>
      <c r="AV170" s="12" t="s">
        <v>84</v>
      </c>
      <c r="AW170" s="12" t="s">
        <v>31</v>
      </c>
      <c r="AX170" s="12" t="s">
        <v>74</v>
      </c>
      <c r="AY170" s="150" t="s">
        <v>159</v>
      </c>
    </row>
    <row r="171" spans="2:65" s="14" customFormat="1" ht="22.5">
      <c r="B171" s="163"/>
      <c r="D171" s="143" t="s">
        <v>171</v>
      </c>
      <c r="E171" s="164" t="s">
        <v>1</v>
      </c>
      <c r="F171" s="165" t="s">
        <v>1758</v>
      </c>
      <c r="H171" s="164" t="s">
        <v>1</v>
      </c>
      <c r="I171" s="166"/>
      <c r="L171" s="163"/>
      <c r="M171" s="167"/>
      <c r="T171" s="168"/>
      <c r="AT171" s="164" t="s">
        <v>171</v>
      </c>
      <c r="AU171" s="164" t="s">
        <v>82</v>
      </c>
      <c r="AV171" s="14" t="s">
        <v>82</v>
      </c>
      <c r="AW171" s="14" t="s">
        <v>31</v>
      </c>
      <c r="AX171" s="14" t="s">
        <v>74</v>
      </c>
      <c r="AY171" s="164" t="s">
        <v>159</v>
      </c>
    </row>
    <row r="172" spans="2:65" s="13" customFormat="1">
      <c r="B172" s="156"/>
      <c r="D172" s="143" t="s">
        <v>171</v>
      </c>
      <c r="E172" s="157" t="s">
        <v>1</v>
      </c>
      <c r="F172" s="158" t="s">
        <v>173</v>
      </c>
      <c r="H172" s="159">
        <v>15</v>
      </c>
      <c r="I172" s="160"/>
      <c r="L172" s="156"/>
      <c r="M172" s="161"/>
      <c r="T172" s="162"/>
      <c r="AT172" s="157" t="s">
        <v>171</v>
      </c>
      <c r="AU172" s="157" t="s">
        <v>82</v>
      </c>
      <c r="AV172" s="13" t="s">
        <v>165</v>
      </c>
      <c r="AW172" s="13" t="s">
        <v>31</v>
      </c>
      <c r="AX172" s="13" t="s">
        <v>82</v>
      </c>
      <c r="AY172" s="157" t="s">
        <v>159</v>
      </c>
    </row>
    <row r="173" spans="2:65" s="1" customFormat="1" ht="24.2" customHeight="1">
      <c r="B173" s="129"/>
      <c r="C173" s="130" t="s">
        <v>222</v>
      </c>
      <c r="D173" s="130" t="s">
        <v>160</v>
      </c>
      <c r="E173" s="131" t="s">
        <v>1759</v>
      </c>
      <c r="F173" s="132" t="s">
        <v>1760</v>
      </c>
      <c r="G173" s="133" t="s">
        <v>218</v>
      </c>
      <c r="H173" s="134">
        <v>3</v>
      </c>
      <c r="I173" s="135"/>
      <c r="J173" s="136">
        <f>ROUND(I173*H173,2)</f>
        <v>0</v>
      </c>
      <c r="K173" s="132" t="s">
        <v>219</v>
      </c>
      <c r="L173" s="31"/>
      <c r="M173" s="137" t="s">
        <v>1</v>
      </c>
      <c r="N173" s="138" t="s">
        <v>39</v>
      </c>
      <c r="P173" s="139">
        <f>O173*H173</f>
        <v>0</v>
      </c>
      <c r="Q173" s="139">
        <v>0</v>
      </c>
      <c r="R173" s="139">
        <f>Q173*H173</f>
        <v>0</v>
      </c>
      <c r="S173" s="139">
        <v>0</v>
      </c>
      <c r="T173" s="140">
        <f>S173*H173</f>
        <v>0</v>
      </c>
      <c r="AR173" s="141" t="s">
        <v>268</v>
      </c>
      <c r="AT173" s="141" t="s">
        <v>160</v>
      </c>
      <c r="AU173" s="141" t="s">
        <v>82</v>
      </c>
      <c r="AY173" s="16" t="s">
        <v>159</v>
      </c>
      <c r="BE173" s="142">
        <f>IF(N173="základní",J173,0)</f>
        <v>0</v>
      </c>
      <c r="BF173" s="142">
        <f>IF(N173="snížená",J173,0)</f>
        <v>0</v>
      </c>
      <c r="BG173" s="142">
        <f>IF(N173="zákl. přenesená",J173,0)</f>
        <v>0</v>
      </c>
      <c r="BH173" s="142">
        <f>IF(N173="sníž. přenesená",J173,0)</f>
        <v>0</v>
      </c>
      <c r="BI173" s="142">
        <f>IF(N173="nulová",J173,0)</f>
        <v>0</v>
      </c>
      <c r="BJ173" s="16" t="s">
        <v>82</v>
      </c>
      <c r="BK173" s="142">
        <f>ROUND(I173*H173,2)</f>
        <v>0</v>
      </c>
      <c r="BL173" s="16" t="s">
        <v>268</v>
      </c>
      <c r="BM173" s="141" t="s">
        <v>1761</v>
      </c>
    </row>
    <row r="174" spans="2:65" s="1" customFormat="1">
      <c r="B174" s="31"/>
      <c r="D174" s="143" t="s">
        <v>167</v>
      </c>
      <c r="F174" s="144" t="s">
        <v>1760</v>
      </c>
      <c r="I174" s="145"/>
      <c r="L174" s="31"/>
      <c r="M174" s="146"/>
      <c r="T174" s="54"/>
      <c r="AT174" s="16" t="s">
        <v>167</v>
      </c>
      <c r="AU174" s="16" t="s">
        <v>82</v>
      </c>
    </row>
    <row r="175" spans="2:65" s="12" customFormat="1">
      <c r="B175" s="149"/>
      <c r="D175" s="143" t="s">
        <v>171</v>
      </c>
      <c r="E175" s="150" t="s">
        <v>1</v>
      </c>
      <c r="F175" s="151" t="s">
        <v>1762</v>
      </c>
      <c r="H175" s="152">
        <v>3</v>
      </c>
      <c r="I175" s="153"/>
      <c r="L175" s="149"/>
      <c r="M175" s="154"/>
      <c r="T175" s="155"/>
      <c r="AT175" s="150" t="s">
        <v>171</v>
      </c>
      <c r="AU175" s="150" t="s">
        <v>82</v>
      </c>
      <c r="AV175" s="12" t="s">
        <v>84</v>
      </c>
      <c r="AW175" s="12" t="s">
        <v>31</v>
      </c>
      <c r="AX175" s="12" t="s">
        <v>74</v>
      </c>
      <c r="AY175" s="150" t="s">
        <v>159</v>
      </c>
    </row>
    <row r="176" spans="2:65" s="13" customFormat="1">
      <c r="B176" s="156"/>
      <c r="D176" s="143" t="s">
        <v>171</v>
      </c>
      <c r="E176" s="157" t="s">
        <v>1</v>
      </c>
      <c r="F176" s="158" t="s">
        <v>173</v>
      </c>
      <c r="H176" s="159">
        <v>3</v>
      </c>
      <c r="I176" s="160"/>
      <c r="L176" s="156"/>
      <c r="M176" s="161"/>
      <c r="T176" s="162"/>
      <c r="AT176" s="157" t="s">
        <v>171</v>
      </c>
      <c r="AU176" s="157" t="s">
        <v>82</v>
      </c>
      <c r="AV176" s="13" t="s">
        <v>165</v>
      </c>
      <c r="AW176" s="13" t="s">
        <v>31</v>
      </c>
      <c r="AX176" s="13" t="s">
        <v>82</v>
      </c>
      <c r="AY176" s="157" t="s">
        <v>159</v>
      </c>
    </row>
    <row r="177" spans="2:65" s="1" customFormat="1" ht="24.2" customHeight="1">
      <c r="B177" s="129"/>
      <c r="C177" s="130" t="s">
        <v>239</v>
      </c>
      <c r="D177" s="130" t="s">
        <v>160</v>
      </c>
      <c r="E177" s="131" t="s">
        <v>1763</v>
      </c>
      <c r="F177" s="132" t="s">
        <v>1764</v>
      </c>
      <c r="G177" s="133" t="s">
        <v>218</v>
      </c>
      <c r="H177" s="134">
        <v>4</v>
      </c>
      <c r="I177" s="135"/>
      <c r="J177" s="136">
        <f>ROUND(I177*H177,2)</f>
        <v>0</v>
      </c>
      <c r="K177" s="132" t="s">
        <v>219</v>
      </c>
      <c r="L177" s="31"/>
      <c r="M177" s="137" t="s">
        <v>1</v>
      </c>
      <c r="N177" s="138" t="s">
        <v>39</v>
      </c>
      <c r="P177" s="139">
        <f>O177*H177</f>
        <v>0</v>
      </c>
      <c r="Q177" s="139">
        <v>0</v>
      </c>
      <c r="R177" s="139">
        <f>Q177*H177</f>
        <v>0</v>
      </c>
      <c r="S177" s="139">
        <v>0</v>
      </c>
      <c r="T177" s="140">
        <f>S177*H177</f>
        <v>0</v>
      </c>
      <c r="AR177" s="141" t="s">
        <v>268</v>
      </c>
      <c r="AT177" s="141" t="s">
        <v>160</v>
      </c>
      <c r="AU177" s="141" t="s">
        <v>82</v>
      </c>
      <c r="AY177" s="16" t="s">
        <v>159</v>
      </c>
      <c r="BE177" s="142">
        <f>IF(N177="základní",J177,0)</f>
        <v>0</v>
      </c>
      <c r="BF177" s="142">
        <f>IF(N177="snížená",J177,0)</f>
        <v>0</v>
      </c>
      <c r="BG177" s="142">
        <f>IF(N177="zákl. přenesená",J177,0)</f>
        <v>0</v>
      </c>
      <c r="BH177" s="142">
        <f>IF(N177="sníž. přenesená",J177,0)</f>
        <v>0</v>
      </c>
      <c r="BI177" s="142">
        <f>IF(N177="nulová",J177,0)</f>
        <v>0</v>
      </c>
      <c r="BJ177" s="16" t="s">
        <v>82</v>
      </c>
      <c r="BK177" s="142">
        <f>ROUND(I177*H177,2)</f>
        <v>0</v>
      </c>
      <c r="BL177" s="16" t="s">
        <v>268</v>
      </c>
      <c r="BM177" s="141" t="s">
        <v>1765</v>
      </c>
    </row>
    <row r="178" spans="2:65" s="1" customFormat="1">
      <c r="B178" s="31"/>
      <c r="D178" s="143" t="s">
        <v>167</v>
      </c>
      <c r="F178" s="144" t="s">
        <v>1764</v>
      </c>
      <c r="I178" s="145"/>
      <c r="L178" s="31"/>
      <c r="M178" s="146"/>
      <c r="T178" s="54"/>
      <c r="AT178" s="16" t="s">
        <v>167</v>
      </c>
      <c r="AU178" s="16" t="s">
        <v>82</v>
      </c>
    </row>
    <row r="179" spans="2:65" s="12" customFormat="1">
      <c r="B179" s="149"/>
      <c r="D179" s="143" t="s">
        <v>171</v>
      </c>
      <c r="E179" s="150" t="s">
        <v>1</v>
      </c>
      <c r="F179" s="151" t="s">
        <v>1766</v>
      </c>
      <c r="H179" s="152">
        <v>4</v>
      </c>
      <c r="I179" s="153"/>
      <c r="L179" s="149"/>
      <c r="M179" s="154"/>
      <c r="T179" s="155"/>
      <c r="AT179" s="150" t="s">
        <v>171</v>
      </c>
      <c r="AU179" s="150" t="s">
        <v>82</v>
      </c>
      <c r="AV179" s="12" t="s">
        <v>84</v>
      </c>
      <c r="AW179" s="12" t="s">
        <v>31</v>
      </c>
      <c r="AX179" s="12" t="s">
        <v>74</v>
      </c>
      <c r="AY179" s="150" t="s">
        <v>159</v>
      </c>
    </row>
    <row r="180" spans="2:65" s="13" customFormat="1">
      <c r="B180" s="156"/>
      <c r="D180" s="143" t="s">
        <v>171</v>
      </c>
      <c r="E180" s="157" t="s">
        <v>1</v>
      </c>
      <c r="F180" s="158" t="s">
        <v>173</v>
      </c>
      <c r="H180" s="159">
        <v>4</v>
      </c>
      <c r="I180" s="160"/>
      <c r="L180" s="156"/>
      <c r="M180" s="161"/>
      <c r="T180" s="162"/>
      <c r="AT180" s="157" t="s">
        <v>171</v>
      </c>
      <c r="AU180" s="157" t="s">
        <v>82</v>
      </c>
      <c r="AV180" s="13" t="s">
        <v>165</v>
      </c>
      <c r="AW180" s="13" t="s">
        <v>31</v>
      </c>
      <c r="AX180" s="13" t="s">
        <v>82</v>
      </c>
      <c r="AY180" s="157" t="s">
        <v>159</v>
      </c>
    </row>
    <row r="181" spans="2:65" s="1" customFormat="1" ht="24.2" customHeight="1">
      <c r="B181" s="129"/>
      <c r="C181" s="130" t="s">
        <v>270</v>
      </c>
      <c r="D181" s="130" t="s">
        <v>160</v>
      </c>
      <c r="E181" s="131" t="s">
        <v>1767</v>
      </c>
      <c r="F181" s="132" t="s">
        <v>1768</v>
      </c>
      <c r="G181" s="133" t="s">
        <v>218</v>
      </c>
      <c r="H181" s="134">
        <v>1</v>
      </c>
      <c r="I181" s="135"/>
      <c r="J181" s="136">
        <f>ROUND(I181*H181,2)</f>
        <v>0</v>
      </c>
      <c r="K181" s="132" t="s">
        <v>219</v>
      </c>
      <c r="L181" s="31"/>
      <c r="M181" s="137" t="s">
        <v>1</v>
      </c>
      <c r="N181" s="138" t="s">
        <v>39</v>
      </c>
      <c r="P181" s="139">
        <f>O181*H181</f>
        <v>0</v>
      </c>
      <c r="Q181" s="139">
        <v>0</v>
      </c>
      <c r="R181" s="139">
        <f>Q181*H181</f>
        <v>0</v>
      </c>
      <c r="S181" s="139">
        <v>0</v>
      </c>
      <c r="T181" s="140">
        <f>S181*H181</f>
        <v>0</v>
      </c>
      <c r="AR181" s="141" t="s">
        <v>268</v>
      </c>
      <c r="AT181" s="141" t="s">
        <v>160</v>
      </c>
      <c r="AU181" s="141" t="s">
        <v>82</v>
      </c>
      <c r="AY181" s="16" t="s">
        <v>159</v>
      </c>
      <c r="BE181" s="142">
        <f>IF(N181="základní",J181,0)</f>
        <v>0</v>
      </c>
      <c r="BF181" s="142">
        <f>IF(N181="snížená",J181,0)</f>
        <v>0</v>
      </c>
      <c r="BG181" s="142">
        <f>IF(N181="zákl. přenesená",J181,0)</f>
        <v>0</v>
      </c>
      <c r="BH181" s="142">
        <f>IF(N181="sníž. přenesená",J181,0)</f>
        <v>0</v>
      </c>
      <c r="BI181" s="142">
        <f>IF(N181="nulová",J181,0)</f>
        <v>0</v>
      </c>
      <c r="BJ181" s="16" t="s">
        <v>82</v>
      </c>
      <c r="BK181" s="142">
        <f>ROUND(I181*H181,2)</f>
        <v>0</v>
      </c>
      <c r="BL181" s="16" t="s">
        <v>268</v>
      </c>
      <c r="BM181" s="141" t="s">
        <v>1769</v>
      </c>
    </row>
    <row r="182" spans="2:65" s="1" customFormat="1">
      <c r="B182" s="31"/>
      <c r="D182" s="143" t="s">
        <v>167</v>
      </c>
      <c r="F182" s="144" t="s">
        <v>1768</v>
      </c>
      <c r="I182" s="145"/>
      <c r="L182" s="31"/>
      <c r="M182" s="146"/>
      <c r="T182" s="54"/>
      <c r="AT182" s="16" t="s">
        <v>167</v>
      </c>
      <c r="AU182" s="16" t="s">
        <v>82</v>
      </c>
    </row>
    <row r="183" spans="2:65" s="12" customFormat="1">
      <c r="B183" s="149"/>
      <c r="D183" s="143" t="s">
        <v>171</v>
      </c>
      <c r="E183" s="150" t="s">
        <v>1</v>
      </c>
      <c r="F183" s="151" t="s">
        <v>82</v>
      </c>
      <c r="H183" s="152">
        <v>1</v>
      </c>
      <c r="I183" s="153"/>
      <c r="L183" s="149"/>
      <c r="M183" s="154"/>
      <c r="T183" s="155"/>
      <c r="AT183" s="150" t="s">
        <v>171</v>
      </c>
      <c r="AU183" s="150" t="s">
        <v>82</v>
      </c>
      <c r="AV183" s="12" t="s">
        <v>84</v>
      </c>
      <c r="AW183" s="12" t="s">
        <v>31</v>
      </c>
      <c r="AX183" s="12" t="s">
        <v>74</v>
      </c>
      <c r="AY183" s="150" t="s">
        <v>159</v>
      </c>
    </row>
    <row r="184" spans="2:65" s="14" customFormat="1">
      <c r="B184" s="163"/>
      <c r="D184" s="143" t="s">
        <v>171</v>
      </c>
      <c r="E184" s="164" t="s">
        <v>1</v>
      </c>
      <c r="F184" s="165" t="s">
        <v>1770</v>
      </c>
      <c r="H184" s="164" t="s">
        <v>1</v>
      </c>
      <c r="I184" s="166"/>
      <c r="L184" s="163"/>
      <c r="M184" s="167"/>
      <c r="T184" s="168"/>
      <c r="AT184" s="164" t="s">
        <v>171</v>
      </c>
      <c r="AU184" s="164" t="s">
        <v>82</v>
      </c>
      <c r="AV184" s="14" t="s">
        <v>82</v>
      </c>
      <c r="AW184" s="14" t="s">
        <v>31</v>
      </c>
      <c r="AX184" s="14" t="s">
        <v>74</v>
      </c>
      <c r="AY184" s="164" t="s">
        <v>159</v>
      </c>
    </row>
    <row r="185" spans="2:65" s="13" customFormat="1">
      <c r="B185" s="156"/>
      <c r="D185" s="143" t="s">
        <v>171</v>
      </c>
      <c r="E185" s="157" t="s">
        <v>1</v>
      </c>
      <c r="F185" s="158" t="s">
        <v>173</v>
      </c>
      <c r="H185" s="159">
        <v>1</v>
      </c>
      <c r="I185" s="160"/>
      <c r="L185" s="156"/>
      <c r="M185" s="161"/>
      <c r="T185" s="162"/>
      <c r="AT185" s="157" t="s">
        <v>171</v>
      </c>
      <c r="AU185" s="157" t="s">
        <v>82</v>
      </c>
      <c r="AV185" s="13" t="s">
        <v>165</v>
      </c>
      <c r="AW185" s="13" t="s">
        <v>31</v>
      </c>
      <c r="AX185" s="13" t="s">
        <v>82</v>
      </c>
      <c r="AY185" s="157" t="s">
        <v>159</v>
      </c>
    </row>
    <row r="186" spans="2:65" s="1" customFormat="1" ht="24.2" customHeight="1">
      <c r="B186" s="129"/>
      <c r="C186" s="130" t="s">
        <v>8</v>
      </c>
      <c r="D186" s="130" t="s">
        <v>160</v>
      </c>
      <c r="E186" s="131" t="s">
        <v>1771</v>
      </c>
      <c r="F186" s="132" t="s">
        <v>1772</v>
      </c>
      <c r="G186" s="133" t="s">
        <v>218</v>
      </c>
      <c r="H186" s="134">
        <v>14</v>
      </c>
      <c r="I186" s="135"/>
      <c r="J186" s="136">
        <f>ROUND(I186*H186,2)</f>
        <v>0</v>
      </c>
      <c r="K186" s="132" t="s">
        <v>219</v>
      </c>
      <c r="L186" s="31"/>
      <c r="M186" s="137" t="s">
        <v>1</v>
      </c>
      <c r="N186" s="138" t="s">
        <v>39</v>
      </c>
      <c r="P186" s="139">
        <f>O186*H186</f>
        <v>0</v>
      </c>
      <c r="Q186" s="139">
        <v>0</v>
      </c>
      <c r="R186" s="139">
        <f>Q186*H186</f>
        <v>0</v>
      </c>
      <c r="S186" s="139">
        <v>0</v>
      </c>
      <c r="T186" s="140">
        <f>S186*H186</f>
        <v>0</v>
      </c>
      <c r="AR186" s="141" t="s">
        <v>268</v>
      </c>
      <c r="AT186" s="141" t="s">
        <v>160</v>
      </c>
      <c r="AU186" s="141" t="s">
        <v>82</v>
      </c>
      <c r="AY186" s="16" t="s">
        <v>159</v>
      </c>
      <c r="BE186" s="142">
        <f>IF(N186="základní",J186,0)</f>
        <v>0</v>
      </c>
      <c r="BF186" s="142">
        <f>IF(N186="snížená",J186,0)</f>
        <v>0</v>
      </c>
      <c r="BG186" s="142">
        <f>IF(N186="zákl. přenesená",J186,0)</f>
        <v>0</v>
      </c>
      <c r="BH186" s="142">
        <f>IF(N186="sníž. přenesená",J186,0)</f>
        <v>0</v>
      </c>
      <c r="BI186" s="142">
        <f>IF(N186="nulová",J186,0)</f>
        <v>0</v>
      </c>
      <c r="BJ186" s="16" t="s">
        <v>82</v>
      </c>
      <c r="BK186" s="142">
        <f>ROUND(I186*H186,2)</f>
        <v>0</v>
      </c>
      <c r="BL186" s="16" t="s">
        <v>268</v>
      </c>
      <c r="BM186" s="141" t="s">
        <v>1773</v>
      </c>
    </row>
    <row r="187" spans="2:65" s="1" customFormat="1">
      <c r="B187" s="31"/>
      <c r="D187" s="143" t="s">
        <v>167</v>
      </c>
      <c r="F187" s="144" t="s">
        <v>1772</v>
      </c>
      <c r="I187" s="145"/>
      <c r="L187" s="31"/>
      <c r="M187" s="146"/>
      <c r="T187" s="54"/>
      <c r="AT187" s="16" t="s">
        <v>167</v>
      </c>
      <c r="AU187" s="16" t="s">
        <v>82</v>
      </c>
    </row>
    <row r="188" spans="2:65" s="12" customFormat="1">
      <c r="B188" s="149"/>
      <c r="D188" s="143" t="s">
        <v>171</v>
      </c>
      <c r="E188" s="150" t="s">
        <v>1</v>
      </c>
      <c r="F188" s="151" t="s">
        <v>270</v>
      </c>
      <c r="H188" s="152">
        <v>14</v>
      </c>
      <c r="I188" s="153"/>
      <c r="L188" s="149"/>
      <c r="M188" s="154"/>
      <c r="T188" s="155"/>
      <c r="AT188" s="150" t="s">
        <v>171</v>
      </c>
      <c r="AU188" s="150" t="s">
        <v>82</v>
      </c>
      <c r="AV188" s="12" t="s">
        <v>84</v>
      </c>
      <c r="AW188" s="12" t="s">
        <v>31</v>
      </c>
      <c r="AX188" s="12" t="s">
        <v>74</v>
      </c>
      <c r="AY188" s="150" t="s">
        <v>159</v>
      </c>
    </row>
    <row r="189" spans="2:65" s="13" customFormat="1">
      <c r="B189" s="156"/>
      <c r="D189" s="143" t="s">
        <v>171</v>
      </c>
      <c r="E189" s="157" t="s">
        <v>1</v>
      </c>
      <c r="F189" s="158" t="s">
        <v>173</v>
      </c>
      <c r="H189" s="159">
        <v>14</v>
      </c>
      <c r="I189" s="160"/>
      <c r="L189" s="156"/>
      <c r="M189" s="161"/>
      <c r="T189" s="162"/>
      <c r="AT189" s="157" t="s">
        <v>171</v>
      </c>
      <c r="AU189" s="157" t="s">
        <v>82</v>
      </c>
      <c r="AV189" s="13" t="s">
        <v>165</v>
      </c>
      <c r="AW189" s="13" t="s">
        <v>31</v>
      </c>
      <c r="AX189" s="13" t="s">
        <v>82</v>
      </c>
      <c r="AY189" s="157" t="s">
        <v>159</v>
      </c>
    </row>
    <row r="190" spans="2:65" s="1" customFormat="1" ht="24.2" customHeight="1">
      <c r="B190" s="129"/>
      <c r="C190" s="130" t="s">
        <v>268</v>
      </c>
      <c r="D190" s="130" t="s">
        <v>160</v>
      </c>
      <c r="E190" s="131" t="s">
        <v>1774</v>
      </c>
      <c r="F190" s="132" t="s">
        <v>1775</v>
      </c>
      <c r="G190" s="133" t="s">
        <v>218</v>
      </c>
      <c r="H190" s="134">
        <v>2</v>
      </c>
      <c r="I190" s="135"/>
      <c r="J190" s="136">
        <f>ROUND(I190*H190,2)</f>
        <v>0</v>
      </c>
      <c r="K190" s="132" t="s">
        <v>219</v>
      </c>
      <c r="L190" s="31"/>
      <c r="M190" s="137" t="s">
        <v>1</v>
      </c>
      <c r="N190" s="138" t="s">
        <v>39</v>
      </c>
      <c r="P190" s="139">
        <f>O190*H190</f>
        <v>0</v>
      </c>
      <c r="Q190" s="139">
        <v>0</v>
      </c>
      <c r="R190" s="139">
        <f>Q190*H190</f>
        <v>0</v>
      </c>
      <c r="S190" s="139">
        <v>0</v>
      </c>
      <c r="T190" s="140">
        <f>S190*H190</f>
        <v>0</v>
      </c>
      <c r="AR190" s="141" t="s">
        <v>268</v>
      </c>
      <c r="AT190" s="141" t="s">
        <v>160</v>
      </c>
      <c r="AU190" s="141" t="s">
        <v>82</v>
      </c>
      <c r="AY190" s="16" t="s">
        <v>159</v>
      </c>
      <c r="BE190" s="142">
        <f>IF(N190="základní",J190,0)</f>
        <v>0</v>
      </c>
      <c r="BF190" s="142">
        <f>IF(N190="snížená",J190,0)</f>
        <v>0</v>
      </c>
      <c r="BG190" s="142">
        <f>IF(N190="zákl. přenesená",J190,0)</f>
        <v>0</v>
      </c>
      <c r="BH190" s="142">
        <f>IF(N190="sníž. přenesená",J190,0)</f>
        <v>0</v>
      </c>
      <c r="BI190" s="142">
        <f>IF(N190="nulová",J190,0)</f>
        <v>0</v>
      </c>
      <c r="BJ190" s="16" t="s">
        <v>82</v>
      </c>
      <c r="BK190" s="142">
        <f>ROUND(I190*H190,2)</f>
        <v>0</v>
      </c>
      <c r="BL190" s="16" t="s">
        <v>268</v>
      </c>
      <c r="BM190" s="141" t="s">
        <v>1776</v>
      </c>
    </row>
    <row r="191" spans="2:65" s="1" customFormat="1">
      <c r="B191" s="31"/>
      <c r="D191" s="143" t="s">
        <v>167</v>
      </c>
      <c r="F191" s="144" t="s">
        <v>1775</v>
      </c>
      <c r="I191" s="145"/>
      <c r="L191" s="31"/>
      <c r="M191" s="146"/>
      <c r="T191" s="54"/>
      <c r="AT191" s="16" t="s">
        <v>167</v>
      </c>
      <c r="AU191" s="16" t="s">
        <v>82</v>
      </c>
    </row>
    <row r="192" spans="2:65" s="12" customFormat="1">
      <c r="B192" s="149"/>
      <c r="D192" s="143" t="s">
        <v>171</v>
      </c>
      <c r="E192" s="150" t="s">
        <v>1</v>
      </c>
      <c r="F192" s="151" t="s">
        <v>84</v>
      </c>
      <c r="H192" s="152">
        <v>2</v>
      </c>
      <c r="I192" s="153"/>
      <c r="L192" s="149"/>
      <c r="M192" s="154"/>
      <c r="T192" s="155"/>
      <c r="AT192" s="150" t="s">
        <v>171</v>
      </c>
      <c r="AU192" s="150" t="s">
        <v>82</v>
      </c>
      <c r="AV192" s="12" t="s">
        <v>84</v>
      </c>
      <c r="AW192" s="12" t="s">
        <v>31</v>
      </c>
      <c r="AX192" s="12" t="s">
        <v>74</v>
      </c>
      <c r="AY192" s="150" t="s">
        <v>159</v>
      </c>
    </row>
    <row r="193" spans="2:65" s="13" customFormat="1">
      <c r="B193" s="156"/>
      <c r="D193" s="143" t="s">
        <v>171</v>
      </c>
      <c r="E193" s="157" t="s">
        <v>1</v>
      </c>
      <c r="F193" s="158" t="s">
        <v>173</v>
      </c>
      <c r="H193" s="159">
        <v>2</v>
      </c>
      <c r="I193" s="160"/>
      <c r="L193" s="156"/>
      <c r="M193" s="161"/>
      <c r="T193" s="162"/>
      <c r="AT193" s="157" t="s">
        <v>171</v>
      </c>
      <c r="AU193" s="157" t="s">
        <v>82</v>
      </c>
      <c r="AV193" s="13" t="s">
        <v>165</v>
      </c>
      <c r="AW193" s="13" t="s">
        <v>31</v>
      </c>
      <c r="AX193" s="13" t="s">
        <v>82</v>
      </c>
      <c r="AY193" s="157" t="s">
        <v>159</v>
      </c>
    </row>
    <row r="194" spans="2:65" s="1" customFormat="1" ht="24.2" customHeight="1">
      <c r="B194" s="129"/>
      <c r="C194" s="130" t="s">
        <v>285</v>
      </c>
      <c r="D194" s="130" t="s">
        <v>160</v>
      </c>
      <c r="E194" s="131" t="s">
        <v>1777</v>
      </c>
      <c r="F194" s="132" t="s">
        <v>1778</v>
      </c>
      <c r="G194" s="133" t="s">
        <v>218</v>
      </c>
      <c r="H194" s="134">
        <v>3</v>
      </c>
      <c r="I194" s="135"/>
      <c r="J194" s="136">
        <f>ROUND(I194*H194,2)</f>
        <v>0</v>
      </c>
      <c r="K194" s="132" t="s">
        <v>219</v>
      </c>
      <c r="L194" s="31"/>
      <c r="M194" s="137" t="s">
        <v>1</v>
      </c>
      <c r="N194" s="138" t="s">
        <v>39</v>
      </c>
      <c r="P194" s="139">
        <f>O194*H194</f>
        <v>0</v>
      </c>
      <c r="Q194" s="139">
        <v>0</v>
      </c>
      <c r="R194" s="139">
        <f>Q194*H194</f>
        <v>0</v>
      </c>
      <c r="S194" s="139">
        <v>0</v>
      </c>
      <c r="T194" s="140">
        <f>S194*H194</f>
        <v>0</v>
      </c>
      <c r="AR194" s="141" t="s">
        <v>268</v>
      </c>
      <c r="AT194" s="141" t="s">
        <v>160</v>
      </c>
      <c r="AU194" s="141" t="s">
        <v>82</v>
      </c>
      <c r="AY194" s="16" t="s">
        <v>159</v>
      </c>
      <c r="BE194" s="142">
        <f>IF(N194="základní",J194,0)</f>
        <v>0</v>
      </c>
      <c r="BF194" s="142">
        <f>IF(N194="snížená",J194,0)</f>
        <v>0</v>
      </c>
      <c r="BG194" s="142">
        <f>IF(N194="zákl. přenesená",J194,0)</f>
        <v>0</v>
      </c>
      <c r="BH194" s="142">
        <f>IF(N194="sníž. přenesená",J194,0)</f>
        <v>0</v>
      </c>
      <c r="BI194" s="142">
        <f>IF(N194="nulová",J194,0)</f>
        <v>0</v>
      </c>
      <c r="BJ194" s="16" t="s">
        <v>82</v>
      </c>
      <c r="BK194" s="142">
        <f>ROUND(I194*H194,2)</f>
        <v>0</v>
      </c>
      <c r="BL194" s="16" t="s">
        <v>268</v>
      </c>
      <c r="BM194" s="141" t="s">
        <v>1779</v>
      </c>
    </row>
    <row r="195" spans="2:65" s="1" customFormat="1">
      <c r="B195" s="31"/>
      <c r="D195" s="143" t="s">
        <v>167</v>
      </c>
      <c r="F195" s="144" t="s">
        <v>1778</v>
      </c>
      <c r="I195" s="145"/>
      <c r="L195" s="31"/>
      <c r="M195" s="146"/>
      <c r="T195" s="54"/>
      <c r="AT195" s="16" t="s">
        <v>167</v>
      </c>
      <c r="AU195" s="16" t="s">
        <v>82</v>
      </c>
    </row>
    <row r="196" spans="2:65" s="12" customFormat="1">
      <c r="B196" s="149"/>
      <c r="D196" s="143" t="s">
        <v>171</v>
      </c>
      <c r="E196" s="150" t="s">
        <v>1</v>
      </c>
      <c r="F196" s="151" t="s">
        <v>179</v>
      </c>
      <c r="H196" s="152">
        <v>3</v>
      </c>
      <c r="I196" s="153"/>
      <c r="L196" s="149"/>
      <c r="M196" s="154"/>
      <c r="T196" s="155"/>
      <c r="AT196" s="150" t="s">
        <v>171</v>
      </c>
      <c r="AU196" s="150" t="s">
        <v>82</v>
      </c>
      <c r="AV196" s="12" t="s">
        <v>84</v>
      </c>
      <c r="AW196" s="12" t="s">
        <v>31</v>
      </c>
      <c r="AX196" s="12" t="s">
        <v>74</v>
      </c>
      <c r="AY196" s="150" t="s">
        <v>159</v>
      </c>
    </row>
    <row r="197" spans="2:65" s="13" customFormat="1">
      <c r="B197" s="156"/>
      <c r="D197" s="143" t="s">
        <v>171</v>
      </c>
      <c r="E197" s="157" t="s">
        <v>1</v>
      </c>
      <c r="F197" s="158" t="s">
        <v>173</v>
      </c>
      <c r="H197" s="159">
        <v>3</v>
      </c>
      <c r="I197" s="160"/>
      <c r="L197" s="156"/>
      <c r="M197" s="161"/>
      <c r="T197" s="162"/>
      <c r="AT197" s="157" t="s">
        <v>171</v>
      </c>
      <c r="AU197" s="157" t="s">
        <v>82</v>
      </c>
      <c r="AV197" s="13" t="s">
        <v>165</v>
      </c>
      <c r="AW197" s="13" t="s">
        <v>31</v>
      </c>
      <c r="AX197" s="13" t="s">
        <v>82</v>
      </c>
      <c r="AY197" s="157" t="s">
        <v>159</v>
      </c>
    </row>
    <row r="198" spans="2:65" s="1" customFormat="1" ht="24.2" customHeight="1">
      <c r="B198" s="129"/>
      <c r="C198" s="130" t="s">
        <v>300</v>
      </c>
      <c r="D198" s="130" t="s">
        <v>160</v>
      </c>
      <c r="E198" s="131" t="s">
        <v>1780</v>
      </c>
      <c r="F198" s="132" t="s">
        <v>1781</v>
      </c>
      <c r="G198" s="133" t="s">
        <v>218</v>
      </c>
      <c r="H198" s="134">
        <v>2</v>
      </c>
      <c r="I198" s="135"/>
      <c r="J198" s="136">
        <f>ROUND(I198*H198,2)</f>
        <v>0</v>
      </c>
      <c r="K198" s="132" t="s">
        <v>219</v>
      </c>
      <c r="L198" s="31"/>
      <c r="M198" s="137" t="s">
        <v>1</v>
      </c>
      <c r="N198" s="138" t="s">
        <v>39</v>
      </c>
      <c r="P198" s="139">
        <f>O198*H198</f>
        <v>0</v>
      </c>
      <c r="Q198" s="139">
        <v>0</v>
      </c>
      <c r="R198" s="139">
        <f>Q198*H198</f>
        <v>0</v>
      </c>
      <c r="S198" s="139">
        <v>0</v>
      </c>
      <c r="T198" s="140">
        <f>S198*H198</f>
        <v>0</v>
      </c>
      <c r="AR198" s="141" t="s">
        <v>268</v>
      </c>
      <c r="AT198" s="141" t="s">
        <v>160</v>
      </c>
      <c r="AU198" s="141" t="s">
        <v>82</v>
      </c>
      <c r="AY198" s="16" t="s">
        <v>159</v>
      </c>
      <c r="BE198" s="142">
        <f>IF(N198="základní",J198,0)</f>
        <v>0</v>
      </c>
      <c r="BF198" s="142">
        <f>IF(N198="snížená",J198,0)</f>
        <v>0</v>
      </c>
      <c r="BG198" s="142">
        <f>IF(N198="zákl. přenesená",J198,0)</f>
        <v>0</v>
      </c>
      <c r="BH198" s="142">
        <f>IF(N198="sníž. přenesená",J198,0)</f>
        <v>0</v>
      </c>
      <c r="BI198" s="142">
        <f>IF(N198="nulová",J198,0)</f>
        <v>0</v>
      </c>
      <c r="BJ198" s="16" t="s">
        <v>82</v>
      </c>
      <c r="BK198" s="142">
        <f>ROUND(I198*H198,2)</f>
        <v>0</v>
      </c>
      <c r="BL198" s="16" t="s">
        <v>268</v>
      </c>
      <c r="BM198" s="141" t="s">
        <v>1782</v>
      </c>
    </row>
    <row r="199" spans="2:65" s="1" customFormat="1">
      <c r="B199" s="31"/>
      <c r="D199" s="143" t="s">
        <v>167</v>
      </c>
      <c r="F199" s="144" t="s">
        <v>1781</v>
      </c>
      <c r="I199" s="145"/>
      <c r="L199" s="31"/>
      <c r="M199" s="146"/>
      <c r="T199" s="54"/>
      <c r="AT199" s="16" t="s">
        <v>167</v>
      </c>
      <c r="AU199" s="16" t="s">
        <v>82</v>
      </c>
    </row>
    <row r="200" spans="2:65" s="12" customFormat="1">
      <c r="B200" s="149"/>
      <c r="D200" s="143" t="s">
        <v>171</v>
      </c>
      <c r="E200" s="150" t="s">
        <v>1</v>
      </c>
      <c r="F200" s="151" t="s">
        <v>84</v>
      </c>
      <c r="H200" s="152">
        <v>2</v>
      </c>
      <c r="I200" s="153"/>
      <c r="L200" s="149"/>
      <c r="M200" s="154"/>
      <c r="T200" s="155"/>
      <c r="AT200" s="150" t="s">
        <v>171</v>
      </c>
      <c r="AU200" s="150" t="s">
        <v>82</v>
      </c>
      <c r="AV200" s="12" t="s">
        <v>84</v>
      </c>
      <c r="AW200" s="12" t="s">
        <v>31</v>
      </c>
      <c r="AX200" s="12" t="s">
        <v>74</v>
      </c>
      <c r="AY200" s="150" t="s">
        <v>159</v>
      </c>
    </row>
    <row r="201" spans="2:65" s="13" customFormat="1">
      <c r="B201" s="156"/>
      <c r="D201" s="143" t="s">
        <v>171</v>
      </c>
      <c r="E201" s="157" t="s">
        <v>1</v>
      </c>
      <c r="F201" s="158" t="s">
        <v>173</v>
      </c>
      <c r="H201" s="159">
        <v>2</v>
      </c>
      <c r="I201" s="160"/>
      <c r="L201" s="156"/>
      <c r="M201" s="161"/>
      <c r="T201" s="162"/>
      <c r="AT201" s="157" t="s">
        <v>171</v>
      </c>
      <c r="AU201" s="157" t="s">
        <v>82</v>
      </c>
      <c r="AV201" s="13" t="s">
        <v>165</v>
      </c>
      <c r="AW201" s="13" t="s">
        <v>31</v>
      </c>
      <c r="AX201" s="13" t="s">
        <v>82</v>
      </c>
      <c r="AY201" s="157" t="s">
        <v>159</v>
      </c>
    </row>
    <row r="202" spans="2:65" s="1" customFormat="1" ht="24.2" customHeight="1">
      <c r="B202" s="129"/>
      <c r="C202" s="130" t="s">
        <v>298</v>
      </c>
      <c r="D202" s="130" t="s">
        <v>160</v>
      </c>
      <c r="E202" s="131" t="s">
        <v>1783</v>
      </c>
      <c r="F202" s="132" t="s">
        <v>1784</v>
      </c>
      <c r="G202" s="133" t="s">
        <v>218</v>
      </c>
      <c r="H202" s="134">
        <v>3</v>
      </c>
      <c r="I202" s="135"/>
      <c r="J202" s="136">
        <f>ROUND(I202*H202,2)</f>
        <v>0</v>
      </c>
      <c r="K202" s="132" t="s">
        <v>219</v>
      </c>
      <c r="L202" s="31"/>
      <c r="M202" s="137" t="s">
        <v>1</v>
      </c>
      <c r="N202" s="138" t="s">
        <v>39</v>
      </c>
      <c r="P202" s="139">
        <f>O202*H202</f>
        <v>0</v>
      </c>
      <c r="Q202" s="139">
        <v>0</v>
      </c>
      <c r="R202" s="139">
        <f>Q202*H202</f>
        <v>0</v>
      </c>
      <c r="S202" s="139">
        <v>0</v>
      </c>
      <c r="T202" s="140">
        <f>S202*H202</f>
        <v>0</v>
      </c>
      <c r="AR202" s="141" t="s">
        <v>268</v>
      </c>
      <c r="AT202" s="141" t="s">
        <v>160</v>
      </c>
      <c r="AU202" s="141" t="s">
        <v>82</v>
      </c>
      <c r="AY202" s="16" t="s">
        <v>159</v>
      </c>
      <c r="BE202" s="142">
        <f>IF(N202="základní",J202,0)</f>
        <v>0</v>
      </c>
      <c r="BF202" s="142">
        <f>IF(N202="snížená",J202,0)</f>
        <v>0</v>
      </c>
      <c r="BG202" s="142">
        <f>IF(N202="zákl. přenesená",J202,0)</f>
        <v>0</v>
      </c>
      <c r="BH202" s="142">
        <f>IF(N202="sníž. přenesená",J202,0)</f>
        <v>0</v>
      </c>
      <c r="BI202" s="142">
        <f>IF(N202="nulová",J202,0)</f>
        <v>0</v>
      </c>
      <c r="BJ202" s="16" t="s">
        <v>82</v>
      </c>
      <c r="BK202" s="142">
        <f>ROUND(I202*H202,2)</f>
        <v>0</v>
      </c>
      <c r="BL202" s="16" t="s">
        <v>268</v>
      </c>
      <c r="BM202" s="141" t="s">
        <v>1785</v>
      </c>
    </row>
    <row r="203" spans="2:65" s="1" customFormat="1">
      <c r="B203" s="31"/>
      <c r="D203" s="143" t="s">
        <v>167</v>
      </c>
      <c r="F203" s="144" t="s">
        <v>1784</v>
      </c>
      <c r="I203" s="145"/>
      <c r="L203" s="31"/>
      <c r="M203" s="146"/>
      <c r="T203" s="54"/>
      <c r="AT203" s="16" t="s">
        <v>167</v>
      </c>
      <c r="AU203" s="16" t="s">
        <v>82</v>
      </c>
    </row>
    <row r="204" spans="2:65" s="12" customFormat="1">
      <c r="B204" s="149"/>
      <c r="D204" s="143" t="s">
        <v>171</v>
      </c>
      <c r="E204" s="150" t="s">
        <v>1</v>
      </c>
      <c r="F204" s="151" t="s">
        <v>179</v>
      </c>
      <c r="H204" s="152">
        <v>3</v>
      </c>
      <c r="I204" s="153"/>
      <c r="L204" s="149"/>
      <c r="M204" s="154"/>
      <c r="T204" s="155"/>
      <c r="AT204" s="150" t="s">
        <v>171</v>
      </c>
      <c r="AU204" s="150" t="s">
        <v>82</v>
      </c>
      <c r="AV204" s="12" t="s">
        <v>84</v>
      </c>
      <c r="AW204" s="12" t="s">
        <v>31</v>
      </c>
      <c r="AX204" s="12" t="s">
        <v>74</v>
      </c>
      <c r="AY204" s="150" t="s">
        <v>159</v>
      </c>
    </row>
    <row r="205" spans="2:65" s="13" customFormat="1">
      <c r="B205" s="156"/>
      <c r="D205" s="143" t="s">
        <v>171</v>
      </c>
      <c r="E205" s="157" t="s">
        <v>1</v>
      </c>
      <c r="F205" s="158" t="s">
        <v>173</v>
      </c>
      <c r="H205" s="159">
        <v>3</v>
      </c>
      <c r="I205" s="160"/>
      <c r="L205" s="156"/>
      <c r="M205" s="161"/>
      <c r="T205" s="162"/>
      <c r="AT205" s="157" t="s">
        <v>171</v>
      </c>
      <c r="AU205" s="157" t="s">
        <v>82</v>
      </c>
      <c r="AV205" s="13" t="s">
        <v>165</v>
      </c>
      <c r="AW205" s="13" t="s">
        <v>31</v>
      </c>
      <c r="AX205" s="13" t="s">
        <v>82</v>
      </c>
      <c r="AY205" s="157" t="s">
        <v>159</v>
      </c>
    </row>
    <row r="206" spans="2:65" s="1" customFormat="1" ht="24.2" customHeight="1">
      <c r="B206" s="129"/>
      <c r="C206" s="130" t="s">
        <v>316</v>
      </c>
      <c r="D206" s="130" t="s">
        <v>160</v>
      </c>
      <c r="E206" s="131" t="s">
        <v>1786</v>
      </c>
      <c r="F206" s="132" t="s">
        <v>1787</v>
      </c>
      <c r="G206" s="133" t="s">
        <v>218</v>
      </c>
      <c r="H206" s="134">
        <v>3</v>
      </c>
      <c r="I206" s="135"/>
      <c r="J206" s="136">
        <f>ROUND(I206*H206,2)</f>
        <v>0</v>
      </c>
      <c r="K206" s="132" t="s">
        <v>219</v>
      </c>
      <c r="L206" s="31"/>
      <c r="M206" s="137" t="s">
        <v>1</v>
      </c>
      <c r="N206" s="138" t="s">
        <v>39</v>
      </c>
      <c r="P206" s="139">
        <f>O206*H206</f>
        <v>0</v>
      </c>
      <c r="Q206" s="139">
        <v>0</v>
      </c>
      <c r="R206" s="139">
        <f>Q206*H206</f>
        <v>0</v>
      </c>
      <c r="S206" s="139">
        <v>0</v>
      </c>
      <c r="T206" s="140">
        <f>S206*H206</f>
        <v>0</v>
      </c>
      <c r="AR206" s="141" t="s">
        <v>268</v>
      </c>
      <c r="AT206" s="141" t="s">
        <v>160</v>
      </c>
      <c r="AU206" s="141" t="s">
        <v>82</v>
      </c>
      <c r="AY206" s="16" t="s">
        <v>159</v>
      </c>
      <c r="BE206" s="142">
        <f>IF(N206="základní",J206,0)</f>
        <v>0</v>
      </c>
      <c r="BF206" s="142">
        <f>IF(N206="snížená",J206,0)</f>
        <v>0</v>
      </c>
      <c r="BG206" s="142">
        <f>IF(N206="zákl. přenesená",J206,0)</f>
        <v>0</v>
      </c>
      <c r="BH206" s="142">
        <f>IF(N206="sníž. přenesená",J206,0)</f>
        <v>0</v>
      </c>
      <c r="BI206" s="142">
        <f>IF(N206="nulová",J206,0)</f>
        <v>0</v>
      </c>
      <c r="BJ206" s="16" t="s">
        <v>82</v>
      </c>
      <c r="BK206" s="142">
        <f>ROUND(I206*H206,2)</f>
        <v>0</v>
      </c>
      <c r="BL206" s="16" t="s">
        <v>268</v>
      </c>
      <c r="BM206" s="141" t="s">
        <v>1788</v>
      </c>
    </row>
    <row r="207" spans="2:65" s="1" customFormat="1">
      <c r="B207" s="31"/>
      <c r="D207" s="143" t="s">
        <v>167</v>
      </c>
      <c r="F207" s="144" t="s">
        <v>1787</v>
      </c>
      <c r="I207" s="145"/>
      <c r="L207" s="31"/>
      <c r="M207" s="146"/>
      <c r="T207" s="54"/>
      <c r="AT207" s="16" t="s">
        <v>167</v>
      </c>
      <c r="AU207" s="16" t="s">
        <v>82</v>
      </c>
    </row>
    <row r="208" spans="2:65" s="12" customFormat="1">
      <c r="B208" s="149"/>
      <c r="D208" s="143" t="s">
        <v>171</v>
      </c>
      <c r="E208" s="150" t="s">
        <v>1</v>
      </c>
      <c r="F208" s="151" t="s">
        <v>179</v>
      </c>
      <c r="H208" s="152">
        <v>3</v>
      </c>
      <c r="I208" s="153"/>
      <c r="L208" s="149"/>
      <c r="M208" s="154"/>
      <c r="T208" s="155"/>
      <c r="AT208" s="150" t="s">
        <v>171</v>
      </c>
      <c r="AU208" s="150" t="s">
        <v>82</v>
      </c>
      <c r="AV208" s="12" t="s">
        <v>84</v>
      </c>
      <c r="AW208" s="12" t="s">
        <v>31</v>
      </c>
      <c r="AX208" s="12" t="s">
        <v>74</v>
      </c>
      <c r="AY208" s="150" t="s">
        <v>159</v>
      </c>
    </row>
    <row r="209" spans="2:65" s="13" customFormat="1">
      <c r="B209" s="156"/>
      <c r="D209" s="143" t="s">
        <v>171</v>
      </c>
      <c r="E209" s="157" t="s">
        <v>1</v>
      </c>
      <c r="F209" s="158" t="s">
        <v>173</v>
      </c>
      <c r="H209" s="159">
        <v>3</v>
      </c>
      <c r="I209" s="160"/>
      <c r="L209" s="156"/>
      <c r="M209" s="161"/>
      <c r="T209" s="162"/>
      <c r="AT209" s="157" t="s">
        <v>171</v>
      </c>
      <c r="AU209" s="157" t="s">
        <v>82</v>
      </c>
      <c r="AV209" s="13" t="s">
        <v>165</v>
      </c>
      <c r="AW209" s="13" t="s">
        <v>31</v>
      </c>
      <c r="AX209" s="13" t="s">
        <v>82</v>
      </c>
      <c r="AY209" s="157" t="s">
        <v>159</v>
      </c>
    </row>
    <row r="210" spans="2:65" s="1" customFormat="1" ht="24.2" customHeight="1">
      <c r="B210" s="129"/>
      <c r="C210" s="130" t="s">
        <v>7</v>
      </c>
      <c r="D210" s="130" t="s">
        <v>160</v>
      </c>
      <c r="E210" s="131" t="s">
        <v>1789</v>
      </c>
      <c r="F210" s="132" t="s">
        <v>1790</v>
      </c>
      <c r="G210" s="133" t="s">
        <v>218</v>
      </c>
      <c r="H210" s="134">
        <v>3</v>
      </c>
      <c r="I210" s="135"/>
      <c r="J210" s="136">
        <f>ROUND(I210*H210,2)</f>
        <v>0</v>
      </c>
      <c r="K210" s="132" t="s">
        <v>219</v>
      </c>
      <c r="L210" s="31"/>
      <c r="M210" s="137" t="s">
        <v>1</v>
      </c>
      <c r="N210" s="138" t="s">
        <v>39</v>
      </c>
      <c r="P210" s="139">
        <f>O210*H210</f>
        <v>0</v>
      </c>
      <c r="Q210" s="139">
        <v>0</v>
      </c>
      <c r="R210" s="139">
        <f>Q210*H210</f>
        <v>0</v>
      </c>
      <c r="S210" s="139">
        <v>0</v>
      </c>
      <c r="T210" s="140">
        <f>S210*H210</f>
        <v>0</v>
      </c>
      <c r="AR210" s="141" t="s">
        <v>268</v>
      </c>
      <c r="AT210" s="141" t="s">
        <v>160</v>
      </c>
      <c r="AU210" s="141" t="s">
        <v>82</v>
      </c>
      <c r="AY210" s="16" t="s">
        <v>159</v>
      </c>
      <c r="BE210" s="142">
        <f>IF(N210="základní",J210,0)</f>
        <v>0</v>
      </c>
      <c r="BF210" s="142">
        <f>IF(N210="snížená",J210,0)</f>
        <v>0</v>
      </c>
      <c r="BG210" s="142">
        <f>IF(N210="zákl. přenesená",J210,0)</f>
        <v>0</v>
      </c>
      <c r="BH210" s="142">
        <f>IF(N210="sníž. přenesená",J210,0)</f>
        <v>0</v>
      </c>
      <c r="BI210" s="142">
        <f>IF(N210="nulová",J210,0)</f>
        <v>0</v>
      </c>
      <c r="BJ210" s="16" t="s">
        <v>82</v>
      </c>
      <c r="BK210" s="142">
        <f>ROUND(I210*H210,2)</f>
        <v>0</v>
      </c>
      <c r="BL210" s="16" t="s">
        <v>268</v>
      </c>
      <c r="BM210" s="141" t="s">
        <v>1791</v>
      </c>
    </row>
    <row r="211" spans="2:65" s="1" customFormat="1">
      <c r="B211" s="31"/>
      <c r="D211" s="143" t="s">
        <v>167</v>
      </c>
      <c r="F211" s="144" t="s">
        <v>1790</v>
      </c>
      <c r="I211" s="145"/>
      <c r="L211" s="31"/>
      <c r="M211" s="146"/>
      <c r="T211" s="54"/>
      <c r="AT211" s="16" t="s">
        <v>167</v>
      </c>
      <c r="AU211" s="16" t="s">
        <v>82</v>
      </c>
    </row>
    <row r="212" spans="2:65" s="12" customFormat="1">
      <c r="B212" s="149"/>
      <c r="D212" s="143" t="s">
        <v>171</v>
      </c>
      <c r="E212" s="150" t="s">
        <v>1</v>
      </c>
      <c r="F212" s="151" t="s">
        <v>179</v>
      </c>
      <c r="H212" s="152">
        <v>3</v>
      </c>
      <c r="I212" s="153"/>
      <c r="L212" s="149"/>
      <c r="M212" s="154"/>
      <c r="T212" s="155"/>
      <c r="AT212" s="150" t="s">
        <v>171</v>
      </c>
      <c r="AU212" s="150" t="s">
        <v>82</v>
      </c>
      <c r="AV212" s="12" t="s">
        <v>84</v>
      </c>
      <c r="AW212" s="12" t="s">
        <v>31</v>
      </c>
      <c r="AX212" s="12" t="s">
        <v>74</v>
      </c>
      <c r="AY212" s="150" t="s">
        <v>159</v>
      </c>
    </row>
    <row r="213" spans="2:65" s="13" customFormat="1">
      <c r="B213" s="156"/>
      <c r="D213" s="143" t="s">
        <v>171</v>
      </c>
      <c r="E213" s="157" t="s">
        <v>1</v>
      </c>
      <c r="F213" s="158" t="s">
        <v>173</v>
      </c>
      <c r="H213" s="159">
        <v>3</v>
      </c>
      <c r="I213" s="160"/>
      <c r="L213" s="156"/>
      <c r="M213" s="161"/>
      <c r="T213" s="162"/>
      <c r="AT213" s="157" t="s">
        <v>171</v>
      </c>
      <c r="AU213" s="157" t="s">
        <v>82</v>
      </c>
      <c r="AV213" s="13" t="s">
        <v>165</v>
      </c>
      <c r="AW213" s="13" t="s">
        <v>31</v>
      </c>
      <c r="AX213" s="13" t="s">
        <v>82</v>
      </c>
      <c r="AY213" s="157" t="s">
        <v>159</v>
      </c>
    </row>
    <row r="214" spans="2:65" s="1" customFormat="1" ht="24.2" customHeight="1">
      <c r="B214" s="129"/>
      <c r="C214" s="130" t="s">
        <v>329</v>
      </c>
      <c r="D214" s="130" t="s">
        <v>160</v>
      </c>
      <c r="E214" s="131" t="s">
        <v>1792</v>
      </c>
      <c r="F214" s="132" t="s">
        <v>1793</v>
      </c>
      <c r="G214" s="133" t="s">
        <v>218</v>
      </c>
      <c r="H214" s="134">
        <v>3</v>
      </c>
      <c r="I214" s="135"/>
      <c r="J214" s="136">
        <f>ROUND(I214*H214,2)</f>
        <v>0</v>
      </c>
      <c r="K214" s="132" t="s">
        <v>219</v>
      </c>
      <c r="L214" s="31"/>
      <c r="M214" s="137" t="s">
        <v>1</v>
      </c>
      <c r="N214" s="138" t="s">
        <v>39</v>
      </c>
      <c r="P214" s="139">
        <f>O214*H214</f>
        <v>0</v>
      </c>
      <c r="Q214" s="139">
        <v>0</v>
      </c>
      <c r="R214" s="139">
        <f>Q214*H214</f>
        <v>0</v>
      </c>
      <c r="S214" s="139">
        <v>0</v>
      </c>
      <c r="T214" s="140">
        <f>S214*H214</f>
        <v>0</v>
      </c>
      <c r="AR214" s="141" t="s">
        <v>268</v>
      </c>
      <c r="AT214" s="141" t="s">
        <v>160</v>
      </c>
      <c r="AU214" s="141" t="s">
        <v>82</v>
      </c>
      <c r="AY214" s="16" t="s">
        <v>159</v>
      </c>
      <c r="BE214" s="142">
        <f>IF(N214="základní",J214,0)</f>
        <v>0</v>
      </c>
      <c r="BF214" s="142">
        <f>IF(N214="snížená",J214,0)</f>
        <v>0</v>
      </c>
      <c r="BG214" s="142">
        <f>IF(N214="zákl. přenesená",J214,0)</f>
        <v>0</v>
      </c>
      <c r="BH214" s="142">
        <f>IF(N214="sníž. přenesená",J214,0)</f>
        <v>0</v>
      </c>
      <c r="BI214" s="142">
        <f>IF(N214="nulová",J214,0)</f>
        <v>0</v>
      </c>
      <c r="BJ214" s="16" t="s">
        <v>82</v>
      </c>
      <c r="BK214" s="142">
        <f>ROUND(I214*H214,2)</f>
        <v>0</v>
      </c>
      <c r="BL214" s="16" t="s">
        <v>268</v>
      </c>
      <c r="BM214" s="141" t="s">
        <v>1794</v>
      </c>
    </row>
    <row r="215" spans="2:65" s="1" customFormat="1">
      <c r="B215" s="31"/>
      <c r="D215" s="143" t="s">
        <v>167</v>
      </c>
      <c r="F215" s="144" t="s">
        <v>1793</v>
      </c>
      <c r="I215" s="145"/>
      <c r="L215" s="31"/>
      <c r="M215" s="146"/>
      <c r="T215" s="54"/>
      <c r="AT215" s="16" t="s">
        <v>167</v>
      </c>
      <c r="AU215" s="16" t="s">
        <v>82</v>
      </c>
    </row>
    <row r="216" spans="2:65" s="12" customFormat="1">
      <c r="B216" s="149"/>
      <c r="D216" s="143" t="s">
        <v>171</v>
      </c>
      <c r="E216" s="150" t="s">
        <v>1</v>
      </c>
      <c r="F216" s="151" t="s">
        <v>179</v>
      </c>
      <c r="H216" s="152">
        <v>3</v>
      </c>
      <c r="I216" s="153"/>
      <c r="L216" s="149"/>
      <c r="M216" s="154"/>
      <c r="T216" s="155"/>
      <c r="AT216" s="150" t="s">
        <v>171</v>
      </c>
      <c r="AU216" s="150" t="s">
        <v>82</v>
      </c>
      <c r="AV216" s="12" t="s">
        <v>84</v>
      </c>
      <c r="AW216" s="12" t="s">
        <v>31</v>
      </c>
      <c r="AX216" s="12" t="s">
        <v>74</v>
      </c>
      <c r="AY216" s="150" t="s">
        <v>159</v>
      </c>
    </row>
    <row r="217" spans="2:65" s="14" customFormat="1">
      <c r="B217" s="163"/>
      <c r="D217" s="143" t="s">
        <v>171</v>
      </c>
      <c r="E217" s="164" t="s">
        <v>1</v>
      </c>
      <c r="F217" s="165" t="s">
        <v>1795</v>
      </c>
      <c r="H217" s="164" t="s">
        <v>1</v>
      </c>
      <c r="I217" s="166"/>
      <c r="L217" s="163"/>
      <c r="M217" s="167"/>
      <c r="T217" s="168"/>
      <c r="AT217" s="164" t="s">
        <v>171</v>
      </c>
      <c r="AU217" s="164" t="s">
        <v>82</v>
      </c>
      <c r="AV217" s="14" t="s">
        <v>82</v>
      </c>
      <c r="AW217" s="14" t="s">
        <v>31</v>
      </c>
      <c r="AX217" s="14" t="s">
        <v>74</v>
      </c>
      <c r="AY217" s="164" t="s">
        <v>159</v>
      </c>
    </row>
    <row r="218" spans="2:65" s="13" customFormat="1">
      <c r="B218" s="156"/>
      <c r="D218" s="143" t="s">
        <v>171</v>
      </c>
      <c r="E218" s="157" t="s">
        <v>1</v>
      </c>
      <c r="F218" s="158" t="s">
        <v>173</v>
      </c>
      <c r="H218" s="159">
        <v>3</v>
      </c>
      <c r="I218" s="160"/>
      <c r="L218" s="156"/>
      <c r="M218" s="161"/>
      <c r="T218" s="162"/>
      <c r="AT218" s="157" t="s">
        <v>171</v>
      </c>
      <c r="AU218" s="157" t="s">
        <v>82</v>
      </c>
      <c r="AV218" s="13" t="s">
        <v>165</v>
      </c>
      <c r="AW218" s="13" t="s">
        <v>31</v>
      </c>
      <c r="AX218" s="13" t="s">
        <v>82</v>
      </c>
      <c r="AY218" s="157" t="s">
        <v>159</v>
      </c>
    </row>
    <row r="219" spans="2:65" s="1" customFormat="1" ht="24.2" customHeight="1">
      <c r="B219" s="129"/>
      <c r="C219" s="130" t="s">
        <v>336</v>
      </c>
      <c r="D219" s="130" t="s">
        <v>160</v>
      </c>
      <c r="E219" s="131" t="s">
        <v>1796</v>
      </c>
      <c r="F219" s="132" t="s">
        <v>1797</v>
      </c>
      <c r="G219" s="133" t="s">
        <v>218</v>
      </c>
      <c r="H219" s="134">
        <v>2</v>
      </c>
      <c r="I219" s="135"/>
      <c r="J219" s="136">
        <f>ROUND(I219*H219,2)</f>
        <v>0</v>
      </c>
      <c r="K219" s="132" t="s">
        <v>219</v>
      </c>
      <c r="L219" s="31"/>
      <c r="M219" s="137" t="s">
        <v>1</v>
      </c>
      <c r="N219" s="138" t="s">
        <v>39</v>
      </c>
      <c r="P219" s="139">
        <f>O219*H219</f>
        <v>0</v>
      </c>
      <c r="Q219" s="139">
        <v>0</v>
      </c>
      <c r="R219" s="139">
        <f>Q219*H219</f>
        <v>0</v>
      </c>
      <c r="S219" s="139">
        <v>0</v>
      </c>
      <c r="T219" s="140">
        <f>S219*H219</f>
        <v>0</v>
      </c>
      <c r="AR219" s="141" t="s">
        <v>268</v>
      </c>
      <c r="AT219" s="141" t="s">
        <v>160</v>
      </c>
      <c r="AU219" s="141" t="s">
        <v>82</v>
      </c>
      <c r="AY219" s="16" t="s">
        <v>159</v>
      </c>
      <c r="BE219" s="142">
        <f>IF(N219="základní",J219,0)</f>
        <v>0</v>
      </c>
      <c r="BF219" s="142">
        <f>IF(N219="snížená",J219,0)</f>
        <v>0</v>
      </c>
      <c r="BG219" s="142">
        <f>IF(N219="zákl. přenesená",J219,0)</f>
        <v>0</v>
      </c>
      <c r="BH219" s="142">
        <f>IF(N219="sníž. přenesená",J219,0)</f>
        <v>0</v>
      </c>
      <c r="BI219" s="142">
        <f>IF(N219="nulová",J219,0)</f>
        <v>0</v>
      </c>
      <c r="BJ219" s="16" t="s">
        <v>82</v>
      </c>
      <c r="BK219" s="142">
        <f>ROUND(I219*H219,2)</f>
        <v>0</v>
      </c>
      <c r="BL219" s="16" t="s">
        <v>268</v>
      </c>
      <c r="BM219" s="141" t="s">
        <v>1798</v>
      </c>
    </row>
    <row r="220" spans="2:65" s="1" customFormat="1">
      <c r="B220" s="31"/>
      <c r="D220" s="143" t="s">
        <v>167</v>
      </c>
      <c r="F220" s="144" t="s">
        <v>1797</v>
      </c>
      <c r="I220" s="145"/>
      <c r="L220" s="31"/>
      <c r="M220" s="146"/>
      <c r="T220" s="54"/>
      <c r="AT220" s="16" t="s">
        <v>167</v>
      </c>
      <c r="AU220" s="16" t="s">
        <v>82</v>
      </c>
    </row>
    <row r="221" spans="2:65" s="12" customFormat="1">
      <c r="B221" s="149"/>
      <c r="D221" s="143" t="s">
        <v>171</v>
      </c>
      <c r="E221" s="150" t="s">
        <v>1</v>
      </c>
      <c r="F221" s="151" t="s">
        <v>84</v>
      </c>
      <c r="H221" s="152">
        <v>2</v>
      </c>
      <c r="I221" s="153"/>
      <c r="L221" s="149"/>
      <c r="M221" s="154"/>
      <c r="T221" s="155"/>
      <c r="AT221" s="150" t="s">
        <v>171</v>
      </c>
      <c r="AU221" s="150" t="s">
        <v>82</v>
      </c>
      <c r="AV221" s="12" t="s">
        <v>84</v>
      </c>
      <c r="AW221" s="12" t="s">
        <v>31</v>
      </c>
      <c r="AX221" s="12" t="s">
        <v>74</v>
      </c>
      <c r="AY221" s="150" t="s">
        <v>159</v>
      </c>
    </row>
    <row r="222" spans="2:65" s="14" customFormat="1">
      <c r="B222" s="163"/>
      <c r="D222" s="143" t="s">
        <v>171</v>
      </c>
      <c r="E222" s="164" t="s">
        <v>1</v>
      </c>
      <c r="F222" s="165" t="s">
        <v>1799</v>
      </c>
      <c r="H222" s="164" t="s">
        <v>1</v>
      </c>
      <c r="I222" s="166"/>
      <c r="L222" s="163"/>
      <c r="M222" s="167"/>
      <c r="T222" s="168"/>
      <c r="AT222" s="164" t="s">
        <v>171</v>
      </c>
      <c r="AU222" s="164" t="s">
        <v>82</v>
      </c>
      <c r="AV222" s="14" t="s">
        <v>82</v>
      </c>
      <c r="AW222" s="14" t="s">
        <v>31</v>
      </c>
      <c r="AX222" s="14" t="s">
        <v>74</v>
      </c>
      <c r="AY222" s="164" t="s">
        <v>159</v>
      </c>
    </row>
    <row r="223" spans="2:65" s="13" customFormat="1">
      <c r="B223" s="156"/>
      <c r="D223" s="143" t="s">
        <v>171</v>
      </c>
      <c r="E223" s="157" t="s">
        <v>1</v>
      </c>
      <c r="F223" s="158" t="s">
        <v>173</v>
      </c>
      <c r="H223" s="159">
        <v>2</v>
      </c>
      <c r="I223" s="160"/>
      <c r="L223" s="156"/>
      <c r="M223" s="161"/>
      <c r="T223" s="162"/>
      <c r="AT223" s="157" t="s">
        <v>171</v>
      </c>
      <c r="AU223" s="157" t="s">
        <v>82</v>
      </c>
      <c r="AV223" s="13" t="s">
        <v>165</v>
      </c>
      <c r="AW223" s="13" t="s">
        <v>31</v>
      </c>
      <c r="AX223" s="13" t="s">
        <v>82</v>
      </c>
      <c r="AY223" s="157" t="s">
        <v>159</v>
      </c>
    </row>
    <row r="224" spans="2:65" s="1" customFormat="1" ht="24.2" customHeight="1">
      <c r="B224" s="129"/>
      <c r="C224" s="130" t="s">
        <v>342</v>
      </c>
      <c r="D224" s="130" t="s">
        <v>160</v>
      </c>
      <c r="E224" s="131" t="s">
        <v>1800</v>
      </c>
      <c r="F224" s="132" t="s">
        <v>1801</v>
      </c>
      <c r="G224" s="133" t="s">
        <v>218</v>
      </c>
      <c r="H224" s="134">
        <v>1</v>
      </c>
      <c r="I224" s="135"/>
      <c r="J224" s="136">
        <f>ROUND(I224*H224,2)</f>
        <v>0</v>
      </c>
      <c r="K224" s="132" t="s">
        <v>219</v>
      </c>
      <c r="L224" s="31"/>
      <c r="M224" s="137" t="s">
        <v>1</v>
      </c>
      <c r="N224" s="138" t="s">
        <v>39</v>
      </c>
      <c r="P224" s="139">
        <f>O224*H224</f>
        <v>0</v>
      </c>
      <c r="Q224" s="139">
        <v>0</v>
      </c>
      <c r="R224" s="139">
        <f>Q224*H224</f>
        <v>0</v>
      </c>
      <c r="S224" s="139">
        <v>0</v>
      </c>
      <c r="T224" s="140">
        <f>S224*H224</f>
        <v>0</v>
      </c>
      <c r="AR224" s="141" t="s">
        <v>268</v>
      </c>
      <c r="AT224" s="141" t="s">
        <v>160</v>
      </c>
      <c r="AU224" s="141" t="s">
        <v>82</v>
      </c>
      <c r="AY224" s="16" t="s">
        <v>159</v>
      </c>
      <c r="BE224" s="142">
        <f>IF(N224="základní",J224,0)</f>
        <v>0</v>
      </c>
      <c r="BF224" s="142">
        <f>IF(N224="snížená",J224,0)</f>
        <v>0</v>
      </c>
      <c r="BG224" s="142">
        <f>IF(N224="zákl. přenesená",J224,0)</f>
        <v>0</v>
      </c>
      <c r="BH224" s="142">
        <f>IF(N224="sníž. přenesená",J224,0)</f>
        <v>0</v>
      </c>
      <c r="BI224" s="142">
        <f>IF(N224="nulová",J224,0)</f>
        <v>0</v>
      </c>
      <c r="BJ224" s="16" t="s">
        <v>82</v>
      </c>
      <c r="BK224" s="142">
        <f>ROUND(I224*H224,2)</f>
        <v>0</v>
      </c>
      <c r="BL224" s="16" t="s">
        <v>268</v>
      </c>
      <c r="BM224" s="141" t="s">
        <v>1802</v>
      </c>
    </row>
    <row r="225" spans="2:65" s="1" customFormat="1">
      <c r="B225" s="31"/>
      <c r="D225" s="143" t="s">
        <v>167</v>
      </c>
      <c r="F225" s="144" t="s">
        <v>1801</v>
      </c>
      <c r="I225" s="145"/>
      <c r="L225" s="31"/>
      <c r="M225" s="146"/>
      <c r="T225" s="54"/>
      <c r="AT225" s="16" t="s">
        <v>167</v>
      </c>
      <c r="AU225" s="16" t="s">
        <v>82</v>
      </c>
    </row>
    <row r="226" spans="2:65" s="12" customFormat="1">
      <c r="B226" s="149"/>
      <c r="D226" s="143" t="s">
        <v>171</v>
      </c>
      <c r="E226" s="150" t="s">
        <v>1</v>
      </c>
      <c r="F226" s="151" t="s">
        <v>82</v>
      </c>
      <c r="H226" s="152">
        <v>1</v>
      </c>
      <c r="I226" s="153"/>
      <c r="L226" s="149"/>
      <c r="M226" s="154"/>
      <c r="T226" s="155"/>
      <c r="AT226" s="150" t="s">
        <v>171</v>
      </c>
      <c r="AU226" s="150" t="s">
        <v>82</v>
      </c>
      <c r="AV226" s="12" t="s">
        <v>84</v>
      </c>
      <c r="AW226" s="12" t="s">
        <v>31</v>
      </c>
      <c r="AX226" s="12" t="s">
        <v>74</v>
      </c>
      <c r="AY226" s="150" t="s">
        <v>159</v>
      </c>
    </row>
    <row r="227" spans="2:65" s="14" customFormat="1">
      <c r="B227" s="163"/>
      <c r="D227" s="143" t="s">
        <v>171</v>
      </c>
      <c r="E227" s="164" t="s">
        <v>1</v>
      </c>
      <c r="F227" s="165" t="s">
        <v>1803</v>
      </c>
      <c r="H227" s="164" t="s">
        <v>1</v>
      </c>
      <c r="I227" s="166"/>
      <c r="L227" s="163"/>
      <c r="M227" s="167"/>
      <c r="T227" s="168"/>
      <c r="AT227" s="164" t="s">
        <v>171</v>
      </c>
      <c r="AU227" s="164" t="s">
        <v>82</v>
      </c>
      <c r="AV227" s="14" t="s">
        <v>82</v>
      </c>
      <c r="AW227" s="14" t="s">
        <v>31</v>
      </c>
      <c r="AX227" s="14" t="s">
        <v>74</v>
      </c>
      <c r="AY227" s="164" t="s">
        <v>159</v>
      </c>
    </row>
    <row r="228" spans="2:65" s="13" customFormat="1">
      <c r="B228" s="156"/>
      <c r="D228" s="143" t="s">
        <v>171</v>
      </c>
      <c r="E228" s="157" t="s">
        <v>1</v>
      </c>
      <c r="F228" s="158" t="s">
        <v>173</v>
      </c>
      <c r="H228" s="159">
        <v>1</v>
      </c>
      <c r="I228" s="160"/>
      <c r="L228" s="156"/>
      <c r="M228" s="161"/>
      <c r="T228" s="162"/>
      <c r="AT228" s="157" t="s">
        <v>171</v>
      </c>
      <c r="AU228" s="157" t="s">
        <v>82</v>
      </c>
      <c r="AV228" s="13" t="s">
        <v>165</v>
      </c>
      <c r="AW228" s="13" t="s">
        <v>31</v>
      </c>
      <c r="AX228" s="13" t="s">
        <v>82</v>
      </c>
      <c r="AY228" s="157" t="s">
        <v>159</v>
      </c>
    </row>
    <row r="229" spans="2:65" s="1" customFormat="1" ht="24.2" customHeight="1">
      <c r="B229" s="129"/>
      <c r="C229" s="130" t="s">
        <v>349</v>
      </c>
      <c r="D229" s="130" t="s">
        <v>160</v>
      </c>
      <c r="E229" s="131" t="s">
        <v>1804</v>
      </c>
      <c r="F229" s="132" t="s">
        <v>1805</v>
      </c>
      <c r="G229" s="133" t="s">
        <v>218</v>
      </c>
      <c r="H229" s="134">
        <v>4</v>
      </c>
      <c r="I229" s="135"/>
      <c r="J229" s="136">
        <f>ROUND(I229*H229,2)</f>
        <v>0</v>
      </c>
      <c r="K229" s="132" t="s">
        <v>219</v>
      </c>
      <c r="L229" s="31"/>
      <c r="M229" s="137" t="s">
        <v>1</v>
      </c>
      <c r="N229" s="138" t="s">
        <v>39</v>
      </c>
      <c r="P229" s="139">
        <f>O229*H229</f>
        <v>0</v>
      </c>
      <c r="Q229" s="139">
        <v>0</v>
      </c>
      <c r="R229" s="139">
        <f>Q229*H229</f>
        <v>0</v>
      </c>
      <c r="S229" s="139">
        <v>0</v>
      </c>
      <c r="T229" s="140">
        <f>S229*H229</f>
        <v>0</v>
      </c>
      <c r="AR229" s="141" t="s">
        <v>268</v>
      </c>
      <c r="AT229" s="141" t="s">
        <v>160</v>
      </c>
      <c r="AU229" s="141" t="s">
        <v>82</v>
      </c>
      <c r="AY229" s="16" t="s">
        <v>159</v>
      </c>
      <c r="BE229" s="142">
        <f>IF(N229="základní",J229,0)</f>
        <v>0</v>
      </c>
      <c r="BF229" s="142">
        <f>IF(N229="snížená",J229,0)</f>
        <v>0</v>
      </c>
      <c r="BG229" s="142">
        <f>IF(N229="zákl. přenesená",J229,0)</f>
        <v>0</v>
      </c>
      <c r="BH229" s="142">
        <f>IF(N229="sníž. přenesená",J229,0)</f>
        <v>0</v>
      </c>
      <c r="BI229" s="142">
        <f>IF(N229="nulová",J229,0)</f>
        <v>0</v>
      </c>
      <c r="BJ229" s="16" t="s">
        <v>82</v>
      </c>
      <c r="BK229" s="142">
        <f>ROUND(I229*H229,2)</f>
        <v>0</v>
      </c>
      <c r="BL229" s="16" t="s">
        <v>268</v>
      </c>
      <c r="BM229" s="141" t="s">
        <v>1806</v>
      </c>
    </row>
    <row r="230" spans="2:65" s="1" customFormat="1">
      <c r="B230" s="31"/>
      <c r="D230" s="143" t="s">
        <v>167</v>
      </c>
      <c r="F230" s="144" t="s">
        <v>1805</v>
      </c>
      <c r="I230" s="145"/>
      <c r="L230" s="31"/>
      <c r="M230" s="146"/>
      <c r="T230" s="54"/>
      <c r="AT230" s="16" t="s">
        <v>167</v>
      </c>
      <c r="AU230" s="16" t="s">
        <v>82</v>
      </c>
    </row>
    <row r="231" spans="2:65" s="12" customFormat="1">
      <c r="B231" s="149"/>
      <c r="D231" s="143" t="s">
        <v>171</v>
      </c>
      <c r="E231" s="150" t="s">
        <v>1</v>
      </c>
      <c r="F231" s="151" t="s">
        <v>165</v>
      </c>
      <c r="H231" s="152">
        <v>4</v>
      </c>
      <c r="I231" s="153"/>
      <c r="L231" s="149"/>
      <c r="M231" s="154"/>
      <c r="T231" s="155"/>
      <c r="AT231" s="150" t="s">
        <v>171</v>
      </c>
      <c r="AU231" s="150" t="s">
        <v>82</v>
      </c>
      <c r="AV231" s="12" t="s">
        <v>84</v>
      </c>
      <c r="AW231" s="12" t="s">
        <v>31</v>
      </c>
      <c r="AX231" s="12" t="s">
        <v>74</v>
      </c>
      <c r="AY231" s="150" t="s">
        <v>159</v>
      </c>
    </row>
    <row r="232" spans="2:65" s="14" customFormat="1">
      <c r="B232" s="163"/>
      <c r="D232" s="143" t="s">
        <v>171</v>
      </c>
      <c r="E232" s="164" t="s">
        <v>1</v>
      </c>
      <c r="F232" s="165" t="s">
        <v>1803</v>
      </c>
      <c r="H232" s="164" t="s">
        <v>1</v>
      </c>
      <c r="I232" s="166"/>
      <c r="L232" s="163"/>
      <c r="M232" s="167"/>
      <c r="T232" s="168"/>
      <c r="AT232" s="164" t="s">
        <v>171</v>
      </c>
      <c r="AU232" s="164" t="s">
        <v>82</v>
      </c>
      <c r="AV232" s="14" t="s">
        <v>82</v>
      </c>
      <c r="AW232" s="14" t="s">
        <v>31</v>
      </c>
      <c r="AX232" s="14" t="s">
        <v>74</v>
      </c>
      <c r="AY232" s="164" t="s">
        <v>159</v>
      </c>
    </row>
    <row r="233" spans="2:65" s="13" customFormat="1">
      <c r="B233" s="156"/>
      <c r="D233" s="143" t="s">
        <v>171</v>
      </c>
      <c r="E233" s="157" t="s">
        <v>1</v>
      </c>
      <c r="F233" s="158" t="s">
        <v>173</v>
      </c>
      <c r="H233" s="159">
        <v>4</v>
      </c>
      <c r="I233" s="160"/>
      <c r="L233" s="156"/>
      <c r="M233" s="161"/>
      <c r="T233" s="162"/>
      <c r="AT233" s="157" t="s">
        <v>171</v>
      </c>
      <c r="AU233" s="157" t="s">
        <v>82</v>
      </c>
      <c r="AV233" s="13" t="s">
        <v>165</v>
      </c>
      <c r="AW233" s="13" t="s">
        <v>31</v>
      </c>
      <c r="AX233" s="13" t="s">
        <v>82</v>
      </c>
      <c r="AY233" s="157" t="s">
        <v>159</v>
      </c>
    </row>
    <row r="234" spans="2:65" s="11" customFormat="1" ht="25.9" customHeight="1">
      <c r="B234" s="119"/>
      <c r="D234" s="120" t="s">
        <v>73</v>
      </c>
      <c r="E234" s="121" t="s">
        <v>822</v>
      </c>
      <c r="F234" s="121" t="s">
        <v>823</v>
      </c>
      <c r="I234" s="122"/>
      <c r="J234" s="123">
        <f>BK234</f>
        <v>0</v>
      </c>
      <c r="L234" s="119"/>
      <c r="M234" s="124"/>
      <c r="P234" s="125">
        <f>P235</f>
        <v>0</v>
      </c>
      <c r="R234" s="125">
        <f>R235</f>
        <v>0</v>
      </c>
      <c r="T234" s="126">
        <f>T235</f>
        <v>0</v>
      </c>
      <c r="AR234" s="120" t="s">
        <v>84</v>
      </c>
      <c r="AT234" s="127" t="s">
        <v>73</v>
      </c>
      <c r="AU234" s="127" t="s">
        <v>74</v>
      </c>
      <c r="AY234" s="120" t="s">
        <v>159</v>
      </c>
      <c r="BK234" s="128">
        <f>BK235</f>
        <v>0</v>
      </c>
    </row>
    <row r="235" spans="2:65" s="11" customFormat="1" ht="22.9" customHeight="1">
      <c r="B235" s="119"/>
      <c r="D235" s="120" t="s">
        <v>73</v>
      </c>
      <c r="E235" s="179" t="s">
        <v>746</v>
      </c>
      <c r="F235" s="179" t="s">
        <v>747</v>
      </c>
      <c r="I235" s="122"/>
      <c r="J235" s="180">
        <f>BK235</f>
        <v>0</v>
      </c>
      <c r="L235" s="119"/>
      <c r="M235" s="124"/>
      <c r="P235" s="125">
        <f>SUM(P236:P241)</f>
        <v>0</v>
      </c>
      <c r="R235" s="125">
        <f>SUM(R236:R241)</f>
        <v>0</v>
      </c>
      <c r="T235" s="126">
        <f>SUM(T236:T241)</f>
        <v>0</v>
      </c>
      <c r="AR235" s="120" t="s">
        <v>84</v>
      </c>
      <c r="AT235" s="127" t="s">
        <v>73</v>
      </c>
      <c r="AU235" s="127" t="s">
        <v>82</v>
      </c>
      <c r="AY235" s="120" t="s">
        <v>159</v>
      </c>
      <c r="BK235" s="128">
        <f>SUM(BK236:BK241)</f>
        <v>0</v>
      </c>
    </row>
    <row r="236" spans="2:65" s="1" customFormat="1" ht="16.5" customHeight="1">
      <c r="B236" s="129"/>
      <c r="C236" s="130" t="s">
        <v>356</v>
      </c>
      <c r="D236" s="130" t="s">
        <v>160</v>
      </c>
      <c r="E236" s="131" t="s">
        <v>781</v>
      </c>
      <c r="F236" s="132" t="s">
        <v>782</v>
      </c>
      <c r="G236" s="133" t="s">
        <v>783</v>
      </c>
      <c r="H236" s="181"/>
      <c r="I236" s="135"/>
      <c r="J236" s="136">
        <f>ROUND(I236*H236,2)</f>
        <v>0</v>
      </c>
      <c r="K236" s="132" t="s">
        <v>164</v>
      </c>
      <c r="L236" s="31"/>
      <c r="M236" s="137" t="s">
        <v>1</v>
      </c>
      <c r="N236" s="138" t="s">
        <v>39</v>
      </c>
      <c r="P236" s="139">
        <f>O236*H236</f>
        <v>0</v>
      </c>
      <c r="Q236" s="139">
        <v>0</v>
      </c>
      <c r="R236" s="139">
        <f>Q236*H236</f>
        <v>0</v>
      </c>
      <c r="S236" s="139">
        <v>0</v>
      </c>
      <c r="T236" s="140">
        <f>S236*H236</f>
        <v>0</v>
      </c>
      <c r="AR236" s="141" t="s">
        <v>268</v>
      </c>
      <c r="AT236" s="141" t="s">
        <v>160</v>
      </c>
      <c r="AU236" s="141" t="s">
        <v>84</v>
      </c>
      <c r="AY236" s="16" t="s">
        <v>159</v>
      </c>
      <c r="BE236" s="142">
        <f>IF(N236="základní",J236,0)</f>
        <v>0</v>
      </c>
      <c r="BF236" s="142">
        <f>IF(N236="snížená",J236,0)</f>
        <v>0</v>
      </c>
      <c r="BG236" s="142">
        <f>IF(N236="zákl. přenesená",J236,0)</f>
        <v>0</v>
      </c>
      <c r="BH236" s="142">
        <f>IF(N236="sníž. přenesená",J236,0)</f>
        <v>0</v>
      </c>
      <c r="BI236" s="142">
        <f>IF(N236="nulová",J236,0)</f>
        <v>0</v>
      </c>
      <c r="BJ236" s="16" t="s">
        <v>82</v>
      </c>
      <c r="BK236" s="142">
        <f>ROUND(I236*H236,2)</f>
        <v>0</v>
      </c>
      <c r="BL236" s="16" t="s">
        <v>268</v>
      </c>
      <c r="BM236" s="141" t="s">
        <v>1807</v>
      </c>
    </row>
    <row r="237" spans="2:65" s="1" customFormat="1" ht="19.5">
      <c r="B237" s="31"/>
      <c r="D237" s="143" t="s">
        <v>167</v>
      </c>
      <c r="F237" s="144" t="s">
        <v>785</v>
      </c>
      <c r="I237" s="145"/>
      <c r="L237" s="31"/>
      <c r="M237" s="146"/>
      <c r="T237" s="54"/>
      <c r="AT237" s="16" t="s">
        <v>167</v>
      </c>
      <c r="AU237" s="16" t="s">
        <v>84</v>
      </c>
    </row>
    <row r="238" spans="2:65" s="1" customFormat="1">
      <c r="B238" s="31"/>
      <c r="D238" s="147" t="s">
        <v>169</v>
      </c>
      <c r="F238" s="148" t="s">
        <v>786</v>
      </c>
      <c r="I238" s="145"/>
      <c r="L238" s="31"/>
      <c r="M238" s="146"/>
      <c r="T238" s="54"/>
      <c r="AT238" s="16" t="s">
        <v>169</v>
      </c>
      <c r="AU238" s="16" t="s">
        <v>84</v>
      </c>
    </row>
    <row r="239" spans="2:65" s="1" customFormat="1" ht="16.5" customHeight="1">
      <c r="B239" s="129"/>
      <c r="C239" s="130" t="s">
        <v>308</v>
      </c>
      <c r="D239" s="130" t="s">
        <v>160</v>
      </c>
      <c r="E239" s="131" t="s">
        <v>788</v>
      </c>
      <c r="F239" s="132" t="s">
        <v>789</v>
      </c>
      <c r="G239" s="133" t="s">
        <v>783</v>
      </c>
      <c r="H239" s="181"/>
      <c r="I239" s="135"/>
      <c r="J239" s="136">
        <f>ROUND(I239*H239,2)</f>
        <v>0</v>
      </c>
      <c r="K239" s="132" t="s">
        <v>164</v>
      </c>
      <c r="L239" s="31"/>
      <c r="M239" s="137" t="s">
        <v>1</v>
      </c>
      <c r="N239" s="138" t="s">
        <v>39</v>
      </c>
      <c r="P239" s="139">
        <f>O239*H239</f>
        <v>0</v>
      </c>
      <c r="Q239" s="139">
        <v>0</v>
      </c>
      <c r="R239" s="139">
        <f>Q239*H239</f>
        <v>0</v>
      </c>
      <c r="S239" s="139">
        <v>0</v>
      </c>
      <c r="T239" s="140">
        <f>S239*H239</f>
        <v>0</v>
      </c>
      <c r="AR239" s="141" t="s">
        <v>268</v>
      </c>
      <c r="AT239" s="141" t="s">
        <v>160</v>
      </c>
      <c r="AU239" s="141" t="s">
        <v>84</v>
      </c>
      <c r="AY239" s="16" t="s">
        <v>159</v>
      </c>
      <c r="BE239" s="142">
        <f>IF(N239="základní",J239,0)</f>
        <v>0</v>
      </c>
      <c r="BF239" s="142">
        <f>IF(N239="snížená",J239,0)</f>
        <v>0</v>
      </c>
      <c r="BG239" s="142">
        <f>IF(N239="zákl. přenesená",J239,0)</f>
        <v>0</v>
      </c>
      <c r="BH239" s="142">
        <f>IF(N239="sníž. přenesená",J239,0)</f>
        <v>0</v>
      </c>
      <c r="BI239" s="142">
        <f>IF(N239="nulová",J239,0)</f>
        <v>0</v>
      </c>
      <c r="BJ239" s="16" t="s">
        <v>82</v>
      </c>
      <c r="BK239" s="142">
        <f>ROUND(I239*H239,2)</f>
        <v>0</v>
      </c>
      <c r="BL239" s="16" t="s">
        <v>268</v>
      </c>
      <c r="BM239" s="141" t="s">
        <v>1808</v>
      </c>
    </row>
    <row r="240" spans="2:65" s="1" customFormat="1" ht="19.5">
      <c r="B240" s="31"/>
      <c r="D240" s="143" t="s">
        <v>167</v>
      </c>
      <c r="F240" s="144" t="s">
        <v>791</v>
      </c>
      <c r="I240" s="145"/>
      <c r="L240" s="31"/>
      <c r="M240" s="146"/>
      <c r="T240" s="54"/>
      <c r="AT240" s="16" t="s">
        <v>167</v>
      </c>
      <c r="AU240" s="16" t="s">
        <v>84</v>
      </c>
    </row>
    <row r="241" spans="2:47" s="1" customFormat="1">
      <c r="B241" s="31"/>
      <c r="D241" s="147" t="s">
        <v>169</v>
      </c>
      <c r="F241" s="148" t="s">
        <v>792</v>
      </c>
      <c r="I241" s="145"/>
      <c r="L241" s="31"/>
      <c r="M241" s="182"/>
      <c r="N241" s="183"/>
      <c r="O241" s="183"/>
      <c r="P241" s="183"/>
      <c r="Q241" s="183"/>
      <c r="R241" s="183"/>
      <c r="S241" s="183"/>
      <c r="T241" s="184"/>
      <c r="AT241" s="16" t="s">
        <v>169</v>
      </c>
      <c r="AU241" s="16" t="s">
        <v>84</v>
      </c>
    </row>
    <row r="242" spans="2:47" s="1" customFormat="1" ht="6.95" customHeight="1">
      <c r="B242" s="43"/>
      <c r="C242" s="44"/>
      <c r="D242" s="44"/>
      <c r="E242" s="44"/>
      <c r="F242" s="44"/>
      <c r="G242" s="44"/>
      <c r="H242" s="44"/>
      <c r="I242" s="44"/>
      <c r="J242" s="44"/>
      <c r="K242" s="44"/>
      <c r="L242" s="31"/>
    </row>
  </sheetData>
  <sheetProtection algorithmName="SHA-512" hashValue="j4uB6lASnYKCj13YHdkLyvpMkFUVceFztexK7XPxIWO1yv9sWC0hLqttadtBThcVJgc9v/cullkzxeOzyiIrdw==" saltValue="b6nUnDimB0PXSxxNA7MR6w==" spinCount="100000" sheet="1" objects="1" scenarios="1"/>
  <protectedRanges>
    <protectedRange sqref="B3:K28 B42:K77 I1:I1048576" name="Oblast1"/>
  </protectedRanges>
  <autoFilter ref="C118:K241" xr:uid="{00000000-0009-0000-0000-000005000000}"/>
  <mergeCells count="9">
    <mergeCell ref="E87:H87"/>
    <mergeCell ref="E109:H109"/>
    <mergeCell ref="E111:H111"/>
    <mergeCell ref="L2:V2"/>
    <mergeCell ref="E7:H7"/>
    <mergeCell ref="E9:H9"/>
    <mergeCell ref="E18:H18"/>
    <mergeCell ref="E27:H27"/>
    <mergeCell ref="E85:H85"/>
  </mergeCells>
  <hyperlinks>
    <hyperlink ref="F238" r:id="rId1" xr:uid="{00000000-0004-0000-0500-000000000000}"/>
    <hyperlink ref="F241" r:id="rId2" xr:uid="{00000000-0004-0000-0500-000001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BM161"/>
  <sheetViews>
    <sheetView showGridLines="0" topLeftCell="A103" workbookViewId="0">
      <selection activeCell="I38" sqref="I38"/>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10" t="s">
        <v>5</v>
      </c>
      <c r="M2" s="199"/>
      <c r="N2" s="199"/>
      <c r="O2" s="199"/>
      <c r="P2" s="199"/>
      <c r="Q2" s="199"/>
      <c r="R2" s="199"/>
      <c r="S2" s="199"/>
      <c r="T2" s="199"/>
      <c r="U2" s="199"/>
      <c r="V2" s="199"/>
      <c r="AT2" s="16" t="s">
        <v>99</v>
      </c>
    </row>
    <row r="3" spans="2:46" ht="6.95" customHeight="1">
      <c r="B3" s="17"/>
      <c r="C3" s="18"/>
      <c r="D3" s="18"/>
      <c r="E3" s="18"/>
      <c r="F3" s="18"/>
      <c r="G3" s="18"/>
      <c r="H3" s="18"/>
      <c r="I3" s="18"/>
      <c r="J3" s="18"/>
      <c r="K3" s="18"/>
      <c r="L3" s="19"/>
      <c r="AT3" s="16" t="s">
        <v>84</v>
      </c>
    </row>
    <row r="4" spans="2:46" ht="24.95" customHeight="1">
      <c r="B4" s="19"/>
      <c r="D4" s="20" t="s">
        <v>112</v>
      </c>
      <c r="L4" s="19"/>
      <c r="M4" s="86" t="s">
        <v>10</v>
      </c>
      <c r="AT4" s="16" t="s">
        <v>3</v>
      </c>
    </row>
    <row r="5" spans="2:46" ht="6.95" customHeight="1">
      <c r="B5" s="19"/>
      <c r="L5" s="19"/>
    </row>
    <row r="6" spans="2:46" ht="12" customHeight="1">
      <c r="B6" s="19"/>
      <c r="D6" s="26" t="s">
        <v>16</v>
      </c>
      <c r="L6" s="19"/>
    </row>
    <row r="7" spans="2:46" ht="16.5" customHeight="1">
      <c r="B7" s="19"/>
      <c r="E7" s="230" t="str">
        <f>'Rekapitulace stavby'!K6</f>
        <v>Mánesovy sady</v>
      </c>
      <c r="F7" s="231"/>
      <c r="G7" s="231"/>
      <c r="H7" s="231"/>
      <c r="L7" s="19"/>
    </row>
    <row r="8" spans="2:46" s="1" customFormat="1" ht="12" customHeight="1">
      <c r="B8" s="31"/>
      <c r="D8" s="26" t="s">
        <v>113</v>
      </c>
      <c r="L8" s="31"/>
    </row>
    <row r="9" spans="2:46" s="1" customFormat="1" ht="16.5" customHeight="1">
      <c r="B9" s="31"/>
      <c r="E9" s="219" t="s">
        <v>1809</v>
      </c>
      <c r="F9" s="229"/>
      <c r="G9" s="229"/>
      <c r="H9" s="229"/>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19. 9. 2023</v>
      </c>
      <c r="L12" s="31"/>
    </row>
    <row r="13" spans="2:46" s="1" customFormat="1" ht="10.9" customHeight="1">
      <c r="B13" s="31"/>
      <c r="L13" s="31"/>
    </row>
    <row r="14" spans="2:46" s="1" customFormat="1" ht="12" customHeight="1">
      <c r="B14" s="31"/>
      <c r="D14" s="26" t="s">
        <v>24</v>
      </c>
      <c r="I14" s="26" t="s">
        <v>25</v>
      </c>
      <c r="J14" s="24" t="str">
        <f>IF('Rekapitulace stavby'!AN10="","",'Rekapitulace stavby'!AN10)</f>
        <v/>
      </c>
      <c r="L14" s="31"/>
    </row>
    <row r="15" spans="2:46" s="1" customFormat="1" ht="18" customHeight="1">
      <c r="B15" s="31"/>
      <c r="E15" s="24" t="str">
        <f>IF('Rekapitulace stavby'!E11="","",'Rekapitulace stavby'!E11)</f>
        <v xml:space="preserve"> </v>
      </c>
      <c r="I15" s="26" t="s">
        <v>27</v>
      </c>
      <c r="J15" s="24" t="str">
        <f>IF('Rekapitulace stavby'!AN11="","",'Rekapitulace stavby'!AN11)</f>
        <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2" t="str">
        <f>'Rekapitulace stavby'!E14</f>
        <v>Vyplň údaj</v>
      </c>
      <c r="F18" s="198"/>
      <c r="G18" s="198"/>
      <c r="H18" s="198"/>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tr">
        <f>IF('Rekapitulace stavby'!AN16="","",'Rekapitulace stavby'!AN16)</f>
        <v/>
      </c>
      <c r="L20" s="31"/>
    </row>
    <row r="21" spans="2:12" s="1" customFormat="1" ht="18" customHeight="1">
      <c r="B21" s="31"/>
      <c r="E21" s="24" t="str">
        <f>IF('Rekapitulace stavby'!E17="","",'Rekapitulace stavby'!E17)</f>
        <v xml:space="preserve"> </v>
      </c>
      <c r="I21" s="26" t="s">
        <v>27</v>
      </c>
      <c r="J21" s="24" t="str">
        <f>IF('Rekapitulace stavby'!AN17="","",'Rekapitulace stavby'!AN17)</f>
        <v/>
      </c>
      <c r="L21" s="31"/>
    </row>
    <row r="22" spans="2:12" s="1" customFormat="1" ht="6.95" customHeight="1">
      <c r="B22" s="31"/>
      <c r="L22" s="31"/>
    </row>
    <row r="23" spans="2:12" s="1" customFormat="1" ht="12" customHeight="1">
      <c r="B23" s="31"/>
      <c r="D23" s="26" t="s">
        <v>32</v>
      </c>
      <c r="I23" s="26" t="s">
        <v>25</v>
      </c>
      <c r="J23" s="24" t="str">
        <f>IF('Rekapitulace stavby'!AN19="","",'Rekapitulace stavby'!AN19)</f>
        <v/>
      </c>
      <c r="L23" s="31"/>
    </row>
    <row r="24" spans="2:12" s="1" customFormat="1" ht="18" customHeight="1">
      <c r="B24" s="31"/>
      <c r="E24" s="24" t="str">
        <f>IF('Rekapitulace stavby'!E20="","",'Rekapitulace stavby'!E20)</f>
        <v xml:space="preserve"> </v>
      </c>
      <c r="I24" s="26" t="s">
        <v>27</v>
      </c>
      <c r="J24" s="24" t="str">
        <f>IF('Rekapitulace stavby'!AN20="","",'Rekapitulace stavby'!AN20)</f>
        <v/>
      </c>
      <c r="L24" s="31"/>
    </row>
    <row r="25" spans="2:12" s="1" customFormat="1" ht="6.95" customHeight="1">
      <c r="B25" s="31"/>
      <c r="L25" s="31"/>
    </row>
    <row r="26" spans="2:12" s="1" customFormat="1" ht="12" customHeight="1">
      <c r="B26" s="31"/>
      <c r="D26" s="26" t="s">
        <v>33</v>
      </c>
      <c r="L26" s="31"/>
    </row>
    <row r="27" spans="2:12" s="7" customFormat="1" ht="16.5" customHeight="1">
      <c r="B27" s="87"/>
      <c r="E27" s="203" t="s">
        <v>1</v>
      </c>
      <c r="F27" s="203"/>
      <c r="G27" s="203"/>
      <c r="H27" s="203"/>
      <c r="L27" s="87"/>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8" t="s">
        <v>34</v>
      </c>
      <c r="J30" s="64">
        <f>ROUND(J119, 2)</f>
        <v>0</v>
      </c>
      <c r="L30" s="31"/>
    </row>
    <row r="31" spans="2:12" s="1" customFormat="1" ht="6.95" customHeight="1">
      <c r="B31" s="31"/>
      <c r="D31" s="52"/>
      <c r="E31" s="52"/>
      <c r="F31" s="52"/>
      <c r="G31" s="52"/>
      <c r="H31" s="52"/>
      <c r="I31" s="52"/>
      <c r="J31" s="52"/>
      <c r="K31" s="52"/>
      <c r="L31" s="31"/>
    </row>
    <row r="32" spans="2:12" s="1" customFormat="1" ht="14.45" customHeight="1">
      <c r="B32" s="31"/>
      <c r="F32" s="34" t="s">
        <v>36</v>
      </c>
      <c r="I32" s="34" t="s">
        <v>35</v>
      </c>
      <c r="J32" s="34" t="s">
        <v>37</v>
      </c>
      <c r="L32" s="31"/>
    </row>
    <row r="33" spans="2:12" s="1" customFormat="1" ht="14.45" customHeight="1">
      <c r="B33" s="31"/>
      <c r="D33" s="89" t="s">
        <v>38</v>
      </c>
      <c r="E33" s="26" t="s">
        <v>39</v>
      </c>
      <c r="F33" s="90">
        <f>ROUND((SUM(BE119:BE160)),  2)</f>
        <v>0</v>
      </c>
      <c r="I33" s="91">
        <v>0.21</v>
      </c>
      <c r="J33" s="90">
        <f>ROUND(((SUM(BE119:BE160))*I33),  2)</f>
        <v>0</v>
      </c>
      <c r="L33" s="31"/>
    </row>
    <row r="34" spans="2:12" s="1" customFormat="1" ht="14.45" customHeight="1">
      <c r="B34" s="31"/>
      <c r="E34" s="26" t="s">
        <v>40</v>
      </c>
      <c r="F34" s="90">
        <f>ROUND((SUM(BF119:BF160)),  2)</f>
        <v>0</v>
      </c>
      <c r="I34" s="91">
        <v>0.12</v>
      </c>
      <c r="J34" s="90">
        <f>ROUND(((SUM(BF119:BF160))*I34),  2)</f>
        <v>0</v>
      </c>
      <c r="L34" s="31"/>
    </row>
    <row r="35" spans="2:12" s="1" customFormat="1" ht="14.45" hidden="1" customHeight="1">
      <c r="B35" s="31"/>
      <c r="E35" s="26" t="s">
        <v>41</v>
      </c>
      <c r="F35" s="90">
        <f>ROUND((SUM(BG119:BG160)),  2)</f>
        <v>0</v>
      </c>
      <c r="I35" s="91">
        <v>0.21</v>
      </c>
      <c r="J35" s="90">
        <f>0</f>
        <v>0</v>
      </c>
      <c r="L35" s="31"/>
    </row>
    <row r="36" spans="2:12" s="1" customFormat="1" ht="14.45" hidden="1" customHeight="1">
      <c r="B36" s="31"/>
      <c r="E36" s="26" t="s">
        <v>42</v>
      </c>
      <c r="F36" s="90">
        <f>ROUND((SUM(BH119:BH160)),  2)</f>
        <v>0</v>
      </c>
      <c r="I36" s="91">
        <v>0.15</v>
      </c>
      <c r="J36" s="90">
        <f>0</f>
        <v>0</v>
      </c>
      <c r="L36" s="31"/>
    </row>
    <row r="37" spans="2:12" s="1" customFormat="1" ht="14.45" hidden="1" customHeight="1">
      <c r="B37" s="31"/>
      <c r="E37" s="26" t="s">
        <v>43</v>
      </c>
      <c r="F37" s="90">
        <f>ROUND((SUM(BI119:BI160)),  2)</f>
        <v>0</v>
      </c>
      <c r="I37" s="91">
        <v>0</v>
      </c>
      <c r="J37" s="90">
        <f>0</f>
        <v>0</v>
      </c>
      <c r="L37" s="31"/>
    </row>
    <row r="38" spans="2:12" s="1" customFormat="1" ht="6.95" customHeight="1">
      <c r="B38" s="31"/>
      <c r="L38" s="31"/>
    </row>
    <row r="39" spans="2:12" s="1" customFormat="1" ht="25.35" customHeight="1">
      <c r="B39" s="31"/>
      <c r="C39" s="92"/>
      <c r="D39" s="93" t="s">
        <v>44</v>
      </c>
      <c r="E39" s="55"/>
      <c r="F39" s="55"/>
      <c r="G39" s="94" t="s">
        <v>45</v>
      </c>
      <c r="H39" s="95" t="s">
        <v>46</v>
      </c>
      <c r="I39" s="55"/>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47</v>
      </c>
      <c r="E50" s="41"/>
      <c r="F50" s="41"/>
      <c r="G50" s="40" t="s">
        <v>48</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49</v>
      </c>
      <c r="E61" s="33"/>
      <c r="F61" s="98" t="s">
        <v>50</v>
      </c>
      <c r="G61" s="42" t="s">
        <v>49</v>
      </c>
      <c r="H61" s="33"/>
      <c r="I61" s="33"/>
      <c r="J61" s="99" t="s">
        <v>50</v>
      </c>
      <c r="K61" s="33"/>
      <c r="L61" s="31"/>
    </row>
    <row r="62" spans="2:12">
      <c r="B62" s="19"/>
      <c r="L62" s="19"/>
    </row>
    <row r="63" spans="2:12">
      <c r="B63" s="19"/>
      <c r="L63" s="19"/>
    </row>
    <row r="64" spans="2:12">
      <c r="B64" s="19"/>
      <c r="L64" s="19"/>
    </row>
    <row r="65" spans="2:12" s="1" customFormat="1" ht="12.75">
      <c r="B65" s="31"/>
      <c r="D65" s="40" t="s">
        <v>51</v>
      </c>
      <c r="E65" s="41"/>
      <c r="F65" s="41"/>
      <c r="G65" s="40" t="s">
        <v>52</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49</v>
      </c>
      <c r="E76" s="33"/>
      <c r="F76" s="98" t="s">
        <v>50</v>
      </c>
      <c r="G76" s="42" t="s">
        <v>49</v>
      </c>
      <c r="H76" s="33"/>
      <c r="I76" s="33"/>
      <c r="J76" s="99" t="s">
        <v>50</v>
      </c>
      <c r="K76" s="33"/>
      <c r="L76" s="31"/>
    </row>
    <row r="77" spans="2:12" s="1" customFormat="1" ht="14.45" customHeight="1">
      <c r="B77" s="43"/>
      <c r="C77" s="44"/>
      <c r="D77" s="44"/>
      <c r="E77" s="44"/>
      <c r="F77" s="44"/>
      <c r="G77" s="44"/>
      <c r="H77" s="44"/>
      <c r="I77" s="44"/>
      <c r="J77" s="44"/>
      <c r="K77" s="44"/>
      <c r="L77" s="31"/>
    </row>
    <row r="81" spans="2:47" s="1" customFormat="1" ht="6.95" customHeight="1">
      <c r="B81" s="45"/>
      <c r="C81" s="46"/>
      <c r="D81" s="46"/>
      <c r="E81" s="46"/>
      <c r="F81" s="46"/>
      <c r="G81" s="46"/>
      <c r="H81" s="46"/>
      <c r="I81" s="46"/>
      <c r="J81" s="46"/>
      <c r="K81" s="46"/>
      <c r="L81" s="31"/>
    </row>
    <row r="82" spans="2:47" s="1" customFormat="1" ht="24.95" customHeight="1">
      <c r="B82" s="31"/>
      <c r="C82" s="20" t="s">
        <v>115</v>
      </c>
      <c r="L82" s="31"/>
    </row>
    <row r="83" spans="2:47" s="1" customFormat="1" ht="6.95" customHeight="1">
      <c r="B83" s="31"/>
      <c r="L83" s="31"/>
    </row>
    <row r="84" spans="2:47" s="1" customFormat="1" ht="12" customHeight="1">
      <c r="B84" s="31"/>
      <c r="C84" s="26" t="s">
        <v>16</v>
      </c>
      <c r="L84" s="31"/>
    </row>
    <row r="85" spans="2:47" s="1" customFormat="1" ht="16.5" customHeight="1">
      <c r="B85" s="31"/>
      <c r="E85" s="230" t="str">
        <f>E7</f>
        <v>Mánesovy sady</v>
      </c>
      <c r="F85" s="231"/>
      <c r="G85" s="231"/>
      <c r="H85" s="231"/>
      <c r="L85" s="31"/>
    </row>
    <row r="86" spans="2:47" s="1" customFormat="1" ht="12" customHeight="1">
      <c r="B86" s="31"/>
      <c r="C86" s="26" t="s">
        <v>113</v>
      </c>
      <c r="L86" s="31"/>
    </row>
    <row r="87" spans="2:47" s="1" customFormat="1" ht="16.5" customHeight="1">
      <c r="B87" s="31"/>
      <c r="E87" s="219" t="str">
        <f>E9</f>
        <v>SO.M.02 - Dětské hřiště</v>
      </c>
      <c r="F87" s="229"/>
      <c r="G87" s="229"/>
      <c r="H87" s="229"/>
      <c r="L87" s="31"/>
    </row>
    <row r="88" spans="2:47" s="1" customFormat="1" ht="6.95" customHeight="1">
      <c r="B88" s="31"/>
      <c r="L88" s="31"/>
    </row>
    <row r="89" spans="2:47" s="1" customFormat="1" ht="12" customHeight="1">
      <c r="B89" s="31"/>
      <c r="C89" s="26" t="s">
        <v>20</v>
      </c>
      <c r="F89" s="24" t="str">
        <f>F12</f>
        <v>Ústí nad Labem</v>
      </c>
      <c r="I89" s="26" t="s">
        <v>22</v>
      </c>
      <c r="J89" s="51" t="str">
        <f>IF(J12="","",J12)</f>
        <v>19. 9. 2023</v>
      </c>
      <c r="L89" s="31"/>
    </row>
    <row r="90" spans="2:47" s="1" customFormat="1" ht="6.95" customHeight="1">
      <c r="B90" s="31"/>
      <c r="L90" s="31"/>
    </row>
    <row r="91" spans="2:47" s="1" customFormat="1" ht="15.2" customHeight="1">
      <c r="B91" s="31"/>
      <c r="C91" s="26" t="s">
        <v>24</v>
      </c>
      <c r="F91" s="24" t="str">
        <f>E15</f>
        <v xml:space="preserve"> </v>
      </c>
      <c r="I91" s="26" t="s">
        <v>30</v>
      </c>
      <c r="J91" s="29" t="str">
        <f>E21</f>
        <v xml:space="preserve"> </v>
      </c>
      <c r="L91" s="31"/>
    </row>
    <row r="92" spans="2:47" s="1" customFormat="1" ht="15.2" customHeight="1">
      <c r="B92" s="31"/>
      <c r="C92" s="26" t="s">
        <v>28</v>
      </c>
      <c r="F92" s="24" t="str">
        <f>IF(E18="","",E18)</f>
        <v>Vyplň údaj</v>
      </c>
      <c r="I92" s="26" t="s">
        <v>32</v>
      </c>
      <c r="J92" s="29" t="str">
        <f>E24</f>
        <v xml:space="preserve"> </v>
      </c>
      <c r="L92" s="31"/>
    </row>
    <row r="93" spans="2:47" s="1" customFormat="1" ht="10.35" customHeight="1">
      <c r="B93" s="31"/>
      <c r="L93" s="31"/>
    </row>
    <row r="94" spans="2:47" s="1" customFormat="1" ht="29.25" customHeight="1">
      <c r="B94" s="31"/>
      <c r="C94" s="100" t="s">
        <v>116</v>
      </c>
      <c r="D94" s="92"/>
      <c r="E94" s="92"/>
      <c r="F94" s="92"/>
      <c r="G94" s="92"/>
      <c r="H94" s="92"/>
      <c r="I94" s="92"/>
      <c r="J94" s="101" t="s">
        <v>117</v>
      </c>
      <c r="K94" s="92"/>
      <c r="L94" s="31"/>
    </row>
    <row r="95" spans="2:47" s="1" customFormat="1" ht="10.35" customHeight="1">
      <c r="B95" s="31"/>
      <c r="L95" s="31"/>
    </row>
    <row r="96" spans="2:47" s="1" customFormat="1" ht="22.9" customHeight="1">
      <c r="B96" s="31"/>
      <c r="C96" s="102" t="s">
        <v>118</v>
      </c>
      <c r="J96" s="64">
        <f>J119</f>
        <v>0</v>
      </c>
      <c r="L96" s="31"/>
      <c r="AU96" s="16" t="s">
        <v>119</v>
      </c>
    </row>
    <row r="97" spans="2:12" s="8" customFormat="1" ht="24.95" customHeight="1">
      <c r="B97" s="103"/>
      <c r="D97" s="104" t="s">
        <v>1810</v>
      </c>
      <c r="E97" s="105"/>
      <c r="F97" s="105"/>
      <c r="G97" s="105"/>
      <c r="H97" s="105"/>
      <c r="I97" s="105"/>
      <c r="J97" s="106">
        <f>J120</f>
        <v>0</v>
      </c>
      <c r="L97" s="103"/>
    </row>
    <row r="98" spans="2:12" s="8" customFormat="1" ht="24.95" customHeight="1">
      <c r="B98" s="103"/>
      <c r="D98" s="104" t="s">
        <v>142</v>
      </c>
      <c r="E98" s="105"/>
      <c r="F98" s="105"/>
      <c r="G98" s="105"/>
      <c r="H98" s="105"/>
      <c r="I98" s="105"/>
      <c r="J98" s="106">
        <f>J153</f>
        <v>0</v>
      </c>
      <c r="L98" s="103"/>
    </row>
    <row r="99" spans="2:12" s="9" customFormat="1" ht="19.899999999999999" customHeight="1">
      <c r="B99" s="107"/>
      <c r="D99" s="108" t="s">
        <v>1811</v>
      </c>
      <c r="E99" s="109"/>
      <c r="F99" s="109"/>
      <c r="G99" s="109"/>
      <c r="H99" s="109"/>
      <c r="I99" s="109"/>
      <c r="J99" s="110">
        <f>J154</f>
        <v>0</v>
      </c>
      <c r="L99" s="107"/>
    </row>
    <row r="100" spans="2:12" s="1" customFormat="1" ht="21.75" customHeight="1">
      <c r="B100" s="31"/>
      <c r="L100" s="31"/>
    </row>
    <row r="101" spans="2:12" s="1" customFormat="1" ht="6.95" customHeight="1">
      <c r="B101" s="43"/>
      <c r="C101" s="44"/>
      <c r="D101" s="44"/>
      <c r="E101" s="44"/>
      <c r="F101" s="44"/>
      <c r="G101" s="44"/>
      <c r="H101" s="44"/>
      <c r="I101" s="44"/>
      <c r="J101" s="44"/>
      <c r="K101" s="44"/>
      <c r="L101" s="31"/>
    </row>
    <row r="105" spans="2:12" s="1" customFormat="1" ht="6.95" customHeight="1">
      <c r="B105" s="45"/>
      <c r="C105" s="46"/>
      <c r="D105" s="46"/>
      <c r="E105" s="46"/>
      <c r="F105" s="46"/>
      <c r="G105" s="46"/>
      <c r="H105" s="46"/>
      <c r="I105" s="46"/>
      <c r="J105" s="46"/>
      <c r="K105" s="46"/>
      <c r="L105" s="31"/>
    </row>
    <row r="106" spans="2:12" s="1" customFormat="1" ht="24.95" customHeight="1">
      <c r="B106" s="31"/>
      <c r="C106" s="20" t="s">
        <v>144</v>
      </c>
      <c r="L106" s="31"/>
    </row>
    <row r="107" spans="2:12" s="1" customFormat="1" ht="6.95" customHeight="1">
      <c r="B107" s="31"/>
      <c r="L107" s="31"/>
    </row>
    <row r="108" spans="2:12" s="1" customFormat="1" ht="12" customHeight="1">
      <c r="B108" s="31"/>
      <c r="C108" s="26" t="s">
        <v>16</v>
      </c>
      <c r="L108" s="31"/>
    </row>
    <row r="109" spans="2:12" s="1" customFormat="1" ht="16.5" customHeight="1">
      <c r="B109" s="31"/>
      <c r="E109" s="230" t="str">
        <f>E7</f>
        <v>Mánesovy sady</v>
      </c>
      <c r="F109" s="231"/>
      <c r="G109" s="231"/>
      <c r="H109" s="231"/>
      <c r="L109" s="31"/>
    </row>
    <row r="110" spans="2:12" s="1" customFormat="1" ht="12" customHeight="1">
      <c r="B110" s="31"/>
      <c r="C110" s="26" t="s">
        <v>113</v>
      </c>
      <c r="L110" s="31"/>
    </row>
    <row r="111" spans="2:12" s="1" customFormat="1" ht="16.5" customHeight="1">
      <c r="B111" s="31"/>
      <c r="E111" s="219" t="str">
        <f>E9</f>
        <v>SO.M.02 - Dětské hřiště</v>
      </c>
      <c r="F111" s="229"/>
      <c r="G111" s="229"/>
      <c r="H111" s="229"/>
      <c r="L111" s="31"/>
    </row>
    <row r="112" spans="2:12" s="1" customFormat="1" ht="6.95" customHeight="1">
      <c r="B112" s="31"/>
      <c r="L112" s="31"/>
    </row>
    <row r="113" spans="2:65" s="1" customFormat="1" ht="12" customHeight="1">
      <c r="B113" s="31"/>
      <c r="C113" s="26" t="s">
        <v>20</v>
      </c>
      <c r="F113" s="24" t="str">
        <f>F12</f>
        <v>Ústí nad Labem</v>
      </c>
      <c r="I113" s="26" t="s">
        <v>22</v>
      </c>
      <c r="J113" s="51" t="str">
        <f>IF(J12="","",J12)</f>
        <v>19. 9. 2023</v>
      </c>
      <c r="L113" s="31"/>
    </row>
    <row r="114" spans="2:65" s="1" customFormat="1" ht="6.95" customHeight="1">
      <c r="B114" s="31"/>
      <c r="L114" s="31"/>
    </row>
    <row r="115" spans="2:65" s="1" customFormat="1" ht="15.2" customHeight="1">
      <c r="B115" s="31"/>
      <c r="C115" s="26" t="s">
        <v>24</v>
      </c>
      <c r="F115" s="24" t="str">
        <f>E15</f>
        <v xml:space="preserve"> </v>
      </c>
      <c r="I115" s="26" t="s">
        <v>30</v>
      </c>
      <c r="J115" s="29" t="str">
        <f>E21</f>
        <v xml:space="preserve"> </v>
      </c>
      <c r="L115" s="31"/>
    </row>
    <row r="116" spans="2:65" s="1" customFormat="1" ht="15.2" customHeight="1">
      <c r="B116" s="31"/>
      <c r="C116" s="26" t="s">
        <v>28</v>
      </c>
      <c r="F116" s="24" t="str">
        <f>IF(E18="","",E18)</f>
        <v>Vyplň údaj</v>
      </c>
      <c r="I116" s="26" t="s">
        <v>32</v>
      </c>
      <c r="J116" s="29" t="str">
        <f>E24</f>
        <v xml:space="preserve"> </v>
      </c>
      <c r="L116" s="31"/>
    </row>
    <row r="117" spans="2:65" s="1" customFormat="1" ht="10.35" customHeight="1">
      <c r="B117" s="31"/>
      <c r="L117" s="31"/>
    </row>
    <row r="118" spans="2:65" s="10" customFormat="1" ht="29.25" customHeight="1">
      <c r="B118" s="111"/>
      <c r="C118" s="112" t="s">
        <v>145</v>
      </c>
      <c r="D118" s="113" t="s">
        <v>59</v>
      </c>
      <c r="E118" s="113" t="s">
        <v>55</v>
      </c>
      <c r="F118" s="113" t="s">
        <v>56</v>
      </c>
      <c r="G118" s="113" t="s">
        <v>146</v>
      </c>
      <c r="H118" s="113" t="s">
        <v>147</v>
      </c>
      <c r="I118" s="113" t="s">
        <v>148</v>
      </c>
      <c r="J118" s="113" t="s">
        <v>117</v>
      </c>
      <c r="K118" s="114" t="s">
        <v>149</v>
      </c>
      <c r="L118" s="111"/>
      <c r="M118" s="57" t="s">
        <v>1</v>
      </c>
      <c r="N118" s="58" t="s">
        <v>38</v>
      </c>
      <c r="O118" s="58" t="s">
        <v>150</v>
      </c>
      <c r="P118" s="58" t="s">
        <v>151</v>
      </c>
      <c r="Q118" s="58" t="s">
        <v>152</v>
      </c>
      <c r="R118" s="58" t="s">
        <v>153</v>
      </c>
      <c r="S118" s="58" t="s">
        <v>154</v>
      </c>
      <c r="T118" s="59" t="s">
        <v>155</v>
      </c>
    </row>
    <row r="119" spans="2:65" s="1" customFormat="1" ht="22.9" customHeight="1">
      <c r="B119" s="31"/>
      <c r="C119" s="62" t="s">
        <v>156</v>
      </c>
      <c r="J119" s="115">
        <f>BK119</f>
        <v>0</v>
      </c>
      <c r="L119" s="31"/>
      <c r="M119" s="60"/>
      <c r="N119" s="52"/>
      <c r="O119" s="52"/>
      <c r="P119" s="116">
        <f>P120+P153</f>
        <v>0</v>
      </c>
      <c r="Q119" s="52"/>
      <c r="R119" s="116">
        <f>R120+R153</f>
        <v>0</v>
      </c>
      <c r="S119" s="52"/>
      <c r="T119" s="117">
        <f>T120+T153</f>
        <v>0</v>
      </c>
      <c r="AT119" s="16" t="s">
        <v>73</v>
      </c>
      <c r="AU119" s="16" t="s">
        <v>119</v>
      </c>
      <c r="BK119" s="118">
        <f>BK120+BK153</f>
        <v>0</v>
      </c>
    </row>
    <row r="120" spans="2:65" s="11" customFormat="1" ht="25.9" customHeight="1">
      <c r="B120" s="119"/>
      <c r="D120" s="120" t="s">
        <v>73</v>
      </c>
      <c r="E120" s="121" t="s">
        <v>1812</v>
      </c>
      <c r="F120" s="121" t="s">
        <v>1813</v>
      </c>
      <c r="I120" s="122"/>
      <c r="J120" s="123">
        <f>BK120</f>
        <v>0</v>
      </c>
      <c r="L120" s="119"/>
      <c r="M120" s="124"/>
      <c r="P120" s="125">
        <f>SUM(P121:P152)</f>
        <v>0</v>
      </c>
      <c r="R120" s="125">
        <f>SUM(R121:R152)</f>
        <v>0</v>
      </c>
      <c r="T120" s="126">
        <f>SUM(T121:T152)</f>
        <v>0</v>
      </c>
      <c r="AR120" s="120" t="s">
        <v>84</v>
      </c>
      <c r="AT120" s="127" t="s">
        <v>73</v>
      </c>
      <c r="AU120" s="127" t="s">
        <v>74</v>
      </c>
      <c r="AY120" s="120" t="s">
        <v>159</v>
      </c>
      <c r="BK120" s="128">
        <f>SUM(BK121:BK152)</f>
        <v>0</v>
      </c>
    </row>
    <row r="121" spans="2:65" s="1" customFormat="1" ht="24.2" customHeight="1">
      <c r="B121" s="129"/>
      <c r="C121" s="130" t="s">
        <v>82</v>
      </c>
      <c r="D121" s="130" t="s">
        <v>160</v>
      </c>
      <c r="E121" s="131" t="s">
        <v>1814</v>
      </c>
      <c r="F121" s="132" t="s">
        <v>1815</v>
      </c>
      <c r="G121" s="133" t="s">
        <v>1816</v>
      </c>
      <c r="H121" s="134">
        <v>1</v>
      </c>
      <c r="I121" s="135"/>
      <c r="J121" s="136">
        <f>ROUND(I121*H121,2)</f>
        <v>0</v>
      </c>
      <c r="K121" s="132" t="s">
        <v>219</v>
      </c>
      <c r="L121" s="31"/>
      <c r="M121" s="137" t="s">
        <v>1</v>
      </c>
      <c r="N121" s="138" t="s">
        <v>39</v>
      </c>
      <c r="P121" s="139">
        <f>O121*H121</f>
        <v>0</v>
      </c>
      <c r="Q121" s="139">
        <v>0</v>
      </c>
      <c r="R121" s="139">
        <f>Q121*H121</f>
        <v>0</v>
      </c>
      <c r="S121" s="139">
        <v>0</v>
      </c>
      <c r="T121" s="140">
        <f>S121*H121</f>
        <v>0</v>
      </c>
      <c r="AR121" s="141" t="s">
        <v>165</v>
      </c>
      <c r="AT121" s="141" t="s">
        <v>160</v>
      </c>
      <c r="AU121" s="141" t="s">
        <v>82</v>
      </c>
      <c r="AY121" s="16" t="s">
        <v>159</v>
      </c>
      <c r="BE121" s="142">
        <f>IF(N121="základní",J121,0)</f>
        <v>0</v>
      </c>
      <c r="BF121" s="142">
        <f>IF(N121="snížená",J121,0)</f>
        <v>0</v>
      </c>
      <c r="BG121" s="142">
        <f>IF(N121="zákl. přenesená",J121,0)</f>
        <v>0</v>
      </c>
      <c r="BH121" s="142">
        <f>IF(N121="sníž. přenesená",J121,0)</f>
        <v>0</v>
      </c>
      <c r="BI121" s="142">
        <f>IF(N121="nulová",J121,0)</f>
        <v>0</v>
      </c>
      <c r="BJ121" s="16" t="s">
        <v>82</v>
      </c>
      <c r="BK121" s="142">
        <f>ROUND(I121*H121,2)</f>
        <v>0</v>
      </c>
      <c r="BL121" s="16" t="s">
        <v>165</v>
      </c>
      <c r="BM121" s="141" t="s">
        <v>1817</v>
      </c>
    </row>
    <row r="122" spans="2:65" s="1" customFormat="1">
      <c r="B122" s="31"/>
      <c r="D122" s="143" t="s">
        <v>167</v>
      </c>
      <c r="F122" s="144" t="s">
        <v>1815</v>
      </c>
      <c r="I122" s="145"/>
      <c r="L122" s="31"/>
      <c r="M122" s="146"/>
      <c r="T122" s="54"/>
      <c r="AT122" s="16" t="s">
        <v>167</v>
      </c>
      <c r="AU122" s="16" t="s">
        <v>82</v>
      </c>
    </row>
    <row r="123" spans="2:65" s="12" customFormat="1">
      <c r="B123" s="149"/>
      <c r="D123" s="143" t="s">
        <v>171</v>
      </c>
      <c r="E123" s="150" t="s">
        <v>1</v>
      </c>
      <c r="F123" s="151" t="s">
        <v>1818</v>
      </c>
      <c r="H123" s="152">
        <v>1</v>
      </c>
      <c r="I123" s="153"/>
      <c r="L123" s="149"/>
      <c r="M123" s="154"/>
      <c r="T123" s="155"/>
      <c r="AT123" s="150" t="s">
        <v>171</v>
      </c>
      <c r="AU123" s="150" t="s">
        <v>82</v>
      </c>
      <c r="AV123" s="12" t="s">
        <v>84</v>
      </c>
      <c r="AW123" s="12" t="s">
        <v>31</v>
      </c>
      <c r="AX123" s="12" t="s">
        <v>74</v>
      </c>
      <c r="AY123" s="150" t="s">
        <v>159</v>
      </c>
    </row>
    <row r="124" spans="2:65" s="13" customFormat="1">
      <c r="B124" s="156"/>
      <c r="D124" s="143" t="s">
        <v>171</v>
      </c>
      <c r="E124" s="157" t="s">
        <v>1</v>
      </c>
      <c r="F124" s="158" t="s">
        <v>173</v>
      </c>
      <c r="H124" s="159">
        <v>1</v>
      </c>
      <c r="I124" s="160"/>
      <c r="L124" s="156"/>
      <c r="M124" s="161"/>
      <c r="T124" s="162"/>
      <c r="AT124" s="157" t="s">
        <v>171</v>
      </c>
      <c r="AU124" s="157" t="s">
        <v>82</v>
      </c>
      <c r="AV124" s="13" t="s">
        <v>165</v>
      </c>
      <c r="AW124" s="13" t="s">
        <v>31</v>
      </c>
      <c r="AX124" s="13" t="s">
        <v>82</v>
      </c>
      <c r="AY124" s="157" t="s">
        <v>159</v>
      </c>
    </row>
    <row r="125" spans="2:65" s="1" customFormat="1" ht="24.2" customHeight="1">
      <c r="B125" s="129"/>
      <c r="C125" s="130" t="s">
        <v>84</v>
      </c>
      <c r="D125" s="130" t="s">
        <v>160</v>
      </c>
      <c r="E125" s="131" t="s">
        <v>1819</v>
      </c>
      <c r="F125" s="132" t="s">
        <v>1820</v>
      </c>
      <c r="G125" s="133" t="s">
        <v>1816</v>
      </c>
      <c r="H125" s="134">
        <v>1</v>
      </c>
      <c r="I125" s="135"/>
      <c r="J125" s="136">
        <f>ROUND(I125*H125,2)</f>
        <v>0</v>
      </c>
      <c r="K125" s="132" t="s">
        <v>219</v>
      </c>
      <c r="L125" s="31"/>
      <c r="M125" s="137" t="s">
        <v>1</v>
      </c>
      <c r="N125" s="138" t="s">
        <v>39</v>
      </c>
      <c r="P125" s="139">
        <f>O125*H125</f>
        <v>0</v>
      </c>
      <c r="Q125" s="139">
        <v>0</v>
      </c>
      <c r="R125" s="139">
        <f>Q125*H125</f>
        <v>0</v>
      </c>
      <c r="S125" s="139">
        <v>0</v>
      </c>
      <c r="T125" s="140">
        <f>S125*H125</f>
        <v>0</v>
      </c>
      <c r="AR125" s="141" t="s">
        <v>165</v>
      </c>
      <c r="AT125" s="141" t="s">
        <v>160</v>
      </c>
      <c r="AU125" s="141" t="s">
        <v>82</v>
      </c>
      <c r="AY125" s="16" t="s">
        <v>159</v>
      </c>
      <c r="BE125" s="142">
        <f>IF(N125="základní",J125,0)</f>
        <v>0</v>
      </c>
      <c r="BF125" s="142">
        <f>IF(N125="snížená",J125,0)</f>
        <v>0</v>
      </c>
      <c r="BG125" s="142">
        <f>IF(N125="zákl. přenesená",J125,0)</f>
        <v>0</v>
      </c>
      <c r="BH125" s="142">
        <f>IF(N125="sníž. přenesená",J125,0)</f>
        <v>0</v>
      </c>
      <c r="BI125" s="142">
        <f>IF(N125="nulová",J125,0)</f>
        <v>0</v>
      </c>
      <c r="BJ125" s="16" t="s">
        <v>82</v>
      </c>
      <c r="BK125" s="142">
        <f>ROUND(I125*H125,2)</f>
        <v>0</v>
      </c>
      <c r="BL125" s="16" t="s">
        <v>165</v>
      </c>
      <c r="BM125" s="141" t="s">
        <v>1821</v>
      </c>
    </row>
    <row r="126" spans="2:65" s="1" customFormat="1">
      <c r="B126" s="31"/>
      <c r="D126" s="143" t="s">
        <v>167</v>
      </c>
      <c r="F126" s="144" t="s">
        <v>1820</v>
      </c>
      <c r="I126" s="145"/>
      <c r="L126" s="31"/>
      <c r="M126" s="146"/>
      <c r="T126" s="54"/>
      <c r="AT126" s="16" t="s">
        <v>167</v>
      </c>
      <c r="AU126" s="16" t="s">
        <v>82</v>
      </c>
    </row>
    <row r="127" spans="2:65" s="12" customFormat="1">
      <c r="B127" s="149"/>
      <c r="D127" s="143" t="s">
        <v>171</v>
      </c>
      <c r="E127" s="150" t="s">
        <v>1</v>
      </c>
      <c r="F127" s="151" t="s">
        <v>1822</v>
      </c>
      <c r="H127" s="152">
        <v>1</v>
      </c>
      <c r="I127" s="153"/>
      <c r="L127" s="149"/>
      <c r="M127" s="154"/>
      <c r="T127" s="155"/>
      <c r="AT127" s="150" t="s">
        <v>171</v>
      </c>
      <c r="AU127" s="150" t="s">
        <v>82</v>
      </c>
      <c r="AV127" s="12" t="s">
        <v>84</v>
      </c>
      <c r="AW127" s="12" t="s">
        <v>31</v>
      </c>
      <c r="AX127" s="12" t="s">
        <v>74</v>
      </c>
      <c r="AY127" s="150" t="s">
        <v>159</v>
      </c>
    </row>
    <row r="128" spans="2:65" s="13" customFormat="1">
      <c r="B128" s="156"/>
      <c r="D128" s="143" t="s">
        <v>171</v>
      </c>
      <c r="E128" s="157" t="s">
        <v>1</v>
      </c>
      <c r="F128" s="158" t="s">
        <v>173</v>
      </c>
      <c r="H128" s="159">
        <v>1</v>
      </c>
      <c r="I128" s="160"/>
      <c r="L128" s="156"/>
      <c r="M128" s="161"/>
      <c r="T128" s="162"/>
      <c r="AT128" s="157" t="s">
        <v>171</v>
      </c>
      <c r="AU128" s="157" t="s">
        <v>82</v>
      </c>
      <c r="AV128" s="13" t="s">
        <v>165</v>
      </c>
      <c r="AW128" s="13" t="s">
        <v>31</v>
      </c>
      <c r="AX128" s="13" t="s">
        <v>82</v>
      </c>
      <c r="AY128" s="157" t="s">
        <v>159</v>
      </c>
    </row>
    <row r="129" spans="2:65" s="1" customFormat="1" ht="24.2" customHeight="1">
      <c r="B129" s="129"/>
      <c r="C129" s="130" t="s">
        <v>179</v>
      </c>
      <c r="D129" s="130" t="s">
        <v>160</v>
      </c>
      <c r="E129" s="131" t="s">
        <v>1823</v>
      </c>
      <c r="F129" s="132" t="s">
        <v>1824</v>
      </c>
      <c r="G129" s="133" t="s">
        <v>1816</v>
      </c>
      <c r="H129" s="134">
        <v>1</v>
      </c>
      <c r="I129" s="135"/>
      <c r="J129" s="136">
        <f>ROUND(I129*H129,2)</f>
        <v>0</v>
      </c>
      <c r="K129" s="132" t="s">
        <v>219</v>
      </c>
      <c r="L129" s="31"/>
      <c r="M129" s="137" t="s">
        <v>1</v>
      </c>
      <c r="N129" s="138" t="s">
        <v>39</v>
      </c>
      <c r="P129" s="139">
        <f>O129*H129</f>
        <v>0</v>
      </c>
      <c r="Q129" s="139">
        <v>0</v>
      </c>
      <c r="R129" s="139">
        <f>Q129*H129</f>
        <v>0</v>
      </c>
      <c r="S129" s="139">
        <v>0</v>
      </c>
      <c r="T129" s="140">
        <f>S129*H129</f>
        <v>0</v>
      </c>
      <c r="AR129" s="141" t="s">
        <v>165</v>
      </c>
      <c r="AT129" s="141" t="s">
        <v>160</v>
      </c>
      <c r="AU129" s="141" t="s">
        <v>82</v>
      </c>
      <c r="AY129" s="16" t="s">
        <v>159</v>
      </c>
      <c r="BE129" s="142">
        <f>IF(N129="základní",J129,0)</f>
        <v>0</v>
      </c>
      <c r="BF129" s="142">
        <f>IF(N129="snížená",J129,0)</f>
        <v>0</v>
      </c>
      <c r="BG129" s="142">
        <f>IF(N129="zákl. přenesená",J129,0)</f>
        <v>0</v>
      </c>
      <c r="BH129" s="142">
        <f>IF(N129="sníž. přenesená",J129,0)</f>
        <v>0</v>
      </c>
      <c r="BI129" s="142">
        <f>IF(N129="nulová",J129,0)</f>
        <v>0</v>
      </c>
      <c r="BJ129" s="16" t="s">
        <v>82</v>
      </c>
      <c r="BK129" s="142">
        <f>ROUND(I129*H129,2)</f>
        <v>0</v>
      </c>
      <c r="BL129" s="16" t="s">
        <v>165</v>
      </c>
      <c r="BM129" s="141" t="s">
        <v>1825</v>
      </c>
    </row>
    <row r="130" spans="2:65" s="1" customFormat="1">
      <c r="B130" s="31"/>
      <c r="D130" s="143" t="s">
        <v>167</v>
      </c>
      <c r="F130" s="144" t="s">
        <v>1824</v>
      </c>
      <c r="I130" s="145"/>
      <c r="L130" s="31"/>
      <c r="M130" s="146"/>
      <c r="T130" s="54"/>
      <c r="AT130" s="16" t="s">
        <v>167</v>
      </c>
      <c r="AU130" s="16" t="s">
        <v>82</v>
      </c>
    </row>
    <row r="131" spans="2:65" s="12" customFormat="1">
      <c r="B131" s="149"/>
      <c r="D131" s="143" t="s">
        <v>171</v>
      </c>
      <c r="E131" s="150" t="s">
        <v>1</v>
      </c>
      <c r="F131" s="151" t="s">
        <v>1822</v>
      </c>
      <c r="H131" s="152">
        <v>1</v>
      </c>
      <c r="I131" s="153"/>
      <c r="L131" s="149"/>
      <c r="M131" s="154"/>
      <c r="T131" s="155"/>
      <c r="AT131" s="150" t="s">
        <v>171</v>
      </c>
      <c r="AU131" s="150" t="s">
        <v>82</v>
      </c>
      <c r="AV131" s="12" t="s">
        <v>84</v>
      </c>
      <c r="AW131" s="12" t="s">
        <v>31</v>
      </c>
      <c r="AX131" s="12" t="s">
        <v>74</v>
      </c>
      <c r="AY131" s="150" t="s">
        <v>159</v>
      </c>
    </row>
    <row r="132" spans="2:65" s="13" customFormat="1">
      <c r="B132" s="156"/>
      <c r="D132" s="143" t="s">
        <v>171</v>
      </c>
      <c r="E132" s="157" t="s">
        <v>1</v>
      </c>
      <c r="F132" s="158" t="s">
        <v>173</v>
      </c>
      <c r="H132" s="159">
        <v>1</v>
      </c>
      <c r="I132" s="160"/>
      <c r="L132" s="156"/>
      <c r="M132" s="161"/>
      <c r="T132" s="162"/>
      <c r="AT132" s="157" t="s">
        <v>171</v>
      </c>
      <c r="AU132" s="157" t="s">
        <v>82</v>
      </c>
      <c r="AV132" s="13" t="s">
        <v>165</v>
      </c>
      <c r="AW132" s="13" t="s">
        <v>31</v>
      </c>
      <c r="AX132" s="13" t="s">
        <v>82</v>
      </c>
      <c r="AY132" s="157" t="s">
        <v>159</v>
      </c>
    </row>
    <row r="133" spans="2:65" s="1" customFormat="1" ht="24">
      <c r="B133" s="129"/>
      <c r="C133" s="130" t="s">
        <v>165</v>
      </c>
      <c r="D133" s="130" t="s">
        <v>160</v>
      </c>
      <c r="E133" s="131" t="s">
        <v>1826</v>
      </c>
      <c r="F133" s="132" t="s">
        <v>1827</v>
      </c>
      <c r="G133" s="133" t="s">
        <v>1816</v>
      </c>
      <c r="H133" s="134">
        <v>1</v>
      </c>
      <c r="I133" s="135"/>
      <c r="J133" s="136">
        <f>ROUND(I133*H133,2)</f>
        <v>0</v>
      </c>
      <c r="K133" s="132" t="s">
        <v>219</v>
      </c>
      <c r="L133" s="31"/>
      <c r="M133" s="137" t="s">
        <v>1</v>
      </c>
      <c r="N133" s="138" t="s">
        <v>39</v>
      </c>
      <c r="P133" s="139">
        <f>O133*H133</f>
        <v>0</v>
      </c>
      <c r="Q133" s="139">
        <v>0</v>
      </c>
      <c r="R133" s="139">
        <f>Q133*H133</f>
        <v>0</v>
      </c>
      <c r="S133" s="139">
        <v>0</v>
      </c>
      <c r="T133" s="140">
        <f>S133*H133</f>
        <v>0</v>
      </c>
      <c r="AR133" s="141" t="s">
        <v>165</v>
      </c>
      <c r="AT133" s="141" t="s">
        <v>160</v>
      </c>
      <c r="AU133" s="141" t="s">
        <v>82</v>
      </c>
      <c r="AY133" s="16" t="s">
        <v>159</v>
      </c>
      <c r="BE133" s="142">
        <f>IF(N133="základní",J133,0)</f>
        <v>0</v>
      </c>
      <c r="BF133" s="142">
        <f>IF(N133="snížená",J133,0)</f>
        <v>0</v>
      </c>
      <c r="BG133" s="142">
        <f>IF(N133="zákl. přenesená",J133,0)</f>
        <v>0</v>
      </c>
      <c r="BH133" s="142">
        <f>IF(N133="sníž. přenesená",J133,0)</f>
        <v>0</v>
      </c>
      <c r="BI133" s="142">
        <f>IF(N133="nulová",J133,0)</f>
        <v>0</v>
      </c>
      <c r="BJ133" s="16" t="s">
        <v>82</v>
      </c>
      <c r="BK133" s="142">
        <f>ROUND(I133*H133,2)</f>
        <v>0</v>
      </c>
      <c r="BL133" s="16" t="s">
        <v>165</v>
      </c>
      <c r="BM133" s="141" t="s">
        <v>1828</v>
      </c>
    </row>
    <row r="134" spans="2:65" s="1" customFormat="1">
      <c r="B134" s="31"/>
      <c r="D134" s="143" t="s">
        <v>167</v>
      </c>
      <c r="F134" s="144" t="s">
        <v>1827</v>
      </c>
      <c r="I134" s="145"/>
      <c r="L134" s="31"/>
      <c r="M134" s="146"/>
      <c r="T134" s="54"/>
      <c r="AT134" s="16" t="s">
        <v>167</v>
      </c>
      <c r="AU134" s="16" t="s">
        <v>82</v>
      </c>
    </row>
    <row r="135" spans="2:65" s="12" customFormat="1">
      <c r="B135" s="149"/>
      <c r="D135" s="143" t="s">
        <v>171</v>
      </c>
      <c r="E135" s="150" t="s">
        <v>1</v>
      </c>
      <c r="F135" s="151" t="s">
        <v>1829</v>
      </c>
      <c r="H135" s="152">
        <v>1</v>
      </c>
      <c r="I135" s="153"/>
      <c r="L135" s="149"/>
      <c r="M135" s="154"/>
      <c r="T135" s="155"/>
      <c r="AT135" s="150" t="s">
        <v>171</v>
      </c>
      <c r="AU135" s="150" t="s">
        <v>82</v>
      </c>
      <c r="AV135" s="12" t="s">
        <v>84</v>
      </c>
      <c r="AW135" s="12" t="s">
        <v>31</v>
      </c>
      <c r="AX135" s="12" t="s">
        <v>74</v>
      </c>
      <c r="AY135" s="150" t="s">
        <v>159</v>
      </c>
    </row>
    <row r="136" spans="2:65" s="13" customFormat="1">
      <c r="B136" s="156"/>
      <c r="D136" s="143" t="s">
        <v>171</v>
      </c>
      <c r="E136" s="157" t="s">
        <v>1</v>
      </c>
      <c r="F136" s="158" t="s">
        <v>173</v>
      </c>
      <c r="H136" s="159">
        <v>1</v>
      </c>
      <c r="I136" s="160"/>
      <c r="L136" s="156"/>
      <c r="M136" s="161"/>
      <c r="T136" s="162"/>
      <c r="AT136" s="157" t="s">
        <v>171</v>
      </c>
      <c r="AU136" s="157" t="s">
        <v>82</v>
      </c>
      <c r="AV136" s="13" t="s">
        <v>165</v>
      </c>
      <c r="AW136" s="13" t="s">
        <v>31</v>
      </c>
      <c r="AX136" s="13" t="s">
        <v>82</v>
      </c>
      <c r="AY136" s="157" t="s">
        <v>159</v>
      </c>
    </row>
    <row r="137" spans="2:65" s="1" customFormat="1" ht="24.2" customHeight="1">
      <c r="B137" s="129"/>
      <c r="C137" s="130" t="s">
        <v>192</v>
      </c>
      <c r="D137" s="130" t="s">
        <v>160</v>
      </c>
      <c r="E137" s="131" t="s">
        <v>1830</v>
      </c>
      <c r="F137" s="132" t="s">
        <v>1831</v>
      </c>
      <c r="G137" s="133" t="s">
        <v>1816</v>
      </c>
      <c r="H137" s="134">
        <v>1</v>
      </c>
      <c r="I137" s="135"/>
      <c r="J137" s="136">
        <f>ROUND(I137*H137,2)</f>
        <v>0</v>
      </c>
      <c r="K137" s="132" t="s">
        <v>219</v>
      </c>
      <c r="L137" s="31"/>
      <c r="M137" s="137" t="s">
        <v>1</v>
      </c>
      <c r="N137" s="138" t="s">
        <v>39</v>
      </c>
      <c r="P137" s="139">
        <f>O137*H137</f>
        <v>0</v>
      </c>
      <c r="Q137" s="139">
        <v>0</v>
      </c>
      <c r="R137" s="139">
        <f>Q137*H137</f>
        <v>0</v>
      </c>
      <c r="S137" s="139">
        <v>0</v>
      </c>
      <c r="T137" s="140">
        <f>S137*H137</f>
        <v>0</v>
      </c>
      <c r="AR137" s="141" t="s">
        <v>165</v>
      </c>
      <c r="AT137" s="141" t="s">
        <v>160</v>
      </c>
      <c r="AU137" s="141" t="s">
        <v>82</v>
      </c>
      <c r="AY137" s="16" t="s">
        <v>159</v>
      </c>
      <c r="BE137" s="142">
        <f>IF(N137="základní",J137,0)</f>
        <v>0</v>
      </c>
      <c r="BF137" s="142">
        <f>IF(N137="snížená",J137,0)</f>
        <v>0</v>
      </c>
      <c r="BG137" s="142">
        <f>IF(N137="zákl. přenesená",J137,0)</f>
        <v>0</v>
      </c>
      <c r="BH137" s="142">
        <f>IF(N137="sníž. přenesená",J137,0)</f>
        <v>0</v>
      </c>
      <c r="BI137" s="142">
        <f>IF(N137="nulová",J137,0)</f>
        <v>0</v>
      </c>
      <c r="BJ137" s="16" t="s">
        <v>82</v>
      </c>
      <c r="BK137" s="142">
        <f>ROUND(I137*H137,2)</f>
        <v>0</v>
      </c>
      <c r="BL137" s="16" t="s">
        <v>165</v>
      </c>
      <c r="BM137" s="141" t="s">
        <v>1832</v>
      </c>
    </row>
    <row r="138" spans="2:65" s="1" customFormat="1">
      <c r="B138" s="31"/>
      <c r="D138" s="143" t="s">
        <v>167</v>
      </c>
      <c r="F138" s="144" t="s">
        <v>1831</v>
      </c>
      <c r="I138" s="145"/>
      <c r="L138" s="31"/>
      <c r="M138" s="146"/>
      <c r="T138" s="54"/>
      <c r="AT138" s="16" t="s">
        <v>167</v>
      </c>
      <c r="AU138" s="16" t="s">
        <v>82</v>
      </c>
    </row>
    <row r="139" spans="2:65" s="12" customFormat="1">
      <c r="B139" s="149"/>
      <c r="D139" s="143" t="s">
        <v>171</v>
      </c>
      <c r="E139" s="150" t="s">
        <v>1</v>
      </c>
      <c r="F139" s="151" t="s">
        <v>1822</v>
      </c>
      <c r="H139" s="152">
        <v>1</v>
      </c>
      <c r="I139" s="153"/>
      <c r="L139" s="149"/>
      <c r="M139" s="154"/>
      <c r="T139" s="155"/>
      <c r="AT139" s="150" t="s">
        <v>171</v>
      </c>
      <c r="AU139" s="150" t="s">
        <v>82</v>
      </c>
      <c r="AV139" s="12" t="s">
        <v>84</v>
      </c>
      <c r="AW139" s="12" t="s">
        <v>31</v>
      </c>
      <c r="AX139" s="12" t="s">
        <v>74</v>
      </c>
      <c r="AY139" s="150" t="s">
        <v>159</v>
      </c>
    </row>
    <row r="140" spans="2:65" s="13" customFormat="1">
      <c r="B140" s="156"/>
      <c r="D140" s="143" t="s">
        <v>171</v>
      </c>
      <c r="E140" s="157" t="s">
        <v>1</v>
      </c>
      <c r="F140" s="158" t="s">
        <v>173</v>
      </c>
      <c r="H140" s="159">
        <v>1</v>
      </c>
      <c r="I140" s="160"/>
      <c r="L140" s="156"/>
      <c r="M140" s="161"/>
      <c r="T140" s="162"/>
      <c r="AT140" s="157" t="s">
        <v>171</v>
      </c>
      <c r="AU140" s="157" t="s">
        <v>82</v>
      </c>
      <c r="AV140" s="13" t="s">
        <v>165</v>
      </c>
      <c r="AW140" s="13" t="s">
        <v>31</v>
      </c>
      <c r="AX140" s="13" t="s">
        <v>82</v>
      </c>
      <c r="AY140" s="157" t="s">
        <v>159</v>
      </c>
    </row>
    <row r="141" spans="2:65" s="1" customFormat="1" ht="24.2" customHeight="1">
      <c r="B141" s="129"/>
      <c r="C141" s="130" t="s">
        <v>199</v>
      </c>
      <c r="D141" s="130" t="s">
        <v>160</v>
      </c>
      <c r="E141" s="131" t="s">
        <v>1833</v>
      </c>
      <c r="F141" s="132" t="s">
        <v>1834</v>
      </c>
      <c r="G141" s="133" t="s">
        <v>1816</v>
      </c>
      <c r="H141" s="134">
        <v>1</v>
      </c>
      <c r="I141" s="135"/>
      <c r="J141" s="136">
        <f>ROUND(I141*H141,2)</f>
        <v>0</v>
      </c>
      <c r="K141" s="132" t="s">
        <v>219</v>
      </c>
      <c r="L141" s="31"/>
      <c r="M141" s="137" t="s">
        <v>1</v>
      </c>
      <c r="N141" s="138" t="s">
        <v>39</v>
      </c>
      <c r="P141" s="139">
        <f>O141*H141</f>
        <v>0</v>
      </c>
      <c r="Q141" s="139">
        <v>0</v>
      </c>
      <c r="R141" s="139">
        <f>Q141*H141</f>
        <v>0</v>
      </c>
      <c r="S141" s="139">
        <v>0</v>
      </c>
      <c r="T141" s="140">
        <f>S141*H141</f>
        <v>0</v>
      </c>
      <c r="AR141" s="141" t="s">
        <v>165</v>
      </c>
      <c r="AT141" s="141" t="s">
        <v>160</v>
      </c>
      <c r="AU141" s="141" t="s">
        <v>82</v>
      </c>
      <c r="AY141" s="16" t="s">
        <v>159</v>
      </c>
      <c r="BE141" s="142">
        <f>IF(N141="základní",J141,0)</f>
        <v>0</v>
      </c>
      <c r="BF141" s="142">
        <f>IF(N141="snížená",J141,0)</f>
        <v>0</v>
      </c>
      <c r="BG141" s="142">
        <f>IF(N141="zákl. přenesená",J141,0)</f>
        <v>0</v>
      </c>
      <c r="BH141" s="142">
        <f>IF(N141="sníž. přenesená",J141,0)</f>
        <v>0</v>
      </c>
      <c r="BI141" s="142">
        <f>IF(N141="nulová",J141,0)</f>
        <v>0</v>
      </c>
      <c r="BJ141" s="16" t="s">
        <v>82</v>
      </c>
      <c r="BK141" s="142">
        <f>ROUND(I141*H141,2)</f>
        <v>0</v>
      </c>
      <c r="BL141" s="16" t="s">
        <v>165</v>
      </c>
      <c r="BM141" s="141" t="s">
        <v>1835</v>
      </c>
    </row>
    <row r="142" spans="2:65" s="1" customFormat="1">
      <c r="B142" s="31"/>
      <c r="D142" s="143" t="s">
        <v>167</v>
      </c>
      <c r="F142" s="144" t="s">
        <v>1834</v>
      </c>
      <c r="I142" s="145"/>
      <c r="L142" s="31"/>
      <c r="M142" s="146"/>
      <c r="T142" s="54"/>
      <c r="AT142" s="16" t="s">
        <v>167</v>
      </c>
      <c r="AU142" s="16" t="s">
        <v>82</v>
      </c>
    </row>
    <row r="143" spans="2:65" s="12" customFormat="1">
      <c r="B143" s="149"/>
      <c r="D143" s="143" t="s">
        <v>171</v>
      </c>
      <c r="E143" s="150" t="s">
        <v>1</v>
      </c>
      <c r="F143" s="151" t="s">
        <v>1836</v>
      </c>
      <c r="H143" s="152">
        <v>1</v>
      </c>
      <c r="I143" s="153"/>
      <c r="L143" s="149"/>
      <c r="M143" s="154"/>
      <c r="T143" s="155"/>
      <c r="AT143" s="150" t="s">
        <v>171</v>
      </c>
      <c r="AU143" s="150" t="s">
        <v>82</v>
      </c>
      <c r="AV143" s="12" t="s">
        <v>84</v>
      </c>
      <c r="AW143" s="12" t="s">
        <v>31</v>
      </c>
      <c r="AX143" s="12" t="s">
        <v>74</v>
      </c>
      <c r="AY143" s="150" t="s">
        <v>159</v>
      </c>
    </row>
    <row r="144" spans="2:65" s="13" customFormat="1">
      <c r="B144" s="156"/>
      <c r="D144" s="143" t="s">
        <v>171</v>
      </c>
      <c r="E144" s="157" t="s">
        <v>1</v>
      </c>
      <c r="F144" s="158" t="s">
        <v>173</v>
      </c>
      <c r="H144" s="159">
        <v>1</v>
      </c>
      <c r="I144" s="160"/>
      <c r="L144" s="156"/>
      <c r="M144" s="161"/>
      <c r="T144" s="162"/>
      <c r="AT144" s="157" t="s">
        <v>171</v>
      </c>
      <c r="AU144" s="157" t="s">
        <v>82</v>
      </c>
      <c r="AV144" s="13" t="s">
        <v>165</v>
      </c>
      <c r="AW144" s="13" t="s">
        <v>31</v>
      </c>
      <c r="AX144" s="13" t="s">
        <v>82</v>
      </c>
      <c r="AY144" s="157" t="s">
        <v>159</v>
      </c>
    </row>
    <row r="145" spans="2:65" s="1" customFormat="1" ht="24">
      <c r="B145" s="129"/>
      <c r="C145" s="130" t="s">
        <v>207</v>
      </c>
      <c r="D145" s="130" t="s">
        <v>160</v>
      </c>
      <c r="E145" s="131" t="s">
        <v>1837</v>
      </c>
      <c r="F145" s="132" t="s">
        <v>1838</v>
      </c>
      <c r="G145" s="133" t="s">
        <v>1816</v>
      </c>
      <c r="H145" s="134">
        <v>1</v>
      </c>
      <c r="I145" s="135"/>
      <c r="J145" s="136">
        <f>ROUND(I145*H145,2)</f>
        <v>0</v>
      </c>
      <c r="K145" s="132" t="s">
        <v>219</v>
      </c>
      <c r="L145" s="31"/>
      <c r="M145" s="137" t="s">
        <v>1</v>
      </c>
      <c r="N145" s="138" t="s">
        <v>39</v>
      </c>
      <c r="P145" s="139">
        <f>O145*H145</f>
        <v>0</v>
      </c>
      <c r="Q145" s="139">
        <v>0</v>
      </c>
      <c r="R145" s="139">
        <f>Q145*H145</f>
        <v>0</v>
      </c>
      <c r="S145" s="139">
        <v>0</v>
      </c>
      <c r="T145" s="140">
        <f>S145*H145</f>
        <v>0</v>
      </c>
      <c r="AR145" s="141" t="s">
        <v>165</v>
      </c>
      <c r="AT145" s="141" t="s">
        <v>160</v>
      </c>
      <c r="AU145" s="141" t="s">
        <v>82</v>
      </c>
      <c r="AY145" s="16" t="s">
        <v>159</v>
      </c>
      <c r="BE145" s="142">
        <f>IF(N145="základní",J145,0)</f>
        <v>0</v>
      </c>
      <c r="BF145" s="142">
        <f>IF(N145="snížená",J145,0)</f>
        <v>0</v>
      </c>
      <c r="BG145" s="142">
        <f>IF(N145="zákl. přenesená",J145,0)</f>
        <v>0</v>
      </c>
      <c r="BH145" s="142">
        <f>IF(N145="sníž. přenesená",J145,0)</f>
        <v>0</v>
      </c>
      <c r="BI145" s="142">
        <f>IF(N145="nulová",J145,0)</f>
        <v>0</v>
      </c>
      <c r="BJ145" s="16" t="s">
        <v>82</v>
      </c>
      <c r="BK145" s="142">
        <f>ROUND(I145*H145,2)</f>
        <v>0</v>
      </c>
      <c r="BL145" s="16" t="s">
        <v>165</v>
      </c>
      <c r="BM145" s="141" t="s">
        <v>1839</v>
      </c>
    </row>
    <row r="146" spans="2:65" s="1" customFormat="1">
      <c r="B146" s="31"/>
      <c r="D146" s="143" t="s">
        <v>167</v>
      </c>
      <c r="F146" s="144" t="s">
        <v>1838</v>
      </c>
      <c r="I146" s="145"/>
      <c r="L146" s="31"/>
      <c r="M146" s="146"/>
      <c r="T146" s="54"/>
      <c r="AT146" s="16" t="s">
        <v>167</v>
      </c>
      <c r="AU146" s="16" t="s">
        <v>82</v>
      </c>
    </row>
    <row r="147" spans="2:65" s="12" customFormat="1">
      <c r="B147" s="149"/>
      <c r="D147" s="143" t="s">
        <v>171</v>
      </c>
      <c r="E147" s="150" t="s">
        <v>1</v>
      </c>
      <c r="F147" s="151" t="s">
        <v>1836</v>
      </c>
      <c r="H147" s="152">
        <v>1</v>
      </c>
      <c r="I147" s="153"/>
      <c r="L147" s="149"/>
      <c r="M147" s="154"/>
      <c r="T147" s="155"/>
      <c r="AT147" s="150" t="s">
        <v>171</v>
      </c>
      <c r="AU147" s="150" t="s">
        <v>82</v>
      </c>
      <c r="AV147" s="12" t="s">
        <v>84</v>
      </c>
      <c r="AW147" s="12" t="s">
        <v>31</v>
      </c>
      <c r="AX147" s="12" t="s">
        <v>74</v>
      </c>
      <c r="AY147" s="150" t="s">
        <v>159</v>
      </c>
    </row>
    <row r="148" spans="2:65" s="13" customFormat="1">
      <c r="B148" s="156"/>
      <c r="D148" s="143" t="s">
        <v>171</v>
      </c>
      <c r="E148" s="157" t="s">
        <v>1</v>
      </c>
      <c r="F148" s="158" t="s">
        <v>173</v>
      </c>
      <c r="H148" s="159">
        <v>1</v>
      </c>
      <c r="I148" s="160"/>
      <c r="L148" s="156"/>
      <c r="M148" s="161"/>
      <c r="T148" s="162"/>
      <c r="AT148" s="157" t="s">
        <v>171</v>
      </c>
      <c r="AU148" s="157" t="s">
        <v>82</v>
      </c>
      <c r="AV148" s="13" t="s">
        <v>165</v>
      </c>
      <c r="AW148" s="13" t="s">
        <v>31</v>
      </c>
      <c r="AX148" s="13" t="s">
        <v>82</v>
      </c>
      <c r="AY148" s="157" t="s">
        <v>159</v>
      </c>
    </row>
    <row r="149" spans="2:65" s="1" customFormat="1" ht="24.2" customHeight="1">
      <c r="B149" s="129"/>
      <c r="C149" s="130" t="s">
        <v>215</v>
      </c>
      <c r="D149" s="130" t="s">
        <v>160</v>
      </c>
      <c r="E149" s="131" t="s">
        <v>1840</v>
      </c>
      <c r="F149" s="132" t="s">
        <v>1841</v>
      </c>
      <c r="G149" s="133" t="s">
        <v>218</v>
      </c>
      <c r="H149" s="134">
        <v>7</v>
      </c>
      <c r="I149" s="135"/>
      <c r="J149" s="136">
        <f>ROUND(I149*H149,2)</f>
        <v>0</v>
      </c>
      <c r="K149" s="132" t="s">
        <v>219</v>
      </c>
      <c r="L149" s="31"/>
      <c r="M149" s="137" t="s">
        <v>1</v>
      </c>
      <c r="N149" s="138" t="s">
        <v>39</v>
      </c>
      <c r="P149" s="139">
        <f>O149*H149</f>
        <v>0</v>
      </c>
      <c r="Q149" s="139">
        <v>0</v>
      </c>
      <c r="R149" s="139">
        <f>Q149*H149</f>
        <v>0</v>
      </c>
      <c r="S149" s="139">
        <v>0</v>
      </c>
      <c r="T149" s="140">
        <f>S149*H149</f>
        <v>0</v>
      </c>
      <c r="AR149" s="141" t="s">
        <v>165</v>
      </c>
      <c r="AT149" s="141" t="s">
        <v>160</v>
      </c>
      <c r="AU149" s="141" t="s">
        <v>82</v>
      </c>
      <c r="AY149" s="16" t="s">
        <v>159</v>
      </c>
      <c r="BE149" s="142">
        <f>IF(N149="základní",J149,0)</f>
        <v>0</v>
      </c>
      <c r="BF149" s="142">
        <f>IF(N149="snížená",J149,0)</f>
        <v>0</v>
      </c>
      <c r="BG149" s="142">
        <f>IF(N149="zákl. přenesená",J149,0)</f>
        <v>0</v>
      </c>
      <c r="BH149" s="142">
        <f>IF(N149="sníž. přenesená",J149,0)</f>
        <v>0</v>
      </c>
      <c r="BI149" s="142">
        <f>IF(N149="nulová",J149,0)</f>
        <v>0</v>
      </c>
      <c r="BJ149" s="16" t="s">
        <v>82</v>
      </c>
      <c r="BK149" s="142">
        <f>ROUND(I149*H149,2)</f>
        <v>0</v>
      </c>
      <c r="BL149" s="16" t="s">
        <v>165</v>
      </c>
      <c r="BM149" s="141" t="s">
        <v>1842</v>
      </c>
    </row>
    <row r="150" spans="2:65" s="1" customFormat="1">
      <c r="B150" s="31"/>
      <c r="D150" s="143" t="s">
        <v>167</v>
      </c>
      <c r="F150" s="144" t="s">
        <v>1841</v>
      </c>
      <c r="I150" s="145"/>
      <c r="L150" s="31"/>
      <c r="M150" s="146"/>
      <c r="T150" s="54"/>
      <c r="AT150" s="16" t="s">
        <v>167</v>
      </c>
      <c r="AU150" s="16" t="s">
        <v>82</v>
      </c>
    </row>
    <row r="151" spans="2:65" s="12" customFormat="1">
      <c r="B151" s="149"/>
      <c r="D151" s="143" t="s">
        <v>171</v>
      </c>
      <c r="E151" s="150" t="s">
        <v>1</v>
      </c>
      <c r="F151" s="151" t="s">
        <v>207</v>
      </c>
      <c r="H151" s="152">
        <v>7</v>
      </c>
      <c r="I151" s="153"/>
      <c r="L151" s="149"/>
      <c r="M151" s="154"/>
      <c r="T151" s="155"/>
      <c r="AT151" s="150" t="s">
        <v>171</v>
      </c>
      <c r="AU151" s="150" t="s">
        <v>82</v>
      </c>
      <c r="AV151" s="12" t="s">
        <v>84</v>
      </c>
      <c r="AW151" s="12" t="s">
        <v>31</v>
      </c>
      <c r="AX151" s="12" t="s">
        <v>74</v>
      </c>
      <c r="AY151" s="150" t="s">
        <v>159</v>
      </c>
    </row>
    <row r="152" spans="2:65" s="13" customFormat="1">
      <c r="B152" s="156"/>
      <c r="D152" s="143" t="s">
        <v>171</v>
      </c>
      <c r="E152" s="157" t="s">
        <v>1</v>
      </c>
      <c r="F152" s="158" t="s">
        <v>173</v>
      </c>
      <c r="H152" s="159">
        <v>7</v>
      </c>
      <c r="I152" s="160"/>
      <c r="L152" s="156"/>
      <c r="M152" s="161"/>
      <c r="T152" s="162"/>
      <c r="AT152" s="157" t="s">
        <v>171</v>
      </c>
      <c r="AU152" s="157" t="s">
        <v>82</v>
      </c>
      <c r="AV152" s="13" t="s">
        <v>165</v>
      </c>
      <c r="AW152" s="13" t="s">
        <v>31</v>
      </c>
      <c r="AX152" s="13" t="s">
        <v>82</v>
      </c>
      <c r="AY152" s="157" t="s">
        <v>159</v>
      </c>
    </row>
    <row r="153" spans="2:65" s="11" customFormat="1" ht="25.9" customHeight="1">
      <c r="B153" s="119"/>
      <c r="D153" s="120" t="s">
        <v>73</v>
      </c>
      <c r="E153" s="121" t="s">
        <v>822</v>
      </c>
      <c r="F153" s="121" t="s">
        <v>823</v>
      </c>
      <c r="I153" s="122"/>
      <c r="J153" s="123">
        <f>BK153</f>
        <v>0</v>
      </c>
      <c r="L153" s="119"/>
      <c r="M153" s="124"/>
      <c r="P153" s="125">
        <f>P154</f>
        <v>0</v>
      </c>
      <c r="R153" s="125">
        <f>R154</f>
        <v>0</v>
      </c>
      <c r="T153" s="126">
        <f>T154</f>
        <v>0</v>
      </c>
      <c r="AR153" s="120" t="s">
        <v>84</v>
      </c>
      <c r="AT153" s="127" t="s">
        <v>73</v>
      </c>
      <c r="AU153" s="127" t="s">
        <v>74</v>
      </c>
      <c r="AY153" s="120" t="s">
        <v>159</v>
      </c>
      <c r="BK153" s="128">
        <f>BK154</f>
        <v>0</v>
      </c>
    </row>
    <row r="154" spans="2:65" s="11" customFormat="1" ht="22.9" customHeight="1">
      <c r="B154" s="119"/>
      <c r="D154" s="120" t="s">
        <v>73</v>
      </c>
      <c r="E154" s="179" t="s">
        <v>793</v>
      </c>
      <c r="F154" s="179" t="s">
        <v>794</v>
      </c>
      <c r="I154" s="122"/>
      <c r="J154" s="180">
        <f>BK154</f>
        <v>0</v>
      </c>
      <c r="L154" s="119"/>
      <c r="M154" s="124"/>
      <c r="P154" s="125">
        <f>SUM(P155:P160)</f>
        <v>0</v>
      </c>
      <c r="R154" s="125">
        <f>SUM(R155:R160)</f>
        <v>0</v>
      </c>
      <c r="T154" s="126">
        <f>SUM(T155:T160)</f>
        <v>0</v>
      </c>
      <c r="AR154" s="120" t="s">
        <v>84</v>
      </c>
      <c r="AT154" s="127" t="s">
        <v>73</v>
      </c>
      <c r="AU154" s="127" t="s">
        <v>82</v>
      </c>
      <c r="AY154" s="120" t="s">
        <v>159</v>
      </c>
      <c r="BK154" s="128">
        <f>SUM(BK155:BK160)</f>
        <v>0</v>
      </c>
    </row>
    <row r="155" spans="2:65" s="1" customFormat="1" ht="16.5" customHeight="1">
      <c r="B155" s="129"/>
      <c r="C155" s="130" t="s">
        <v>224</v>
      </c>
      <c r="D155" s="130" t="s">
        <v>160</v>
      </c>
      <c r="E155" s="131" t="s">
        <v>804</v>
      </c>
      <c r="F155" s="132" t="s">
        <v>805</v>
      </c>
      <c r="G155" s="133" t="s">
        <v>783</v>
      </c>
      <c r="H155" s="181"/>
      <c r="I155" s="135"/>
      <c r="J155" s="136">
        <f>ROUND(I155*H155,2)</f>
        <v>0</v>
      </c>
      <c r="K155" s="132" t="s">
        <v>164</v>
      </c>
      <c r="L155" s="31"/>
      <c r="M155" s="137" t="s">
        <v>1</v>
      </c>
      <c r="N155" s="138" t="s">
        <v>39</v>
      </c>
      <c r="P155" s="139">
        <f>O155*H155</f>
        <v>0</v>
      </c>
      <c r="Q155" s="139">
        <v>0</v>
      </c>
      <c r="R155" s="139">
        <f>Q155*H155</f>
        <v>0</v>
      </c>
      <c r="S155" s="139">
        <v>0</v>
      </c>
      <c r="T155" s="140">
        <f>S155*H155</f>
        <v>0</v>
      </c>
      <c r="AR155" s="141" t="s">
        <v>268</v>
      </c>
      <c r="AT155" s="141" t="s">
        <v>160</v>
      </c>
      <c r="AU155" s="141" t="s">
        <v>84</v>
      </c>
      <c r="AY155" s="16" t="s">
        <v>159</v>
      </c>
      <c r="BE155" s="142">
        <f>IF(N155="základní",J155,0)</f>
        <v>0</v>
      </c>
      <c r="BF155" s="142">
        <f>IF(N155="snížená",J155,0)</f>
        <v>0</v>
      </c>
      <c r="BG155" s="142">
        <f>IF(N155="zákl. přenesená",J155,0)</f>
        <v>0</v>
      </c>
      <c r="BH155" s="142">
        <f>IF(N155="sníž. přenesená",J155,0)</f>
        <v>0</v>
      </c>
      <c r="BI155" s="142">
        <f>IF(N155="nulová",J155,0)</f>
        <v>0</v>
      </c>
      <c r="BJ155" s="16" t="s">
        <v>82</v>
      </c>
      <c r="BK155" s="142">
        <f>ROUND(I155*H155,2)</f>
        <v>0</v>
      </c>
      <c r="BL155" s="16" t="s">
        <v>268</v>
      </c>
      <c r="BM155" s="141" t="s">
        <v>1843</v>
      </c>
    </row>
    <row r="156" spans="2:65" s="1" customFormat="1" ht="19.5">
      <c r="B156" s="31"/>
      <c r="D156" s="143" t="s">
        <v>167</v>
      </c>
      <c r="F156" s="144" t="s">
        <v>807</v>
      </c>
      <c r="I156" s="145"/>
      <c r="L156" s="31"/>
      <c r="M156" s="146"/>
      <c r="T156" s="54"/>
      <c r="AT156" s="16" t="s">
        <v>167</v>
      </c>
      <c r="AU156" s="16" t="s">
        <v>84</v>
      </c>
    </row>
    <row r="157" spans="2:65" s="1" customFormat="1">
      <c r="B157" s="31"/>
      <c r="D157" s="147" t="s">
        <v>169</v>
      </c>
      <c r="F157" s="148" t="s">
        <v>808</v>
      </c>
      <c r="I157" s="145"/>
      <c r="L157" s="31"/>
      <c r="M157" s="146"/>
      <c r="T157" s="54"/>
      <c r="AT157" s="16" t="s">
        <v>169</v>
      </c>
      <c r="AU157" s="16" t="s">
        <v>84</v>
      </c>
    </row>
    <row r="158" spans="2:65" s="1" customFormat="1" ht="16.5" customHeight="1">
      <c r="B158" s="129"/>
      <c r="C158" s="130" t="s">
        <v>231</v>
      </c>
      <c r="D158" s="130" t="s">
        <v>160</v>
      </c>
      <c r="E158" s="131" t="s">
        <v>810</v>
      </c>
      <c r="F158" s="132" t="s">
        <v>811</v>
      </c>
      <c r="G158" s="133" t="s">
        <v>783</v>
      </c>
      <c r="H158" s="181"/>
      <c r="I158" s="135"/>
      <c r="J158" s="136">
        <f>ROUND(I158*H158,2)</f>
        <v>0</v>
      </c>
      <c r="K158" s="132" t="s">
        <v>164</v>
      </c>
      <c r="L158" s="31"/>
      <c r="M158" s="137" t="s">
        <v>1</v>
      </c>
      <c r="N158" s="138" t="s">
        <v>39</v>
      </c>
      <c r="P158" s="139">
        <f>O158*H158</f>
        <v>0</v>
      </c>
      <c r="Q158" s="139">
        <v>0</v>
      </c>
      <c r="R158" s="139">
        <f>Q158*H158</f>
        <v>0</v>
      </c>
      <c r="S158" s="139">
        <v>0</v>
      </c>
      <c r="T158" s="140">
        <f>S158*H158</f>
        <v>0</v>
      </c>
      <c r="AR158" s="141" t="s">
        <v>268</v>
      </c>
      <c r="AT158" s="141" t="s">
        <v>160</v>
      </c>
      <c r="AU158" s="141" t="s">
        <v>84</v>
      </c>
      <c r="AY158" s="16" t="s">
        <v>159</v>
      </c>
      <c r="BE158" s="142">
        <f>IF(N158="základní",J158,0)</f>
        <v>0</v>
      </c>
      <c r="BF158" s="142">
        <f>IF(N158="snížená",J158,0)</f>
        <v>0</v>
      </c>
      <c r="BG158" s="142">
        <f>IF(N158="zákl. přenesená",J158,0)</f>
        <v>0</v>
      </c>
      <c r="BH158" s="142">
        <f>IF(N158="sníž. přenesená",J158,0)</f>
        <v>0</v>
      </c>
      <c r="BI158" s="142">
        <f>IF(N158="nulová",J158,0)</f>
        <v>0</v>
      </c>
      <c r="BJ158" s="16" t="s">
        <v>82</v>
      </c>
      <c r="BK158" s="142">
        <f>ROUND(I158*H158,2)</f>
        <v>0</v>
      </c>
      <c r="BL158" s="16" t="s">
        <v>268</v>
      </c>
      <c r="BM158" s="141" t="s">
        <v>1844</v>
      </c>
    </row>
    <row r="159" spans="2:65" s="1" customFormat="1" ht="19.5">
      <c r="B159" s="31"/>
      <c r="D159" s="143" t="s">
        <v>167</v>
      </c>
      <c r="F159" s="144" t="s">
        <v>813</v>
      </c>
      <c r="I159" s="145"/>
      <c r="L159" s="31"/>
      <c r="M159" s="146"/>
      <c r="T159" s="54"/>
      <c r="AT159" s="16" t="s">
        <v>167</v>
      </c>
      <c r="AU159" s="16" t="s">
        <v>84</v>
      </c>
    </row>
    <row r="160" spans="2:65" s="1" customFormat="1">
      <c r="B160" s="31"/>
      <c r="D160" s="147" t="s">
        <v>169</v>
      </c>
      <c r="F160" s="148" t="s">
        <v>814</v>
      </c>
      <c r="I160" s="145"/>
      <c r="L160" s="31"/>
      <c r="M160" s="182"/>
      <c r="N160" s="183"/>
      <c r="O160" s="183"/>
      <c r="P160" s="183"/>
      <c r="Q160" s="183"/>
      <c r="R160" s="183"/>
      <c r="S160" s="183"/>
      <c r="T160" s="184"/>
      <c r="AT160" s="16" t="s">
        <v>169</v>
      </c>
      <c r="AU160" s="16" t="s">
        <v>84</v>
      </c>
    </row>
    <row r="161" spans="2:12" s="1" customFormat="1" ht="6.95" customHeight="1">
      <c r="B161" s="43"/>
      <c r="C161" s="44"/>
      <c r="D161" s="44"/>
      <c r="E161" s="44"/>
      <c r="F161" s="44"/>
      <c r="G161" s="44"/>
      <c r="H161" s="44"/>
      <c r="I161" s="44"/>
      <c r="J161" s="44"/>
      <c r="K161" s="44"/>
      <c r="L161" s="31"/>
    </row>
  </sheetData>
  <sheetProtection algorithmName="SHA-512" hashValue="xPgi8sxRfRtELARv2Db5IhcyLt3d19xHlRezcF/aKlwyKSCktfvPwiepQ133+xSWY2B4hk5wb2G7T9TajgImKg==" saltValue="XChsVoNnJ568qEzHwyOxOA==" spinCount="100000" sheet="1" objects="1" scenarios="1"/>
  <protectedRanges>
    <protectedRange sqref="B3:K28 B43:K77 I1:I1048576" name="Oblast1"/>
  </protectedRanges>
  <autoFilter ref="C118:K160" xr:uid="{00000000-0009-0000-0000-000006000000}"/>
  <mergeCells count="9">
    <mergeCell ref="E87:H87"/>
    <mergeCell ref="E109:H109"/>
    <mergeCell ref="E111:H111"/>
    <mergeCell ref="L2:V2"/>
    <mergeCell ref="E7:H7"/>
    <mergeCell ref="E9:H9"/>
    <mergeCell ref="E18:H18"/>
    <mergeCell ref="E27:H27"/>
    <mergeCell ref="E85:H85"/>
  </mergeCells>
  <hyperlinks>
    <hyperlink ref="F157" r:id="rId1" xr:uid="{00000000-0004-0000-0600-000000000000}"/>
    <hyperlink ref="F160" r:id="rId2" xr:uid="{00000000-0004-0000-0600-000001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BM329"/>
  <sheetViews>
    <sheetView showGridLines="0" topLeftCell="A110" workbookViewId="0">
      <selection activeCell="I38" sqref="I38"/>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10" t="s">
        <v>5</v>
      </c>
      <c r="M2" s="199"/>
      <c r="N2" s="199"/>
      <c r="O2" s="199"/>
      <c r="P2" s="199"/>
      <c r="Q2" s="199"/>
      <c r="R2" s="199"/>
      <c r="S2" s="199"/>
      <c r="T2" s="199"/>
      <c r="U2" s="199"/>
      <c r="V2" s="199"/>
      <c r="AT2" s="16" t="s">
        <v>102</v>
      </c>
    </row>
    <row r="3" spans="2:46" ht="6.95" customHeight="1">
      <c r="B3" s="17"/>
      <c r="C3" s="18"/>
      <c r="D3" s="18"/>
      <c r="E3" s="18"/>
      <c r="F3" s="18"/>
      <c r="G3" s="18"/>
      <c r="H3" s="18"/>
      <c r="I3" s="18"/>
      <c r="J3" s="18"/>
      <c r="K3" s="18"/>
      <c r="L3" s="19"/>
      <c r="AT3" s="16" t="s">
        <v>84</v>
      </c>
    </row>
    <row r="4" spans="2:46" ht="24.95" customHeight="1">
      <c r="B4" s="19"/>
      <c r="D4" s="20" t="s">
        <v>112</v>
      </c>
      <c r="L4" s="19"/>
      <c r="M4" s="86" t="s">
        <v>10</v>
      </c>
      <c r="AT4" s="16" t="s">
        <v>3</v>
      </c>
    </row>
    <row r="5" spans="2:46" ht="6.95" customHeight="1">
      <c r="B5" s="19"/>
      <c r="L5" s="19"/>
    </row>
    <row r="6" spans="2:46" ht="12" customHeight="1">
      <c r="B6" s="19"/>
      <c r="D6" s="26" t="s">
        <v>16</v>
      </c>
      <c r="L6" s="19"/>
    </row>
    <row r="7" spans="2:46" ht="16.5" customHeight="1">
      <c r="B7" s="19"/>
      <c r="E7" s="230" t="str">
        <f>'Rekapitulace stavby'!K6</f>
        <v>Mánesovy sady</v>
      </c>
      <c r="F7" s="231"/>
      <c r="G7" s="231"/>
      <c r="H7" s="231"/>
      <c r="L7" s="19"/>
    </row>
    <row r="8" spans="2:46" s="1" customFormat="1" ht="12" customHeight="1">
      <c r="B8" s="31"/>
      <c r="D8" s="26" t="s">
        <v>113</v>
      </c>
      <c r="L8" s="31"/>
    </row>
    <row r="9" spans="2:46" s="1" customFormat="1" ht="16.5" customHeight="1">
      <c r="B9" s="31"/>
      <c r="E9" s="219" t="s">
        <v>1845</v>
      </c>
      <c r="F9" s="229"/>
      <c r="G9" s="229"/>
      <c r="H9" s="229"/>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19. 9. 2023</v>
      </c>
      <c r="L12" s="31"/>
    </row>
    <row r="13" spans="2:46" s="1" customFormat="1" ht="10.9" customHeight="1">
      <c r="B13" s="31"/>
      <c r="L13" s="31"/>
    </row>
    <row r="14" spans="2:46" s="1" customFormat="1" ht="12" customHeight="1">
      <c r="B14" s="31"/>
      <c r="D14" s="26" t="s">
        <v>24</v>
      </c>
      <c r="I14" s="26" t="s">
        <v>25</v>
      </c>
      <c r="J14" s="24" t="str">
        <f>IF('Rekapitulace stavby'!AN10="","",'Rekapitulace stavby'!AN10)</f>
        <v/>
      </c>
      <c r="L14" s="31"/>
    </row>
    <row r="15" spans="2:46" s="1" customFormat="1" ht="18" customHeight="1">
      <c r="B15" s="31"/>
      <c r="E15" s="24" t="str">
        <f>IF('Rekapitulace stavby'!E11="","",'Rekapitulace stavby'!E11)</f>
        <v xml:space="preserve"> </v>
      </c>
      <c r="I15" s="26" t="s">
        <v>27</v>
      </c>
      <c r="J15" s="24" t="str">
        <f>IF('Rekapitulace stavby'!AN11="","",'Rekapitulace stavby'!AN11)</f>
        <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2" t="str">
        <f>'Rekapitulace stavby'!E14</f>
        <v>Vyplň údaj</v>
      </c>
      <c r="F18" s="198"/>
      <c r="G18" s="198"/>
      <c r="H18" s="198"/>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tr">
        <f>IF('Rekapitulace stavby'!AN16="","",'Rekapitulace stavby'!AN16)</f>
        <v/>
      </c>
      <c r="L20" s="31"/>
    </row>
    <row r="21" spans="2:12" s="1" customFormat="1" ht="18" customHeight="1">
      <c r="B21" s="31"/>
      <c r="E21" s="24" t="str">
        <f>IF('Rekapitulace stavby'!E17="","",'Rekapitulace stavby'!E17)</f>
        <v xml:space="preserve"> </v>
      </c>
      <c r="I21" s="26" t="s">
        <v>27</v>
      </c>
      <c r="J21" s="24" t="str">
        <f>IF('Rekapitulace stavby'!AN17="","",'Rekapitulace stavby'!AN17)</f>
        <v/>
      </c>
      <c r="L21" s="31"/>
    </row>
    <row r="22" spans="2:12" s="1" customFormat="1" ht="6.95" customHeight="1">
      <c r="B22" s="31"/>
      <c r="L22" s="31"/>
    </row>
    <row r="23" spans="2:12" s="1" customFormat="1" ht="12" customHeight="1">
      <c r="B23" s="31"/>
      <c r="D23" s="26" t="s">
        <v>32</v>
      </c>
      <c r="I23" s="26" t="s">
        <v>25</v>
      </c>
      <c r="J23" s="24" t="str">
        <f>IF('Rekapitulace stavby'!AN19="","",'Rekapitulace stavby'!AN19)</f>
        <v/>
      </c>
      <c r="L23" s="31"/>
    </row>
    <row r="24" spans="2:12" s="1" customFormat="1" ht="18" customHeight="1">
      <c r="B24" s="31"/>
      <c r="E24" s="24" t="str">
        <f>IF('Rekapitulace stavby'!E20="","",'Rekapitulace stavby'!E20)</f>
        <v xml:space="preserve"> </v>
      </c>
      <c r="I24" s="26" t="s">
        <v>27</v>
      </c>
      <c r="J24" s="24" t="str">
        <f>IF('Rekapitulace stavby'!AN20="","",'Rekapitulace stavby'!AN20)</f>
        <v/>
      </c>
      <c r="L24" s="31"/>
    </row>
    <row r="25" spans="2:12" s="1" customFormat="1" ht="6.95" customHeight="1">
      <c r="B25" s="31"/>
      <c r="L25" s="31"/>
    </row>
    <row r="26" spans="2:12" s="1" customFormat="1" ht="12" customHeight="1">
      <c r="B26" s="31"/>
      <c r="D26" s="26" t="s">
        <v>33</v>
      </c>
      <c r="L26" s="31"/>
    </row>
    <row r="27" spans="2:12" s="7" customFormat="1" ht="16.5" customHeight="1">
      <c r="B27" s="87"/>
      <c r="E27" s="203" t="s">
        <v>1</v>
      </c>
      <c r="F27" s="203"/>
      <c r="G27" s="203"/>
      <c r="H27" s="203"/>
      <c r="L27" s="87"/>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8" t="s">
        <v>34</v>
      </c>
      <c r="J30" s="64">
        <f>ROUND(J127, 2)</f>
        <v>0</v>
      </c>
      <c r="L30" s="31"/>
    </row>
    <row r="31" spans="2:12" s="1" customFormat="1" ht="6.95" customHeight="1">
      <c r="B31" s="31"/>
      <c r="D31" s="52"/>
      <c r="E31" s="52"/>
      <c r="F31" s="52"/>
      <c r="G31" s="52"/>
      <c r="H31" s="52"/>
      <c r="I31" s="52"/>
      <c r="J31" s="52"/>
      <c r="K31" s="52"/>
      <c r="L31" s="31"/>
    </row>
    <row r="32" spans="2:12" s="1" customFormat="1" ht="14.45" customHeight="1">
      <c r="B32" s="31"/>
      <c r="F32" s="34" t="s">
        <v>36</v>
      </c>
      <c r="I32" s="34" t="s">
        <v>35</v>
      </c>
      <c r="J32" s="34" t="s">
        <v>37</v>
      </c>
      <c r="L32" s="31"/>
    </row>
    <row r="33" spans="2:12" s="1" customFormat="1" ht="14.45" customHeight="1">
      <c r="B33" s="31"/>
      <c r="D33" s="89" t="s">
        <v>38</v>
      </c>
      <c r="E33" s="26" t="s">
        <v>39</v>
      </c>
      <c r="F33" s="90">
        <f>ROUND((SUM(BE127:BE328)),  2)</f>
        <v>0</v>
      </c>
      <c r="I33" s="91">
        <v>0.21</v>
      </c>
      <c r="J33" s="90">
        <f>ROUND(((SUM(BE127:BE328))*I33),  2)</f>
        <v>0</v>
      </c>
      <c r="L33" s="31"/>
    </row>
    <row r="34" spans="2:12" s="1" customFormat="1" ht="14.45" customHeight="1">
      <c r="B34" s="31"/>
      <c r="E34" s="26" t="s">
        <v>40</v>
      </c>
      <c r="F34" s="90">
        <f>ROUND((SUM(BF127:BF328)),  2)</f>
        <v>0</v>
      </c>
      <c r="I34" s="91">
        <v>0.12</v>
      </c>
      <c r="J34" s="90">
        <f>ROUND(((SUM(BF127:BF328))*I34),  2)</f>
        <v>0</v>
      </c>
      <c r="L34" s="31"/>
    </row>
    <row r="35" spans="2:12" s="1" customFormat="1" ht="14.45" hidden="1" customHeight="1">
      <c r="B35" s="31"/>
      <c r="E35" s="26" t="s">
        <v>41</v>
      </c>
      <c r="F35" s="90">
        <f>ROUND((SUM(BG127:BG328)),  2)</f>
        <v>0</v>
      </c>
      <c r="I35" s="91">
        <v>0.21</v>
      </c>
      <c r="J35" s="90">
        <f>0</f>
        <v>0</v>
      </c>
      <c r="L35" s="31"/>
    </row>
    <row r="36" spans="2:12" s="1" customFormat="1" ht="14.45" hidden="1" customHeight="1">
      <c r="B36" s="31"/>
      <c r="E36" s="26" t="s">
        <v>42</v>
      </c>
      <c r="F36" s="90">
        <f>ROUND((SUM(BH127:BH328)),  2)</f>
        <v>0</v>
      </c>
      <c r="I36" s="91">
        <v>0.15</v>
      </c>
      <c r="J36" s="90">
        <f>0</f>
        <v>0</v>
      </c>
      <c r="L36" s="31"/>
    </row>
    <row r="37" spans="2:12" s="1" customFormat="1" ht="14.45" hidden="1" customHeight="1">
      <c r="B37" s="31"/>
      <c r="E37" s="26" t="s">
        <v>43</v>
      </c>
      <c r="F37" s="90">
        <f>ROUND((SUM(BI127:BI328)),  2)</f>
        <v>0</v>
      </c>
      <c r="I37" s="91">
        <v>0</v>
      </c>
      <c r="J37" s="90">
        <f>0</f>
        <v>0</v>
      </c>
      <c r="L37" s="31"/>
    </row>
    <row r="38" spans="2:12" s="1" customFormat="1" ht="6.95" customHeight="1">
      <c r="B38" s="31"/>
      <c r="L38" s="31"/>
    </row>
    <row r="39" spans="2:12" s="1" customFormat="1" ht="25.35" customHeight="1">
      <c r="B39" s="31"/>
      <c r="C39" s="92"/>
      <c r="D39" s="93" t="s">
        <v>44</v>
      </c>
      <c r="E39" s="55"/>
      <c r="F39" s="55"/>
      <c r="G39" s="94" t="s">
        <v>45</v>
      </c>
      <c r="H39" s="95" t="s">
        <v>46</v>
      </c>
      <c r="I39" s="55"/>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47</v>
      </c>
      <c r="E50" s="41"/>
      <c r="F50" s="41"/>
      <c r="G50" s="40" t="s">
        <v>48</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49</v>
      </c>
      <c r="E61" s="33"/>
      <c r="F61" s="98" t="s">
        <v>50</v>
      </c>
      <c r="G61" s="42" t="s">
        <v>49</v>
      </c>
      <c r="H61" s="33"/>
      <c r="I61" s="33"/>
      <c r="J61" s="99" t="s">
        <v>50</v>
      </c>
      <c r="K61" s="33"/>
      <c r="L61" s="31"/>
    </row>
    <row r="62" spans="2:12">
      <c r="B62" s="19"/>
      <c r="L62" s="19"/>
    </row>
    <row r="63" spans="2:12">
      <c r="B63" s="19"/>
      <c r="L63" s="19"/>
    </row>
    <row r="64" spans="2:12">
      <c r="B64" s="19"/>
      <c r="L64" s="19"/>
    </row>
    <row r="65" spans="2:12" s="1" customFormat="1" ht="12.75">
      <c r="B65" s="31"/>
      <c r="D65" s="40" t="s">
        <v>51</v>
      </c>
      <c r="E65" s="41"/>
      <c r="F65" s="41"/>
      <c r="G65" s="40" t="s">
        <v>52</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49</v>
      </c>
      <c r="E76" s="33"/>
      <c r="F76" s="98" t="s">
        <v>50</v>
      </c>
      <c r="G76" s="42" t="s">
        <v>49</v>
      </c>
      <c r="H76" s="33"/>
      <c r="I76" s="33"/>
      <c r="J76" s="99" t="s">
        <v>50</v>
      </c>
      <c r="K76" s="33"/>
      <c r="L76" s="31"/>
    </row>
    <row r="77" spans="2:12" s="1" customFormat="1" ht="14.45" customHeight="1">
      <c r="B77" s="43"/>
      <c r="C77" s="44"/>
      <c r="D77" s="44"/>
      <c r="E77" s="44"/>
      <c r="F77" s="44"/>
      <c r="G77" s="44"/>
      <c r="H77" s="44"/>
      <c r="I77" s="44"/>
      <c r="J77" s="44"/>
      <c r="K77" s="44"/>
      <c r="L77" s="31"/>
    </row>
    <row r="81" spans="2:47" s="1" customFormat="1" ht="6.95" customHeight="1">
      <c r="B81" s="45"/>
      <c r="C81" s="46"/>
      <c r="D81" s="46"/>
      <c r="E81" s="46"/>
      <c r="F81" s="46"/>
      <c r="G81" s="46"/>
      <c r="H81" s="46"/>
      <c r="I81" s="46"/>
      <c r="J81" s="46"/>
      <c r="K81" s="46"/>
      <c r="L81" s="31"/>
    </row>
    <row r="82" spans="2:47" s="1" customFormat="1" ht="24.95" customHeight="1">
      <c r="B82" s="31"/>
      <c r="C82" s="20" t="s">
        <v>115</v>
      </c>
      <c r="L82" s="31"/>
    </row>
    <row r="83" spans="2:47" s="1" customFormat="1" ht="6.95" customHeight="1">
      <c r="B83" s="31"/>
      <c r="L83" s="31"/>
    </row>
    <row r="84" spans="2:47" s="1" customFormat="1" ht="12" customHeight="1">
      <c r="B84" s="31"/>
      <c r="C84" s="26" t="s">
        <v>16</v>
      </c>
      <c r="L84" s="31"/>
    </row>
    <row r="85" spans="2:47" s="1" customFormat="1" ht="16.5" customHeight="1">
      <c r="B85" s="31"/>
      <c r="E85" s="230" t="str">
        <f>E7</f>
        <v>Mánesovy sady</v>
      </c>
      <c r="F85" s="231"/>
      <c r="G85" s="231"/>
      <c r="H85" s="231"/>
      <c r="L85" s="31"/>
    </row>
    <row r="86" spans="2:47" s="1" customFormat="1" ht="12" customHeight="1">
      <c r="B86" s="31"/>
      <c r="C86" s="26" t="s">
        <v>113</v>
      </c>
      <c r="L86" s="31"/>
    </row>
    <row r="87" spans="2:47" s="1" customFormat="1" ht="16.5" customHeight="1">
      <c r="B87" s="31"/>
      <c r="E87" s="219" t="str">
        <f>E9</f>
        <v>SO.M.03 - Sportoviště</v>
      </c>
      <c r="F87" s="229"/>
      <c r="G87" s="229"/>
      <c r="H87" s="229"/>
      <c r="L87" s="31"/>
    </row>
    <row r="88" spans="2:47" s="1" customFormat="1" ht="6.95" customHeight="1">
      <c r="B88" s="31"/>
      <c r="L88" s="31"/>
    </row>
    <row r="89" spans="2:47" s="1" customFormat="1" ht="12" customHeight="1">
      <c r="B89" s="31"/>
      <c r="C89" s="26" t="s">
        <v>20</v>
      </c>
      <c r="F89" s="24" t="str">
        <f>F12</f>
        <v>Ústí nad Labem</v>
      </c>
      <c r="I89" s="26" t="s">
        <v>22</v>
      </c>
      <c r="J89" s="51" t="str">
        <f>IF(J12="","",J12)</f>
        <v>19. 9. 2023</v>
      </c>
      <c r="L89" s="31"/>
    </row>
    <row r="90" spans="2:47" s="1" customFormat="1" ht="6.95" customHeight="1">
      <c r="B90" s="31"/>
      <c r="L90" s="31"/>
    </row>
    <row r="91" spans="2:47" s="1" customFormat="1" ht="15.2" customHeight="1">
      <c r="B91" s="31"/>
      <c r="C91" s="26" t="s">
        <v>24</v>
      </c>
      <c r="F91" s="24" t="str">
        <f>E15</f>
        <v xml:space="preserve"> </v>
      </c>
      <c r="I91" s="26" t="s">
        <v>30</v>
      </c>
      <c r="J91" s="29" t="str">
        <f>E21</f>
        <v xml:space="preserve"> </v>
      </c>
      <c r="L91" s="31"/>
    </row>
    <row r="92" spans="2:47" s="1" customFormat="1" ht="15.2" customHeight="1">
      <c r="B92" s="31"/>
      <c r="C92" s="26" t="s">
        <v>28</v>
      </c>
      <c r="F92" s="24" t="str">
        <f>IF(E18="","",E18)</f>
        <v>Vyplň údaj</v>
      </c>
      <c r="I92" s="26" t="s">
        <v>32</v>
      </c>
      <c r="J92" s="29" t="str">
        <f>E24</f>
        <v xml:space="preserve"> </v>
      </c>
      <c r="L92" s="31"/>
    </row>
    <row r="93" spans="2:47" s="1" customFormat="1" ht="10.35" customHeight="1">
      <c r="B93" s="31"/>
      <c r="L93" s="31"/>
    </row>
    <row r="94" spans="2:47" s="1" customFormat="1" ht="29.25" customHeight="1">
      <c r="B94" s="31"/>
      <c r="C94" s="100" t="s">
        <v>116</v>
      </c>
      <c r="D94" s="92"/>
      <c r="E94" s="92"/>
      <c r="F94" s="92"/>
      <c r="G94" s="92"/>
      <c r="H94" s="92"/>
      <c r="I94" s="92"/>
      <c r="J94" s="101" t="s">
        <v>117</v>
      </c>
      <c r="K94" s="92"/>
      <c r="L94" s="31"/>
    </row>
    <row r="95" spans="2:47" s="1" customFormat="1" ht="10.35" customHeight="1">
      <c r="B95" s="31"/>
      <c r="L95" s="31"/>
    </row>
    <row r="96" spans="2:47" s="1" customFormat="1" ht="22.9" customHeight="1">
      <c r="B96" s="31"/>
      <c r="C96" s="102" t="s">
        <v>118</v>
      </c>
      <c r="J96" s="64">
        <f>J127</f>
        <v>0</v>
      </c>
      <c r="L96" s="31"/>
      <c r="AU96" s="16" t="s">
        <v>119</v>
      </c>
    </row>
    <row r="97" spans="2:12" s="8" customFormat="1" ht="24.95" customHeight="1">
      <c r="B97" s="103"/>
      <c r="D97" s="104" t="s">
        <v>1846</v>
      </c>
      <c r="E97" s="105"/>
      <c r="F97" s="105"/>
      <c r="G97" s="105"/>
      <c r="H97" s="105"/>
      <c r="I97" s="105"/>
      <c r="J97" s="106">
        <f>J128</f>
        <v>0</v>
      </c>
      <c r="L97" s="103"/>
    </row>
    <row r="98" spans="2:12" s="8" customFormat="1" ht="24.95" customHeight="1">
      <c r="B98" s="103"/>
      <c r="D98" s="104" t="s">
        <v>121</v>
      </c>
      <c r="E98" s="105"/>
      <c r="F98" s="105"/>
      <c r="G98" s="105"/>
      <c r="H98" s="105"/>
      <c r="I98" s="105"/>
      <c r="J98" s="106">
        <f>J134</f>
        <v>0</v>
      </c>
      <c r="L98" s="103"/>
    </row>
    <row r="99" spans="2:12" s="8" customFormat="1" ht="24.95" customHeight="1">
      <c r="B99" s="103"/>
      <c r="D99" s="104" t="s">
        <v>123</v>
      </c>
      <c r="E99" s="105"/>
      <c r="F99" s="105"/>
      <c r="G99" s="105"/>
      <c r="H99" s="105"/>
      <c r="I99" s="105"/>
      <c r="J99" s="106">
        <f>J140</f>
        <v>0</v>
      </c>
      <c r="L99" s="103"/>
    </row>
    <row r="100" spans="2:12" s="8" customFormat="1" ht="24.95" customHeight="1">
      <c r="B100" s="103"/>
      <c r="D100" s="104" t="s">
        <v>126</v>
      </c>
      <c r="E100" s="105"/>
      <c r="F100" s="105"/>
      <c r="G100" s="105"/>
      <c r="H100" s="105"/>
      <c r="I100" s="105"/>
      <c r="J100" s="106">
        <f>J151</f>
        <v>0</v>
      </c>
      <c r="L100" s="103"/>
    </row>
    <row r="101" spans="2:12" s="8" customFormat="1" ht="24.95" customHeight="1">
      <c r="B101" s="103"/>
      <c r="D101" s="104" t="s">
        <v>127</v>
      </c>
      <c r="E101" s="105"/>
      <c r="F101" s="105"/>
      <c r="G101" s="105"/>
      <c r="H101" s="105"/>
      <c r="I101" s="105"/>
      <c r="J101" s="106">
        <f>J161</f>
        <v>0</v>
      </c>
      <c r="L101" s="103"/>
    </row>
    <row r="102" spans="2:12" s="8" customFormat="1" ht="24.95" customHeight="1">
      <c r="B102" s="103"/>
      <c r="D102" s="104" t="s">
        <v>1847</v>
      </c>
      <c r="E102" s="105"/>
      <c r="F102" s="105"/>
      <c r="G102" s="105"/>
      <c r="H102" s="105"/>
      <c r="I102" s="105"/>
      <c r="J102" s="106">
        <f>J172</f>
        <v>0</v>
      </c>
      <c r="L102" s="103"/>
    </row>
    <row r="103" spans="2:12" s="8" customFormat="1" ht="24.95" customHeight="1">
      <c r="B103" s="103"/>
      <c r="D103" s="104" t="s">
        <v>130</v>
      </c>
      <c r="E103" s="105"/>
      <c r="F103" s="105"/>
      <c r="G103" s="105"/>
      <c r="H103" s="105"/>
      <c r="I103" s="105"/>
      <c r="J103" s="106">
        <f>J225</f>
        <v>0</v>
      </c>
      <c r="L103" s="103"/>
    </row>
    <row r="104" spans="2:12" s="8" customFormat="1" ht="24.95" customHeight="1">
      <c r="B104" s="103"/>
      <c r="D104" s="104" t="s">
        <v>1848</v>
      </c>
      <c r="E104" s="105"/>
      <c r="F104" s="105"/>
      <c r="G104" s="105"/>
      <c r="H104" s="105"/>
      <c r="I104" s="105"/>
      <c r="J104" s="106">
        <f>J231</f>
        <v>0</v>
      </c>
      <c r="L104" s="103"/>
    </row>
    <row r="105" spans="2:12" s="8" customFormat="1" ht="24.95" customHeight="1">
      <c r="B105" s="103"/>
      <c r="D105" s="104" t="s">
        <v>133</v>
      </c>
      <c r="E105" s="105"/>
      <c r="F105" s="105"/>
      <c r="G105" s="105"/>
      <c r="H105" s="105"/>
      <c r="I105" s="105"/>
      <c r="J105" s="106">
        <f>J261</f>
        <v>0</v>
      </c>
      <c r="L105" s="103"/>
    </row>
    <row r="106" spans="2:12" s="9" customFormat="1" ht="19.899999999999999" customHeight="1">
      <c r="B106" s="107"/>
      <c r="D106" s="108" t="s">
        <v>135</v>
      </c>
      <c r="E106" s="109"/>
      <c r="F106" s="109"/>
      <c r="G106" s="109"/>
      <c r="H106" s="109"/>
      <c r="I106" s="109"/>
      <c r="J106" s="110">
        <f>J262</f>
        <v>0</v>
      </c>
      <c r="L106" s="107"/>
    </row>
    <row r="107" spans="2:12" s="8" customFormat="1" ht="24.95" customHeight="1">
      <c r="B107" s="103"/>
      <c r="D107" s="104" t="s">
        <v>1849</v>
      </c>
      <c r="E107" s="105"/>
      <c r="F107" s="105"/>
      <c r="G107" s="105"/>
      <c r="H107" s="105"/>
      <c r="I107" s="105"/>
      <c r="J107" s="106">
        <f>J280</f>
        <v>0</v>
      </c>
      <c r="L107" s="103"/>
    </row>
    <row r="108" spans="2:12" s="1" customFormat="1" ht="21.75" customHeight="1">
      <c r="B108" s="31"/>
      <c r="L108" s="31"/>
    </row>
    <row r="109" spans="2:12" s="1" customFormat="1" ht="6.95" customHeight="1">
      <c r="B109" s="43"/>
      <c r="C109" s="44"/>
      <c r="D109" s="44"/>
      <c r="E109" s="44"/>
      <c r="F109" s="44"/>
      <c r="G109" s="44"/>
      <c r="H109" s="44"/>
      <c r="I109" s="44"/>
      <c r="J109" s="44"/>
      <c r="K109" s="44"/>
      <c r="L109" s="31"/>
    </row>
    <row r="113" spans="2:63" s="1" customFormat="1" ht="6.95" customHeight="1">
      <c r="B113" s="45"/>
      <c r="C113" s="46"/>
      <c r="D113" s="46"/>
      <c r="E113" s="46"/>
      <c r="F113" s="46"/>
      <c r="G113" s="46"/>
      <c r="H113" s="46"/>
      <c r="I113" s="46"/>
      <c r="J113" s="46"/>
      <c r="K113" s="46"/>
      <c r="L113" s="31"/>
    </row>
    <row r="114" spans="2:63" s="1" customFormat="1" ht="24.95" customHeight="1">
      <c r="B114" s="31"/>
      <c r="C114" s="20" t="s">
        <v>144</v>
      </c>
      <c r="L114" s="31"/>
    </row>
    <row r="115" spans="2:63" s="1" customFormat="1" ht="6.95" customHeight="1">
      <c r="B115" s="31"/>
      <c r="L115" s="31"/>
    </row>
    <row r="116" spans="2:63" s="1" customFormat="1" ht="12" customHeight="1">
      <c r="B116" s="31"/>
      <c r="C116" s="26" t="s">
        <v>16</v>
      </c>
      <c r="L116" s="31"/>
    </row>
    <row r="117" spans="2:63" s="1" customFormat="1" ht="16.5" customHeight="1">
      <c r="B117" s="31"/>
      <c r="E117" s="230" t="str">
        <f>E7</f>
        <v>Mánesovy sady</v>
      </c>
      <c r="F117" s="231"/>
      <c r="G117" s="231"/>
      <c r="H117" s="231"/>
      <c r="L117" s="31"/>
    </row>
    <row r="118" spans="2:63" s="1" customFormat="1" ht="12" customHeight="1">
      <c r="B118" s="31"/>
      <c r="C118" s="26" t="s">
        <v>113</v>
      </c>
      <c r="L118" s="31"/>
    </row>
    <row r="119" spans="2:63" s="1" customFormat="1" ht="16.5" customHeight="1">
      <c r="B119" s="31"/>
      <c r="E119" s="219" t="str">
        <f>E9</f>
        <v>SO.M.03 - Sportoviště</v>
      </c>
      <c r="F119" s="229"/>
      <c r="G119" s="229"/>
      <c r="H119" s="229"/>
      <c r="L119" s="31"/>
    </row>
    <row r="120" spans="2:63" s="1" customFormat="1" ht="6.95" customHeight="1">
      <c r="B120" s="31"/>
      <c r="L120" s="31"/>
    </row>
    <row r="121" spans="2:63" s="1" customFormat="1" ht="12" customHeight="1">
      <c r="B121" s="31"/>
      <c r="C121" s="26" t="s">
        <v>20</v>
      </c>
      <c r="F121" s="24" t="str">
        <f>F12</f>
        <v>Ústí nad Labem</v>
      </c>
      <c r="I121" s="26" t="s">
        <v>22</v>
      </c>
      <c r="J121" s="51" t="str">
        <f>IF(J12="","",J12)</f>
        <v>19. 9. 2023</v>
      </c>
      <c r="L121" s="31"/>
    </row>
    <row r="122" spans="2:63" s="1" customFormat="1" ht="6.95" customHeight="1">
      <c r="B122" s="31"/>
      <c r="L122" s="31"/>
    </row>
    <row r="123" spans="2:63" s="1" customFormat="1" ht="15.2" customHeight="1">
      <c r="B123" s="31"/>
      <c r="C123" s="26" t="s">
        <v>24</v>
      </c>
      <c r="F123" s="24" t="str">
        <f>E15</f>
        <v xml:space="preserve"> </v>
      </c>
      <c r="I123" s="26" t="s">
        <v>30</v>
      </c>
      <c r="J123" s="29" t="str">
        <f>E21</f>
        <v xml:space="preserve"> </v>
      </c>
      <c r="L123" s="31"/>
    </row>
    <row r="124" spans="2:63" s="1" customFormat="1" ht="15.2" customHeight="1">
      <c r="B124" s="31"/>
      <c r="C124" s="26" t="s">
        <v>28</v>
      </c>
      <c r="F124" s="24" t="str">
        <f>IF(E18="","",E18)</f>
        <v>Vyplň údaj</v>
      </c>
      <c r="I124" s="26" t="s">
        <v>32</v>
      </c>
      <c r="J124" s="29" t="str">
        <f>E24</f>
        <v xml:space="preserve"> </v>
      </c>
      <c r="L124" s="31"/>
    </row>
    <row r="125" spans="2:63" s="1" customFormat="1" ht="10.35" customHeight="1">
      <c r="B125" s="31"/>
      <c r="L125" s="31"/>
    </row>
    <row r="126" spans="2:63" s="10" customFormat="1" ht="29.25" customHeight="1">
      <c r="B126" s="111"/>
      <c r="C126" s="112" t="s">
        <v>145</v>
      </c>
      <c r="D126" s="113" t="s">
        <v>59</v>
      </c>
      <c r="E126" s="113" t="s">
        <v>55</v>
      </c>
      <c r="F126" s="113" t="s">
        <v>56</v>
      </c>
      <c r="G126" s="113" t="s">
        <v>146</v>
      </c>
      <c r="H126" s="113" t="s">
        <v>147</v>
      </c>
      <c r="I126" s="113" t="s">
        <v>148</v>
      </c>
      <c r="J126" s="113" t="s">
        <v>117</v>
      </c>
      <c r="K126" s="114" t="s">
        <v>149</v>
      </c>
      <c r="L126" s="111"/>
      <c r="M126" s="57" t="s">
        <v>1</v>
      </c>
      <c r="N126" s="58" t="s">
        <v>38</v>
      </c>
      <c r="O126" s="58" t="s">
        <v>150</v>
      </c>
      <c r="P126" s="58" t="s">
        <v>151</v>
      </c>
      <c r="Q126" s="58" t="s">
        <v>152</v>
      </c>
      <c r="R126" s="58" t="s">
        <v>153</v>
      </c>
      <c r="S126" s="58" t="s">
        <v>154</v>
      </c>
      <c r="T126" s="59" t="s">
        <v>155</v>
      </c>
    </row>
    <row r="127" spans="2:63" s="1" customFormat="1" ht="22.9" customHeight="1">
      <c r="B127" s="31"/>
      <c r="C127" s="62" t="s">
        <v>156</v>
      </c>
      <c r="J127" s="115">
        <f>BK127</f>
        <v>0</v>
      </c>
      <c r="L127" s="31"/>
      <c r="M127" s="60"/>
      <c r="N127" s="52"/>
      <c r="O127" s="52"/>
      <c r="P127" s="116">
        <f>P128+P134+P140+P151+P161+P172+P225+P231+P261+P280</f>
        <v>0</v>
      </c>
      <c r="Q127" s="52"/>
      <c r="R127" s="116">
        <f>R128+R134+R140+R151+R161+R172+R225+R231+R261+R280</f>
        <v>213.74817999999999</v>
      </c>
      <c r="S127" s="52"/>
      <c r="T127" s="117">
        <f>T128+T134+T140+T151+T161+T172+T225+T231+T261+T280</f>
        <v>0</v>
      </c>
      <c r="AT127" s="16" t="s">
        <v>73</v>
      </c>
      <c r="AU127" s="16" t="s">
        <v>119</v>
      </c>
      <c r="BK127" s="118">
        <f>BK128+BK134+BK140+BK151+BK161+BK172+BK225+BK231+BK261+BK280</f>
        <v>0</v>
      </c>
    </row>
    <row r="128" spans="2:63" s="11" customFormat="1" ht="25.9" customHeight="1">
      <c r="B128" s="119"/>
      <c r="D128" s="120" t="s">
        <v>73</v>
      </c>
      <c r="E128" s="121" t="s">
        <v>82</v>
      </c>
      <c r="F128" s="121" t="s">
        <v>604</v>
      </c>
      <c r="I128" s="122"/>
      <c r="J128" s="123">
        <f>BK128</f>
        <v>0</v>
      </c>
      <c r="L128" s="119"/>
      <c r="M128" s="124"/>
      <c r="P128" s="125">
        <f>SUM(P129:P133)</f>
        <v>0</v>
      </c>
      <c r="R128" s="125">
        <f>SUM(R129:R133)</f>
        <v>0</v>
      </c>
      <c r="T128" s="126">
        <f>SUM(T129:T133)</f>
        <v>0</v>
      </c>
      <c r="AR128" s="120" t="s">
        <v>82</v>
      </c>
      <c r="AT128" s="127" t="s">
        <v>73</v>
      </c>
      <c r="AU128" s="127" t="s">
        <v>74</v>
      </c>
      <c r="AY128" s="120" t="s">
        <v>159</v>
      </c>
      <c r="BK128" s="128">
        <f>SUM(BK129:BK133)</f>
        <v>0</v>
      </c>
    </row>
    <row r="129" spans="2:65" s="1" customFormat="1" ht="24.2" customHeight="1">
      <c r="B129" s="129"/>
      <c r="C129" s="130" t="s">
        <v>82</v>
      </c>
      <c r="D129" s="130" t="s">
        <v>160</v>
      </c>
      <c r="E129" s="131" t="s">
        <v>1850</v>
      </c>
      <c r="F129" s="132" t="s">
        <v>1851</v>
      </c>
      <c r="G129" s="133" t="s">
        <v>163</v>
      </c>
      <c r="H129" s="134">
        <v>494</v>
      </c>
      <c r="I129" s="135"/>
      <c r="J129" s="136">
        <f>ROUND(I129*H129,2)</f>
        <v>0</v>
      </c>
      <c r="K129" s="132" t="s">
        <v>164</v>
      </c>
      <c r="L129" s="31"/>
      <c r="M129" s="137" t="s">
        <v>1</v>
      </c>
      <c r="N129" s="138" t="s">
        <v>39</v>
      </c>
      <c r="P129" s="139">
        <f>O129*H129</f>
        <v>0</v>
      </c>
      <c r="Q129" s="139">
        <v>0</v>
      </c>
      <c r="R129" s="139">
        <f>Q129*H129</f>
        <v>0</v>
      </c>
      <c r="S129" s="139">
        <v>0</v>
      </c>
      <c r="T129" s="140">
        <f>S129*H129</f>
        <v>0</v>
      </c>
      <c r="AR129" s="141" t="s">
        <v>165</v>
      </c>
      <c r="AT129" s="141" t="s">
        <v>160</v>
      </c>
      <c r="AU129" s="141" t="s">
        <v>82</v>
      </c>
      <c r="AY129" s="16" t="s">
        <v>159</v>
      </c>
      <c r="BE129" s="142">
        <f>IF(N129="základní",J129,0)</f>
        <v>0</v>
      </c>
      <c r="BF129" s="142">
        <f>IF(N129="snížená",J129,0)</f>
        <v>0</v>
      </c>
      <c r="BG129" s="142">
        <f>IF(N129="zákl. přenesená",J129,0)</f>
        <v>0</v>
      </c>
      <c r="BH129" s="142">
        <f>IF(N129="sníž. přenesená",J129,0)</f>
        <v>0</v>
      </c>
      <c r="BI129" s="142">
        <f>IF(N129="nulová",J129,0)</f>
        <v>0</v>
      </c>
      <c r="BJ129" s="16" t="s">
        <v>82</v>
      </c>
      <c r="BK129" s="142">
        <f>ROUND(I129*H129,2)</f>
        <v>0</v>
      </c>
      <c r="BL129" s="16" t="s">
        <v>165</v>
      </c>
      <c r="BM129" s="141" t="s">
        <v>1852</v>
      </c>
    </row>
    <row r="130" spans="2:65" s="1" customFormat="1" ht="19.5">
      <c r="B130" s="31"/>
      <c r="D130" s="143" t="s">
        <v>167</v>
      </c>
      <c r="F130" s="144" t="s">
        <v>1853</v>
      </c>
      <c r="I130" s="145"/>
      <c r="L130" s="31"/>
      <c r="M130" s="146"/>
      <c r="T130" s="54"/>
      <c r="AT130" s="16" t="s">
        <v>167</v>
      </c>
      <c r="AU130" s="16" t="s">
        <v>82</v>
      </c>
    </row>
    <row r="131" spans="2:65" s="1" customFormat="1">
      <c r="B131" s="31"/>
      <c r="D131" s="147" t="s">
        <v>169</v>
      </c>
      <c r="F131" s="148" t="s">
        <v>1854</v>
      </c>
      <c r="I131" s="145"/>
      <c r="L131" s="31"/>
      <c r="M131" s="146"/>
      <c r="T131" s="54"/>
      <c r="AT131" s="16" t="s">
        <v>169</v>
      </c>
      <c r="AU131" s="16" t="s">
        <v>82</v>
      </c>
    </row>
    <row r="132" spans="2:65" s="12" customFormat="1">
      <c r="B132" s="149"/>
      <c r="D132" s="143" t="s">
        <v>171</v>
      </c>
      <c r="E132" s="150" t="s">
        <v>1</v>
      </c>
      <c r="F132" s="151" t="s">
        <v>1855</v>
      </c>
      <c r="H132" s="152">
        <v>494</v>
      </c>
      <c r="I132" s="153"/>
      <c r="L132" s="149"/>
      <c r="M132" s="154"/>
      <c r="T132" s="155"/>
      <c r="AT132" s="150" t="s">
        <v>171</v>
      </c>
      <c r="AU132" s="150" t="s">
        <v>82</v>
      </c>
      <c r="AV132" s="12" t="s">
        <v>84</v>
      </c>
      <c r="AW132" s="12" t="s">
        <v>31</v>
      </c>
      <c r="AX132" s="12" t="s">
        <v>74</v>
      </c>
      <c r="AY132" s="150" t="s">
        <v>159</v>
      </c>
    </row>
    <row r="133" spans="2:65" s="13" customFormat="1">
      <c r="B133" s="156"/>
      <c r="D133" s="143" t="s">
        <v>171</v>
      </c>
      <c r="E133" s="157" t="s">
        <v>1</v>
      </c>
      <c r="F133" s="158" t="s">
        <v>173</v>
      </c>
      <c r="H133" s="159">
        <v>494</v>
      </c>
      <c r="I133" s="160"/>
      <c r="L133" s="156"/>
      <c r="M133" s="161"/>
      <c r="T133" s="162"/>
      <c r="AT133" s="157" t="s">
        <v>171</v>
      </c>
      <c r="AU133" s="157" t="s">
        <v>82</v>
      </c>
      <c r="AV133" s="13" t="s">
        <v>165</v>
      </c>
      <c r="AW133" s="13" t="s">
        <v>31</v>
      </c>
      <c r="AX133" s="13" t="s">
        <v>82</v>
      </c>
      <c r="AY133" s="157" t="s">
        <v>159</v>
      </c>
    </row>
    <row r="134" spans="2:65" s="11" customFormat="1" ht="25.9" customHeight="1">
      <c r="B134" s="119"/>
      <c r="D134" s="120" t="s">
        <v>73</v>
      </c>
      <c r="E134" s="121" t="s">
        <v>222</v>
      </c>
      <c r="F134" s="121" t="s">
        <v>223</v>
      </c>
      <c r="I134" s="122"/>
      <c r="J134" s="123">
        <f>BK134</f>
        <v>0</v>
      </c>
      <c r="L134" s="119"/>
      <c r="M134" s="124"/>
      <c r="P134" s="125">
        <f>SUM(P135:P139)</f>
        <v>0</v>
      </c>
      <c r="R134" s="125">
        <f>SUM(R135:R139)</f>
        <v>0</v>
      </c>
      <c r="T134" s="126">
        <f>SUM(T135:T139)</f>
        <v>0</v>
      </c>
      <c r="AR134" s="120" t="s">
        <v>82</v>
      </c>
      <c r="AT134" s="127" t="s">
        <v>73</v>
      </c>
      <c r="AU134" s="127" t="s">
        <v>74</v>
      </c>
      <c r="AY134" s="120" t="s">
        <v>159</v>
      </c>
      <c r="BK134" s="128">
        <f>SUM(BK135:BK139)</f>
        <v>0</v>
      </c>
    </row>
    <row r="135" spans="2:65" s="1" customFormat="1" ht="16.5" customHeight="1">
      <c r="B135" s="129"/>
      <c r="C135" s="130" t="s">
        <v>84</v>
      </c>
      <c r="D135" s="130" t="s">
        <v>160</v>
      </c>
      <c r="E135" s="131" t="s">
        <v>1856</v>
      </c>
      <c r="F135" s="132" t="s">
        <v>1857</v>
      </c>
      <c r="G135" s="133" t="s">
        <v>202</v>
      </c>
      <c r="H135" s="134">
        <v>98.8</v>
      </c>
      <c r="I135" s="135"/>
      <c r="J135" s="136">
        <f>ROUND(I135*H135,2)</f>
        <v>0</v>
      </c>
      <c r="K135" s="132" t="s">
        <v>164</v>
      </c>
      <c r="L135" s="31"/>
      <c r="M135" s="137" t="s">
        <v>1</v>
      </c>
      <c r="N135" s="138" t="s">
        <v>39</v>
      </c>
      <c r="P135" s="139">
        <f>O135*H135</f>
        <v>0</v>
      </c>
      <c r="Q135" s="139">
        <v>0</v>
      </c>
      <c r="R135" s="139">
        <f>Q135*H135</f>
        <v>0</v>
      </c>
      <c r="S135" s="139">
        <v>0</v>
      </c>
      <c r="T135" s="140">
        <f>S135*H135</f>
        <v>0</v>
      </c>
      <c r="AR135" s="141" t="s">
        <v>165</v>
      </c>
      <c r="AT135" s="141" t="s">
        <v>160</v>
      </c>
      <c r="AU135" s="141" t="s">
        <v>82</v>
      </c>
      <c r="AY135" s="16" t="s">
        <v>159</v>
      </c>
      <c r="BE135" s="142">
        <f>IF(N135="základní",J135,0)</f>
        <v>0</v>
      </c>
      <c r="BF135" s="142">
        <f>IF(N135="snížená",J135,0)</f>
        <v>0</v>
      </c>
      <c r="BG135" s="142">
        <f>IF(N135="zákl. přenesená",J135,0)</f>
        <v>0</v>
      </c>
      <c r="BH135" s="142">
        <f>IF(N135="sníž. přenesená",J135,0)</f>
        <v>0</v>
      </c>
      <c r="BI135" s="142">
        <f>IF(N135="nulová",J135,0)</f>
        <v>0</v>
      </c>
      <c r="BJ135" s="16" t="s">
        <v>82</v>
      </c>
      <c r="BK135" s="142">
        <f>ROUND(I135*H135,2)</f>
        <v>0</v>
      </c>
      <c r="BL135" s="16" t="s">
        <v>165</v>
      </c>
      <c r="BM135" s="141" t="s">
        <v>1858</v>
      </c>
    </row>
    <row r="136" spans="2:65" s="1" customFormat="1">
      <c r="B136" s="31"/>
      <c r="D136" s="143" t="s">
        <v>167</v>
      </c>
      <c r="F136" s="144" t="s">
        <v>1859</v>
      </c>
      <c r="I136" s="145"/>
      <c r="L136" s="31"/>
      <c r="M136" s="146"/>
      <c r="T136" s="54"/>
      <c r="AT136" s="16" t="s">
        <v>167</v>
      </c>
      <c r="AU136" s="16" t="s">
        <v>82</v>
      </c>
    </row>
    <row r="137" spans="2:65" s="1" customFormat="1">
      <c r="B137" s="31"/>
      <c r="D137" s="147" t="s">
        <v>169</v>
      </c>
      <c r="F137" s="148" t="s">
        <v>1860</v>
      </c>
      <c r="I137" s="145"/>
      <c r="L137" s="31"/>
      <c r="M137" s="146"/>
      <c r="T137" s="54"/>
      <c r="AT137" s="16" t="s">
        <v>169</v>
      </c>
      <c r="AU137" s="16" t="s">
        <v>82</v>
      </c>
    </row>
    <row r="138" spans="2:65" s="12" customFormat="1">
      <c r="B138" s="149"/>
      <c r="D138" s="143" t="s">
        <v>171</v>
      </c>
      <c r="E138" s="150" t="s">
        <v>1</v>
      </c>
      <c r="F138" s="151" t="s">
        <v>1861</v>
      </c>
      <c r="H138" s="152">
        <v>98.8</v>
      </c>
      <c r="I138" s="153"/>
      <c r="L138" s="149"/>
      <c r="M138" s="154"/>
      <c r="T138" s="155"/>
      <c r="AT138" s="150" t="s">
        <v>171</v>
      </c>
      <c r="AU138" s="150" t="s">
        <v>82</v>
      </c>
      <c r="AV138" s="12" t="s">
        <v>84</v>
      </c>
      <c r="AW138" s="12" t="s">
        <v>31</v>
      </c>
      <c r="AX138" s="12" t="s">
        <v>74</v>
      </c>
      <c r="AY138" s="150" t="s">
        <v>159</v>
      </c>
    </row>
    <row r="139" spans="2:65" s="13" customFormat="1">
      <c r="B139" s="156"/>
      <c r="D139" s="143" t="s">
        <v>171</v>
      </c>
      <c r="E139" s="157" t="s">
        <v>1</v>
      </c>
      <c r="F139" s="158" t="s">
        <v>173</v>
      </c>
      <c r="H139" s="159">
        <v>98.8</v>
      </c>
      <c r="I139" s="160"/>
      <c r="L139" s="156"/>
      <c r="M139" s="161"/>
      <c r="T139" s="162"/>
      <c r="AT139" s="157" t="s">
        <v>171</v>
      </c>
      <c r="AU139" s="157" t="s">
        <v>82</v>
      </c>
      <c r="AV139" s="13" t="s">
        <v>165</v>
      </c>
      <c r="AW139" s="13" t="s">
        <v>31</v>
      </c>
      <c r="AX139" s="13" t="s">
        <v>82</v>
      </c>
      <c r="AY139" s="157" t="s">
        <v>159</v>
      </c>
    </row>
    <row r="140" spans="2:65" s="11" customFormat="1" ht="25.9" customHeight="1">
      <c r="B140" s="119"/>
      <c r="D140" s="120" t="s">
        <v>73</v>
      </c>
      <c r="E140" s="121" t="s">
        <v>268</v>
      </c>
      <c r="F140" s="121" t="s">
        <v>269</v>
      </c>
      <c r="I140" s="122"/>
      <c r="J140" s="123">
        <f>BK140</f>
        <v>0</v>
      </c>
      <c r="L140" s="119"/>
      <c r="M140" s="124"/>
      <c r="P140" s="125">
        <f>SUM(P141:P150)</f>
        <v>0</v>
      </c>
      <c r="R140" s="125">
        <f>SUM(R141:R150)</f>
        <v>0</v>
      </c>
      <c r="T140" s="126">
        <f>SUM(T141:T150)</f>
        <v>0</v>
      </c>
      <c r="AR140" s="120" t="s">
        <v>82</v>
      </c>
      <c r="AT140" s="127" t="s">
        <v>73</v>
      </c>
      <c r="AU140" s="127" t="s">
        <v>74</v>
      </c>
      <c r="AY140" s="120" t="s">
        <v>159</v>
      </c>
      <c r="BK140" s="128">
        <f>SUM(BK141:BK150)</f>
        <v>0</v>
      </c>
    </row>
    <row r="141" spans="2:65" s="1" customFormat="1" ht="21.75" customHeight="1">
      <c r="B141" s="129"/>
      <c r="C141" s="130" t="s">
        <v>179</v>
      </c>
      <c r="D141" s="130" t="s">
        <v>160</v>
      </c>
      <c r="E141" s="131" t="s">
        <v>1862</v>
      </c>
      <c r="F141" s="132" t="s">
        <v>1863</v>
      </c>
      <c r="G141" s="133" t="s">
        <v>202</v>
      </c>
      <c r="H141" s="134">
        <v>98.8</v>
      </c>
      <c r="I141" s="135"/>
      <c r="J141" s="136">
        <f>ROUND(I141*H141,2)</f>
        <v>0</v>
      </c>
      <c r="K141" s="132" t="s">
        <v>164</v>
      </c>
      <c r="L141" s="31"/>
      <c r="M141" s="137" t="s">
        <v>1</v>
      </c>
      <c r="N141" s="138" t="s">
        <v>39</v>
      </c>
      <c r="P141" s="139">
        <f>O141*H141</f>
        <v>0</v>
      </c>
      <c r="Q141" s="139">
        <v>0</v>
      </c>
      <c r="R141" s="139">
        <f>Q141*H141</f>
        <v>0</v>
      </c>
      <c r="S141" s="139">
        <v>0</v>
      </c>
      <c r="T141" s="140">
        <f>S141*H141</f>
        <v>0</v>
      </c>
      <c r="AR141" s="141" t="s">
        <v>165</v>
      </c>
      <c r="AT141" s="141" t="s">
        <v>160</v>
      </c>
      <c r="AU141" s="141" t="s">
        <v>82</v>
      </c>
      <c r="AY141" s="16" t="s">
        <v>159</v>
      </c>
      <c r="BE141" s="142">
        <f>IF(N141="základní",J141,0)</f>
        <v>0</v>
      </c>
      <c r="BF141" s="142">
        <f>IF(N141="snížená",J141,0)</f>
        <v>0</v>
      </c>
      <c r="BG141" s="142">
        <f>IF(N141="zákl. přenesená",J141,0)</f>
        <v>0</v>
      </c>
      <c r="BH141" s="142">
        <f>IF(N141="sníž. přenesená",J141,0)</f>
        <v>0</v>
      </c>
      <c r="BI141" s="142">
        <f>IF(N141="nulová",J141,0)</f>
        <v>0</v>
      </c>
      <c r="BJ141" s="16" t="s">
        <v>82</v>
      </c>
      <c r="BK141" s="142">
        <f>ROUND(I141*H141,2)</f>
        <v>0</v>
      </c>
      <c r="BL141" s="16" t="s">
        <v>165</v>
      </c>
      <c r="BM141" s="141" t="s">
        <v>1864</v>
      </c>
    </row>
    <row r="142" spans="2:65" s="1" customFormat="1" ht="19.5">
      <c r="B142" s="31"/>
      <c r="D142" s="143" t="s">
        <v>167</v>
      </c>
      <c r="F142" s="144" t="s">
        <v>1865</v>
      </c>
      <c r="I142" s="145"/>
      <c r="L142" s="31"/>
      <c r="M142" s="146"/>
      <c r="T142" s="54"/>
      <c r="AT142" s="16" t="s">
        <v>167</v>
      </c>
      <c r="AU142" s="16" t="s">
        <v>82</v>
      </c>
    </row>
    <row r="143" spans="2:65" s="1" customFormat="1">
      <c r="B143" s="31"/>
      <c r="D143" s="147" t="s">
        <v>169</v>
      </c>
      <c r="F143" s="148" t="s">
        <v>1866</v>
      </c>
      <c r="I143" s="145"/>
      <c r="L143" s="31"/>
      <c r="M143" s="146"/>
      <c r="T143" s="54"/>
      <c r="AT143" s="16" t="s">
        <v>169</v>
      </c>
      <c r="AU143" s="16" t="s">
        <v>82</v>
      </c>
    </row>
    <row r="144" spans="2:65" s="12" customFormat="1">
      <c r="B144" s="149"/>
      <c r="D144" s="143" t="s">
        <v>171</v>
      </c>
      <c r="E144" s="150" t="s">
        <v>1</v>
      </c>
      <c r="F144" s="151" t="s">
        <v>1867</v>
      </c>
      <c r="H144" s="152">
        <v>98.8</v>
      </c>
      <c r="I144" s="153"/>
      <c r="L144" s="149"/>
      <c r="M144" s="154"/>
      <c r="T144" s="155"/>
      <c r="AT144" s="150" t="s">
        <v>171</v>
      </c>
      <c r="AU144" s="150" t="s">
        <v>82</v>
      </c>
      <c r="AV144" s="12" t="s">
        <v>84</v>
      </c>
      <c r="AW144" s="12" t="s">
        <v>31</v>
      </c>
      <c r="AX144" s="12" t="s">
        <v>74</v>
      </c>
      <c r="AY144" s="150" t="s">
        <v>159</v>
      </c>
    </row>
    <row r="145" spans="2:65" s="13" customFormat="1">
      <c r="B145" s="156"/>
      <c r="D145" s="143" t="s">
        <v>171</v>
      </c>
      <c r="E145" s="157" t="s">
        <v>1</v>
      </c>
      <c r="F145" s="158" t="s">
        <v>173</v>
      </c>
      <c r="H145" s="159">
        <v>98.8</v>
      </c>
      <c r="I145" s="160"/>
      <c r="L145" s="156"/>
      <c r="M145" s="161"/>
      <c r="T145" s="162"/>
      <c r="AT145" s="157" t="s">
        <v>171</v>
      </c>
      <c r="AU145" s="157" t="s">
        <v>82</v>
      </c>
      <c r="AV145" s="13" t="s">
        <v>165</v>
      </c>
      <c r="AW145" s="13" t="s">
        <v>31</v>
      </c>
      <c r="AX145" s="13" t="s">
        <v>82</v>
      </c>
      <c r="AY145" s="157" t="s">
        <v>159</v>
      </c>
    </row>
    <row r="146" spans="2:65" s="1" customFormat="1" ht="16.5" customHeight="1">
      <c r="B146" s="129"/>
      <c r="C146" s="130" t="s">
        <v>165</v>
      </c>
      <c r="D146" s="130" t="s">
        <v>160</v>
      </c>
      <c r="E146" s="131" t="s">
        <v>912</v>
      </c>
      <c r="F146" s="132" t="s">
        <v>913</v>
      </c>
      <c r="G146" s="133" t="s">
        <v>202</v>
      </c>
      <c r="H146" s="134">
        <v>98.8</v>
      </c>
      <c r="I146" s="135"/>
      <c r="J146" s="136">
        <f>ROUND(I146*H146,2)</f>
        <v>0</v>
      </c>
      <c r="K146" s="132" t="s">
        <v>164</v>
      </c>
      <c r="L146" s="31"/>
      <c r="M146" s="137" t="s">
        <v>1</v>
      </c>
      <c r="N146" s="138" t="s">
        <v>39</v>
      </c>
      <c r="P146" s="139">
        <f>O146*H146</f>
        <v>0</v>
      </c>
      <c r="Q146" s="139">
        <v>0</v>
      </c>
      <c r="R146" s="139">
        <f>Q146*H146</f>
        <v>0</v>
      </c>
      <c r="S146" s="139">
        <v>0</v>
      </c>
      <c r="T146" s="140">
        <f>S146*H146</f>
        <v>0</v>
      </c>
      <c r="AR146" s="141" t="s">
        <v>165</v>
      </c>
      <c r="AT146" s="141" t="s">
        <v>160</v>
      </c>
      <c r="AU146" s="141" t="s">
        <v>82</v>
      </c>
      <c r="AY146" s="16" t="s">
        <v>159</v>
      </c>
      <c r="BE146" s="142">
        <f>IF(N146="základní",J146,0)</f>
        <v>0</v>
      </c>
      <c r="BF146" s="142">
        <f>IF(N146="snížená",J146,0)</f>
        <v>0</v>
      </c>
      <c r="BG146" s="142">
        <f>IF(N146="zákl. přenesená",J146,0)</f>
        <v>0</v>
      </c>
      <c r="BH146" s="142">
        <f>IF(N146="sníž. přenesená",J146,0)</f>
        <v>0</v>
      </c>
      <c r="BI146" s="142">
        <f>IF(N146="nulová",J146,0)</f>
        <v>0</v>
      </c>
      <c r="BJ146" s="16" t="s">
        <v>82</v>
      </c>
      <c r="BK146" s="142">
        <f>ROUND(I146*H146,2)</f>
        <v>0</v>
      </c>
      <c r="BL146" s="16" t="s">
        <v>165</v>
      </c>
      <c r="BM146" s="141" t="s">
        <v>1868</v>
      </c>
    </row>
    <row r="147" spans="2:65" s="1" customFormat="1" ht="19.5">
      <c r="B147" s="31"/>
      <c r="D147" s="143" t="s">
        <v>167</v>
      </c>
      <c r="F147" s="144" t="s">
        <v>915</v>
      </c>
      <c r="I147" s="145"/>
      <c r="L147" s="31"/>
      <c r="M147" s="146"/>
      <c r="T147" s="54"/>
      <c r="AT147" s="16" t="s">
        <v>167</v>
      </c>
      <c r="AU147" s="16" t="s">
        <v>82</v>
      </c>
    </row>
    <row r="148" spans="2:65" s="1" customFormat="1">
      <c r="B148" s="31"/>
      <c r="D148" s="147" t="s">
        <v>169</v>
      </c>
      <c r="F148" s="148" t="s">
        <v>916</v>
      </c>
      <c r="I148" s="145"/>
      <c r="L148" s="31"/>
      <c r="M148" s="146"/>
      <c r="T148" s="54"/>
      <c r="AT148" s="16" t="s">
        <v>169</v>
      </c>
      <c r="AU148" s="16" t="s">
        <v>82</v>
      </c>
    </row>
    <row r="149" spans="2:65" s="12" customFormat="1">
      <c r="B149" s="149"/>
      <c r="D149" s="143" t="s">
        <v>171</v>
      </c>
      <c r="E149" s="150" t="s">
        <v>1</v>
      </c>
      <c r="F149" s="151" t="s">
        <v>1867</v>
      </c>
      <c r="H149" s="152">
        <v>98.8</v>
      </c>
      <c r="I149" s="153"/>
      <c r="L149" s="149"/>
      <c r="M149" s="154"/>
      <c r="T149" s="155"/>
      <c r="AT149" s="150" t="s">
        <v>171</v>
      </c>
      <c r="AU149" s="150" t="s">
        <v>82</v>
      </c>
      <c r="AV149" s="12" t="s">
        <v>84</v>
      </c>
      <c r="AW149" s="12" t="s">
        <v>31</v>
      </c>
      <c r="AX149" s="12" t="s">
        <v>74</v>
      </c>
      <c r="AY149" s="150" t="s">
        <v>159</v>
      </c>
    </row>
    <row r="150" spans="2:65" s="13" customFormat="1">
      <c r="B150" s="156"/>
      <c r="D150" s="143" t="s">
        <v>171</v>
      </c>
      <c r="E150" s="157" t="s">
        <v>1</v>
      </c>
      <c r="F150" s="158" t="s">
        <v>173</v>
      </c>
      <c r="H150" s="159">
        <v>98.8</v>
      </c>
      <c r="I150" s="160"/>
      <c r="L150" s="156"/>
      <c r="M150" s="161"/>
      <c r="T150" s="162"/>
      <c r="AT150" s="157" t="s">
        <v>171</v>
      </c>
      <c r="AU150" s="157" t="s">
        <v>82</v>
      </c>
      <c r="AV150" s="13" t="s">
        <v>165</v>
      </c>
      <c r="AW150" s="13" t="s">
        <v>31</v>
      </c>
      <c r="AX150" s="13" t="s">
        <v>82</v>
      </c>
      <c r="AY150" s="157" t="s">
        <v>159</v>
      </c>
    </row>
    <row r="151" spans="2:65" s="11" customFormat="1" ht="25.9" customHeight="1">
      <c r="B151" s="119"/>
      <c r="D151" s="120" t="s">
        <v>73</v>
      </c>
      <c r="E151" s="121" t="s">
        <v>308</v>
      </c>
      <c r="F151" s="121" t="s">
        <v>309</v>
      </c>
      <c r="I151" s="122"/>
      <c r="J151" s="123">
        <f>BK151</f>
        <v>0</v>
      </c>
      <c r="L151" s="119"/>
      <c r="M151" s="124"/>
      <c r="P151" s="125">
        <f>SUM(P152:P160)</f>
        <v>0</v>
      </c>
      <c r="R151" s="125">
        <f>SUM(R152:R160)</f>
        <v>1.5646800000000001</v>
      </c>
      <c r="T151" s="126">
        <f>SUM(T152:T160)</f>
        <v>0</v>
      </c>
      <c r="AR151" s="120" t="s">
        <v>82</v>
      </c>
      <c r="AT151" s="127" t="s">
        <v>73</v>
      </c>
      <c r="AU151" s="127" t="s">
        <v>74</v>
      </c>
      <c r="AY151" s="120" t="s">
        <v>159</v>
      </c>
      <c r="BK151" s="128">
        <f>SUM(BK152:BK160)</f>
        <v>0</v>
      </c>
    </row>
    <row r="152" spans="2:65" s="1" customFormat="1" ht="16.5" customHeight="1">
      <c r="B152" s="129"/>
      <c r="C152" s="130" t="s">
        <v>192</v>
      </c>
      <c r="D152" s="130" t="s">
        <v>160</v>
      </c>
      <c r="E152" s="131" t="s">
        <v>1869</v>
      </c>
      <c r="F152" s="132" t="s">
        <v>1870</v>
      </c>
      <c r="G152" s="133" t="s">
        <v>218</v>
      </c>
      <c r="H152" s="134">
        <v>2</v>
      </c>
      <c r="I152" s="135"/>
      <c r="J152" s="136">
        <f>ROUND(I152*H152,2)</f>
        <v>0</v>
      </c>
      <c r="K152" s="132" t="s">
        <v>164</v>
      </c>
      <c r="L152" s="31"/>
      <c r="M152" s="137" t="s">
        <v>1</v>
      </c>
      <c r="N152" s="138" t="s">
        <v>39</v>
      </c>
      <c r="P152" s="139">
        <f>O152*H152</f>
        <v>0</v>
      </c>
      <c r="Q152" s="139">
        <v>0.11984</v>
      </c>
      <c r="R152" s="139">
        <f>Q152*H152</f>
        <v>0.23968</v>
      </c>
      <c r="S152" s="139">
        <v>0</v>
      </c>
      <c r="T152" s="140">
        <f>S152*H152</f>
        <v>0</v>
      </c>
      <c r="AR152" s="141" t="s">
        <v>165</v>
      </c>
      <c r="AT152" s="141" t="s">
        <v>160</v>
      </c>
      <c r="AU152" s="141" t="s">
        <v>82</v>
      </c>
      <c r="AY152" s="16" t="s">
        <v>159</v>
      </c>
      <c r="BE152" s="142">
        <f>IF(N152="základní",J152,0)</f>
        <v>0</v>
      </c>
      <c r="BF152" s="142">
        <f>IF(N152="snížená",J152,0)</f>
        <v>0</v>
      </c>
      <c r="BG152" s="142">
        <f>IF(N152="zákl. přenesená",J152,0)</f>
        <v>0</v>
      </c>
      <c r="BH152" s="142">
        <f>IF(N152="sníž. přenesená",J152,0)</f>
        <v>0</v>
      </c>
      <c r="BI152" s="142">
        <f>IF(N152="nulová",J152,0)</f>
        <v>0</v>
      </c>
      <c r="BJ152" s="16" t="s">
        <v>82</v>
      </c>
      <c r="BK152" s="142">
        <f>ROUND(I152*H152,2)</f>
        <v>0</v>
      </c>
      <c r="BL152" s="16" t="s">
        <v>165</v>
      </c>
      <c r="BM152" s="141" t="s">
        <v>1871</v>
      </c>
    </row>
    <row r="153" spans="2:65" s="1" customFormat="1">
      <c r="B153" s="31"/>
      <c r="D153" s="143" t="s">
        <v>167</v>
      </c>
      <c r="F153" s="144" t="s">
        <v>1872</v>
      </c>
      <c r="I153" s="145"/>
      <c r="L153" s="31"/>
      <c r="M153" s="146"/>
      <c r="T153" s="54"/>
      <c r="AT153" s="16" t="s">
        <v>167</v>
      </c>
      <c r="AU153" s="16" t="s">
        <v>82</v>
      </c>
    </row>
    <row r="154" spans="2:65" s="1" customFormat="1">
      <c r="B154" s="31"/>
      <c r="D154" s="147" t="s">
        <v>169</v>
      </c>
      <c r="F154" s="148" t="s">
        <v>1873</v>
      </c>
      <c r="I154" s="145"/>
      <c r="L154" s="31"/>
      <c r="M154" s="146"/>
      <c r="T154" s="54"/>
      <c r="AT154" s="16" t="s">
        <v>169</v>
      </c>
      <c r="AU154" s="16" t="s">
        <v>82</v>
      </c>
    </row>
    <row r="155" spans="2:65" s="12" customFormat="1">
      <c r="B155" s="149"/>
      <c r="D155" s="143" t="s">
        <v>171</v>
      </c>
      <c r="E155" s="150" t="s">
        <v>1</v>
      </c>
      <c r="F155" s="151" t="s">
        <v>84</v>
      </c>
      <c r="H155" s="152">
        <v>2</v>
      </c>
      <c r="I155" s="153"/>
      <c r="L155" s="149"/>
      <c r="M155" s="154"/>
      <c r="T155" s="155"/>
      <c r="AT155" s="150" t="s">
        <v>171</v>
      </c>
      <c r="AU155" s="150" t="s">
        <v>82</v>
      </c>
      <c r="AV155" s="12" t="s">
        <v>84</v>
      </c>
      <c r="AW155" s="12" t="s">
        <v>31</v>
      </c>
      <c r="AX155" s="12" t="s">
        <v>74</v>
      </c>
      <c r="AY155" s="150" t="s">
        <v>159</v>
      </c>
    </row>
    <row r="156" spans="2:65" s="13" customFormat="1">
      <c r="B156" s="156"/>
      <c r="D156" s="143" t="s">
        <v>171</v>
      </c>
      <c r="E156" s="157" t="s">
        <v>1</v>
      </c>
      <c r="F156" s="158" t="s">
        <v>173</v>
      </c>
      <c r="H156" s="159">
        <v>2</v>
      </c>
      <c r="I156" s="160"/>
      <c r="L156" s="156"/>
      <c r="M156" s="161"/>
      <c r="T156" s="162"/>
      <c r="AT156" s="157" t="s">
        <v>171</v>
      </c>
      <c r="AU156" s="157" t="s">
        <v>82</v>
      </c>
      <c r="AV156" s="13" t="s">
        <v>165</v>
      </c>
      <c r="AW156" s="13" t="s">
        <v>31</v>
      </c>
      <c r="AX156" s="13" t="s">
        <v>82</v>
      </c>
      <c r="AY156" s="157" t="s">
        <v>159</v>
      </c>
    </row>
    <row r="157" spans="2:65" s="1" customFormat="1" ht="16.5" customHeight="1">
      <c r="B157" s="129"/>
      <c r="C157" s="169" t="s">
        <v>199</v>
      </c>
      <c r="D157" s="169" t="s">
        <v>418</v>
      </c>
      <c r="E157" s="170" t="s">
        <v>1874</v>
      </c>
      <c r="F157" s="171" t="s">
        <v>1875</v>
      </c>
      <c r="G157" s="172" t="s">
        <v>202</v>
      </c>
      <c r="H157" s="173">
        <v>0.5</v>
      </c>
      <c r="I157" s="174"/>
      <c r="J157" s="175">
        <f>ROUND(I157*H157,2)</f>
        <v>0</v>
      </c>
      <c r="K157" s="171" t="s">
        <v>164</v>
      </c>
      <c r="L157" s="176"/>
      <c r="M157" s="177" t="s">
        <v>1</v>
      </c>
      <c r="N157" s="178" t="s">
        <v>39</v>
      </c>
      <c r="P157" s="139">
        <f>O157*H157</f>
        <v>0</v>
      </c>
      <c r="Q157" s="139">
        <v>2.65</v>
      </c>
      <c r="R157" s="139">
        <f>Q157*H157</f>
        <v>1.325</v>
      </c>
      <c r="S157" s="139">
        <v>0</v>
      </c>
      <c r="T157" s="140">
        <f>S157*H157</f>
        <v>0</v>
      </c>
      <c r="AR157" s="141" t="s">
        <v>215</v>
      </c>
      <c r="AT157" s="141" t="s">
        <v>418</v>
      </c>
      <c r="AU157" s="141" t="s">
        <v>82</v>
      </c>
      <c r="AY157" s="16" t="s">
        <v>159</v>
      </c>
      <c r="BE157" s="142">
        <f>IF(N157="základní",J157,0)</f>
        <v>0</v>
      </c>
      <c r="BF157" s="142">
        <f>IF(N157="snížená",J157,0)</f>
        <v>0</v>
      </c>
      <c r="BG157" s="142">
        <f>IF(N157="zákl. přenesená",J157,0)</f>
        <v>0</v>
      </c>
      <c r="BH157" s="142">
        <f>IF(N157="sníž. přenesená",J157,0)</f>
        <v>0</v>
      </c>
      <c r="BI157" s="142">
        <f>IF(N157="nulová",J157,0)</f>
        <v>0</v>
      </c>
      <c r="BJ157" s="16" t="s">
        <v>82</v>
      </c>
      <c r="BK157" s="142">
        <f>ROUND(I157*H157,2)</f>
        <v>0</v>
      </c>
      <c r="BL157" s="16" t="s">
        <v>165</v>
      </c>
      <c r="BM157" s="141" t="s">
        <v>1876</v>
      </c>
    </row>
    <row r="158" spans="2:65" s="1" customFormat="1">
      <c r="B158" s="31"/>
      <c r="D158" s="143" t="s">
        <v>167</v>
      </c>
      <c r="F158" s="144" t="s">
        <v>1875</v>
      </c>
      <c r="I158" s="145"/>
      <c r="L158" s="31"/>
      <c r="M158" s="146"/>
      <c r="T158" s="54"/>
      <c r="AT158" s="16" t="s">
        <v>167</v>
      </c>
      <c r="AU158" s="16" t="s">
        <v>82</v>
      </c>
    </row>
    <row r="159" spans="2:65" s="12" customFormat="1">
      <c r="B159" s="149"/>
      <c r="D159" s="143" t="s">
        <v>171</v>
      </c>
      <c r="E159" s="150" t="s">
        <v>1</v>
      </c>
      <c r="F159" s="151" t="s">
        <v>1877</v>
      </c>
      <c r="H159" s="152">
        <v>0.5</v>
      </c>
      <c r="I159" s="153"/>
      <c r="L159" s="149"/>
      <c r="M159" s="154"/>
      <c r="T159" s="155"/>
      <c r="AT159" s="150" t="s">
        <v>171</v>
      </c>
      <c r="AU159" s="150" t="s">
        <v>82</v>
      </c>
      <c r="AV159" s="12" t="s">
        <v>84</v>
      </c>
      <c r="AW159" s="12" t="s">
        <v>31</v>
      </c>
      <c r="AX159" s="12" t="s">
        <v>74</v>
      </c>
      <c r="AY159" s="150" t="s">
        <v>159</v>
      </c>
    </row>
    <row r="160" spans="2:65" s="13" customFormat="1">
      <c r="B160" s="156"/>
      <c r="D160" s="143" t="s">
        <v>171</v>
      </c>
      <c r="E160" s="157" t="s">
        <v>1</v>
      </c>
      <c r="F160" s="158" t="s">
        <v>173</v>
      </c>
      <c r="H160" s="159">
        <v>0.5</v>
      </c>
      <c r="I160" s="160"/>
      <c r="L160" s="156"/>
      <c r="M160" s="161"/>
      <c r="T160" s="162"/>
      <c r="AT160" s="157" t="s">
        <v>171</v>
      </c>
      <c r="AU160" s="157" t="s">
        <v>82</v>
      </c>
      <c r="AV160" s="13" t="s">
        <v>165</v>
      </c>
      <c r="AW160" s="13" t="s">
        <v>31</v>
      </c>
      <c r="AX160" s="13" t="s">
        <v>82</v>
      </c>
      <c r="AY160" s="157" t="s">
        <v>159</v>
      </c>
    </row>
    <row r="161" spans="2:65" s="11" customFormat="1" ht="25.9" customHeight="1">
      <c r="B161" s="119"/>
      <c r="D161" s="120" t="s">
        <v>73</v>
      </c>
      <c r="E161" s="121" t="s">
        <v>376</v>
      </c>
      <c r="F161" s="121" t="s">
        <v>377</v>
      </c>
      <c r="I161" s="122"/>
      <c r="J161" s="123">
        <f>BK161</f>
        <v>0</v>
      </c>
      <c r="L161" s="119"/>
      <c r="M161" s="124"/>
      <c r="P161" s="125">
        <f>SUM(P162:P171)</f>
        <v>0</v>
      </c>
      <c r="R161" s="125">
        <f>SUM(R162:R171)</f>
        <v>185.10399999999998</v>
      </c>
      <c r="T161" s="126">
        <f>SUM(T162:T171)</f>
        <v>0</v>
      </c>
      <c r="AR161" s="120" t="s">
        <v>82</v>
      </c>
      <c r="AT161" s="127" t="s">
        <v>73</v>
      </c>
      <c r="AU161" s="127" t="s">
        <v>74</v>
      </c>
      <c r="AY161" s="120" t="s">
        <v>159</v>
      </c>
      <c r="BK161" s="128">
        <f>SUM(BK162:BK171)</f>
        <v>0</v>
      </c>
    </row>
    <row r="162" spans="2:65" s="1" customFormat="1" ht="16.5" customHeight="1">
      <c r="B162" s="129"/>
      <c r="C162" s="130" t="s">
        <v>207</v>
      </c>
      <c r="D162" s="130" t="s">
        <v>160</v>
      </c>
      <c r="E162" s="131" t="s">
        <v>1878</v>
      </c>
      <c r="F162" s="132" t="s">
        <v>1879</v>
      </c>
      <c r="G162" s="133" t="s">
        <v>163</v>
      </c>
      <c r="H162" s="134">
        <v>503</v>
      </c>
      <c r="I162" s="135"/>
      <c r="J162" s="136">
        <f>ROUND(I162*H162,2)</f>
        <v>0</v>
      </c>
      <c r="K162" s="132" t="s">
        <v>164</v>
      </c>
      <c r="L162" s="31"/>
      <c r="M162" s="137" t="s">
        <v>1</v>
      </c>
      <c r="N162" s="138" t="s">
        <v>39</v>
      </c>
      <c r="P162" s="139">
        <f>O162*H162</f>
        <v>0</v>
      </c>
      <c r="Q162" s="139">
        <v>0</v>
      </c>
      <c r="R162" s="139">
        <f>Q162*H162</f>
        <v>0</v>
      </c>
      <c r="S162" s="139">
        <v>0</v>
      </c>
      <c r="T162" s="140">
        <f>S162*H162</f>
        <v>0</v>
      </c>
      <c r="AR162" s="141" t="s">
        <v>165</v>
      </c>
      <c r="AT162" s="141" t="s">
        <v>160</v>
      </c>
      <c r="AU162" s="141" t="s">
        <v>82</v>
      </c>
      <c r="AY162" s="16" t="s">
        <v>159</v>
      </c>
      <c r="BE162" s="142">
        <f>IF(N162="základní",J162,0)</f>
        <v>0</v>
      </c>
      <c r="BF162" s="142">
        <f>IF(N162="snížená",J162,0)</f>
        <v>0</v>
      </c>
      <c r="BG162" s="142">
        <f>IF(N162="zákl. přenesená",J162,0)</f>
        <v>0</v>
      </c>
      <c r="BH162" s="142">
        <f>IF(N162="sníž. přenesená",J162,0)</f>
        <v>0</v>
      </c>
      <c r="BI162" s="142">
        <f>IF(N162="nulová",J162,0)</f>
        <v>0</v>
      </c>
      <c r="BJ162" s="16" t="s">
        <v>82</v>
      </c>
      <c r="BK162" s="142">
        <f>ROUND(I162*H162,2)</f>
        <v>0</v>
      </c>
      <c r="BL162" s="16" t="s">
        <v>165</v>
      </c>
      <c r="BM162" s="141" t="s">
        <v>1880</v>
      </c>
    </row>
    <row r="163" spans="2:65" s="1" customFormat="1">
      <c r="B163" s="31"/>
      <c r="D163" s="143" t="s">
        <v>167</v>
      </c>
      <c r="F163" s="144" t="s">
        <v>1881</v>
      </c>
      <c r="I163" s="145"/>
      <c r="L163" s="31"/>
      <c r="M163" s="146"/>
      <c r="T163" s="54"/>
      <c r="AT163" s="16" t="s">
        <v>167</v>
      </c>
      <c r="AU163" s="16" t="s">
        <v>82</v>
      </c>
    </row>
    <row r="164" spans="2:65" s="1" customFormat="1">
      <c r="B164" s="31"/>
      <c r="D164" s="147" t="s">
        <v>169</v>
      </c>
      <c r="F164" s="148" t="s">
        <v>1882</v>
      </c>
      <c r="I164" s="145"/>
      <c r="L164" s="31"/>
      <c r="M164" s="146"/>
      <c r="T164" s="54"/>
      <c r="AT164" s="16" t="s">
        <v>169</v>
      </c>
      <c r="AU164" s="16" t="s">
        <v>82</v>
      </c>
    </row>
    <row r="165" spans="2:65" s="12" customFormat="1">
      <c r="B165" s="149"/>
      <c r="D165" s="143" t="s">
        <v>171</v>
      </c>
      <c r="E165" s="150" t="s">
        <v>1</v>
      </c>
      <c r="F165" s="151" t="s">
        <v>1883</v>
      </c>
      <c r="H165" s="152">
        <v>503</v>
      </c>
      <c r="I165" s="153"/>
      <c r="L165" s="149"/>
      <c r="M165" s="154"/>
      <c r="T165" s="155"/>
      <c r="AT165" s="150" t="s">
        <v>171</v>
      </c>
      <c r="AU165" s="150" t="s">
        <v>82</v>
      </c>
      <c r="AV165" s="12" t="s">
        <v>84</v>
      </c>
      <c r="AW165" s="12" t="s">
        <v>31</v>
      </c>
      <c r="AX165" s="12" t="s">
        <v>74</v>
      </c>
      <c r="AY165" s="150" t="s">
        <v>159</v>
      </c>
    </row>
    <row r="166" spans="2:65" s="13" customFormat="1">
      <c r="B166" s="156"/>
      <c r="D166" s="143" t="s">
        <v>171</v>
      </c>
      <c r="E166" s="157" t="s">
        <v>1</v>
      </c>
      <c r="F166" s="158" t="s">
        <v>173</v>
      </c>
      <c r="H166" s="159">
        <v>503</v>
      </c>
      <c r="I166" s="160"/>
      <c r="L166" s="156"/>
      <c r="M166" s="161"/>
      <c r="T166" s="162"/>
      <c r="AT166" s="157" t="s">
        <v>171</v>
      </c>
      <c r="AU166" s="157" t="s">
        <v>82</v>
      </c>
      <c r="AV166" s="13" t="s">
        <v>165</v>
      </c>
      <c r="AW166" s="13" t="s">
        <v>31</v>
      </c>
      <c r="AX166" s="13" t="s">
        <v>82</v>
      </c>
      <c r="AY166" s="157" t="s">
        <v>159</v>
      </c>
    </row>
    <row r="167" spans="2:65" s="1" customFormat="1" ht="16.5" customHeight="1">
      <c r="B167" s="129"/>
      <c r="C167" s="130" t="s">
        <v>215</v>
      </c>
      <c r="D167" s="130" t="s">
        <v>160</v>
      </c>
      <c r="E167" s="131" t="s">
        <v>1884</v>
      </c>
      <c r="F167" s="132" t="s">
        <v>1885</v>
      </c>
      <c r="G167" s="133" t="s">
        <v>163</v>
      </c>
      <c r="H167" s="134">
        <v>503</v>
      </c>
      <c r="I167" s="135"/>
      <c r="J167" s="136">
        <f>ROUND(I167*H167,2)</f>
        <v>0</v>
      </c>
      <c r="K167" s="132" t="s">
        <v>164</v>
      </c>
      <c r="L167" s="31"/>
      <c r="M167" s="137" t="s">
        <v>1</v>
      </c>
      <c r="N167" s="138" t="s">
        <v>39</v>
      </c>
      <c r="P167" s="139">
        <f>O167*H167</f>
        <v>0</v>
      </c>
      <c r="Q167" s="139">
        <v>0.36799999999999999</v>
      </c>
      <c r="R167" s="139">
        <f>Q167*H167</f>
        <v>185.10399999999998</v>
      </c>
      <c r="S167" s="139">
        <v>0</v>
      </c>
      <c r="T167" s="140">
        <f>S167*H167</f>
        <v>0</v>
      </c>
      <c r="AR167" s="141" t="s">
        <v>165</v>
      </c>
      <c r="AT167" s="141" t="s">
        <v>160</v>
      </c>
      <c r="AU167" s="141" t="s">
        <v>82</v>
      </c>
      <c r="AY167" s="16" t="s">
        <v>159</v>
      </c>
      <c r="BE167" s="142">
        <f>IF(N167="základní",J167,0)</f>
        <v>0</v>
      </c>
      <c r="BF167" s="142">
        <f>IF(N167="snížená",J167,0)</f>
        <v>0</v>
      </c>
      <c r="BG167" s="142">
        <f>IF(N167="zákl. přenesená",J167,0)</f>
        <v>0</v>
      </c>
      <c r="BH167" s="142">
        <f>IF(N167="sníž. přenesená",J167,0)</f>
        <v>0</v>
      </c>
      <c r="BI167" s="142">
        <f>IF(N167="nulová",J167,0)</f>
        <v>0</v>
      </c>
      <c r="BJ167" s="16" t="s">
        <v>82</v>
      </c>
      <c r="BK167" s="142">
        <f>ROUND(I167*H167,2)</f>
        <v>0</v>
      </c>
      <c r="BL167" s="16" t="s">
        <v>165</v>
      </c>
      <c r="BM167" s="141" t="s">
        <v>1886</v>
      </c>
    </row>
    <row r="168" spans="2:65" s="1" customFormat="1">
      <c r="B168" s="31"/>
      <c r="D168" s="143" t="s">
        <v>167</v>
      </c>
      <c r="F168" s="144" t="s">
        <v>1887</v>
      </c>
      <c r="I168" s="145"/>
      <c r="L168" s="31"/>
      <c r="M168" s="146"/>
      <c r="T168" s="54"/>
      <c r="AT168" s="16" t="s">
        <v>167</v>
      </c>
      <c r="AU168" s="16" t="s">
        <v>82</v>
      </c>
    </row>
    <row r="169" spans="2:65" s="1" customFormat="1">
      <c r="B169" s="31"/>
      <c r="D169" s="147" t="s">
        <v>169</v>
      </c>
      <c r="F169" s="148" t="s">
        <v>1888</v>
      </c>
      <c r="I169" s="145"/>
      <c r="L169" s="31"/>
      <c r="M169" s="146"/>
      <c r="T169" s="54"/>
      <c r="AT169" s="16" t="s">
        <v>169</v>
      </c>
      <c r="AU169" s="16" t="s">
        <v>82</v>
      </c>
    </row>
    <row r="170" spans="2:65" s="12" customFormat="1">
      <c r="B170" s="149"/>
      <c r="D170" s="143" t="s">
        <v>171</v>
      </c>
      <c r="E170" s="150" t="s">
        <v>1</v>
      </c>
      <c r="F170" s="151" t="s">
        <v>1883</v>
      </c>
      <c r="H170" s="152">
        <v>503</v>
      </c>
      <c r="I170" s="153"/>
      <c r="L170" s="149"/>
      <c r="M170" s="154"/>
      <c r="T170" s="155"/>
      <c r="AT170" s="150" t="s">
        <v>171</v>
      </c>
      <c r="AU170" s="150" t="s">
        <v>82</v>
      </c>
      <c r="AV170" s="12" t="s">
        <v>84</v>
      </c>
      <c r="AW170" s="12" t="s">
        <v>31</v>
      </c>
      <c r="AX170" s="12" t="s">
        <v>74</v>
      </c>
      <c r="AY170" s="150" t="s">
        <v>159</v>
      </c>
    </row>
    <row r="171" spans="2:65" s="13" customFormat="1">
      <c r="B171" s="156"/>
      <c r="D171" s="143" t="s">
        <v>171</v>
      </c>
      <c r="E171" s="157" t="s">
        <v>1</v>
      </c>
      <c r="F171" s="158" t="s">
        <v>173</v>
      </c>
      <c r="H171" s="159">
        <v>503</v>
      </c>
      <c r="I171" s="160"/>
      <c r="L171" s="156"/>
      <c r="M171" s="161"/>
      <c r="T171" s="162"/>
      <c r="AT171" s="157" t="s">
        <v>171</v>
      </c>
      <c r="AU171" s="157" t="s">
        <v>82</v>
      </c>
      <c r="AV171" s="13" t="s">
        <v>165</v>
      </c>
      <c r="AW171" s="13" t="s">
        <v>31</v>
      </c>
      <c r="AX171" s="13" t="s">
        <v>82</v>
      </c>
      <c r="AY171" s="157" t="s">
        <v>159</v>
      </c>
    </row>
    <row r="172" spans="2:65" s="11" customFormat="1" ht="25.9" customHeight="1">
      <c r="B172" s="119"/>
      <c r="D172" s="120" t="s">
        <v>73</v>
      </c>
      <c r="E172" s="121" t="s">
        <v>576</v>
      </c>
      <c r="F172" s="121" t="s">
        <v>1889</v>
      </c>
      <c r="I172" s="122"/>
      <c r="J172" s="123">
        <f>BK172</f>
        <v>0</v>
      </c>
      <c r="L172" s="119"/>
      <c r="M172" s="124"/>
      <c r="P172" s="125">
        <f>SUM(P173:P224)</f>
        <v>0</v>
      </c>
      <c r="R172" s="125">
        <f>SUM(R173:R224)</f>
        <v>0</v>
      </c>
      <c r="T172" s="126">
        <f>SUM(T173:T224)</f>
        <v>0</v>
      </c>
      <c r="AR172" s="120" t="s">
        <v>82</v>
      </c>
      <c r="AT172" s="127" t="s">
        <v>73</v>
      </c>
      <c r="AU172" s="127" t="s">
        <v>74</v>
      </c>
      <c r="AY172" s="120" t="s">
        <v>159</v>
      </c>
      <c r="BK172" s="128">
        <f>SUM(BK173:BK224)</f>
        <v>0</v>
      </c>
    </row>
    <row r="173" spans="2:65" s="1" customFormat="1" ht="16.5" customHeight="1">
      <c r="B173" s="129"/>
      <c r="C173" s="130" t="s">
        <v>224</v>
      </c>
      <c r="D173" s="130" t="s">
        <v>160</v>
      </c>
      <c r="E173" s="131" t="s">
        <v>1890</v>
      </c>
      <c r="F173" s="132" t="s">
        <v>1891</v>
      </c>
      <c r="G173" s="133" t="s">
        <v>163</v>
      </c>
      <c r="H173" s="134">
        <v>587</v>
      </c>
      <c r="I173" s="135"/>
      <c r="J173" s="136">
        <f>ROUND(I173*H173,2)</f>
        <v>0</v>
      </c>
      <c r="K173" s="132" t="s">
        <v>1149</v>
      </c>
      <c r="L173" s="31"/>
      <c r="M173" s="137" t="s">
        <v>1</v>
      </c>
      <c r="N173" s="138" t="s">
        <v>39</v>
      </c>
      <c r="P173" s="139">
        <f>O173*H173</f>
        <v>0</v>
      </c>
      <c r="Q173" s="139">
        <v>0</v>
      </c>
      <c r="R173" s="139">
        <f>Q173*H173</f>
        <v>0</v>
      </c>
      <c r="S173" s="139">
        <v>0</v>
      </c>
      <c r="T173" s="140">
        <f>S173*H173</f>
        <v>0</v>
      </c>
      <c r="AR173" s="141" t="s">
        <v>165</v>
      </c>
      <c r="AT173" s="141" t="s">
        <v>160</v>
      </c>
      <c r="AU173" s="141" t="s">
        <v>82</v>
      </c>
      <c r="AY173" s="16" t="s">
        <v>159</v>
      </c>
      <c r="BE173" s="142">
        <f>IF(N173="základní",J173,0)</f>
        <v>0</v>
      </c>
      <c r="BF173" s="142">
        <f>IF(N173="snížená",J173,0)</f>
        <v>0</v>
      </c>
      <c r="BG173" s="142">
        <f>IF(N173="zákl. přenesená",J173,0)</f>
        <v>0</v>
      </c>
      <c r="BH173" s="142">
        <f>IF(N173="sníž. přenesená",J173,0)</f>
        <v>0</v>
      </c>
      <c r="BI173" s="142">
        <f>IF(N173="nulová",J173,0)</f>
        <v>0</v>
      </c>
      <c r="BJ173" s="16" t="s">
        <v>82</v>
      </c>
      <c r="BK173" s="142">
        <f>ROUND(I173*H173,2)</f>
        <v>0</v>
      </c>
      <c r="BL173" s="16" t="s">
        <v>165</v>
      </c>
      <c r="BM173" s="141" t="s">
        <v>1892</v>
      </c>
    </row>
    <row r="174" spans="2:65" s="1" customFormat="1">
      <c r="B174" s="31"/>
      <c r="D174" s="143" t="s">
        <v>167</v>
      </c>
      <c r="F174" s="144" t="s">
        <v>1893</v>
      </c>
      <c r="I174" s="145"/>
      <c r="L174" s="31"/>
      <c r="M174" s="146"/>
      <c r="T174" s="54"/>
      <c r="AT174" s="16" t="s">
        <v>167</v>
      </c>
      <c r="AU174" s="16" t="s">
        <v>82</v>
      </c>
    </row>
    <row r="175" spans="2:65" s="12" customFormat="1">
      <c r="B175" s="149"/>
      <c r="D175" s="143" t="s">
        <v>171</v>
      </c>
      <c r="E175" s="150" t="s">
        <v>1</v>
      </c>
      <c r="F175" s="151" t="s">
        <v>1894</v>
      </c>
      <c r="H175" s="152">
        <v>587</v>
      </c>
      <c r="I175" s="153"/>
      <c r="L175" s="149"/>
      <c r="M175" s="154"/>
      <c r="T175" s="155"/>
      <c r="AT175" s="150" t="s">
        <v>171</v>
      </c>
      <c r="AU175" s="150" t="s">
        <v>82</v>
      </c>
      <c r="AV175" s="12" t="s">
        <v>84</v>
      </c>
      <c r="AW175" s="12" t="s">
        <v>31</v>
      </c>
      <c r="AX175" s="12" t="s">
        <v>74</v>
      </c>
      <c r="AY175" s="150" t="s">
        <v>159</v>
      </c>
    </row>
    <row r="176" spans="2:65" s="13" customFormat="1">
      <c r="B176" s="156"/>
      <c r="D176" s="143" t="s">
        <v>171</v>
      </c>
      <c r="E176" s="157" t="s">
        <v>1</v>
      </c>
      <c r="F176" s="158" t="s">
        <v>173</v>
      </c>
      <c r="H176" s="159">
        <v>587</v>
      </c>
      <c r="I176" s="160"/>
      <c r="L176" s="156"/>
      <c r="M176" s="161"/>
      <c r="T176" s="162"/>
      <c r="AT176" s="157" t="s">
        <v>171</v>
      </c>
      <c r="AU176" s="157" t="s">
        <v>82</v>
      </c>
      <c r="AV176" s="13" t="s">
        <v>165</v>
      </c>
      <c r="AW176" s="13" t="s">
        <v>31</v>
      </c>
      <c r="AX176" s="13" t="s">
        <v>82</v>
      </c>
      <c r="AY176" s="157" t="s">
        <v>159</v>
      </c>
    </row>
    <row r="177" spans="2:65" s="1" customFormat="1" ht="16.5" customHeight="1">
      <c r="B177" s="129"/>
      <c r="C177" s="130" t="s">
        <v>231</v>
      </c>
      <c r="D177" s="130" t="s">
        <v>160</v>
      </c>
      <c r="E177" s="131" t="s">
        <v>1895</v>
      </c>
      <c r="F177" s="132" t="s">
        <v>1896</v>
      </c>
      <c r="G177" s="133" t="s">
        <v>163</v>
      </c>
      <c r="H177" s="134">
        <v>9</v>
      </c>
      <c r="I177" s="135"/>
      <c r="J177" s="136">
        <f>ROUND(I177*H177,2)</f>
        <v>0</v>
      </c>
      <c r="K177" s="132" t="s">
        <v>1149</v>
      </c>
      <c r="L177" s="31"/>
      <c r="M177" s="137" t="s">
        <v>1</v>
      </c>
      <c r="N177" s="138" t="s">
        <v>39</v>
      </c>
      <c r="P177" s="139">
        <f>O177*H177</f>
        <v>0</v>
      </c>
      <c r="Q177" s="139">
        <v>0</v>
      </c>
      <c r="R177" s="139">
        <f>Q177*H177</f>
        <v>0</v>
      </c>
      <c r="S177" s="139">
        <v>0</v>
      </c>
      <c r="T177" s="140">
        <f>S177*H177</f>
        <v>0</v>
      </c>
      <c r="AR177" s="141" t="s">
        <v>165</v>
      </c>
      <c r="AT177" s="141" t="s">
        <v>160</v>
      </c>
      <c r="AU177" s="141" t="s">
        <v>82</v>
      </c>
      <c r="AY177" s="16" t="s">
        <v>159</v>
      </c>
      <c r="BE177" s="142">
        <f>IF(N177="základní",J177,0)</f>
        <v>0</v>
      </c>
      <c r="BF177" s="142">
        <f>IF(N177="snížená",J177,0)</f>
        <v>0</v>
      </c>
      <c r="BG177" s="142">
        <f>IF(N177="zákl. přenesená",J177,0)</f>
        <v>0</v>
      </c>
      <c r="BH177" s="142">
        <f>IF(N177="sníž. přenesená",J177,0)</f>
        <v>0</v>
      </c>
      <c r="BI177" s="142">
        <f>IF(N177="nulová",J177,0)</f>
        <v>0</v>
      </c>
      <c r="BJ177" s="16" t="s">
        <v>82</v>
      </c>
      <c r="BK177" s="142">
        <f>ROUND(I177*H177,2)</f>
        <v>0</v>
      </c>
      <c r="BL177" s="16" t="s">
        <v>165</v>
      </c>
      <c r="BM177" s="141" t="s">
        <v>1897</v>
      </c>
    </row>
    <row r="178" spans="2:65" s="1" customFormat="1">
      <c r="B178" s="31"/>
      <c r="D178" s="143" t="s">
        <v>167</v>
      </c>
      <c r="F178" s="144" t="s">
        <v>1898</v>
      </c>
      <c r="I178" s="145"/>
      <c r="L178" s="31"/>
      <c r="M178" s="146"/>
      <c r="T178" s="54"/>
      <c r="AT178" s="16" t="s">
        <v>167</v>
      </c>
      <c r="AU178" s="16" t="s">
        <v>82</v>
      </c>
    </row>
    <row r="179" spans="2:65" s="12" customFormat="1">
      <c r="B179" s="149"/>
      <c r="D179" s="143" t="s">
        <v>171</v>
      </c>
      <c r="E179" s="150" t="s">
        <v>1</v>
      </c>
      <c r="F179" s="151" t="s">
        <v>1899</v>
      </c>
      <c r="H179" s="152">
        <v>9</v>
      </c>
      <c r="I179" s="153"/>
      <c r="L179" s="149"/>
      <c r="M179" s="154"/>
      <c r="T179" s="155"/>
      <c r="AT179" s="150" t="s">
        <v>171</v>
      </c>
      <c r="AU179" s="150" t="s">
        <v>82</v>
      </c>
      <c r="AV179" s="12" t="s">
        <v>84</v>
      </c>
      <c r="AW179" s="12" t="s">
        <v>31</v>
      </c>
      <c r="AX179" s="12" t="s">
        <v>74</v>
      </c>
      <c r="AY179" s="150" t="s">
        <v>159</v>
      </c>
    </row>
    <row r="180" spans="2:65" s="13" customFormat="1">
      <c r="B180" s="156"/>
      <c r="D180" s="143" t="s">
        <v>171</v>
      </c>
      <c r="E180" s="157" t="s">
        <v>1</v>
      </c>
      <c r="F180" s="158" t="s">
        <v>173</v>
      </c>
      <c r="H180" s="159">
        <v>9</v>
      </c>
      <c r="I180" s="160"/>
      <c r="L180" s="156"/>
      <c r="M180" s="161"/>
      <c r="T180" s="162"/>
      <c r="AT180" s="157" t="s">
        <v>171</v>
      </c>
      <c r="AU180" s="157" t="s">
        <v>82</v>
      </c>
      <c r="AV180" s="13" t="s">
        <v>165</v>
      </c>
      <c r="AW180" s="13" t="s">
        <v>31</v>
      </c>
      <c r="AX180" s="13" t="s">
        <v>82</v>
      </c>
      <c r="AY180" s="157" t="s">
        <v>159</v>
      </c>
    </row>
    <row r="181" spans="2:65" s="1" customFormat="1" ht="16.5" customHeight="1">
      <c r="B181" s="129"/>
      <c r="C181" s="130" t="s">
        <v>157</v>
      </c>
      <c r="D181" s="130" t="s">
        <v>160</v>
      </c>
      <c r="E181" s="131" t="s">
        <v>1900</v>
      </c>
      <c r="F181" s="132" t="s">
        <v>1901</v>
      </c>
      <c r="G181" s="133" t="s">
        <v>163</v>
      </c>
      <c r="H181" s="134">
        <v>98</v>
      </c>
      <c r="I181" s="135"/>
      <c r="J181" s="136">
        <f>ROUND(I181*H181,2)</f>
        <v>0</v>
      </c>
      <c r="K181" s="132" t="s">
        <v>1149</v>
      </c>
      <c r="L181" s="31"/>
      <c r="M181" s="137" t="s">
        <v>1</v>
      </c>
      <c r="N181" s="138" t="s">
        <v>39</v>
      </c>
      <c r="P181" s="139">
        <f>O181*H181</f>
        <v>0</v>
      </c>
      <c r="Q181" s="139">
        <v>0</v>
      </c>
      <c r="R181" s="139">
        <f>Q181*H181</f>
        <v>0</v>
      </c>
      <c r="S181" s="139">
        <v>0</v>
      </c>
      <c r="T181" s="140">
        <f>S181*H181</f>
        <v>0</v>
      </c>
      <c r="AR181" s="141" t="s">
        <v>165</v>
      </c>
      <c r="AT181" s="141" t="s">
        <v>160</v>
      </c>
      <c r="AU181" s="141" t="s">
        <v>82</v>
      </c>
      <c r="AY181" s="16" t="s">
        <v>159</v>
      </c>
      <c r="BE181" s="142">
        <f>IF(N181="základní",J181,0)</f>
        <v>0</v>
      </c>
      <c r="BF181" s="142">
        <f>IF(N181="snížená",J181,0)</f>
        <v>0</v>
      </c>
      <c r="BG181" s="142">
        <f>IF(N181="zákl. přenesená",J181,0)</f>
        <v>0</v>
      </c>
      <c r="BH181" s="142">
        <f>IF(N181="sníž. přenesená",J181,0)</f>
        <v>0</v>
      </c>
      <c r="BI181" s="142">
        <f>IF(N181="nulová",J181,0)</f>
        <v>0</v>
      </c>
      <c r="BJ181" s="16" t="s">
        <v>82</v>
      </c>
      <c r="BK181" s="142">
        <f>ROUND(I181*H181,2)</f>
        <v>0</v>
      </c>
      <c r="BL181" s="16" t="s">
        <v>165</v>
      </c>
      <c r="BM181" s="141" t="s">
        <v>1902</v>
      </c>
    </row>
    <row r="182" spans="2:65" s="1" customFormat="1">
      <c r="B182" s="31"/>
      <c r="D182" s="143" t="s">
        <v>167</v>
      </c>
      <c r="F182" s="144" t="s">
        <v>1901</v>
      </c>
      <c r="I182" s="145"/>
      <c r="L182" s="31"/>
      <c r="M182" s="146"/>
      <c r="T182" s="54"/>
      <c r="AT182" s="16" t="s">
        <v>167</v>
      </c>
      <c r="AU182" s="16" t="s">
        <v>82</v>
      </c>
    </row>
    <row r="183" spans="2:65" s="12" customFormat="1">
      <c r="B183" s="149"/>
      <c r="D183" s="143" t="s">
        <v>171</v>
      </c>
      <c r="E183" s="150" t="s">
        <v>1</v>
      </c>
      <c r="F183" s="151" t="s">
        <v>1903</v>
      </c>
      <c r="H183" s="152">
        <v>98</v>
      </c>
      <c r="I183" s="153"/>
      <c r="L183" s="149"/>
      <c r="M183" s="154"/>
      <c r="T183" s="155"/>
      <c r="AT183" s="150" t="s">
        <v>171</v>
      </c>
      <c r="AU183" s="150" t="s">
        <v>82</v>
      </c>
      <c r="AV183" s="12" t="s">
        <v>84</v>
      </c>
      <c r="AW183" s="12" t="s">
        <v>31</v>
      </c>
      <c r="AX183" s="12" t="s">
        <v>74</v>
      </c>
      <c r="AY183" s="150" t="s">
        <v>159</v>
      </c>
    </row>
    <row r="184" spans="2:65" s="13" customFormat="1">
      <c r="B184" s="156"/>
      <c r="D184" s="143" t="s">
        <v>171</v>
      </c>
      <c r="E184" s="157" t="s">
        <v>1</v>
      </c>
      <c r="F184" s="158" t="s">
        <v>173</v>
      </c>
      <c r="H184" s="159">
        <v>98</v>
      </c>
      <c r="I184" s="160"/>
      <c r="L184" s="156"/>
      <c r="M184" s="161"/>
      <c r="T184" s="162"/>
      <c r="AT184" s="157" t="s">
        <v>171</v>
      </c>
      <c r="AU184" s="157" t="s">
        <v>82</v>
      </c>
      <c r="AV184" s="13" t="s">
        <v>165</v>
      </c>
      <c r="AW184" s="13" t="s">
        <v>31</v>
      </c>
      <c r="AX184" s="13" t="s">
        <v>82</v>
      </c>
      <c r="AY184" s="157" t="s">
        <v>159</v>
      </c>
    </row>
    <row r="185" spans="2:65" s="1" customFormat="1" ht="16.5" customHeight="1">
      <c r="B185" s="129"/>
      <c r="C185" s="130" t="s">
        <v>222</v>
      </c>
      <c r="D185" s="130" t="s">
        <v>160</v>
      </c>
      <c r="E185" s="131" t="s">
        <v>1904</v>
      </c>
      <c r="F185" s="132" t="s">
        <v>1905</v>
      </c>
      <c r="G185" s="133" t="s">
        <v>1816</v>
      </c>
      <c r="H185" s="134">
        <v>1</v>
      </c>
      <c r="I185" s="135"/>
      <c r="J185" s="136">
        <f>ROUND(I185*H185,2)</f>
        <v>0</v>
      </c>
      <c r="K185" s="132" t="s">
        <v>1149</v>
      </c>
      <c r="L185" s="31"/>
      <c r="M185" s="137" t="s">
        <v>1</v>
      </c>
      <c r="N185" s="138" t="s">
        <v>39</v>
      </c>
      <c r="P185" s="139">
        <f>O185*H185</f>
        <v>0</v>
      </c>
      <c r="Q185" s="139">
        <v>0</v>
      </c>
      <c r="R185" s="139">
        <f>Q185*H185</f>
        <v>0</v>
      </c>
      <c r="S185" s="139">
        <v>0</v>
      </c>
      <c r="T185" s="140">
        <f>S185*H185</f>
        <v>0</v>
      </c>
      <c r="AR185" s="141" t="s">
        <v>165</v>
      </c>
      <c r="AT185" s="141" t="s">
        <v>160</v>
      </c>
      <c r="AU185" s="141" t="s">
        <v>82</v>
      </c>
      <c r="AY185" s="16" t="s">
        <v>159</v>
      </c>
      <c r="BE185" s="142">
        <f>IF(N185="základní",J185,0)</f>
        <v>0</v>
      </c>
      <c r="BF185" s="142">
        <f>IF(N185="snížená",J185,0)</f>
        <v>0</v>
      </c>
      <c r="BG185" s="142">
        <f>IF(N185="zákl. přenesená",J185,0)</f>
        <v>0</v>
      </c>
      <c r="BH185" s="142">
        <f>IF(N185="sníž. přenesená",J185,0)</f>
        <v>0</v>
      </c>
      <c r="BI185" s="142">
        <f>IF(N185="nulová",J185,0)</f>
        <v>0</v>
      </c>
      <c r="BJ185" s="16" t="s">
        <v>82</v>
      </c>
      <c r="BK185" s="142">
        <f>ROUND(I185*H185,2)</f>
        <v>0</v>
      </c>
      <c r="BL185" s="16" t="s">
        <v>165</v>
      </c>
      <c r="BM185" s="141" t="s">
        <v>1906</v>
      </c>
    </row>
    <row r="186" spans="2:65" s="1" customFormat="1">
      <c r="B186" s="31"/>
      <c r="D186" s="143" t="s">
        <v>167</v>
      </c>
      <c r="F186" s="144" t="s">
        <v>1905</v>
      </c>
      <c r="I186" s="145"/>
      <c r="L186" s="31"/>
      <c r="M186" s="146"/>
      <c r="T186" s="54"/>
      <c r="AT186" s="16" t="s">
        <v>167</v>
      </c>
      <c r="AU186" s="16" t="s">
        <v>82</v>
      </c>
    </row>
    <row r="187" spans="2:65" s="12" customFormat="1">
      <c r="B187" s="149"/>
      <c r="D187" s="143" t="s">
        <v>171</v>
      </c>
      <c r="E187" s="150" t="s">
        <v>1</v>
      </c>
      <c r="F187" s="151" t="s">
        <v>82</v>
      </c>
      <c r="H187" s="152">
        <v>1</v>
      </c>
      <c r="I187" s="153"/>
      <c r="L187" s="149"/>
      <c r="M187" s="154"/>
      <c r="T187" s="155"/>
      <c r="AT187" s="150" t="s">
        <v>171</v>
      </c>
      <c r="AU187" s="150" t="s">
        <v>82</v>
      </c>
      <c r="AV187" s="12" t="s">
        <v>84</v>
      </c>
      <c r="AW187" s="12" t="s">
        <v>31</v>
      </c>
      <c r="AX187" s="12" t="s">
        <v>74</v>
      </c>
      <c r="AY187" s="150" t="s">
        <v>159</v>
      </c>
    </row>
    <row r="188" spans="2:65" s="13" customFormat="1">
      <c r="B188" s="156"/>
      <c r="D188" s="143" t="s">
        <v>171</v>
      </c>
      <c r="E188" s="157" t="s">
        <v>1</v>
      </c>
      <c r="F188" s="158" t="s">
        <v>173</v>
      </c>
      <c r="H188" s="159">
        <v>1</v>
      </c>
      <c r="I188" s="160"/>
      <c r="L188" s="156"/>
      <c r="M188" s="161"/>
      <c r="T188" s="162"/>
      <c r="AT188" s="157" t="s">
        <v>171</v>
      </c>
      <c r="AU188" s="157" t="s">
        <v>82</v>
      </c>
      <c r="AV188" s="13" t="s">
        <v>165</v>
      </c>
      <c r="AW188" s="13" t="s">
        <v>31</v>
      </c>
      <c r="AX188" s="13" t="s">
        <v>82</v>
      </c>
      <c r="AY188" s="157" t="s">
        <v>159</v>
      </c>
    </row>
    <row r="189" spans="2:65" s="1" customFormat="1" ht="16.5" customHeight="1">
      <c r="B189" s="129"/>
      <c r="C189" s="130" t="s">
        <v>239</v>
      </c>
      <c r="D189" s="130" t="s">
        <v>160</v>
      </c>
      <c r="E189" s="131" t="s">
        <v>1907</v>
      </c>
      <c r="F189" s="132" t="s">
        <v>1908</v>
      </c>
      <c r="G189" s="133" t="s">
        <v>1816</v>
      </c>
      <c r="H189" s="134">
        <v>1</v>
      </c>
      <c r="I189" s="135"/>
      <c r="J189" s="136">
        <f>ROUND(I189*H189,2)</f>
        <v>0</v>
      </c>
      <c r="K189" s="132" t="s">
        <v>1149</v>
      </c>
      <c r="L189" s="31"/>
      <c r="M189" s="137" t="s">
        <v>1</v>
      </c>
      <c r="N189" s="138" t="s">
        <v>39</v>
      </c>
      <c r="P189" s="139">
        <f>O189*H189</f>
        <v>0</v>
      </c>
      <c r="Q189" s="139">
        <v>0</v>
      </c>
      <c r="R189" s="139">
        <f>Q189*H189</f>
        <v>0</v>
      </c>
      <c r="S189" s="139">
        <v>0</v>
      </c>
      <c r="T189" s="140">
        <f>S189*H189</f>
        <v>0</v>
      </c>
      <c r="AR189" s="141" t="s">
        <v>165</v>
      </c>
      <c r="AT189" s="141" t="s">
        <v>160</v>
      </c>
      <c r="AU189" s="141" t="s">
        <v>82</v>
      </c>
      <c r="AY189" s="16" t="s">
        <v>159</v>
      </c>
      <c r="BE189" s="142">
        <f>IF(N189="základní",J189,0)</f>
        <v>0</v>
      </c>
      <c r="BF189" s="142">
        <f>IF(N189="snížená",J189,0)</f>
        <v>0</v>
      </c>
      <c r="BG189" s="142">
        <f>IF(N189="zákl. přenesená",J189,0)</f>
        <v>0</v>
      </c>
      <c r="BH189" s="142">
        <f>IF(N189="sníž. přenesená",J189,0)</f>
        <v>0</v>
      </c>
      <c r="BI189" s="142">
        <f>IF(N189="nulová",J189,0)</f>
        <v>0</v>
      </c>
      <c r="BJ189" s="16" t="s">
        <v>82</v>
      </c>
      <c r="BK189" s="142">
        <f>ROUND(I189*H189,2)</f>
        <v>0</v>
      </c>
      <c r="BL189" s="16" t="s">
        <v>165</v>
      </c>
      <c r="BM189" s="141" t="s">
        <v>1909</v>
      </c>
    </row>
    <row r="190" spans="2:65" s="1" customFormat="1">
      <c r="B190" s="31"/>
      <c r="D190" s="143" t="s">
        <v>167</v>
      </c>
      <c r="F190" s="144" t="s">
        <v>1908</v>
      </c>
      <c r="I190" s="145"/>
      <c r="L190" s="31"/>
      <c r="M190" s="146"/>
      <c r="T190" s="54"/>
      <c r="AT190" s="16" t="s">
        <v>167</v>
      </c>
      <c r="AU190" s="16" t="s">
        <v>82</v>
      </c>
    </row>
    <row r="191" spans="2:65" s="12" customFormat="1">
      <c r="B191" s="149"/>
      <c r="D191" s="143" t="s">
        <v>171</v>
      </c>
      <c r="E191" s="150" t="s">
        <v>1</v>
      </c>
      <c r="F191" s="151" t="s">
        <v>1910</v>
      </c>
      <c r="H191" s="152">
        <v>1</v>
      </c>
      <c r="I191" s="153"/>
      <c r="L191" s="149"/>
      <c r="M191" s="154"/>
      <c r="T191" s="155"/>
      <c r="AT191" s="150" t="s">
        <v>171</v>
      </c>
      <c r="AU191" s="150" t="s">
        <v>82</v>
      </c>
      <c r="AV191" s="12" t="s">
        <v>84</v>
      </c>
      <c r="AW191" s="12" t="s">
        <v>31</v>
      </c>
      <c r="AX191" s="12" t="s">
        <v>74</v>
      </c>
      <c r="AY191" s="150" t="s">
        <v>159</v>
      </c>
    </row>
    <row r="192" spans="2:65" s="14" customFormat="1">
      <c r="B192" s="163"/>
      <c r="D192" s="143" t="s">
        <v>171</v>
      </c>
      <c r="E192" s="164" t="s">
        <v>1</v>
      </c>
      <c r="F192" s="165" t="s">
        <v>1911</v>
      </c>
      <c r="H192" s="164" t="s">
        <v>1</v>
      </c>
      <c r="I192" s="166"/>
      <c r="L192" s="163"/>
      <c r="M192" s="167"/>
      <c r="T192" s="168"/>
      <c r="AT192" s="164" t="s">
        <v>171</v>
      </c>
      <c r="AU192" s="164" t="s">
        <v>82</v>
      </c>
      <c r="AV192" s="14" t="s">
        <v>82</v>
      </c>
      <c r="AW192" s="14" t="s">
        <v>31</v>
      </c>
      <c r="AX192" s="14" t="s">
        <v>74</v>
      </c>
      <c r="AY192" s="164" t="s">
        <v>159</v>
      </c>
    </row>
    <row r="193" spans="2:65" s="13" customFormat="1">
      <c r="B193" s="156"/>
      <c r="D193" s="143" t="s">
        <v>171</v>
      </c>
      <c r="E193" s="157" t="s">
        <v>1</v>
      </c>
      <c r="F193" s="158" t="s">
        <v>173</v>
      </c>
      <c r="H193" s="159">
        <v>1</v>
      </c>
      <c r="I193" s="160"/>
      <c r="L193" s="156"/>
      <c r="M193" s="161"/>
      <c r="T193" s="162"/>
      <c r="AT193" s="157" t="s">
        <v>171</v>
      </c>
      <c r="AU193" s="157" t="s">
        <v>82</v>
      </c>
      <c r="AV193" s="13" t="s">
        <v>165</v>
      </c>
      <c r="AW193" s="13" t="s">
        <v>31</v>
      </c>
      <c r="AX193" s="13" t="s">
        <v>82</v>
      </c>
      <c r="AY193" s="157" t="s">
        <v>159</v>
      </c>
    </row>
    <row r="194" spans="2:65" s="1" customFormat="1" ht="16.5" customHeight="1">
      <c r="B194" s="129"/>
      <c r="C194" s="130" t="s">
        <v>270</v>
      </c>
      <c r="D194" s="130" t="s">
        <v>160</v>
      </c>
      <c r="E194" s="131" t="s">
        <v>1912</v>
      </c>
      <c r="F194" s="132" t="s">
        <v>1913</v>
      </c>
      <c r="G194" s="133" t="s">
        <v>218</v>
      </c>
      <c r="H194" s="134">
        <v>1</v>
      </c>
      <c r="I194" s="135"/>
      <c r="J194" s="136">
        <f>ROUND(I194*H194,2)</f>
        <v>0</v>
      </c>
      <c r="K194" s="132" t="s">
        <v>1149</v>
      </c>
      <c r="L194" s="31"/>
      <c r="M194" s="137" t="s">
        <v>1</v>
      </c>
      <c r="N194" s="138" t="s">
        <v>39</v>
      </c>
      <c r="P194" s="139">
        <f>O194*H194</f>
        <v>0</v>
      </c>
      <c r="Q194" s="139">
        <v>0</v>
      </c>
      <c r="R194" s="139">
        <f>Q194*H194</f>
        <v>0</v>
      </c>
      <c r="S194" s="139">
        <v>0</v>
      </c>
      <c r="T194" s="140">
        <f>S194*H194</f>
        <v>0</v>
      </c>
      <c r="AR194" s="141" t="s">
        <v>165</v>
      </c>
      <c r="AT194" s="141" t="s">
        <v>160</v>
      </c>
      <c r="AU194" s="141" t="s">
        <v>82</v>
      </c>
      <c r="AY194" s="16" t="s">
        <v>159</v>
      </c>
      <c r="BE194" s="142">
        <f>IF(N194="základní",J194,0)</f>
        <v>0</v>
      </c>
      <c r="BF194" s="142">
        <f>IF(N194="snížená",J194,0)</f>
        <v>0</v>
      </c>
      <c r="BG194" s="142">
        <f>IF(N194="zákl. přenesená",J194,0)</f>
        <v>0</v>
      </c>
      <c r="BH194" s="142">
        <f>IF(N194="sníž. přenesená",J194,0)</f>
        <v>0</v>
      </c>
      <c r="BI194" s="142">
        <f>IF(N194="nulová",J194,0)</f>
        <v>0</v>
      </c>
      <c r="BJ194" s="16" t="s">
        <v>82</v>
      </c>
      <c r="BK194" s="142">
        <f>ROUND(I194*H194,2)</f>
        <v>0</v>
      </c>
      <c r="BL194" s="16" t="s">
        <v>165</v>
      </c>
      <c r="BM194" s="141" t="s">
        <v>1914</v>
      </c>
    </row>
    <row r="195" spans="2:65" s="1" customFormat="1">
      <c r="B195" s="31"/>
      <c r="D195" s="143" t="s">
        <v>167</v>
      </c>
      <c r="F195" s="144" t="s">
        <v>1913</v>
      </c>
      <c r="I195" s="145"/>
      <c r="L195" s="31"/>
      <c r="M195" s="146"/>
      <c r="T195" s="54"/>
      <c r="AT195" s="16" t="s">
        <v>167</v>
      </c>
      <c r="AU195" s="16" t="s">
        <v>82</v>
      </c>
    </row>
    <row r="196" spans="2:65" s="12" customFormat="1">
      <c r="B196" s="149"/>
      <c r="D196" s="143" t="s">
        <v>171</v>
      </c>
      <c r="E196" s="150" t="s">
        <v>1</v>
      </c>
      <c r="F196" s="151" t="s">
        <v>1915</v>
      </c>
      <c r="H196" s="152">
        <v>1</v>
      </c>
      <c r="I196" s="153"/>
      <c r="L196" s="149"/>
      <c r="M196" s="154"/>
      <c r="T196" s="155"/>
      <c r="AT196" s="150" t="s">
        <v>171</v>
      </c>
      <c r="AU196" s="150" t="s">
        <v>82</v>
      </c>
      <c r="AV196" s="12" t="s">
        <v>84</v>
      </c>
      <c r="AW196" s="12" t="s">
        <v>31</v>
      </c>
      <c r="AX196" s="12" t="s">
        <v>74</v>
      </c>
      <c r="AY196" s="150" t="s">
        <v>159</v>
      </c>
    </row>
    <row r="197" spans="2:65" s="13" customFormat="1">
      <c r="B197" s="156"/>
      <c r="D197" s="143" t="s">
        <v>171</v>
      </c>
      <c r="E197" s="157" t="s">
        <v>1</v>
      </c>
      <c r="F197" s="158" t="s">
        <v>173</v>
      </c>
      <c r="H197" s="159">
        <v>1</v>
      </c>
      <c r="I197" s="160"/>
      <c r="L197" s="156"/>
      <c r="M197" s="161"/>
      <c r="T197" s="162"/>
      <c r="AT197" s="157" t="s">
        <v>171</v>
      </c>
      <c r="AU197" s="157" t="s">
        <v>82</v>
      </c>
      <c r="AV197" s="13" t="s">
        <v>165</v>
      </c>
      <c r="AW197" s="13" t="s">
        <v>31</v>
      </c>
      <c r="AX197" s="13" t="s">
        <v>82</v>
      </c>
      <c r="AY197" s="157" t="s">
        <v>159</v>
      </c>
    </row>
    <row r="198" spans="2:65" s="1" customFormat="1" ht="16.5" customHeight="1">
      <c r="B198" s="129"/>
      <c r="C198" s="130" t="s">
        <v>8</v>
      </c>
      <c r="D198" s="130" t="s">
        <v>160</v>
      </c>
      <c r="E198" s="131" t="s">
        <v>1916</v>
      </c>
      <c r="F198" s="132" t="s">
        <v>1917</v>
      </c>
      <c r="G198" s="133" t="s">
        <v>218</v>
      </c>
      <c r="H198" s="134">
        <v>1</v>
      </c>
      <c r="I198" s="135"/>
      <c r="J198" s="136">
        <f>ROUND(I198*H198,2)</f>
        <v>0</v>
      </c>
      <c r="K198" s="132" t="s">
        <v>1149</v>
      </c>
      <c r="L198" s="31"/>
      <c r="M198" s="137" t="s">
        <v>1</v>
      </c>
      <c r="N198" s="138" t="s">
        <v>39</v>
      </c>
      <c r="P198" s="139">
        <f>O198*H198</f>
        <v>0</v>
      </c>
      <c r="Q198" s="139">
        <v>0</v>
      </c>
      <c r="R198" s="139">
        <f>Q198*H198</f>
        <v>0</v>
      </c>
      <c r="S198" s="139">
        <v>0</v>
      </c>
      <c r="T198" s="140">
        <f>S198*H198</f>
        <v>0</v>
      </c>
      <c r="AR198" s="141" t="s">
        <v>165</v>
      </c>
      <c r="AT198" s="141" t="s">
        <v>160</v>
      </c>
      <c r="AU198" s="141" t="s">
        <v>82</v>
      </c>
      <c r="AY198" s="16" t="s">
        <v>159</v>
      </c>
      <c r="BE198" s="142">
        <f>IF(N198="základní",J198,0)</f>
        <v>0</v>
      </c>
      <c r="BF198" s="142">
        <f>IF(N198="snížená",J198,0)</f>
        <v>0</v>
      </c>
      <c r="BG198" s="142">
        <f>IF(N198="zákl. přenesená",J198,0)</f>
        <v>0</v>
      </c>
      <c r="BH198" s="142">
        <f>IF(N198="sníž. přenesená",J198,0)</f>
        <v>0</v>
      </c>
      <c r="BI198" s="142">
        <f>IF(N198="nulová",J198,0)</f>
        <v>0</v>
      </c>
      <c r="BJ198" s="16" t="s">
        <v>82</v>
      </c>
      <c r="BK198" s="142">
        <f>ROUND(I198*H198,2)</f>
        <v>0</v>
      </c>
      <c r="BL198" s="16" t="s">
        <v>165</v>
      </c>
      <c r="BM198" s="141" t="s">
        <v>1918</v>
      </c>
    </row>
    <row r="199" spans="2:65" s="1" customFormat="1">
      <c r="B199" s="31"/>
      <c r="D199" s="143" t="s">
        <v>167</v>
      </c>
      <c r="F199" s="144" t="s">
        <v>1917</v>
      </c>
      <c r="I199" s="145"/>
      <c r="L199" s="31"/>
      <c r="M199" s="146"/>
      <c r="T199" s="54"/>
      <c r="AT199" s="16" t="s">
        <v>167</v>
      </c>
      <c r="AU199" s="16" t="s">
        <v>82</v>
      </c>
    </row>
    <row r="200" spans="2:65" s="12" customFormat="1">
      <c r="B200" s="149"/>
      <c r="D200" s="143" t="s">
        <v>171</v>
      </c>
      <c r="E200" s="150" t="s">
        <v>1</v>
      </c>
      <c r="F200" s="151" t="s">
        <v>1915</v>
      </c>
      <c r="H200" s="152">
        <v>1</v>
      </c>
      <c r="I200" s="153"/>
      <c r="L200" s="149"/>
      <c r="M200" s="154"/>
      <c r="T200" s="155"/>
      <c r="AT200" s="150" t="s">
        <v>171</v>
      </c>
      <c r="AU200" s="150" t="s">
        <v>82</v>
      </c>
      <c r="AV200" s="12" t="s">
        <v>84</v>
      </c>
      <c r="AW200" s="12" t="s">
        <v>31</v>
      </c>
      <c r="AX200" s="12" t="s">
        <v>74</v>
      </c>
      <c r="AY200" s="150" t="s">
        <v>159</v>
      </c>
    </row>
    <row r="201" spans="2:65" s="13" customFormat="1">
      <c r="B201" s="156"/>
      <c r="D201" s="143" t="s">
        <v>171</v>
      </c>
      <c r="E201" s="157" t="s">
        <v>1</v>
      </c>
      <c r="F201" s="158" t="s">
        <v>173</v>
      </c>
      <c r="H201" s="159">
        <v>1</v>
      </c>
      <c r="I201" s="160"/>
      <c r="L201" s="156"/>
      <c r="M201" s="161"/>
      <c r="T201" s="162"/>
      <c r="AT201" s="157" t="s">
        <v>171</v>
      </c>
      <c r="AU201" s="157" t="s">
        <v>82</v>
      </c>
      <c r="AV201" s="13" t="s">
        <v>165</v>
      </c>
      <c r="AW201" s="13" t="s">
        <v>31</v>
      </c>
      <c r="AX201" s="13" t="s">
        <v>82</v>
      </c>
      <c r="AY201" s="157" t="s">
        <v>159</v>
      </c>
    </row>
    <row r="202" spans="2:65" s="1" customFormat="1" ht="16.5" customHeight="1">
      <c r="B202" s="129"/>
      <c r="C202" s="130" t="s">
        <v>268</v>
      </c>
      <c r="D202" s="130" t="s">
        <v>160</v>
      </c>
      <c r="E202" s="131" t="s">
        <v>1919</v>
      </c>
      <c r="F202" s="132" t="s">
        <v>1920</v>
      </c>
      <c r="G202" s="133" t="s">
        <v>218</v>
      </c>
      <c r="H202" s="134">
        <v>1</v>
      </c>
      <c r="I202" s="135"/>
      <c r="J202" s="136">
        <f>ROUND(I202*H202,2)</f>
        <v>0</v>
      </c>
      <c r="K202" s="132" t="s">
        <v>1149</v>
      </c>
      <c r="L202" s="31"/>
      <c r="M202" s="137" t="s">
        <v>1</v>
      </c>
      <c r="N202" s="138" t="s">
        <v>39</v>
      </c>
      <c r="P202" s="139">
        <f>O202*H202</f>
        <v>0</v>
      </c>
      <c r="Q202" s="139">
        <v>0</v>
      </c>
      <c r="R202" s="139">
        <f>Q202*H202</f>
        <v>0</v>
      </c>
      <c r="S202" s="139">
        <v>0</v>
      </c>
      <c r="T202" s="140">
        <f>S202*H202</f>
        <v>0</v>
      </c>
      <c r="AR202" s="141" t="s">
        <v>165</v>
      </c>
      <c r="AT202" s="141" t="s">
        <v>160</v>
      </c>
      <c r="AU202" s="141" t="s">
        <v>82</v>
      </c>
      <c r="AY202" s="16" t="s">
        <v>159</v>
      </c>
      <c r="BE202" s="142">
        <f>IF(N202="základní",J202,0)</f>
        <v>0</v>
      </c>
      <c r="BF202" s="142">
        <f>IF(N202="snížená",J202,0)</f>
        <v>0</v>
      </c>
      <c r="BG202" s="142">
        <f>IF(N202="zákl. přenesená",J202,0)</f>
        <v>0</v>
      </c>
      <c r="BH202" s="142">
        <f>IF(N202="sníž. přenesená",J202,0)</f>
        <v>0</v>
      </c>
      <c r="BI202" s="142">
        <f>IF(N202="nulová",J202,0)</f>
        <v>0</v>
      </c>
      <c r="BJ202" s="16" t="s">
        <v>82</v>
      </c>
      <c r="BK202" s="142">
        <f>ROUND(I202*H202,2)</f>
        <v>0</v>
      </c>
      <c r="BL202" s="16" t="s">
        <v>165</v>
      </c>
      <c r="BM202" s="141" t="s">
        <v>1921</v>
      </c>
    </row>
    <row r="203" spans="2:65" s="1" customFormat="1">
      <c r="B203" s="31"/>
      <c r="D203" s="143" t="s">
        <v>167</v>
      </c>
      <c r="F203" s="144" t="s">
        <v>1920</v>
      </c>
      <c r="I203" s="145"/>
      <c r="L203" s="31"/>
      <c r="M203" s="146"/>
      <c r="T203" s="54"/>
      <c r="AT203" s="16" t="s">
        <v>167</v>
      </c>
      <c r="AU203" s="16" t="s">
        <v>82</v>
      </c>
    </row>
    <row r="204" spans="2:65" s="12" customFormat="1">
      <c r="B204" s="149"/>
      <c r="D204" s="143" t="s">
        <v>171</v>
      </c>
      <c r="E204" s="150" t="s">
        <v>1</v>
      </c>
      <c r="F204" s="151" t="s">
        <v>1922</v>
      </c>
      <c r="H204" s="152">
        <v>1</v>
      </c>
      <c r="I204" s="153"/>
      <c r="L204" s="149"/>
      <c r="M204" s="154"/>
      <c r="T204" s="155"/>
      <c r="AT204" s="150" t="s">
        <v>171</v>
      </c>
      <c r="AU204" s="150" t="s">
        <v>82</v>
      </c>
      <c r="AV204" s="12" t="s">
        <v>84</v>
      </c>
      <c r="AW204" s="12" t="s">
        <v>31</v>
      </c>
      <c r="AX204" s="12" t="s">
        <v>74</v>
      </c>
      <c r="AY204" s="150" t="s">
        <v>159</v>
      </c>
    </row>
    <row r="205" spans="2:65" s="13" customFormat="1">
      <c r="B205" s="156"/>
      <c r="D205" s="143" t="s">
        <v>171</v>
      </c>
      <c r="E205" s="157" t="s">
        <v>1</v>
      </c>
      <c r="F205" s="158" t="s">
        <v>173</v>
      </c>
      <c r="H205" s="159">
        <v>1</v>
      </c>
      <c r="I205" s="160"/>
      <c r="L205" s="156"/>
      <c r="M205" s="161"/>
      <c r="T205" s="162"/>
      <c r="AT205" s="157" t="s">
        <v>171</v>
      </c>
      <c r="AU205" s="157" t="s">
        <v>82</v>
      </c>
      <c r="AV205" s="13" t="s">
        <v>165</v>
      </c>
      <c r="AW205" s="13" t="s">
        <v>31</v>
      </c>
      <c r="AX205" s="13" t="s">
        <v>82</v>
      </c>
      <c r="AY205" s="157" t="s">
        <v>159</v>
      </c>
    </row>
    <row r="206" spans="2:65" s="1" customFormat="1" ht="16.5" customHeight="1">
      <c r="B206" s="129"/>
      <c r="C206" s="130" t="s">
        <v>285</v>
      </c>
      <c r="D206" s="130" t="s">
        <v>160</v>
      </c>
      <c r="E206" s="131" t="s">
        <v>1923</v>
      </c>
      <c r="F206" s="132" t="s">
        <v>1924</v>
      </c>
      <c r="G206" s="133" t="s">
        <v>218</v>
      </c>
      <c r="H206" s="134">
        <v>11</v>
      </c>
      <c r="I206" s="135"/>
      <c r="J206" s="136">
        <f>ROUND(I206*H206,2)</f>
        <v>0</v>
      </c>
      <c r="K206" s="132" t="s">
        <v>1149</v>
      </c>
      <c r="L206" s="31"/>
      <c r="M206" s="137" t="s">
        <v>1</v>
      </c>
      <c r="N206" s="138" t="s">
        <v>39</v>
      </c>
      <c r="P206" s="139">
        <f>O206*H206</f>
        <v>0</v>
      </c>
      <c r="Q206" s="139">
        <v>0</v>
      </c>
      <c r="R206" s="139">
        <f>Q206*H206</f>
        <v>0</v>
      </c>
      <c r="S206" s="139">
        <v>0</v>
      </c>
      <c r="T206" s="140">
        <f>S206*H206</f>
        <v>0</v>
      </c>
      <c r="AR206" s="141" t="s">
        <v>165</v>
      </c>
      <c r="AT206" s="141" t="s">
        <v>160</v>
      </c>
      <c r="AU206" s="141" t="s">
        <v>82</v>
      </c>
      <c r="AY206" s="16" t="s">
        <v>159</v>
      </c>
      <c r="BE206" s="142">
        <f>IF(N206="základní",J206,0)</f>
        <v>0</v>
      </c>
      <c r="BF206" s="142">
        <f>IF(N206="snížená",J206,0)</f>
        <v>0</v>
      </c>
      <c r="BG206" s="142">
        <f>IF(N206="zákl. přenesená",J206,0)</f>
        <v>0</v>
      </c>
      <c r="BH206" s="142">
        <f>IF(N206="sníž. přenesená",J206,0)</f>
        <v>0</v>
      </c>
      <c r="BI206" s="142">
        <f>IF(N206="nulová",J206,0)</f>
        <v>0</v>
      </c>
      <c r="BJ206" s="16" t="s">
        <v>82</v>
      </c>
      <c r="BK206" s="142">
        <f>ROUND(I206*H206,2)</f>
        <v>0</v>
      </c>
      <c r="BL206" s="16" t="s">
        <v>165</v>
      </c>
      <c r="BM206" s="141" t="s">
        <v>1925</v>
      </c>
    </row>
    <row r="207" spans="2:65" s="1" customFormat="1">
      <c r="B207" s="31"/>
      <c r="D207" s="143" t="s">
        <v>167</v>
      </c>
      <c r="F207" s="144" t="s">
        <v>1924</v>
      </c>
      <c r="I207" s="145"/>
      <c r="L207" s="31"/>
      <c r="M207" s="146"/>
      <c r="T207" s="54"/>
      <c r="AT207" s="16" t="s">
        <v>167</v>
      </c>
      <c r="AU207" s="16" t="s">
        <v>82</v>
      </c>
    </row>
    <row r="208" spans="2:65" s="12" customFormat="1">
      <c r="B208" s="149"/>
      <c r="D208" s="143" t="s">
        <v>171</v>
      </c>
      <c r="E208" s="150" t="s">
        <v>1</v>
      </c>
      <c r="F208" s="151" t="s">
        <v>1926</v>
      </c>
      <c r="H208" s="152">
        <v>11</v>
      </c>
      <c r="I208" s="153"/>
      <c r="L208" s="149"/>
      <c r="M208" s="154"/>
      <c r="T208" s="155"/>
      <c r="AT208" s="150" t="s">
        <v>171</v>
      </c>
      <c r="AU208" s="150" t="s">
        <v>82</v>
      </c>
      <c r="AV208" s="12" t="s">
        <v>84</v>
      </c>
      <c r="AW208" s="12" t="s">
        <v>31</v>
      </c>
      <c r="AX208" s="12" t="s">
        <v>74</v>
      </c>
      <c r="AY208" s="150" t="s">
        <v>159</v>
      </c>
    </row>
    <row r="209" spans="2:65" s="13" customFormat="1">
      <c r="B209" s="156"/>
      <c r="D209" s="143" t="s">
        <v>171</v>
      </c>
      <c r="E209" s="157" t="s">
        <v>1</v>
      </c>
      <c r="F209" s="158" t="s">
        <v>173</v>
      </c>
      <c r="H209" s="159">
        <v>11</v>
      </c>
      <c r="I209" s="160"/>
      <c r="L209" s="156"/>
      <c r="M209" s="161"/>
      <c r="T209" s="162"/>
      <c r="AT209" s="157" t="s">
        <v>171</v>
      </c>
      <c r="AU209" s="157" t="s">
        <v>82</v>
      </c>
      <c r="AV209" s="13" t="s">
        <v>165</v>
      </c>
      <c r="AW209" s="13" t="s">
        <v>31</v>
      </c>
      <c r="AX209" s="13" t="s">
        <v>82</v>
      </c>
      <c r="AY209" s="157" t="s">
        <v>159</v>
      </c>
    </row>
    <row r="210" spans="2:65" s="1" customFormat="1" ht="16.5" customHeight="1">
      <c r="B210" s="129"/>
      <c r="C210" s="130" t="s">
        <v>300</v>
      </c>
      <c r="D210" s="130" t="s">
        <v>160</v>
      </c>
      <c r="E210" s="131" t="s">
        <v>1927</v>
      </c>
      <c r="F210" s="132" t="s">
        <v>1928</v>
      </c>
      <c r="G210" s="133" t="s">
        <v>218</v>
      </c>
      <c r="H210" s="134">
        <v>2</v>
      </c>
      <c r="I210" s="135"/>
      <c r="J210" s="136">
        <f>ROUND(I210*H210,2)</f>
        <v>0</v>
      </c>
      <c r="K210" s="132" t="s">
        <v>1149</v>
      </c>
      <c r="L210" s="31"/>
      <c r="M210" s="137" t="s">
        <v>1</v>
      </c>
      <c r="N210" s="138" t="s">
        <v>39</v>
      </c>
      <c r="P210" s="139">
        <f>O210*H210</f>
        <v>0</v>
      </c>
      <c r="Q210" s="139">
        <v>0</v>
      </c>
      <c r="R210" s="139">
        <f>Q210*H210</f>
        <v>0</v>
      </c>
      <c r="S210" s="139">
        <v>0</v>
      </c>
      <c r="T210" s="140">
        <f>S210*H210</f>
        <v>0</v>
      </c>
      <c r="AR210" s="141" t="s">
        <v>165</v>
      </c>
      <c r="AT210" s="141" t="s">
        <v>160</v>
      </c>
      <c r="AU210" s="141" t="s">
        <v>82</v>
      </c>
      <c r="AY210" s="16" t="s">
        <v>159</v>
      </c>
      <c r="BE210" s="142">
        <f>IF(N210="základní",J210,0)</f>
        <v>0</v>
      </c>
      <c r="BF210" s="142">
        <f>IF(N210="snížená",J210,0)</f>
        <v>0</v>
      </c>
      <c r="BG210" s="142">
        <f>IF(N210="zákl. přenesená",J210,0)</f>
        <v>0</v>
      </c>
      <c r="BH210" s="142">
        <f>IF(N210="sníž. přenesená",J210,0)</f>
        <v>0</v>
      </c>
      <c r="BI210" s="142">
        <f>IF(N210="nulová",J210,0)</f>
        <v>0</v>
      </c>
      <c r="BJ210" s="16" t="s">
        <v>82</v>
      </c>
      <c r="BK210" s="142">
        <f>ROUND(I210*H210,2)</f>
        <v>0</v>
      </c>
      <c r="BL210" s="16" t="s">
        <v>165</v>
      </c>
      <c r="BM210" s="141" t="s">
        <v>1929</v>
      </c>
    </row>
    <row r="211" spans="2:65" s="1" customFormat="1">
      <c r="B211" s="31"/>
      <c r="D211" s="143" t="s">
        <v>167</v>
      </c>
      <c r="F211" s="144" t="s">
        <v>1928</v>
      </c>
      <c r="I211" s="145"/>
      <c r="L211" s="31"/>
      <c r="M211" s="146"/>
      <c r="T211" s="54"/>
      <c r="AT211" s="16" t="s">
        <v>167</v>
      </c>
      <c r="AU211" s="16" t="s">
        <v>82</v>
      </c>
    </row>
    <row r="212" spans="2:65" s="12" customFormat="1">
      <c r="B212" s="149"/>
      <c r="D212" s="143" t="s">
        <v>171</v>
      </c>
      <c r="E212" s="150" t="s">
        <v>1</v>
      </c>
      <c r="F212" s="151" t="s">
        <v>1930</v>
      </c>
      <c r="H212" s="152">
        <v>2</v>
      </c>
      <c r="I212" s="153"/>
      <c r="L212" s="149"/>
      <c r="M212" s="154"/>
      <c r="T212" s="155"/>
      <c r="AT212" s="150" t="s">
        <v>171</v>
      </c>
      <c r="AU212" s="150" t="s">
        <v>82</v>
      </c>
      <c r="AV212" s="12" t="s">
        <v>84</v>
      </c>
      <c r="AW212" s="12" t="s">
        <v>31</v>
      </c>
      <c r="AX212" s="12" t="s">
        <v>74</v>
      </c>
      <c r="AY212" s="150" t="s">
        <v>159</v>
      </c>
    </row>
    <row r="213" spans="2:65" s="13" customFormat="1">
      <c r="B213" s="156"/>
      <c r="D213" s="143" t="s">
        <v>171</v>
      </c>
      <c r="E213" s="157" t="s">
        <v>1</v>
      </c>
      <c r="F213" s="158" t="s">
        <v>173</v>
      </c>
      <c r="H213" s="159">
        <v>2</v>
      </c>
      <c r="I213" s="160"/>
      <c r="L213" s="156"/>
      <c r="M213" s="161"/>
      <c r="T213" s="162"/>
      <c r="AT213" s="157" t="s">
        <v>171</v>
      </c>
      <c r="AU213" s="157" t="s">
        <v>82</v>
      </c>
      <c r="AV213" s="13" t="s">
        <v>165</v>
      </c>
      <c r="AW213" s="13" t="s">
        <v>31</v>
      </c>
      <c r="AX213" s="13" t="s">
        <v>82</v>
      </c>
      <c r="AY213" s="157" t="s">
        <v>159</v>
      </c>
    </row>
    <row r="214" spans="2:65" s="1" customFormat="1" ht="16.5" customHeight="1">
      <c r="B214" s="129"/>
      <c r="C214" s="130" t="s">
        <v>298</v>
      </c>
      <c r="D214" s="130" t="s">
        <v>160</v>
      </c>
      <c r="E214" s="131" t="s">
        <v>1931</v>
      </c>
      <c r="F214" s="132" t="s">
        <v>1932</v>
      </c>
      <c r="G214" s="133" t="s">
        <v>210</v>
      </c>
      <c r="H214" s="134">
        <v>130</v>
      </c>
      <c r="I214" s="135"/>
      <c r="J214" s="136">
        <f>ROUND(I214*H214,2)</f>
        <v>0</v>
      </c>
      <c r="K214" s="132" t="s">
        <v>1149</v>
      </c>
      <c r="L214" s="31"/>
      <c r="M214" s="137" t="s">
        <v>1</v>
      </c>
      <c r="N214" s="138" t="s">
        <v>39</v>
      </c>
      <c r="P214" s="139">
        <f>O214*H214</f>
        <v>0</v>
      </c>
      <c r="Q214" s="139">
        <v>0</v>
      </c>
      <c r="R214" s="139">
        <f>Q214*H214</f>
        <v>0</v>
      </c>
      <c r="S214" s="139">
        <v>0</v>
      </c>
      <c r="T214" s="140">
        <f>S214*H214</f>
        <v>0</v>
      </c>
      <c r="AR214" s="141" t="s">
        <v>165</v>
      </c>
      <c r="AT214" s="141" t="s">
        <v>160</v>
      </c>
      <c r="AU214" s="141" t="s">
        <v>82</v>
      </c>
      <c r="AY214" s="16" t="s">
        <v>159</v>
      </c>
      <c r="BE214" s="142">
        <f>IF(N214="základní",J214,0)</f>
        <v>0</v>
      </c>
      <c r="BF214" s="142">
        <f>IF(N214="snížená",J214,0)</f>
        <v>0</v>
      </c>
      <c r="BG214" s="142">
        <f>IF(N214="zákl. přenesená",J214,0)</f>
        <v>0</v>
      </c>
      <c r="BH214" s="142">
        <f>IF(N214="sníž. přenesená",J214,0)</f>
        <v>0</v>
      </c>
      <c r="BI214" s="142">
        <f>IF(N214="nulová",J214,0)</f>
        <v>0</v>
      </c>
      <c r="BJ214" s="16" t="s">
        <v>82</v>
      </c>
      <c r="BK214" s="142">
        <f>ROUND(I214*H214,2)</f>
        <v>0</v>
      </c>
      <c r="BL214" s="16" t="s">
        <v>165</v>
      </c>
      <c r="BM214" s="141" t="s">
        <v>1933</v>
      </c>
    </row>
    <row r="215" spans="2:65" s="1" customFormat="1">
      <c r="B215" s="31"/>
      <c r="D215" s="143" t="s">
        <v>167</v>
      </c>
      <c r="F215" s="144" t="s">
        <v>1932</v>
      </c>
      <c r="I215" s="145"/>
      <c r="L215" s="31"/>
      <c r="M215" s="146"/>
      <c r="T215" s="54"/>
      <c r="AT215" s="16" t="s">
        <v>167</v>
      </c>
      <c r="AU215" s="16" t="s">
        <v>82</v>
      </c>
    </row>
    <row r="216" spans="2:65" s="12" customFormat="1">
      <c r="B216" s="149"/>
      <c r="D216" s="143" t="s">
        <v>171</v>
      </c>
      <c r="E216" s="150" t="s">
        <v>1</v>
      </c>
      <c r="F216" s="151" t="s">
        <v>1934</v>
      </c>
      <c r="H216" s="152">
        <v>130</v>
      </c>
      <c r="I216" s="153"/>
      <c r="L216" s="149"/>
      <c r="M216" s="154"/>
      <c r="T216" s="155"/>
      <c r="AT216" s="150" t="s">
        <v>171</v>
      </c>
      <c r="AU216" s="150" t="s">
        <v>82</v>
      </c>
      <c r="AV216" s="12" t="s">
        <v>84</v>
      </c>
      <c r="AW216" s="12" t="s">
        <v>31</v>
      </c>
      <c r="AX216" s="12" t="s">
        <v>74</v>
      </c>
      <c r="AY216" s="150" t="s">
        <v>159</v>
      </c>
    </row>
    <row r="217" spans="2:65" s="13" customFormat="1">
      <c r="B217" s="156"/>
      <c r="D217" s="143" t="s">
        <v>171</v>
      </c>
      <c r="E217" s="157" t="s">
        <v>1</v>
      </c>
      <c r="F217" s="158" t="s">
        <v>173</v>
      </c>
      <c r="H217" s="159">
        <v>130</v>
      </c>
      <c r="I217" s="160"/>
      <c r="L217" s="156"/>
      <c r="M217" s="161"/>
      <c r="T217" s="162"/>
      <c r="AT217" s="157" t="s">
        <v>171</v>
      </c>
      <c r="AU217" s="157" t="s">
        <v>82</v>
      </c>
      <c r="AV217" s="13" t="s">
        <v>165</v>
      </c>
      <c r="AW217" s="13" t="s">
        <v>31</v>
      </c>
      <c r="AX217" s="13" t="s">
        <v>82</v>
      </c>
      <c r="AY217" s="157" t="s">
        <v>159</v>
      </c>
    </row>
    <row r="218" spans="2:65" s="1" customFormat="1" ht="16.5" customHeight="1">
      <c r="B218" s="129"/>
      <c r="C218" s="130" t="s">
        <v>316</v>
      </c>
      <c r="D218" s="130" t="s">
        <v>160</v>
      </c>
      <c r="E218" s="131" t="s">
        <v>1935</v>
      </c>
      <c r="F218" s="132" t="s">
        <v>1936</v>
      </c>
      <c r="G218" s="133" t="s">
        <v>218</v>
      </c>
      <c r="H218" s="134">
        <v>14</v>
      </c>
      <c r="I218" s="135"/>
      <c r="J218" s="136">
        <f>ROUND(I218*H218,2)</f>
        <v>0</v>
      </c>
      <c r="K218" s="132" t="s">
        <v>1149</v>
      </c>
      <c r="L218" s="31"/>
      <c r="M218" s="137" t="s">
        <v>1</v>
      </c>
      <c r="N218" s="138" t="s">
        <v>39</v>
      </c>
      <c r="P218" s="139">
        <f>O218*H218</f>
        <v>0</v>
      </c>
      <c r="Q218" s="139">
        <v>0</v>
      </c>
      <c r="R218" s="139">
        <f>Q218*H218</f>
        <v>0</v>
      </c>
      <c r="S218" s="139">
        <v>0</v>
      </c>
      <c r="T218" s="140">
        <f>S218*H218</f>
        <v>0</v>
      </c>
      <c r="AR218" s="141" t="s">
        <v>165</v>
      </c>
      <c r="AT218" s="141" t="s">
        <v>160</v>
      </c>
      <c r="AU218" s="141" t="s">
        <v>82</v>
      </c>
      <c r="AY218" s="16" t="s">
        <v>159</v>
      </c>
      <c r="BE218" s="142">
        <f>IF(N218="základní",J218,0)</f>
        <v>0</v>
      </c>
      <c r="BF218" s="142">
        <f>IF(N218="snížená",J218,0)</f>
        <v>0</v>
      </c>
      <c r="BG218" s="142">
        <f>IF(N218="zákl. přenesená",J218,0)</f>
        <v>0</v>
      </c>
      <c r="BH218" s="142">
        <f>IF(N218="sníž. přenesená",J218,0)</f>
        <v>0</v>
      </c>
      <c r="BI218" s="142">
        <f>IF(N218="nulová",J218,0)</f>
        <v>0</v>
      </c>
      <c r="BJ218" s="16" t="s">
        <v>82</v>
      </c>
      <c r="BK218" s="142">
        <f>ROUND(I218*H218,2)</f>
        <v>0</v>
      </c>
      <c r="BL218" s="16" t="s">
        <v>165</v>
      </c>
      <c r="BM218" s="141" t="s">
        <v>1937</v>
      </c>
    </row>
    <row r="219" spans="2:65" s="1" customFormat="1">
      <c r="B219" s="31"/>
      <c r="D219" s="143" t="s">
        <v>167</v>
      </c>
      <c r="F219" s="144" t="s">
        <v>1936</v>
      </c>
      <c r="I219" s="145"/>
      <c r="L219" s="31"/>
      <c r="M219" s="146"/>
      <c r="T219" s="54"/>
      <c r="AT219" s="16" t="s">
        <v>167</v>
      </c>
      <c r="AU219" s="16" t="s">
        <v>82</v>
      </c>
    </row>
    <row r="220" spans="2:65" s="12" customFormat="1">
      <c r="B220" s="149"/>
      <c r="D220" s="143" t="s">
        <v>171</v>
      </c>
      <c r="E220" s="150" t="s">
        <v>1</v>
      </c>
      <c r="F220" s="151" t="s">
        <v>1938</v>
      </c>
      <c r="H220" s="152">
        <v>14</v>
      </c>
      <c r="I220" s="153"/>
      <c r="L220" s="149"/>
      <c r="M220" s="154"/>
      <c r="T220" s="155"/>
      <c r="AT220" s="150" t="s">
        <v>171</v>
      </c>
      <c r="AU220" s="150" t="s">
        <v>82</v>
      </c>
      <c r="AV220" s="12" t="s">
        <v>84</v>
      </c>
      <c r="AW220" s="12" t="s">
        <v>31</v>
      </c>
      <c r="AX220" s="12" t="s">
        <v>74</v>
      </c>
      <c r="AY220" s="150" t="s">
        <v>159</v>
      </c>
    </row>
    <row r="221" spans="2:65" s="13" customFormat="1">
      <c r="B221" s="156"/>
      <c r="D221" s="143" t="s">
        <v>171</v>
      </c>
      <c r="E221" s="157" t="s">
        <v>1</v>
      </c>
      <c r="F221" s="158" t="s">
        <v>173</v>
      </c>
      <c r="H221" s="159">
        <v>14</v>
      </c>
      <c r="I221" s="160"/>
      <c r="L221" s="156"/>
      <c r="M221" s="161"/>
      <c r="T221" s="162"/>
      <c r="AT221" s="157" t="s">
        <v>171</v>
      </c>
      <c r="AU221" s="157" t="s">
        <v>82</v>
      </c>
      <c r="AV221" s="13" t="s">
        <v>165</v>
      </c>
      <c r="AW221" s="13" t="s">
        <v>31</v>
      </c>
      <c r="AX221" s="13" t="s">
        <v>82</v>
      </c>
      <c r="AY221" s="157" t="s">
        <v>159</v>
      </c>
    </row>
    <row r="222" spans="2:65" s="1" customFormat="1" ht="16.5" customHeight="1">
      <c r="B222" s="129"/>
      <c r="C222" s="130" t="s">
        <v>7</v>
      </c>
      <c r="D222" s="130" t="s">
        <v>160</v>
      </c>
      <c r="E222" s="131" t="s">
        <v>1939</v>
      </c>
      <c r="F222" s="132" t="s">
        <v>1940</v>
      </c>
      <c r="G222" s="133" t="s">
        <v>783</v>
      </c>
      <c r="H222" s="181"/>
      <c r="I222" s="135"/>
      <c r="J222" s="136">
        <f>ROUND(I222*H222,2)</f>
        <v>0</v>
      </c>
      <c r="K222" s="132" t="s">
        <v>1149</v>
      </c>
      <c r="L222" s="31"/>
      <c r="M222" s="137" t="s">
        <v>1</v>
      </c>
      <c r="N222" s="138" t="s">
        <v>39</v>
      </c>
      <c r="P222" s="139">
        <f>O222*H222</f>
        <v>0</v>
      </c>
      <c r="Q222" s="139">
        <v>0</v>
      </c>
      <c r="R222" s="139">
        <f>Q222*H222</f>
        <v>0</v>
      </c>
      <c r="S222" s="139">
        <v>0</v>
      </c>
      <c r="T222" s="140">
        <f>S222*H222</f>
        <v>0</v>
      </c>
      <c r="AR222" s="141" t="s">
        <v>165</v>
      </c>
      <c r="AT222" s="141" t="s">
        <v>160</v>
      </c>
      <c r="AU222" s="141" t="s">
        <v>82</v>
      </c>
      <c r="AY222" s="16" t="s">
        <v>159</v>
      </c>
      <c r="BE222" s="142">
        <f>IF(N222="základní",J222,0)</f>
        <v>0</v>
      </c>
      <c r="BF222" s="142">
        <f>IF(N222="snížená",J222,0)</f>
        <v>0</v>
      </c>
      <c r="BG222" s="142">
        <f>IF(N222="zákl. přenesená",J222,0)</f>
        <v>0</v>
      </c>
      <c r="BH222" s="142">
        <f>IF(N222="sníž. přenesená",J222,0)</f>
        <v>0</v>
      </c>
      <c r="BI222" s="142">
        <f>IF(N222="nulová",J222,0)</f>
        <v>0</v>
      </c>
      <c r="BJ222" s="16" t="s">
        <v>82</v>
      </c>
      <c r="BK222" s="142">
        <f>ROUND(I222*H222,2)</f>
        <v>0</v>
      </c>
      <c r="BL222" s="16" t="s">
        <v>165</v>
      </c>
      <c r="BM222" s="141" t="s">
        <v>1941</v>
      </c>
    </row>
    <row r="223" spans="2:65" s="1" customFormat="1">
      <c r="B223" s="31"/>
      <c r="D223" s="143" t="s">
        <v>167</v>
      </c>
      <c r="F223" s="144" t="s">
        <v>1940</v>
      </c>
      <c r="I223" s="145"/>
      <c r="L223" s="31"/>
      <c r="M223" s="146"/>
      <c r="T223" s="54"/>
      <c r="AT223" s="16" t="s">
        <v>167</v>
      </c>
      <c r="AU223" s="16" t="s">
        <v>82</v>
      </c>
    </row>
    <row r="224" spans="2:65" s="12" customFormat="1">
      <c r="B224" s="149"/>
      <c r="D224" s="143" t="s">
        <v>171</v>
      </c>
      <c r="E224" s="150" t="s">
        <v>1</v>
      </c>
      <c r="F224" s="151" t="s">
        <v>179</v>
      </c>
      <c r="H224" s="152">
        <v>3</v>
      </c>
      <c r="I224" s="153"/>
      <c r="L224" s="149"/>
      <c r="M224" s="154"/>
      <c r="T224" s="155"/>
      <c r="AT224" s="150" t="s">
        <v>171</v>
      </c>
      <c r="AU224" s="150" t="s">
        <v>82</v>
      </c>
      <c r="AV224" s="12" t="s">
        <v>84</v>
      </c>
      <c r="AW224" s="12" t="s">
        <v>31</v>
      </c>
      <c r="AX224" s="12" t="s">
        <v>82</v>
      </c>
      <c r="AY224" s="150" t="s">
        <v>159</v>
      </c>
    </row>
    <row r="225" spans="2:65" s="11" customFormat="1" ht="25.9" customHeight="1">
      <c r="B225" s="119"/>
      <c r="D225" s="120" t="s">
        <v>73</v>
      </c>
      <c r="E225" s="121" t="s">
        <v>511</v>
      </c>
      <c r="F225" s="121" t="s">
        <v>512</v>
      </c>
      <c r="I225" s="122"/>
      <c r="J225" s="123">
        <f>BK225</f>
        <v>0</v>
      </c>
      <c r="L225" s="119"/>
      <c r="M225" s="124"/>
      <c r="P225" s="125">
        <f>SUM(P226:P230)</f>
        <v>0</v>
      </c>
      <c r="R225" s="125">
        <f>SUM(R226:R230)</f>
        <v>27.079500000000003</v>
      </c>
      <c r="T225" s="126">
        <f>SUM(T226:T230)</f>
        <v>0</v>
      </c>
      <c r="AR225" s="120" t="s">
        <v>82</v>
      </c>
      <c r="AT225" s="127" t="s">
        <v>73</v>
      </c>
      <c r="AU225" s="127" t="s">
        <v>74</v>
      </c>
      <c r="AY225" s="120" t="s">
        <v>159</v>
      </c>
      <c r="BK225" s="128">
        <f>SUM(BK226:BK230)</f>
        <v>0</v>
      </c>
    </row>
    <row r="226" spans="2:65" s="1" customFormat="1" ht="16.5" customHeight="1">
      <c r="B226" s="129"/>
      <c r="C226" s="130" t="s">
        <v>329</v>
      </c>
      <c r="D226" s="130" t="s">
        <v>160</v>
      </c>
      <c r="E226" s="131" t="s">
        <v>1942</v>
      </c>
      <c r="F226" s="132" t="s">
        <v>1943</v>
      </c>
      <c r="G226" s="133" t="s">
        <v>210</v>
      </c>
      <c r="H226" s="134">
        <v>210</v>
      </c>
      <c r="I226" s="135"/>
      <c r="J226" s="136">
        <f>ROUND(I226*H226,2)</f>
        <v>0</v>
      </c>
      <c r="K226" s="132" t="s">
        <v>164</v>
      </c>
      <c r="L226" s="31"/>
      <c r="M226" s="137" t="s">
        <v>1</v>
      </c>
      <c r="N226" s="138" t="s">
        <v>39</v>
      </c>
      <c r="P226" s="139">
        <f>O226*H226</f>
        <v>0</v>
      </c>
      <c r="Q226" s="139">
        <v>0.12895000000000001</v>
      </c>
      <c r="R226" s="139">
        <f>Q226*H226</f>
        <v>27.079500000000003</v>
      </c>
      <c r="S226" s="139">
        <v>0</v>
      </c>
      <c r="T226" s="140">
        <f>S226*H226</f>
        <v>0</v>
      </c>
      <c r="AR226" s="141" t="s">
        <v>165</v>
      </c>
      <c r="AT226" s="141" t="s">
        <v>160</v>
      </c>
      <c r="AU226" s="141" t="s">
        <v>82</v>
      </c>
      <c r="AY226" s="16" t="s">
        <v>159</v>
      </c>
      <c r="BE226" s="142">
        <f>IF(N226="základní",J226,0)</f>
        <v>0</v>
      </c>
      <c r="BF226" s="142">
        <f>IF(N226="snížená",J226,0)</f>
        <v>0</v>
      </c>
      <c r="BG226" s="142">
        <f>IF(N226="zákl. přenesená",J226,0)</f>
        <v>0</v>
      </c>
      <c r="BH226" s="142">
        <f>IF(N226="sníž. přenesená",J226,0)</f>
        <v>0</v>
      </c>
      <c r="BI226" s="142">
        <f>IF(N226="nulová",J226,0)</f>
        <v>0</v>
      </c>
      <c r="BJ226" s="16" t="s">
        <v>82</v>
      </c>
      <c r="BK226" s="142">
        <f>ROUND(I226*H226,2)</f>
        <v>0</v>
      </c>
      <c r="BL226" s="16" t="s">
        <v>165</v>
      </c>
      <c r="BM226" s="141" t="s">
        <v>1944</v>
      </c>
    </row>
    <row r="227" spans="2:65" s="1" customFormat="1">
      <c r="B227" s="31"/>
      <c r="D227" s="143" t="s">
        <v>167</v>
      </c>
      <c r="F227" s="144" t="s">
        <v>1945</v>
      </c>
      <c r="I227" s="145"/>
      <c r="L227" s="31"/>
      <c r="M227" s="146"/>
      <c r="T227" s="54"/>
      <c r="AT227" s="16" t="s">
        <v>167</v>
      </c>
      <c r="AU227" s="16" t="s">
        <v>82</v>
      </c>
    </row>
    <row r="228" spans="2:65" s="1" customFormat="1">
      <c r="B228" s="31"/>
      <c r="D228" s="147" t="s">
        <v>169</v>
      </c>
      <c r="F228" s="148" t="s">
        <v>1946</v>
      </c>
      <c r="I228" s="145"/>
      <c r="L228" s="31"/>
      <c r="M228" s="146"/>
      <c r="T228" s="54"/>
      <c r="AT228" s="16" t="s">
        <v>169</v>
      </c>
      <c r="AU228" s="16" t="s">
        <v>82</v>
      </c>
    </row>
    <row r="229" spans="2:65" s="12" customFormat="1">
      <c r="B229" s="149"/>
      <c r="D229" s="143" t="s">
        <v>171</v>
      </c>
      <c r="E229" s="150" t="s">
        <v>1</v>
      </c>
      <c r="F229" s="151" t="s">
        <v>1947</v>
      </c>
      <c r="H229" s="152">
        <v>210</v>
      </c>
      <c r="I229" s="153"/>
      <c r="L229" s="149"/>
      <c r="M229" s="154"/>
      <c r="T229" s="155"/>
      <c r="AT229" s="150" t="s">
        <v>171</v>
      </c>
      <c r="AU229" s="150" t="s">
        <v>82</v>
      </c>
      <c r="AV229" s="12" t="s">
        <v>84</v>
      </c>
      <c r="AW229" s="12" t="s">
        <v>31</v>
      </c>
      <c r="AX229" s="12" t="s">
        <v>74</v>
      </c>
      <c r="AY229" s="150" t="s">
        <v>159</v>
      </c>
    </row>
    <row r="230" spans="2:65" s="13" customFormat="1">
      <c r="B230" s="156"/>
      <c r="D230" s="143" t="s">
        <v>171</v>
      </c>
      <c r="E230" s="157" t="s">
        <v>1</v>
      </c>
      <c r="F230" s="158" t="s">
        <v>173</v>
      </c>
      <c r="H230" s="159">
        <v>210</v>
      </c>
      <c r="I230" s="160"/>
      <c r="L230" s="156"/>
      <c r="M230" s="161"/>
      <c r="T230" s="162"/>
      <c r="AT230" s="157" t="s">
        <v>171</v>
      </c>
      <c r="AU230" s="157" t="s">
        <v>82</v>
      </c>
      <c r="AV230" s="13" t="s">
        <v>165</v>
      </c>
      <c r="AW230" s="13" t="s">
        <v>31</v>
      </c>
      <c r="AX230" s="13" t="s">
        <v>82</v>
      </c>
      <c r="AY230" s="157" t="s">
        <v>159</v>
      </c>
    </row>
    <row r="231" spans="2:65" s="11" customFormat="1" ht="25.9" customHeight="1">
      <c r="B231" s="119"/>
      <c r="D231" s="120" t="s">
        <v>73</v>
      </c>
      <c r="E231" s="121" t="s">
        <v>1948</v>
      </c>
      <c r="F231" s="121" t="s">
        <v>1949</v>
      </c>
      <c r="I231" s="122"/>
      <c r="J231" s="123">
        <f>BK231</f>
        <v>0</v>
      </c>
      <c r="L231" s="119"/>
      <c r="M231" s="124"/>
      <c r="P231" s="125">
        <f>SUM(P232:P260)</f>
        <v>0</v>
      </c>
      <c r="R231" s="125">
        <f>SUM(R232:R260)</f>
        <v>0</v>
      </c>
      <c r="T231" s="126">
        <f>SUM(T232:T260)</f>
        <v>0</v>
      </c>
      <c r="AR231" s="120" t="s">
        <v>82</v>
      </c>
      <c r="AT231" s="127" t="s">
        <v>73</v>
      </c>
      <c r="AU231" s="127" t="s">
        <v>74</v>
      </c>
      <c r="AY231" s="120" t="s">
        <v>159</v>
      </c>
      <c r="BK231" s="128">
        <f>SUM(BK232:BK260)</f>
        <v>0</v>
      </c>
    </row>
    <row r="232" spans="2:65" s="1" customFormat="1" ht="16.5" customHeight="1">
      <c r="B232" s="129"/>
      <c r="C232" s="130" t="s">
        <v>336</v>
      </c>
      <c r="D232" s="130" t="s">
        <v>160</v>
      </c>
      <c r="E232" s="131" t="s">
        <v>1950</v>
      </c>
      <c r="F232" s="132" t="s">
        <v>1951</v>
      </c>
      <c r="G232" s="133" t="s">
        <v>218</v>
      </c>
      <c r="H232" s="134">
        <v>2</v>
      </c>
      <c r="I232" s="135"/>
      <c r="J232" s="136">
        <f>ROUND(I232*H232,2)</f>
        <v>0</v>
      </c>
      <c r="K232" s="132" t="s">
        <v>1149</v>
      </c>
      <c r="L232" s="31"/>
      <c r="M232" s="137" t="s">
        <v>1</v>
      </c>
      <c r="N232" s="138" t="s">
        <v>39</v>
      </c>
      <c r="P232" s="139">
        <f>O232*H232</f>
        <v>0</v>
      </c>
      <c r="Q232" s="139">
        <v>0</v>
      </c>
      <c r="R232" s="139">
        <f>Q232*H232</f>
        <v>0</v>
      </c>
      <c r="S232" s="139">
        <v>0</v>
      </c>
      <c r="T232" s="140">
        <f>S232*H232</f>
        <v>0</v>
      </c>
      <c r="AR232" s="141" t="s">
        <v>165</v>
      </c>
      <c r="AT232" s="141" t="s">
        <v>160</v>
      </c>
      <c r="AU232" s="141" t="s">
        <v>82</v>
      </c>
      <c r="AY232" s="16" t="s">
        <v>159</v>
      </c>
      <c r="BE232" s="142">
        <f>IF(N232="základní",J232,0)</f>
        <v>0</v>
      </c>
      <c r="BF232" s="142">
        <f>IF(N232="snížená",J232,0)</f>
        <v>0</v>
      </c>
      <c r="BG232" s="142">
        <f>IF(N232="zákl. přenesená",J232,0)</f>
        <v>0</v>
      </c>
      <c r="BH232" s="142">
        <f>IF(N232="sníž. přenesená",J232,0)</f>
        <v>0</v>
      </c>
      <c r="BI232" s="142">
        <f>IF(N232="nulová",J232,0)</f>
        <v>0</v>
      </c>
      <c r="BJ232" s="16" t="s">
        <v>82</v>
      </c>
      <c r="BK232" s="142">
        <f>ROUND(I232*H232,2)</f>
        <v>0</v>
      </c>
      <c r="BL232" s="16" t="s">
        <v>165</v>
      </c>
      <c r="BM232" s="141" t="s">
        <v>1952</v>
      </c>
    </row>
    <row r="233" spans="2:65" s="1" customFormat="1">
      <c r="B233" s="31"/>
      <c r="D233" s="143" t="s">
        <v>167</v>
      </c>
      <c r="F233" s="144" t="s">
        <v>1951</v>
      </c>
      <c r="I233" s="145"/>
      <c r="L233" s="31"/>
      <c r="M233" s="146"/>
      <c r="T233" s="54"/>
      <c r="AT233" s="16" t="s">
        <v>167</v>
      </c>
      <c r="AU233" s="16" t="s">
        <v>82</v>
      </c>
    </row>
    <row r="234" spans="2:65" s="12" customFormat="1">
      <c r="B234" s="149"/>
      <c r="D234" s="143" t="s">
        <v>171</v>
      </c>
      <c r="E234" s="150" t="s">
        <v>1</v>
      </c>
      <c r="F234" s="151" t="s">
        <v>84</v>
      </c>
      <c r="H234" s="152">
        <v>2</v>
      </c>
      <c r="I234" s="153"/>
      <c r="L234" s="149"/>
      <c r="M234" s="154"/>
      <c r="T234" s="155"/>
      <c r="AT234" s="150" t="s">
        <v>171</v>
      </c>
      <c r="AU234" s="150" t="s">
        <v>82</v>
      </c>
      <c r="AV234" s="12" t="s">
        <v>84</v>
      </c>
      <c r="AW234" s="12" t="s">
        <v>31</v>
      </c>
      <c r="AX234" s="12" t="s">
        <v>74</v>
      </c>
      <c r="AY234" s="150" t="s">
        <v>159</v>
      </c>
    </row>
    <row r="235" spans="2:65" s="13" customFormat="1">
      <c r="B235" s="156"/>
      <c r="D235" s="143" t="s">
        <v>171</v>
      </c>
      <c r="E235" s="157" t="s">
        <v>1</v>
      </c>
      <c r="F235" s="158" t="s">
        <v>173</v>
      </c>
      <c r="H235" s="159">
        <v>2</v>
      </c>
      <c r="I235" s="160"/>
      <c r="L235" s="156"/>
      <c r="M235" s="161"/>
      <c r="T235" s="162"/>
      <c r="AT235" s="157" t="s">
        <v>171</v>
      </c>
      <c r="AU235" s="157" t="s">
        <v>82</v>
      </c>
      <c r="AV235" s="13" t="s">
        <v>165</v>
      </c>
      <c r="AW235" s="13" t="s">
        <v>31</v>
      </c>
      <c r="AX235" s="13" t="s">
        <v>82</v>
      </c>
      <c r="AY235" s="157" t="s">
        <v>159</v>
      </c>
    </row>
    <row r="236" spans="2:65" s="1" customFormat="1" ht="16.5" customHeight="1">
      <c r="B236" s="129"/>
      <c r="C236" s="130" t="s">
        <v>342</v>
      </c>
      <c r="D236" s="130" t="s">
        <v>160</v>
      </c>
      <c r="E236" s="131" t="s">
        <v>1953</v>
      </c>
      <c r="F236" s="132" t="s">
        <v>1954</v>
      </c>
      <c r="G236" s="133" t="s">
        <v>218</v>
      </c>
      <c r="H236" s="134">
        <v>17</v>
      </c>
      <c r="I236" s="135"/>
      <c r="J236" s="136">
        <f>ROUND(I236*H236,2)</f>
        <v>0</v>
      </c>
      <c r="K236" s="132" t="s">
        <v>1149</v>
      </c>
      <c r="L236" s="31"/>
      <c r="M236" s="137" t="s">
        <v>1</v>
      </c>
      <c r="N236" s="138" t="s">
        <v>39</v>
      </c>
      <c r="P236" s="139">
        <f>O236*H236</f>
        <v>0</v>
      </c>
      <c r="Q236" s="139">
        <v>0</v>
      </c>
      <c r="R236" s="139">
        <f>Q236*H236</f>
        <v>0</v>
      </c>
      <c r="S236" s="139">
        <v>0</v>
      </c>
      <c r="T236" s="140">
        <f>S236*H236</f>
        <v>0</v>
      </c>
      <c r="AR236" s="141" t="s">
        <v>165</v>
      </c>
      <c r="AT236" s="141" t="s">
        <v>160</v>
      </c>
      <c r="AU236" s="141" t="s">
        <v>82</v>
      </c>
      <c r="AY236" s="16" t="s">
        <v>159</v>
      </c>
      <c r="BE236" s="142">
        <f>IF(N236="základní",J236,0)</f>
        <v>0</v>
      </c>
      <c r="BF236" s="142">
        <f>IF(N236="snížená",J236,0)</f>
        <v>0</v>
      </c>
      <c r="BG236" s="142">
        <f>IF(N236="zákl. přenesená",J236,0)</f>
        <v>0</v>
      </c>
      <c r="BH236" s="142">
        <f>IF(N236="sníž. přenesená",J236,0)</f>
        <v>0</v>
      </c>
      <c r="BI236" s="142">
        <f>IF(N236="nulová",J236,0)</f>
        <v>0</v>
      </c>
      <c r="BJ236" s="16" t="s">
        <v>82</v>
      </c>
      <c r="BK236" s="142">
        <f>ROUND(I236*H236,2)</f>
        <v>0</v>
      </c>
      <c r="BL236" s="16" t="s">
        <v>165</v>
      </c>
      <c r="BM236" s="141" t="s">
        <v>1955</v>
      </c>
    </row>
    <row r="237" spans="2:65" s="1" customFormat="1">
      <c r="B237" s="31"/>
      <c r="D237" s="143" t="s">
        <v>167</v>
      </c>
      <c r="F237" s="144" t="s">
        <v>1954</v>
      </c>
      <c r="I237" s="145"/>
      <c r="L237" s="31"/>
      <c r="M237" s="146"/>
      <c r="T237" s="54"/>
      <c r="AT237" s="16" t="s">
        <v>167</v>
      </c>
      <c r="AU237" s="16" t="s">
        <v>82</v>
      </c>
    </row>
    <row r="238" spans="2:65" s="12" customFormat="1">
      <c r="B238" s="149"/>
      <c r="D238" s="143" t="s">
        <v>171</v>
      </c>
      <c r="E238" s="150" t="s">
        <v>1</v>
      </c>
      <c r="F238" s="151" t="s">
        <v>1956</v>
      </c>
      <c r="H238" s="152">
        <v>17</v>
      </c>
      <c r="I238" s="153"/>
      <c r="L238" s="149"/>
      <c r="M238" s="154"/>
      <c r="T238" s="155"/>
      <c r="AT238" s="150" t="s">
        <v>171</v>
      </c>
      <c r="AU238" s="150" t="s">
        <v>82</v>
      </c>
      <c r="AV238" s="12" t="s">
        <v>84</v>
      </c>
      <c r="AW238" s="12" t="s">
        <v>31</v>
      </c>
      <c r="AX238" s="12" t="s">
        <v>74</v>
      </c>
      <c r="AY238" s="150" t="s">
        <v>159</v>
      </c>
    </row>
    <row r="239" spans="2:65" s="14" customFormat="1">
      <c r="B239" s="163"/>
      <c r="D239" s="143" t="s">
        <v>171</v>
      </c>
      <c r="E239" s="164" t="s">
        <v>1</v>
      </c>
      <c r="F239" s="165" t="s">
        <v>1957</v>
      </c>
      <c r="H239" s="164" t="s">
        <v>1</v>
      </c>
      <c r="I239" s="166"/>
      <c r="L239" s="163"/>
      <c r="M239" s="167"/>
      <c r="T239" s="168"/>
      <c r="AT239" s="164" t="s">
        <v>171</v>
      </c>
      <c r="AU239" s="164" t="s">
        <v>82</v>
      </c>
      <c r="AV239" s="14" t="s">
        <v>82</v>
      </c>
      <c r="AW239" s="14" t="s">
        <v>31</v>
      </c>
      <c r="AX239" s="14" t="s">
        <v>74</v>
      </c>
      <c r="AY239" s="164" t="s">
        <v>159</v>
      </c>
    </row>
    <row r="240" spans="2:65" s="13" customFormat="1">
      <c r="B240" s="156"/>
      <c r="D240" s="143" t="s">
        <v>171</v>
      </c>
      <c r="E240" s="157" t="s">
        <v>1</v>
      </c>
      <c r="F240" s="158" t="s">
        <v>173</v>
      </c>
      <c r="H240" s="159">
        <v>17</v>
      </c>
      <c r="I240" s="160"/>
      <c r="L240" s="156"/>
      <c r="M240" s="161"/>
      <c r="T240" s="162"/>
      <c r="AT240" s="157" t="s">
        <v>171</v>
      </c>
      <c r="AU240" s="157" t="s">
        <v>82</v>
      </c>
      <c r="AV240" s="13" t="s">
        <v>165</v>
      </c>
      <c r="AW240" s="13" t="s">
        <v>31</v>
      </c>
      <c r="AX240" s="13" t="s">
        <v>82</v>
      </c>
      <c r="AY240" s="157" t="s">
        <v>159</v>
      </c>
    </row>
    <row r="241" spans="2:65" s="1" customFormat="1" ht="16.5" customHeight="1">
      <c r="B241" s="129"/>
      <c r="C241" s="130" t="s">
        <v>349</v>
      </c>
      <c r="D241" s="130" t="s">
        <v>160</v>
      </c>
      <c r="E241" s="131" t="s">
        <v>1958</v>
      </c>
      <c r="F241" s="132" t="s">
        <v>1959</v>
      </c>
      <c r="G241" s="133" t="s">
        <v>218</v>
      </c>
      <c r="H241" s="134">
        <v>17</v>
      </c>
      <c r="I241" s="135"/>
      <c r="J241" s="136">
        <f>ROUND(I241*H241,2)</f>
        <v>0</v>
      </c>
      <c r="K241" s="132" t="s">
        <v>1149</v>
      </c>
      <c r="L241" s="31"/>
      <c r="M241" s="137" t="s">
        <v>1</v>
      </c>
      <c r="N241" s="138" t="s">
        <v>39</v>
      </c>
      <c r="P241" s="139">
        <f>O241*H241</f>
        <v>0</v>
      </c>
      <c r="Q241" s="139">
        <v>0</v>
      </c>
      <c r="R241" s="139">
        <f>Q241*H241</f>
        <v>0</v>
      </c>
      <c r="S241" s="139">
        <v>0</v>
      </c>
      <c r="T241" s="140">
        <f>S241*H241</f>
        <v>0</v>
      </c>
      <c r="AR241" s="141" t="s">
        <v>165</v>
      </c>
      <c r="AT241" s="141" t="s">
        <v>160</v>
      </c>
      <c r="AU241" s="141" t="s">
        <v>82</v>
      </c>
      <c r="AY241" s="16" t="s">
        <v>159</v>
      </c>
      <c r="BE241" s="142">
        <f>IF(N241="základní",J241,0)</f>
        <v>0</v>
      </c>
      <c r="BF241" s="142">
        <f>IF(N241="snížená",J241,0)</f>
        <v>0</v>
      </c>
      <c r="BG241" s="142">
        <f>IF(N241="zákl. přenesená",J241,0)</f>
        <v>0</v>
      </c>
      <c r="BH241" s="142">
        <f>IF(N241="sníž. přenesená",J241,0)</f>
        <v>0</v>
      </c>
      <c r="BI241" s="142">
        <f>IF(N241="nulová",J241,0)</f>
        <v>0</v>
      </c>
      <c r="BJ241" s="16" t="s">
        <v>82</v>
      </c>
      <c r="BK241" s="142">
        <f>ROUND(I241*H241,2)</f>
        <v>0</v>
      </c>
      <c r="BL241" s="16" t="s">
        <v>165</v>
      </c>
      <c r="BM241" s="141" t="s">
        <v>1960</v>
      </c>
    </row>
    <row r="242" spans="2:65" s="1" customFormat="1">
      <c r="B242" s="31"/>
      <c r="D242" s="143" t="s">
        <v>167</v>
      </c>
      <c r="F242" s="144" t="s">
        <v>1959</v>
      </c>
      <c r="I242" s="145"/>
      <c r="L242" s="31"/>
      <c r="M242" s="146"/>
      <c r="T242" s="54"/>
      <c r="AT242" s="16" t="s">
        <v>167</v>
      </c>
      <c r="AU242" s="16" t="s">
        <v>82</v>
      </c>
    </row>
    <row r="243" spans="2:65" s="12" customFormat="1">
      <c r="B243" s="149"/>
      <c r="D243" s="143" t="s">
        <v>171</v>
      </c>
      <c r="E243" s="150" t="s">
        <v>1</v>
      </c>
      <c r="F243" s="151" t="s">
        <v>285</v>
      </c>
      <c r="H243" s="152">
        <v>17</v>
      </c>
      <c r="I243" s="153"/>
      <c r="L243" s="149"/>
      <c r="M243" s="154"/>
      <c r="T243" s="155"/>
      <c r="AT243" s="150" t="s">
        <v>171</v>
      </c>
      <c r="AU243" s="150" t="s">
        <v>82</v>
      </c>
      <c r="AV243" s="12" t="s">
        <v>84</v>
      </c>
      <c r="AW243" s="12" t="s">
        <v>31</v>
      </c>
      <c r="AX243" s="12" t="s">
        <v>74</v>
      </c>
      <c r="AY243" s="150" t="s">
        <v>159</v>
      </c>
    </row>
    <row r="244" spans="2:65" s="13" customFormat="1">
      <c r="B244" s="156"/>
      <c r="D244" s="143" t="s">
        <v>171</v>
      </c>
      <c r="E244" s="157" t="s">
        <v>1</v>
      </c>
      <c r="F244" s="158" t="s">
        <v>173</v>
      </c>
      <c r="H244" s="159">
        <v>17</v>
      </c>
      <c r="I244" s="160"/>
      <c r="L244" s="156"/>
      <c r="M244" s="161"/>
      <c r="T244" s="162"/>
      <c r="AT244" s="157" t="s">
        <v>171</v>
      </c>
      <c r="AU244" s="157" t="s">
        <v>82</v>
      </c>
      <c r="AV244" s="13" t="s">
        <v>165</v>
      </c>
      <c r="AW244" s="13" t="s">
        <v>31</v>
      </c>
      <c r="AX244" s="13" t="s">
        <v>82</v>
      </c>
      <c r="AY244" s="157" t="s">
        <v>159</v>
      </c>
    </row>
    <row r="245" spans="2:65" s="1" customFormat="1" ht="16.5" customHeight="1">
      <c r="B245" s="129"/>
      <c r="C245" s="130" t="s">
        <v>356</v>
      </c>
      <c r="D245" s="130" t="s">
        <v>160</v>
      </c>
      <c r="E245" s="131" t="s">
        <v>1961</v>
      </c>
      <c r="F245" s="132" t="s">
        <v>1962</v>
      </c>
      <c r="G245" s="133" t="s">
        <v>218</v>
      </c>
      <c r="H245" s="134">
        <v>30</v>
      </c>
      <c r="I245" s="135"/>
      <c r="J245" s="136">
        <f>ROUND(I245*H245,2)</f>
        <v>0</v>
      </c>
      <c r="K245" s="132" t="s">
        <v>1149</v>
      </c>
      <c r="L245" s="31"/>
      <c r="M245" s="137" t="s">
        <v>1</v>
      </c>
      <c r="N245" s="138" t="s">
        <v>39</v>
      </c>
      <c r="P245" s="139">
        <f>O245*H245</f>
        <v>0</v>
      </c>
      <c r="Q245" s="139">
        <v>0</v>
      </c>
      <c r="R245" s="139">
        <f>Q245*H245</f>
        <v>0</v>
      </c>
      <c r="S245" s="139">
        <v>0</v>
      </c>
      <c r="T245" s="140">
        <f>S245*H245</f>
        <v>0</v>
      </c>
      <c r="AR245" s="141" t="s">
        <v>165</v>
      </c>
      <c r="AT245" s="141" t="s">
        <v>160</v>
      </c>
      <c r="AU245" s="141" t="s">
        <v>82</v>
      </c>
      <c r="AY245" s="16" t="s">
        <v>159</v>
      </c>
      <c r="BE245" s="142">
        <f>IF(N245="základní",J245,0)</f>
        <v>0</v>
      </c>
      <c r="BF245" s="142">
        <f>IF(N245="snížená",J245,0)</f>
        <v>0</v>
      </c>
      <c r="BG245" s="142">
        <f>IF(N245="zákl. přenesená",J245,0)</f>
        <v>0</v>
      </c>
      <c r="BH245" s="142">
        <f>IF(N245="sníž. přenesená",J245,0)</f>
        <v>0</v>
      </c>
      <c r="BI245" s="142">
        <f>IF(N245="nulová",J245,0)</f>
        <v>0</v>
      </c>
      <c r="BJ245" s="16" t="s">
        <v>82</v>
      </c>
      <c r="BK245" s="142">
        <f>ROUND(I245*H245,2)</f>
        <v>0</v>
      </c>
      <c r="BL245" s="16" t="s">
        <v>165</v>
      </c>
      <c r="BM245" s="141" t="s">
        <v>1963</v>
      </c>
    </row>
    <row r="246" spans="2:65" s="1" customFormat="1">
      <c r="B246" s="31"/>
      <c r="D246" s="143" t="s">
        <v>167</v>
      </c>
      <c r="F246" s="144" t="s">
        <v>1962</v>
      </c>
      <c r="I246" s="145"/>
      <c r="L246" s="31"/>
      <c r="M246" s="146"/>
      <c r="T246" s="54"/>
      <c r="AT246" s="16" t="s">
        <v>167</v>
      </c>
      <c r="AU246" s="16" t="s">
        <v>82</v>
      </c>
    </row>
    <row r="247" spans="2:65" s="12" customFormat="1">
      <c r="B247" s="149"/>
      <c r="D247" s="143" t="s">
        <v>171</v>
      </c>
      <c r="E247" s="150" t="s">
        <v>1</v>
      </c>
      <c r="F247" s="151" t="s">
        <v>1964</v>
      </c>
      <c r="H247" s="152">
        <v>30</v>
      </c>
      <c r="I247" s="153"/>
      <c r="L247" s="149"/>
      <c r="M247" s="154"/>
      <c r="T247" s="155"/>
      <c r="AT247" s="150" t="s">
        <v>171</v>
      </c>
      <c r="AU247" s="150" t="s">
        <v>82</v>
      </c>
      <c r="AV247" s="12" t="s">
        <v>84</v>
      </c>
      <c r="AW247" s="12" t="s">
        <v>31</v>
      </c>
      <c r="AX247" s="12" t="s">
        <v>74</v>
      </c>
      <c r="AY247" s="150" t="s">
        <v>159</v>
      </c>
    </row>
    <row r="248" spans="2:65" s="13" customFormat="1">
      <c r="B248" s="156"/>
      <c r="D248" s="143" t="s">
        <v>171</v>
      </c>
      <c r="E248" s="157" t="s">
        <v>1</v>
      </c>
      <c r="F248" s="158" t="s">
        <v>173</v>
      </c>
      <c r="H248" s="159">
        <v>30</v>
      </c>
      <c r="I248" s="160"/>
      <c r="L248" s="156"/>
      <c r="M248" s="161"/>
      <c r="T248" s="162"/>
      <c r="AT248" s="157" t="s">
        <v>171</v>
      </c>
      <c r="AU248" s="157" t="s">
        <v>82</v>
      </c>
      <c r="AV248" s="13" t="s">
        <v>165</v>
      </c>
      <c r="AW248" s="13" t="s">
        <v>31</v>
      </c>
      <c r="AX248" s="13" t="s">
        <v>82</v>
      </c>
      <c r="AY248" s="157" t="s">
        <v>159</v>
      </c>
    </row>
    <row r="249" spans="2:65" s="1" customFormat="1" ht="16.5" customHeight="1">
      <c r="B249" s="129"/>
      <c r="C249" s="130" t="s">
        <v>308</v>
      </c>
      <c r="D249" s="130" t="s">
        <v>160</v>
      </c>
      <c r="E249" s="131" t="s">
        <v>1965</v>
      </c>
      <c r="F249" s="132" t="s">
        <v>1966</v>
      </c>
      <c r="G249" s="133" t="s">
        <v>218</v>
      </c>
      <c r="H249" s="134">
        <v>30</v>
      </c>
      <c r="I249" s="135"/>
      <c r="J249" s="136">
        <f>ROUND(I249*H249,2)</f>
        <v>0</v>
      </c>
      <c r="K249" s="132" t="s">
        <v>1149</v>
      </c>
      <c r="L249" s="31"/>
      <c r="M249" s="137" t="s">
        <v>1</v>
      </c>
      <c r="N249" s="138" t="s">
        <v>39</v>
      </c>
      <c r="P249" s="139">
        <f>O249*H249</f>
        <v>0</v>
      </c>
      <c r="Q249" s="139">
        <v>0</v>
      </c>
      <c r="R249" s="139">
        <f>Q249*H249</f>
        <v>0</v>
      </c>
      <c r="S249" s="139">
        <v>0</v>
      </c>
      <c r="T249" s="140">
        <f>S249*H249</f>
        <v>0</v>
      </c>
      <c r="AR249" s="141" t="s">
        <v>165</v>
      </c>
      <c r="AT249" s="141" t="s">
        <v>160</v>
      </c>
      <c r="AU249" s="141" t="s">
        <v>82</v>
      </c>
      <c r="AY249" s="16" t="s">
        <v>159</v>
      </c>
      <c r="BE249" s="142">
        <f>IF(N249="základní",J249,0)</f>
        <v>0</v>
      </c>
      <c r="BF249" s="142">
        <f>IF(N249="snížená",J249,0)</f>
        <v>0</v>
      </c>
      <c r="BG249" s="142">
        <f>IF(N249="zákl. přenesená",J249,0)</f>
        <v>0</v>
      </c>
      <c r="BH249" s="142">
        <f>IF(N249="sníž. přenesená",J249,0)</f>
        <v>0</v>
      </c>
      <c r="BI249" s="142">
        <f>IF(N249="nulová",J249,0)</f>
        <v>0</v>
      </c>
      <c r="BJ249" s="16" t="s">
        <v>82</v>
      </c>
      <c r="BK249" s="142">
        <f>ROUND(I249*H249,2)</f>
        <v>0</v>
      </c>
      <c r="BL249" s="16" t="s">
        <v>165</v>
      </c>
      <c r="BM249" s="141" t="s">
        <v>1967</v>
      </c>
    </row>
    <row r="250" spans="2:65" s="1" customFormat="1">
      <c r="B250" s="31"/>
      <c r="D250" s="143" t="s">
        <v>167</v>
      </c>
      <c r="F250" s="144" t="s">
        <v>1966</v>
      </c>
      <c r="I250" s="145"/>
      <c r="L250" s="31"/>
      <c r="M250" s="146"/>
      <c r="T250" s="54"/>
      <c r="AT250" s="16" t="s">
        <v>167</v>
      </c>
      <c r="AU250" s="16" t="s">
        <v>82</v>
      </c>
    </row>
    <row r="251" spans="2:65" s="12" customFormat="1">
      <c r="B251" s="149"/>
      <c r="D251" s="143" t="s">
        <v>171</v>
      </c>
      <c r="E251" s="150" t="s">
        <v>1</v>
      </c>
      <c r="F251" s="151" t="s">
        <v>378</v>
      </c>
      <c r="H251" s="152">
        <v>30</v>
      </c>
      <c r="I251" s="153"/>
      <c r="L251" s="149"/>
      <c r="M251" s="154"/>
      <c r="T251" s="155"/>
      <c r="AT251" s="150" t="s">
        <v>171</v>
      </c>
      <c r="AU251" s="150" t="s">
        <v>82</v>
      </c>
      <c r="AV251" s="12" t="s">
        <v>84</v>
      </c>
      <c r="AW251" s="12" t="s">
        <v>31</v>
      </c>
      <c r="AX251" s="12" t="s">
        <v>74</v>
      </c>
      <c r="AY251" s="150" t="s">
        <v>159</v>
      </c>
    </row>
    <row r="252" spans="2:65" s="13" customFormat="1">
      <c r="B252" s="156"/>
      <c r="D252" s="143" t="s">
        <v>171</v>
      </c>
      <c r="E252" s="157" t="s">
        <v>1</v>
      </c>
      <c r="F252" s="158" t="s">
        <v>173</v>
      </c>
      <c r="H252" s="159">
        <v>30</v>
      </c>
      <c r="I252" s="160"/>
      <c r="L252" s="156"/>
      <c r="M252" s="161"/>
      <c r="T252" s="162"/>
      <c r="AT252" s="157" t="s">
        <v>171</v>
      </c>
      <c r="AU252" s="157" t="s">
        <v>82</v>
      </c>
      <c r="AV252" s="13" t="s">
        <v>165</v>
      </c>
      <c r="AW252" s="13" t="s">
        <v>31</v>
      </c>
      <c r="AX252" s="13" t="s">
        <v>82</v>
      </c>
      <c r="AY252" s="157" t="s">
        <v>159</v>
      </c>
    </row>
    <row r="253" spans="2:65" s="1" customFormat="1" ht="16.5" customHeight="1">
      <c r="B253" s="129"/>
      <c r="C253" s="130" t="s">
        <v>366</v>
      </c>
      <c r="D253" s="130" t="s">
        <v>160</v>
      </c>
      <c r="E253" s="131" t="s">
        <v>1968</v>
      </c>
      <c r="F253" s="132" t="s">
        <v>1969</v>
      </c>
      <c r="G253" s="133" t="s">
        <v>163</v>
      </c>
      <c r="H253" s="134">
        <v>184</v>
      </c>
      <c r="I253" s="135"/>
      <c r="J253" s="136">
        <f>ROUND(I253*H253,2)</f>
        <v>0</v>
      </c>
      <c r="K253" s="132" t="s">
        <v>1149</v>
      </c>
      <c r="L253" s="31"/>
      <c r="M253" s="137" t="s">
        <v>1</v>
      </c>
      <c r="N253" s="138" t="s">
        <v>39</v>
      </c>
      <c r="P253" s="139">
        <f>O253*H253</f>
        <v>0</v>
      </c>
      <c r="Q253" s="139">
        <v>0</v>
      </c>
      <c r="R253" s="139">
        <f>Q253*H253</f>
        <v>0</v>
      </c>
      <c r="S253" s="139">
        <v>0</v>
      </c>
      <c r="T253" s="140">
        <f>S253*H253</f>
        <v>0</v>
      </c>
      <c r="AR253" s="141" t="s">
        <v>165</v>
      </c>
      <c r="AT253" s="141" t="s">
        <v>160</v>
      </c>
      <c r="AU253" s="141" t="s">
        <v>82</v>
      </c>
      <c r="AY253" s="16" t="s">
        <v>159</v>
      </c>
      <c r="BE253" s="142">
        <f>IF(N253="základní",J253,0)</f>
        <v>0</v>
      </c>
      <c r="BF253" s="142">
        <f>IF(N253="snížená",J253,0)</f>
        <v>0</v>
      </c>
      <c r="BG253" s="142">
        <f>IF(N253="zákl. přenesená",J253,0)</f>
        <v>0</v>
      </c>
      <c r="BH253" s="142">
        <f>IF(N253="sníž. přenesená",J253,0)</f>
        <v>0</v>
      </c>
      <c r="BI253" s="142">
        <f>IF(N253="nulová",J253,0)</f>
        <v>0</v>
      </c>
      <c r="BJ253" s="16" t="s">
        <v>82</v>
      </c>
      <c r="BK253" s="142">
        <f>ROUND(I253*H253,2)</f>
        <v>0</v>
      </c>
      <c r="BL253" s="16" t="s">
        <v>165</v>
      </c>
      <c r="BM253" s="141" t="s">
        <v>1970</v>
      </c>
    </row>
    <row r="254" spans="2:65" s="1" customFormat="1">
      <c r="B254" s="31"/>
      <c r="D254" s="143" t="s">
        <v>167</v>
      </c>
      <c r="F254" s="144" t="s">
        <v>1969</v>
      </c>
      <c r="I254" s="145"/>
      <c r="L254" s="31"/>
      <c r="M254" s="146"/>
      <c r="T254" s="54"/>
      <c r="AT254" s="16" t="s">
        <v>167</v>
      </c>
      <c r="AU254" s="16" t="s">
        <v>82</v>
      </c>
    </row>
    <row r="255" spans="2:65" s="12" customFormat="1">
      <c r="B255" s="149"/>
      <c r="D255" s="143" t="s">
        <v>171</v>
      </c>
      <c r="E255" s="150" t="s">
        <v>1</v>
      </c>
      <c r="F255" s="151" t="s">
        <v>1971</v>
      </c>
      <c r="H255" s="152">
        <v>184</v>
      </c>
      <c r="I255" s="153"/>
      <c r="L255" s="149"/>
      <c r="M255" s="154"/>
      <c r="T255" s="155"/>
      <c r="AT255" s="150" t="s">
        <v>171</v>
      </c>
      <c r="AU255" s="150" t="s">
        <v>82</v>
      </c>
      <c r="AV255" s="12" t="s">
        <v>84</v>
      </c>
      <c r="AW255" s="12" t="s">
        <v>31</v>
      </c>
      <c r="AX255" s="12" t="s">
        <v>74</v>
      </c>
      <c r="AY255" s="150" t="s">
        <v>159</v>
      </c>
    </row>
    <row r="256" spans="2:65" s="13" customFormat="1">
      <c r="B256" s="156"/>
      <c r="D256" s="143" t="s">
        <v>171</v>
      </c>
      <c r="E256" s="157" t="s">
        <v>1</v>
      </c>
      <c r="F256" s="158" t="s">
        <v>173</v>
      </c>
      <c r="H256" s="159">
        <v>184</v>
      </c>
      <c r="I256" s="160"/>
      <c r="L256" s="156"/>
      <c r="M256" s="161"/>
      <c r="T256" s="162"/>
      <c r="AT256" s="157" t="s">
        <v>171</v>
      </c>
      <c r="AU256" s="157" t="s">
        <v>82</v>
      </c>
      <c r="AV256" s="13" t="s">
        <v>165</v>
      </c>
      <c r="AW256" s="13" t="s">
        <v>31</v>
      </c>
      <c r="AX256" s="13" t="s">
        <v>82</v>
      </c>
      <c r="AY256" s="157" t="s">
        <v>159</v>
      </c>
    </row>
    <row r="257" spans="2:65" s="1" customFormat="1" ht="16.5" customHeight="1">
      <c r="B257" s="129"/>
      <c r="C257" s="130" t="s">
        <v>371</v>
      </c>
      <c r="D257" s="130" t="s">
        <v>160</v>
      </c>
      <c r="E257" s="131" t="s">
        <v>1972</v>
      </c>
      <c r="F257" s="132" t="s">
        <v>1973</v>
      </c>
      <c r="G257" s="133" t="s">
        <v>783</v>
      </c>
      <c r="H257" s="181"/>
      <c r="I257" s="135"/>
      <c r="J257" s="136">
        <f>ROUND(I257*H257,2)</f>
        <v>0</v>
      </c>
      <c r="K257" s="132" t="s">
        <v>1149</v>
      </c>
      <c r="L257" s="31"/>
      <c r="M257" s="137" t="s">
        <v>1</v>
      </c>
      <c r="N257" s="138" t="s">
        <v>39</v>
      </c>
      <c r="P257" s="139">
        <f>O257*H257</f>
        <v>0</v>
      </c>
      <c r="Q257" s="139">
        <v>0</v>
      </c>
      <c r="R257" s="139">
        <f>Q257*H257</f>
        <v>0</v>
      </c>
      <c r="S257" s="139">
        <v>0</v>
      </c>
      <c r="T257" s="140">
        <f>S257*H257</f>
        <v>0</v>
      </c>
      <c r="AR257" s="141" t="s">
        <v>165</v>
      </c>
      <c r="AT257" s="141" t="s">
        <v>160</v>
      </c>
      <c r="AU257" s="141" t="s">
        <v>82</v>
      </c>
      <c r="AY257" s="16" t="s">
        <v>159</v>
      </c>
      <c r="BE257" s="142">
        <f>IF(N257="základní",J257,0)</f>
        <v>0</v>
      </c>
      <c r="BF257" s="142">
        <f>IF(N257="snížená",J257,0)</f>
        <v>0</v>
      </c>
      <c r="BG257" s="142">
        <f>IF(N257="zákl. přenesená",J257,0)</f>
        <v>0</v>
      </c>
      <c r="BH257" s="142">
        <f>IF(N257="sníž. přenesená",J257,0)</f>
        <v>0</v>
      </c>
      <c r="BI257" s="142">
        <f>IF(N257="nulová",J257,0)</f>
        <v>0</v>
      </c>
      <c r="BJ257" s="16" t="s">
        <v>82</v>
      </c>
      <c r="BK257" s="142">
        <f>ROUND(I257*H257,2)</f>
        <v>0</v>
      </c>
      <c r="BL257" s="16" t="s">
        <v>165</v>
      </c>
      <c r="BM257" s="141" t="s">
        <v>1974</v>
      </c>
    </row>
    <row r="258" spans="2:65" s="1" customFormat="1">
      <c r="B258" s="31"/>
      <c r="D258" s="143" t="s">
        <v>167</v>
      </c>
      <c r="F258" s="144" t="s">
        <v>1973</v>
      </c>
      <c r="I258" s="145"/>
      <c r="L258" s="31"/>
      <c r="M258" s="146"/>
      <c r="T258" s="54"/>
      <c r="AT258" s="16" t="s">
        <v>167</v>
      </c>
      <c r="AU258" s="16" t="s">
        <v>82</v>
      </c>
    </row>
    <row r="259" spans="2:65" s="12" customFormat="1">
      <c r="B259" s="149"/>
      <c r="D259" s="143" t="s">
        <v>171</v>
      </c>
      <c r="E259" s="150" t="s">
        <v>1</v>
      </c>
      <c r="F259" s="151" t="s">
        <v>222</v>
      </c>
      <c r="H259" s="152">
        <v>12</v>
      </c>
      <c r="I259" s="153"/>
      <c r="L259" s="149"/>
      <c r="M259" s="154"/>
      <c r="T259" s="155"/>
      <c r="AT259" s="150" t="s">
        <v>171</v>
      </c>
      <c r="AU259" s="150" t="s">
        <v>82</v>
      </c>
      <c r="AV259" s="12" t="s">
        <v>84</v>
      </c>
      <c r="AW259" s="12" t="s">
        <v>31</v>
      </c>
      <c r="AX259" s="12" t="s">
        <v>74</v>
      </c>
      <c r="AY259" s="150" t="s">
        <v>159</v>
      </c>
    </row>
    <row r="260" spans="2:65" s="13" customFormat="1">
      <c r="B260" s="156"/>
      <c r="D260" s="143" t="s">
        <v>171</v>
      </c>
      <c r="E260" s="157" t="s">
        <v>1</v>
      </c>
      <c r="F260" s="158" t="s">
        <v>173</v>
      </c>
      <c r="H260" s="159">
        <v>12</v>
      </c>
      <c r="I260" s="160"/>
      <c r="L260" s="156"/>
      <c r="M260" s="161"/>
      <c r="T260" s="162"/>
      <c r="AT260" s="157" t="s">
        <v>171</v>
      </c>
      <c r="AU260" s="157" t="s">
        <v>82</v>
      </c>
      <c r="AV260" s="13" t="s">
        <v>165</v>
      </c>
      <c r="AW260" s="13" t="s">
        <v>31</v>
      </c>
      <c r="AX260" s="13" t="s">
        <v>82</v>
      </c>
      <c r="AY260" s="157" t="s">
        <v>159</v>
      </c>
    </row>
    <row r="261" spans="2:65" s="11" customFormat="1" ht="25.9" customHeight="1">
      <c r="B261" s="119"/>
      <c r="D261" s="120" t="s">
        <v>73</v>
      </c>
      <c r="E261" s="121" t="s">
        <v>602</v>
      </c>
      <c r="F261" s="121" t="s">
        <v>603</v>
      </c>
      <c r="I261" s="122"/>
      <c r="J261" s="123">
        <f>BK261</f>
        <v>0</v>
      </c>
      <c r="L261" s="119"/>
      <c r="M261" s="124"/>
      <c r="P261" s="125">
        <f>P262</f>
        <v>0</v>
      </c>
      <c r="R261" s="125">
        <f>R262</f>
        <v>0</v>
      </c>
      <c r="T261" s="126">
        <f>T262</f>
        <v>0</v>
      </c>
      <c r="AR261" s="120" t="s">
        <v>82</v>
      </c>
      <c r="AT261" s="127" t="s">
        <v>73</v>
      </c>
      <c r="AU261" s="127" t="s">
        <v>74</v>
      </c>
      <c r="AY261" s="120" t="s">
        <v>159</v>
      </c>
      <c r="BK261" s="128">
        <f>BK262</f>
        <v>0</v>
      </c>
    </row>
    <row r="262" spans="2:65" s="11" customFormat="1" ht="22.9" customHeight="1">
      <c r="B262" s="119"/>
      <c r="D262" s="120" t="s">
        <v>73</v>
      </c>
      <c r="E262" s="179" t="s">
        <v>224</v>
      </c>
      <c r="F262" s="179" t="s">
        <v>612</v>
      </c>
      <c r="I262" s="122"/>
      <c r="J262" s="180">
        <f>BK262</f>
        <v>0</v>
      </c>
      <c r="L262" s="119"/>
      <c r="M262" s="124"/>
      <c r="P262" s="125">
        <f>SUM(P263:P279)</f>
        <v>0</v>
      </c>
      <c r="R262" s="125">
        <f>SUM(R263:R279)</f>
        <v>0</v>
      </c>
      <c r="T262" s="126">
        <f>SUM(T263:T279)</f>
        <v>0</v>
      </c>
      <c r="AR262" s="120" t="s">
        <v>82</v>
      </c>
      <c r="AT262" s="127" t="s">
        <v>73</v>
      </c>
      <c r="AU262" s="127" t="s">
        <v>82</v>
      </c>
      <c r="AY262" s="120" t="s">
        <v>159</v>
      </c>
      <c r="BK262" s="128">
        <f>SUM(BK263:BK279)</f>
        <v>0</v>
      </c>
    </row>
    <row r="263" spans="2:65" s="1" customFormat="1" ht="16.5" customHeight="1">
      <c r="B263" s="129"/>
      <c r="C263" s="130" t="s">
        <v>378</v>
      </c>
      <c r="D263" s="130" t="s">
        <v>160</v>
      </c>
      <c r="E263" s="131" t="s">
        <v>1975</v>
      </c>
      <c r="F263" s="132" t="s">
        <v>1976</v>
      </c>
      <c r="G263" s="133" t="s">
        <v>163</v>
      </c>
      <c r="H263" s="134">
        <v>18</v>
      </c>
      <c r="I263" s="135"/>
      <c r="J263" s="136">
        <f>ROUND(I263*H263,2)</f>
        <v>0</v>
      </c>
      <c r="K263" s="132" t="s">
        <v>164</v>
      </c>
      <c r="L263" s="31"/>
      <c r="M263" s="137" t="s">
        <v>1</v>
      </c>
      <c r="N263" s="138" t="s">
        <v>39</v>
      </c>
      <c r="P263" s="139">
        <f>O263*H263</f>
        <v>0</v>
      </c>
      <c r="Q263" s="139">
        <v>0</v>
      </c>
      <c r="R263" s="139">
        <f>Q263*H263</f>
        <v>0</v>
      </c>
      <c r="S263" s="139">
        <v>0</v>
      </c>
      <c r="T263" s="140">
        <f>S263*H263</f>
        <v>0</v>
      </c>
      <c r="AR263" s="141" t="s">
        <v>165</v>
      </c>
      <c r="AT263" s="141" t="s">
        <v>160</v>
      </c>
      <c r="AU263" s="141" t="s">
        <v>84</v>
      </c>
      <c r="AY263" s="16" t="s">
        <v>159</v>
      </c>
      <c r="BE263" s="142">
        <f>IF(N263="základní",J263,0)</f>
        <v>0</v>
      </c>
      <c r="BF263" s="142">
        <f>IF(N263="snížená",J263,0)</f>
        <v>0</v>
      </c>
      <c r="BG263" s="142">
        <f>IF(N263="zákl. přenesená",J263,0)</f>
        <v>0</v>
      </c>
      <c r="BH263" s="142">
        <f>IF(N263="sníž. přenesená",J263,0)</f>
        <v>0</v>
      </c>
      <c r="BI263" s="142">
        <f>IF(N263="nulová",J263,0)</f>
        <v>0</v>
      </c>
      <c r="BJ263" s="16" t="s">
        <v>82</v>
      </c>
      <c r="BK263" s="142">
        <f>ROUND(I263*H263,2)</f>
        <v>0</v>
      </c>
      <c r="BL263" s="16" t="s">
        <v>165</v>
      </c>
      <c r="BM263" s="141" t="s">
        <v>1977</v>
      </c>
    </row>
    <row r="264" spans="2:65" s="1" customFormat="1" ht="19.5">
      <c r="B264" s="31"/>
      <c r="D264" s="143" t="s">
        <v>167</v>
      </c>
      <c r="F264" s="144" t="s">
        <v>1978</v>
      </c>
      <c r="I264" s="145"/>
      <c r="L264" s="31"/>
      <c r="M264" s="146"/>
      <c r="T264" s="54"/>
      <c r="AT264" s="16" t="s">
        <v>167</v>
      </c>
      <c r="AU264" s="16" t="s">
        <v>84</v>
      </c>
    </row>
    <row r="265" spans="2:65" s="1" customFormat="1">
      <c r="B265" s="31"/>
      <c r="D265" s="147" t="s">
        <v>169</v>
      </c>
      <c r="F265" s="148" t="s">
        <v>1979</v>
      </c>
      <c r="I265" s="145"/>
      <c r="L265" s="31"/>
      <c r="M265" s="146"/>
      <c r="T265" s="54"/>
      <c r="AT265" s="16" t="s">
        <v>169</v>
      </c>
      <c r="AU265" s="16" t="s">
        <v>84</v>
      </c>
    </row>
    <row r="266" spans="2:65" s="1" customFormat="1" ht="21.75" customHeight="1">
      <c r="B266" s="129"/>
      <c r="C266" s="130" t="s">
        <v>386</v>
      </c>
      <c r="D266" s="130" t="s">
        <v>160</v>
      </c>
      <c r="E266" s="131" t="s">
        <v>1980</v>
      </c>
      <c r="F266" s="132" t="s">
        <v>1981</v>
      </c>
      <c r="G266" s="133" t="s">
        <v>163</v>
      </c>
      <c r="H266" s="134">
        <v>540</v>
      </c>
      <c r="I266" s="135"/>
      <c r="J266" s="136">
        <f>ROUND(I266*H266,2)</f>
        <v>0</v>
      </c>
      <c r="K266" s="132" t="s">
        <v>164</v>
      </c>
      <c r="L266" s="31"/>
      <c r="M266" s="137" t="s">
        <v>1</v>
      </c>
      <c r="N266" s="138" t="s">
        <v>39</v>
      </c>
      <c r="P266" s="139">
        <f>O266*H266</f>
        <v>0</v>
      </c>
      <c r="Q266" s="139">
        <v>0</v>
      </c>
      <c r="R266" s="139">
        <f>Q266*H266</f>
        <v>0</v>
      </c>
      <c r="S266" s="139">
        <v>0</v>
      </c>
      <c r="T266" s="140">
        <f>S266*H266</f>
        <v>0</v>
      </c>
      <c r="AR266" s="141" t="s">
        <v>165</v>
      </c>
      <c r="AT266" s="141" t="s">
        <v>160</v>
      </c>
      <c r="AU266" s="141" t="s">
        <v>84</v>
      </c>
      <c r="AY266" s="16" t="s">
        <v>159</v>
      </c>
      <c r="BE266" s="142">
        <f>IF(N266="základní",J266,0)</f>
        <v>0</v>
      </c>
      <c r="BF266" s="142">
        <f>IF(N266="snížená",J266,0)</f>
        <v>0</v>
      </c>
      <c r="BG266" s="142">
        <f>IF(N266="zákl. přenesená",J266,0)</f>
        <v>0</v>
      </c>
      <c r="BH266" s="142">
        <f>IF(N266="sníž. přenesená",J266,0)</f>
        <v>0</v>
      </c>
      <c r="BI266" s="142">
        <f>IF(N266="nulová",J266,0)</f>
        <v>0</v>
      </c>
      <c r="BJ266" s="16" t="s">
        <v>82</v>
      </c>
      <c r="BK266" s="142">
        <f>ROUND(I266*H266,2)</f>
        <v>0</v>
      </c>
      <c r="BL266" s="16" t="s">
        <v>165</v>
      </c>
      <c r="BM266" s="141" t="s">
        <v>1982</v>
      </c>
    </row>
    <row r="267" spans="2:65" s="1" customFormat="1" ht="19.5">
      <c r="B267" s="31"/>
      <c r="D267" s="143" t="s">
        <v>167</v>
      </c>
      <c r="F267" s="144" t="s">
        <v>1983</v>
      </c>
      <c r="I267" s="145"/>
      <c r="L267" s="31"/>
      <c r="M267" s="146"/>
      <c r="T267" s="54"/>
      <c r="AT267" s="16" t="s">
        <v>167</v>
      </c>
      <c r="AU267" s="16" t="s">
        <v>84</v>
      </c>
    </row>
    <row r="268" spans="2:65" s="1" customFormat="1">
      <c r="B268" s="31"/>
      <c r="D268" s="147" t="s">
        <v>169</v>
      </c>
      <c r="F268" s="148" t="s">
        <v>1984</v>
      </c>
      <c r="I268" s="145"/>
      <c r="L268" s="31"/>
      <c r="M268" s="146"/>
      <c r="T268" s="54"/>
      <c r="AT268" s="16" t="s">
        <v>169</v>
      </c>
      <c r="AU268" s="16" t="s">
        <v>84</v>
      </c>
    </row>
    <row r="269" spans="2:65" s="12" customFormat="1">
      <c r="B269" s="149"/>
      <c r="D269" s="143" t="s">
        <v>171</v>
      </c>
      <c r="E269" s="150" t="s">
        <v>1</v>
      </c>
      <c r="F269" s="151" t="s">
        <v>1985</v>
      </c>
      <c r="H269" s="152">
        <v>540</v>
      </c>
      <c r="I269" s="153"/>
      <c r="L269" s="149"/>
      <c r="M269" s="154"/>
      <c r="T269" s="155"/>
      <c r="AT269" s="150" t="s">
        <v>171</v>
      </c>
      <c r="AU269" s="150" t="s">
        <v>84</v>
      </c>
      <c r="AV269" s="12" t="s">
        <v>84</v>
      </c>
      <c r="AW269" s="12" t="s">
        <v>31</v>
      </c>
      <c r="AX269" s="12" t="s">
        <v>74</v>
      </c>
      <c r="AY269" s="150" t="s">
        <v>159</v>
      </c>
    </row>
    <row r="270" spans="2:65" s="13" customFormat="1">
      <c r="B270" s="156"/>
      <c r="D270" s="143" t="s">
        <v>171</v>
      </c>
      <c r="E270" s="157" t="s">
        <v>1</v>
      </c>
      <c r="F270" s="158" t="s">
        <v>173</v>
      </c>
      <c r="H270" s="159">
        <v>540</v>
      </c>
      <c r="I270" s="160"/>
      <c r="L270" s="156"/>
      <c r="M270" s="161"/>
      <c r="T270" s="162"/>
      <c r="AT270" s="157" t="s">
        <v>171</v>
      </c>
      <c r="AU270" s="157" t="s">
        <v>84</v>
      </c>
      <c r="AV270" s="13" t="s">
        <v>165</v>
      </c>
      <c r="AW270" s="13" t="s">
        <v>31</v>
      </c>
      <c r="AX270" s="13" t="s">
        <v>82</v>
      </c>
      <c r="AY270" s="157" t="s">
        <v>159</v>
      </c>
    </row>
    <row r="271" spans="2:65" s="1" customFormat="1" ht="16.5" customHeight="1">
      <c r="B271" s="129"/>
      <c r="C271" s="130" t="s">
        <v>394</v>
      </c>
      <c r="D271" s="130" t="s">
        <v>160</v>
      </c>
      <c r="E271" s="131" t="s">
        <v>1986</v>
      </c>
      <c r="F271" s="132" t="s">
        <v>1987</v>
      </c>
      <c r="G271" s="133" t="s">
        <v>163</v>
      </c>
      <c r="H271" s="134">
        <v>18</v>
      </c>
      <c r="I271" s="135"/>
      <c r="J271" s="136">
        <f>ROUND(I271*H271,2)</f>
        <v>0</v>
      </c>
      <c r="K271" s="132" t="s">
        <v>164</v>
      </c>
      <c r="L271" s="31"/>
      <c r="M271" s="137" t="s">
        <v>1</v>
      </c>
      <c r="N271" s="138" t="s">
        <v>39</v>
      </c>
      <c r="P271" s="139">
        <f>O271*H271</f>
        <v>0</v>
      </c>
      <c r="Q271" s="139">
        <v>0</v>
      </c>
      <c r="R271" s="139">
        <f>Q271*H271</f>
        <v>0</v>
      </c>
      <c r="S271" s="139">
        <v>0</v>
      </c>
      <c r="T271" s="140">
        <f>S271*H271</f>
        <v>0</v>
      </c>
      <c r="AR271" s="141" t="s">
        <v>165</v>
      </c>
      <c r="AT271" s="141" t="s">
        <v>160</v>
      </c>
      <c r="AU271" s="141" t="s">
        <v>84</v>
      </c>
      <c r="AY271" s="16" t="s">
        <v>159</v>
      </c>
      <c r="BE271" s="142">
        <f>IF(N271="základní",J271,0)</f>
        <v>0</v>
      </c>
      <c r="BF271" s="142">
        <f>IF(N271="snížená",J271,0)</f>
        <v>0</v>
      </c>
      <c r="BG271" s="142">
        <f>IF(N271="zákl. přenesená",J271,0)</f>
        <v>0</v>
      </c>
      <c r="BH271" s="142">
        <f>IF(N271="sníž. přenesená",J271,0)</f>
        <v>0</v>
      </c>
      <c r="BI271" s="142">
        <f>IF(N271="nulová",J271,0)</f>
        <v>0</v>
      </c>
      <c r="BJ271" s="16" t="s">
        <v>82</v>
      </c>
      <c r="BK271" s="142">
        <f>ROUND(I271*H271,2)</f>
        <v>0</v>
      </c>
      <c r="BL271" s="16" t="s">
        <v>165</v>
      </c>
      <c r="BM271" s="141" t="s">
        <v>1988</v>
      </c>
    </row>
    <row r="272" spans="2:65" s="1" customFormat="1" ht="19.5">
      <c r="B272" s="31"/>
      <c r="D272" s="143" t="s">
        <v>167</v>
      </c>
      <c r="F272" s="144" t="s">
        <v>1989</v>
      </c>
      <c r="I272" s="145"/>
      <c r="L272" s="31"/>
      <c r="M272" s="146"/>
      <c r="T272" s="54"/>
      <c r="AT272" s="16" t="s">
        <v>167</v>
      </c>
      <c r="AU272" s="16" t="s">
        <v>84</v>
      </c>
    </row>
    <row r="273" spans="2:65" s="1" customFormat="1">
      <c r="B273" s="31"/>
      <c r="D273" s="147" t="s">
        <v>169</v>
      </c>
      <c r="F273" s="148" t="s">
        <v>1990</v>
      </c>
      <c r="I273" s="145"/>
      <c r="L273" s="31"/>
      <c r="M273" s="146"/>
      <c r="T273" s="54"/>
      <c r="AT273" s="16" t="s">
        <v>169</v>
      </c>
      <c r="AU273" s="16" t="s">
        <v>84</v>
      </c>
    </row>
    <row r="274" spans="2:65" s="12" customFormat="1">
      <c r="B274" s="149"/>
      <c r="D274" s="143" t="s">
        <v>171</v>
      </c>
      <c r="E274" s="150" t="s">
        <v>1</v>
      </c>
      <c r="F274" s="151" t="s">
        <v>300</v>
      </c>
      <c r="H274" s="152">
        <v>18</v>
      </c>
      <c r="I274" s="153"/>
      <c r="L274" s="149"/>
      <c r="M274" s="154"/>
      <c r="T274" s="155"/>
      <c r="AT274" s="150" t="s">
        <v>171</v>
      </c>
      <c r="AU274" s="150" t="s">
        <v>84</v>
      </c>
      <c r="AV274" s="12" t="s">
        <v>84</v>
      </c>
      <c r="AW274" s="12" t="s">
        <v>31</v>
      </c>
      <c r="AX274" s="12" t="s">
        <v>82</v>
      </c>
      <c r="AY274" s="150" t="s">
        <v>159</v>
      </c>
    </row>
    <row r="275" spans="2:65" s="1" customFormat="1" ht="16.5" customHeight="1">
      <c r="B275" s="129"/>
      <c r="C275" s="130" t="s">
        <v>401</v>
      </c>
      <c r="D275" s="130" t="s">
        <v>160</v>
      </c>
      <c r="E275" s="131" t="s">
        <v>1991</v>
      </c>
      <c r="F275" s="132" t="s">
        <v>1992</v>
      </c>
      <c r="G275" s="133" t="s">
        <v>202</v>
      </c>
      <c r="H275" s="134">
        <v>27</v>
      </c>
      <c r="I275" s="135"/>
      <c r="J275" s="136">
        <f>ROUND(I275*H275,2)</f>
        <v>0</v>
      </c>
      <c r="K275" s="132" t="s">
        <v>164</v>
      </c>
      <c r="L275" s="31"/>
      <c r="M275" s="137" t="s">
        <v>1</v>
      </c>
      <c r="N275" s="138" t="s">
        <v>39</v>
      </c>
      <c r="P275" s="139">
        <f>O275*H275</f>
        <v>0</v>
      </c>
      <c r="Q275" s="139">
        <v>0</v>
      </c>
      <c r="R275" s="139">
        <f>Q275*H275</f>
        <v>0</v>
      </c>
      <c r="S275" s="139">
        <v>0</v>
      </c>
      <c r="T275" s="140">
        <f>S275*H275</f>
        <v>0</v>
      </c>
      <c r="AR275" s="141" t="s">
        <v>165</v>
      </c>
      <c r="AT275" s="141" t="s">
        <v>160</v>
      </c>
      <c r="AU275" s="141" t="s">
        <v>84</v>
      </c>
      <c r="AY275" s="16" t="s">
        <v>159</v>
      </c>
      <c r="BE275" s="142">
        <f>IF(N275="základní",J275,0)</f>
        <v>0</v>
      </c>
      <c r="BF275" s="142">
        <f>IF(N275="snížená",J275,0)</f>
        <v>0</v>
      </c>
      <c r="BG275" s="142">
        <f>IF(N275="zákl. přenesená",J275,0)</f>
        <v>0</v>
      </c>
      <c r="BH275" s="142">
        <f>IF(N275="sníž. přenesená",J275,0)</f>
        <v>0</v>
      </c>
      <c r="BI275" s="142">
        <f>IF(N275="nulová",J275,0)</f>
        <v>0</v>
      </c>
      <c r="BJ275" s="16" t="s">
        <v>82</v>
      </c>
      <c r="BK275" s="142">
        <f>ROUND(I275*H275,2)</f>
        <v>0</v>
      </c>
      <c r="BL275" s="16" t="s">
        <v>165</v>
      </c>
      <c r="BM275" s="141" t="s">
        <v>1993</v>
      </c>
    </row>
    <row r="276" spans="2:65" s="1" customFormat="1">
      <c r="B276" s="31"/>
      <c r="D276" s="143" t="s">
        <v>167</v>
      </c>
      <c r="F276" s="144" t="s">
        <v>1994</v>
      </c>
      <c r="I276" s="145"/>
      <c r="L276" s="31"/>
      <c r="M276" s="146"/>
      <c r="T276" s="54"/>
      <c r="AT276" s="16" t="s">
        <v>167</v>
      </c>
      <c r="AU276" s="16" t="s">
        <v>84</v>
      </c>
    </row>
    <row r="277" spans="2:65" s="1" customFormat="1">
      <c r="B277" s="31"/>
      <c r="D277" s="147" t="s">
        <v>169</v>
      </c>
      <c r="F277" s="148" t="s">
        <v>1995</v>
      </c>
      <c r="I277" s="145"/>
      <c r="L277" s="31"/>
      <c r="M277" s="146"/>
      <c r="T277" s="54"/>
      <c r="AT277" s="16" t="s">
        <v>169</v>
      </c>
      <c r="AU277" s="16" t="s">
        <v>84</v>
      </c>
    </row>
    <row r="278" spans="2:65" s="12" customFormat="1">
      <c r="B278" s="149"/>
      <c r="D278" s="143" t="s">
        <v>171</v>
      </c>
      <c r="E278" s="150" t="s">
        <v>1</v>
      </c>
      <c r="F278" s="151" t="s">
        <v>1996</v>
      </c>
      <c r="H278" s="152">
        <v>27</v>
      </c>
      <c r="I278" s="153"/>
      <c r="L278" s="149"/>
      <c r="M278" s="154"/>
      <c r="T278" s="155"/>
      <c r="AT278" s="150" t="s">
        <v>171</v>
      </c>
      <c r="AU278" s="150" t="s">
        <v>84</v>
      </c>
      <c r="AV278" s="12" t="s">
        <v>84</v>
      </c>
      <c r="AW278" s="12" t="s">
        <v>31</v>
      </c>
      <c r="AX278" s="12" t="s">
        <v>74</v>
      </c>
      <c r="AY278" s="150" t="s">
        <v>159</v>
      </c>
    </row>
    <row r="279" spans="2:65" s="13" customFormat="1">
      <c r="B279" s="156"/>
      <c r="D279" s="143" t="s">
        <v>171</v>
      </c>
      <c r="E279" s="157" t="s">
        <v>1</v>
      </c>
      <c r="F279" s="158" t="s">
        <v>173</v>
      </c>
      <c r="H279" s="159">
        <v>27</v>
      </c>
      <c r="I279" s="160"/>
      <c r="L279" s="156"/>
      <c r="M279" s="161"/>
      <c r="T279" s="162"/>
      <c r="AT279" s="157" t="s">
        <v>171</v>
      </c>
      <c r="AU279" s="157" t="s">
        <v>84</v>
      </c>
      <c r="AV279" s="13" t="s">
        <v>165</v>
      </c>
      <c r="AW279" s="13" t="s">
        <v>31</v>
      </c>
      <c r="AX279" s="13" t="s">
        <v>82</v>
      </c>
      <c r="AY279" s="157" t="s">
        <v>159</v>
      </c>
    </row>
    <row r="280" spans="2:65" s="11" customFormat="1" ht="25.9" customHeight="1">
      <c r="B280" s="119"/>
      <c r="D280" s="120" t="s">
        <v>73</v>
      </c>
      <c r="E280" s="121" t="s">
        <v>1812</v>
      </c>
      <c r="F280" s="121" t="s">
        <v>1997</v>
      </c>
      <c r="I280" s="122"/>
      <c r="J280" s="123">
        <f>BK280</f>
        <v>0</v>
      </c>
      <c r="L280" s="119"/>
      <c r="M280" s="124"/>
      <c r="P280" s="125">
        <f>SUM(P281:P328)</f>
        <v>0</v>
      </c>
      <c r="R280" s="125">
        <f>SUM(R281:R328)</f>
        <v>0</v>
      </c>
      <c r="T280" s="126">
        <f>SUM(T281:T328)</f>
        <v>0</v>
      </c>
      <c r="AR280" s="120" t="s">
        <v>84</v>
      </c>
      <c r="AT280" s="127" t="s">
        <v>73</v>
      </c>
      <c r="AU280" s="127" t="s">
        <v>74</v>
      </c>
      <c r="AY280" s="120" t="s">
        <v>159</v>
      </c>
      <c r="BK280" s="128">
        <f>SUM(BK281:BK328)</f>
        <v>0</v>
      </c>
    </row>
    <row r="281" spans="2:65" s="1" customFormat="1" ht="21.75" customHeight="1">
      <c r="B281" s="129"/>
      <c r="C281" s="130" t="s">
        <v>409</v>
      </c>
      <c r="D281" s="130" t="s">
        <v>160</v>
      </c>
      <c r="E281" s="131" t="s">
        <v>1998</v>
      </c>
      <c r="F281" s="132" t="s">
        <v>1999</v>
      </c>
      <c r="G281" s="133" t="s">
        <v>218</v>
      </c>
      <c r="H281" s="134">
        <v>1</v>
      </c>
      <c r="I281" s="135"/>
      <c r="J281" s="136">
        <f>ROUND(I281*H281,2)</f>
        <v>0</v>
      </c>
      <c r="K281" s="132" t="s">
        <v>1149</v>
      </c>
      <c r="L281" s="31"/>
      <c r="M281" s="137" t="s">
        <v>1</v>
      </c>
      <c r="N281" s="138" t="s">
        <v>39</v>
      </c>
      <c r="P281" s="139">
        <f>O281*H281</f>
        <v>0</v>
      </c>
      <c r="Q281" s="139">
        <v>0</v>
      </c>
      <c r="R281" s="139">
        <f>Q281*H281</f>
        <v>0</v>
      </c>
      <c r="S281" s="139">
        <v>0</v>
      </c>
      <c r="T281" s="140">
        <f>S281*H281</f>
        <v>0</v>
      </c>
      <c r="AR281" s="141" t="s">
        <v>165</v>
      </c>
      <c r="AT281" s="141" t="s">
        <v>160</v>
      </c>
      <c r="AU281" s="141" t="s">
        <v>82</v>
      </c>
      <c r="AY281" s="16" t="s">
        <v>159</v>
      </c>
      <c r="BE281" s="142">
        <f>IF(N281="základní",J281,0)</f>
        <v>0</v>
      </c>
      <c r="BF281" s="142">
        <f>IF(N281="snížená",J281,0)</f>
        <v>0</v>
      </c>
      <c r="BG281" s="142">
        <f>IF(N281="zákl. přenesená",J281,0)</f>
        <v>0</v>
      </c>
      <c r="BH281" s="142">
        <f>IF(N281="sníž. přenesená",J281,0)</f>
        <v>0</v>
      </c>
      <c r="BI281" s="142">
        <f>IF(N281="nulová",J281,0)</f>
        <v>0</v>
      </c>
      <c r="BJ281" s="16" t="s">
        <v>82</v>
      </c>
      <c r="BK281" s="142">
        <f>ROUND(I281*H281,2)</f>
        <v>0</v>
      </c>
      <c r="BL281" s="16" t="s">
        <v>165</v>
      </c>
      <c r="BM281" s="141" t="s">
        <v>2000</v>
      </c>
    </row>
    <row r="282" spans="2:65" s="1" customFormat="1">
      <c r="B282" s="31"/>
      <c r="D282" s="143" t="s">
        <v>167</v>
      </c>
      <c r="F282" s="144" t="s">
        <v>1999</v>
      </c>
      <c r="I282" s="145"/>
      <c r="L282" s="31"/>
      <c r="M282" s="146"/>
      <c r="T282" s="54"/>
      <c r="AT282" s="16" t="s">
        <v>167</v>
      </c>
      <c r="AU282" s="16" t="s">
        <v>82</v>
      </c>
    </row>
    <row r="283" spans="2:65" s="12" customFormat="1">
      <c r="B283" s="149"/>
      <c r="D283" s="143" t="s">
        <v>171</v>
      </c>
      <c r="E283" s="150" t="s">
        <v>1</v>
      </c>
      <c r="F283" s="151" t="s">
        <v>82</v>
      </c>
      <c r="H283" s="152">
        <v>1</v>
      </c>
      <c r="I283" s="153"/>
      <c r="L283" s="149"/>
      <c r="M283" s="154"/>
      <c r="T283" s="155"/>
      <c r="AT283" s="150" t="s">
        <v>171</v>
      </c>
      <c r="AU283" s="150" t="s">
        <v>82</v>
      </c>
      <c r="AV283" s="12" t="s">
        <v>84</v>
      </c>
      <c r="AW283" s="12" t="s">
        <v>31</v>
      </c>
      <c r="AX283" s="12" t="s">
        <v>74</v>
      </c>
      <c r="AY283" s="150" t="s">
        <v>159</v>
      </c>
    </row>
    <row r="284" spans="2:65" s="13" customFormat="1">
      <c r="B284" s="156"/>
      <c r="D284" s="143" t="s">
        <v>171</v>
      </c>
      <c r="E284" s="157" t="s">
        <v>1</v>
      </c>
      <c r="F284" s="158" t="s">
        <v>173</v>
      </c>
      <c r="H284" s="159">
        <v>1</v>
      </c>
      <c r="I284" s="160"/>
      <c r="L284" s="156"/>
      <c r="M284" s="161"/>
      <c r="T284" s="162"/>
      <c r="AT284" s="157" t="s">
        <v>171</v>
      </c>
      <c r="AU284" s="157" t="s">
        <v>82</v>
      </c>
      <c r="AV284" s="13" t="s">
        <v>165</v>
      </c>
      <c r="AW284" s="13" t="s">
        <v>31</v>
      </c>
      <c r="AX284" s="13" t="s">
        <v>82</v>
      </c>
      <c r="AY284" s="157" t="s">
        <v>159</v>
      </c>
    </row>
    <row r="285" spans="2:65" s="1" customFormat="1" ht="21.75" customHeight="1">
      <c r="B285" s="129"/>
      <c r="C285" s="130" t="s">
        <v>417</v>
      </c>
      <c r="D285" s="130" t="s">
        <v>160</v>
      </c>
      <c r="E285" s="131" t="s">
        <v>2001</v>
      </c>
      <c r="F285" s="132" t="s">
        <v>2002</v>
      </c>
      <c r="G285" s="133" t="s">
        <v>218</v>
      </c>
      <c r="H285" s="134">
        <v>1</v>
      </c>
      <c r="I285" s="135"/>
      <c r="J285" s="136">
        <f>ROUND(I285*H285,2)</f>
        <v>0</v>
      </c>
      <c r="K285" s="132" t="s">
        <v>1149</v>
      </c>
      <c r="L285" s="31"/>
      <c r="M285" s="137" t="s">
        <v>1</v>
      </c>
      <c r="N285" s="138" t="s">
        <v>39</v>
      </c>
      <c r="P285" s="139">
        <f>O285*H285</f>
        <v>0</v>
      </c>
      <c r="Q285" s="139">
        <v>0</v>
      </c>
      <c r="R285" s="139">
        <f>Q285*H285</f>
        <v>0</v>
      </c>
      <c r="S285" s="139">
        <v>0</v>
      </c>
      <c r="T285" s="140">
        <f>S285*H285</f>
        <v>0</v>
      </c>
      <c r="AR285" s="141" t="s">
        <v>165</v>
      </c>
      <c r="AT285" s="141" t="s">
        <v>160</v>
      </c>
      <c r="AU285" s="141" t="s">
        <v>82</v>
      </c>
      <c r="AY285" s="16" t="s">
        <v>159</v>
      </c>
      <c r="BE285" s="142">
        <f>IF(N285="základní",J285,0)</f>
        <v>0</v>
      </c>
      <c r="BF285" s="142">
        <f>IF(N285="snížená",J285,0)</f>
        <v>0</v>
      </c>
      <c r="BG285" s="142">
        <f>IF(N285="zákl. přenesená",J285,0)</f>
        <v>0</v>
      </c>
      <c r="BH285" s="142">
        <f>IF(N285="sníž. přenesená",J285,0)</f>
        <v>0</v>
      </c>
      <c r="BI285" s="142">
        <f>IF(N285="nulová",J285,0)</f>
        <v>0</v>
      </c>
      <c r="BJ285" s="16" t="s">
        <v>82</v>
      </c>
      <c r="BK285" s="142">
        <f>ROUND(I285*H285,2)</f>
        <v>0</v>
      </c>
      <c r="BL285" s="16" t="s">
        <v>165</v>
      </c>
      <c r="BM285" s="141" t="s">
        <v>2003</v>
      </c>
    </row>
    <row r="286" spans="2:65" s="1" customFormat="1">
      <c r="B286" s="31"/>
      <c r="D286" s="143" t="s">
        <v>167</v>
      </c>
      <c r="F286" s="144" t="s">
        <v>2002</v>
      </c>
      <c r="I286" s="145"/>
      <c r="L286" s="31"/>
      <c r="M286" s="146"/>
      <c r="T286" s="54"/>
      <c r="AT286" s="16" t="s">
        <v>167</v>
      </c>
      <c r="AU286" s="16" t="s">
        <v>82</v>
      </c>
    </row>
    <row r="287" spans="2:65" s="12" customFormat="1">
      <c r="B287" s="149"/>
      <c r="D287" s="143" t="s">
        <v>171</v>
      </c>
      <c r="E287" s="150" t="s">
        <v>1</v>
      </c>
      <c r="F287" s="151" t="s">
        <v>82</v>
      </c>
      <c r="H287" s="152">
        <v>1</v>
      </c>
      <c r="I287" s="153"/>
      <c r="L287" s="149"/>
      <c r="M287" s="154"/>
      <c r="T287" s="155"/>
      <c r="AT287" s="150" t="s">
        <v>171</v>
      </c>
      <c r="AU287" s="150" t="s">
        <v>82</v>
      </c>
      <c r="AV287" s="12" t="s">
        <v>84</v>
      </c>
      <c r="AW287" s="12" t="s">
        <v>31</v>
      </c>
      <c r="AX287" s="12" t="s">
        <v>74</v>
      </c>
      <c r="AY287" s="150" t="s">
        <v>159</v>
      </c>
    </row>
    <row r="288" spans="2:65" s="13" customFormat="1">
      <c r="B288" s="156"/>
      <c r="D288" s="143" t="s">
        <v>171</v>
      </c>
      <c r="E288" s="157" t="s">
        <v>1</v>
      </c>
      <c r="F288" s="158" t="s">
        <v>173</v>
      </c>
      <c r="H288" s="159">
        <v>1</v>
      </c>
      <c r="I288" s="160"/>
      <c r="L288" s="156"/>
      <c r="M288" s="161"/>
      <c r="T288" s="162"/>
      <c r="AT288" s="157" t="s">
        <v>171</v>
      </c>
      <c r="AU288" s="157" t="s">
        <v>82</v>
      </c>
      <c r="AV288" s="13" t="s">
        <v>165</v>
      </c>
      <c r="AW288" s="13" t="s">
        <v>31</v>
      </c>
      <c r="AX288" s="13" t="s">
        <v>82</v>
      </c>
      <c r="AY288" s="157" t="s">
        <v>159</v>
      </c>
    </row>
    <row r="289" spans="2:65" s="1" customFormat="1" ht="21.75" customHeight="1">
      <c r="B289" s="129"/>
      <c r="C289" s="130" t="s">
        <v>426</v>
      </c>
      <c r="D289" s="130" t="s">
        <v>160</v>
      </c>
      <c r="E289" s="131" t="s">
        <v>2004</v>
      </c>
      <c r="F289" s="132" t="s">
        <v>2005</v>
      </c>
      <c r="G289" s="133" t="s">
        <v>218</v>
      </c>
      <c r="H289" s="134">
        <v>1</v>
      </c>
      <c r="I289" s="135"/>
      <c r="J289" s="136">
        <f>ROUND(I289*H289,2)</f>
        <v>0</v>
      </c>
      <c r="K289" s="132" t="s">
        <v>1149</v>
      </c>
      <c r="L289" s="31"/>
      <c r="M289" s="137" t="s">
        <v>1</v>
      </c>
      <c r="N289" s="138" t="s">
        <v>39</v>
      </c>
      <c r="P289" s="139">
        <f>O289*H289</f>
        <v>0</v>
      </c>
      <c r="Q289" s="139">
        <v>0</v>
      </c>
      <c r="R289" s="139">
        <f>Q289*H289</f>
        <v>0</v>
      </c>
      <c r="S289" s="139">
        <v>0</v>
      </c>
      <c r="T289" s="140">
        <f>S289*H289</f>
        <v>0</v>
      </c>
      <c r="AR289" s="141" t="s">
        <v>165</v>
      </c>
      <c r="AT289" s="141" t="s">
        <v>160</v>
      </c>
      <c r="AU289" s="141" t="s">
        <v>82</v>
      </c>
      <c r="AY289" s="16" t="s">
        <v>159</v>
      </c>
      <c r="BE289" s="142">
        <f>IF(N289="základní",J289,0)</f>
        <v>0</v>
      </c>
      <c r="BF289" s="142">
        <f>IF(N289="snížená",J289,0)</f>
        <v>0</v>
      </c>
      <c r="BG289" s="142">
        <f>IF(N289="zákl. přenesená",J289,0)</f>
        <v>0</v>
      </c>
      <c r="BH289" s="142">
        <f>IF(N289="sníž. přenesená",J289,0)</f>
        <v>0</v>
      </c>
      <c r="BI289" s="142">
        <f>IF(N289="nulová",J289,0)</f>
        <v>0</v>
      </c>
      <c r="BJ289" s="16" t="s">
        <v>82</v>
      </c>
      <c r="BK289" s="142">
        <f>ROUND(I289*H289,2)</f>
        <v>0</v>
      </c>
      <c r="BL289" s="16" t="s">
        <v>165</v>
      </c>
      <c r="BM289" s="141" t="s">
        <v>2006</v>
      </c>
    </row>
    <row r="290" spans="2:65" s="1" customFormat="1">
      <c r="B290" s="31"/>
      <c r="D290" s="143" t="s">
        <v>167</v>
      </c>
      <c r="F290" s="144" t="s">
        <v>2005</v>
      </c>
      <c r="I290" s="145"/>
      <c r="L290" s="31"/>
      <c r="M290" s="146"/>
      <c r="T290" s="54"/>
      <c r="AT290" s="16" t="s">
        <v>167</v>
      </c>
      <c r="AU290" s="16" t="s">
        <v>82</v>
      </c>
    </row>
    <row r="291" spans="2:65" s="12" customFormat="1">
      <c r="B291" s="149"/>
      <c r="D291" s="143" t="s">
        <v>171</v>
      </c>
      <c r="E291" s="150" t="s">
        <v>1</v>
      </c>
      <c r="F291" s="151" t="s">
        <v>82</v>
      </c>
      <c r="H291" s="152">
        <v>1</v>
      </c>
      <c r="I291" s="153"/>
      <c r="L291" s="149"/>
      <c r="M291" s="154"/>
      <c r="T291" s="155"/>
      <c r="AT291" s="150" t="s">
        <v>171</v>
      </c>
      <c r="AU291" s="150" t="s">
        <v>82</v>
      </c>
      <c r="AV291" s="12" t="s">
        <v>84</v>
      </c>
      <c r="AW291" s="12" t="s">
        <v>31</v>
      </c>
      <c r="AX291" s="12" t="s">
        <v>74</v>
      </c>
      <c r="AY291" s="150" t="s">
        <v>159</v>
      </c>
    </row>
    <row r="292" spans="2:65" s="13" customFormat="1">
      <c r="B292" s="156"/>
      <c r="D292" s="143" t="s">
        <v>171</v>
      </c>
      <c r="E292" s="157" t="s">
        <v>1</v>
      </c>
      <c r="F292" s="158" t="s">
        <v>173</v>
      </c>
      <c r="H292" s="159">
        <v>1</v>
      </c>
      <c r="I292" s="160"/>
      <c r="L292" s="156"/>
      <c r="M292" s="161"/>
      <c r="T292" s="162"/>
      <c r="AT292" s="157" t="s">
        <v>171</v>
      </c>
      <c r="AU292" s="157" t="s">
        <v>82</v>
      </c>
      <c r="AV292" s="13" t="s">
        <v>165</v>
      </c>
      <c r="AW292" s="13" t="s">
        <v>31</v>
      </c>
      <c r="AX292" s="13" t="s">
        <v>82</v>
      </c>
      <c r="AY292" s="157" t="s">
        <v>159</v>
      </c>
    </row>
    <row r="293" spans="2:65" s="1" customFormat="1" ht="21.75" customHeight="1">
      <c r="B293" s="129"/>
      <c r="C293" s="130" t="s">
        <v>432</v>
      </c>
      <c r="D293" s="130" t="s">
        <v>160</v>
      </c>
      <c r="E293" s="131" t="s">
        <v>2007</v>
      </c>
      <c r="F293" s="132" t="s">
        <v>2008</v>
      </c>
      <c r="G293" s="133" t="s">
        <v>218</v>
      </c>
      <c r="H293" s="134">
        <v>1</v>
      </c>
      <c r="I293" s="135"/>
      <c r="J293" s="136">
        <f>ROUND(I293*H293,2)</f>
        <v>0</v>
      </c>
      <c r="K293" s="132" t="s">
        <v>1149</v>
      </c>
      <c r="L293" s="31"/>
      <c r="M293" s="137" t="s">
        <v>1</v>
      </c>
      <c r="N293" s="138" t="s">
        <v>39</v>
      </c>
      <c r="P293" s="139">
        <f>O293*H293</f>
        <v>0</v>
      </c>
      <c r="Q293" s="139">
        <v>0</v>
      </c>
      <c r="R293" s="139">
        <f>Q293*H293</f>
        <v>0</v>
      </c>
      <c r="S293" s="139">
        <v>0</v>
      </c>
      <c r="T293" s="140">
        <f>S293*H293</f>
        <v>0</v>
      </c>
      <c r="AR293" s="141" t="s">
        <v>165</v>
      </c>
      <c r="AT293" s="141" t="s">
        <v>160</v>
      </c>
      <c r="AU293" s="141" t="s">
        <v>82</v>
      </c>
      <c r="AY293" s="16" t="s">
        <v>159</v>
      </c>
      <c r="BE293" s="142">
        <f>IF(N293="základní",J293,0)</f>
        <v>0</v>
      </c>
      <c r="BF293" s="142">
        <f>IF(N293="snížená",J293,0)</f>
        <v>0</v>
      </c>
      <c r="BG293" s="142">
        <f>IF(N293="zákl. přenesená",J293,0)</f>
        <v>0</v>
      </c>
      <c r="BH293" s="142">
        <f>IF(N293="sníž. přenesená",J293,0)</f>
        <v>0</v>
      </c>
      <c r="BI293" s="142">
        <f>IF(N293="nulová",J293,0)</f>
        <v>0</v>
      </c>
      <c r="BJ293" s="16" t="s">
        <v>82</v>
      </c>
      <c r="BK293" s="142">
        <f>ROUND(I293*H293,2)</f>
        <v>0</v>
      </c>
      <c r="BL293" s="16" t="s">
        <v>165</v>
      </c>
      <c r="BM293" s="141" t="s">
        <v>2009</v>
      </c>
    </row>
    <row r="294" spans="2:65" s="1" customFormat="1">
      <c r="B294" s="31"/>
      <c r="D294" s="143" t="s">
        <v>167</v>
      </c>
      <c r="F294" s="144" t="s">
        <v>2008</v>
      </c>
      <c r="I294" s="145"/>
      <c r="L294" s="31"/>
      <c r="M294" s="146"/>
      <c r="T294" s="54"/>
      <c r="AT294" s="16" t="s">
        <v>167</v>
      </c>
      <c r="AU294" s="16" t="s">
        <v>82</v>
      </c>
    </row>
    <row r="295" spans="2:65" s="12" customFormat="1">
      <c r="B295" s="149"/>
      <c r="D295" s="143" t="s">
        <v>171</v>
      </c>
      <c r="E295" s="150" t="s">
        <v>1</v>
      </c>
      <c r="F295" s="151" t="s">
        <v>82</v>
      </c>
      <c r="H295" s="152">
        <v>1</v>
      </c>
      <c r="I295" s="153"/>
      <c r="L295" s="149"/>
      <c r="M295" s="154"/>
      <c r="T295" s="155"/>
      <c r="AT295" s="150" t="s">
        <v>171</v>
      </c>
      <c r="AU295" s="150" t="s">
        <v>82</v>
      </c>
      <c r="AV295" s="12" t="s">
        <v>84</v>
      </c>
      <c r="AW295" s="12" t="s">
        <v>31</v>
      </c>
      <c r="AX295" s="12" t="s">
        <v>74</v>
      </c>
      <c r="AY295" s="150" t="s">
        <v>159</v>
      </c>
    </row>
    <row r="296" spans="2:65" s="13" customFormat="1">
      <c r="B296" s="156"/>
      <c r="D296" s="143" t="s">
        <v>171</v>
      </c>
      <c r="E296" s="157" t="s">
        <v>1</v>
      </c>
      <c r="F296" s="158" t="s">
        <v>173</v>
      </c>
      <c r="H296" s="159">
        <v>1</v>
      </c>
      <c r="I296" s="160"/>
      <c r="L296" s="156"/>
      <c r="M296" s="161"/>
      <c r="T296" s="162"/>
      <c r="AT296" s="157" t="s">
        <v>171</v>
      </c>
      <c r="AU296" s="157" t="s">
        <v>82</v>
      </c>
      <c r="AV296" s="13" t="s">
        <v>165</v>
      </c>
      <c r="AW296" s="13" t="s">
        <v>31</v>
      </c>
      <c r="AX296" s="13" t="s">
        <v>82</v>
      </c>
      <c r="AY296" s="157" t="s">
        <v>159</v>
      </c>
    </row>
    <row r="297" spans="2:65" s="1" customFormat="1" ht="21.75" customHeight="1">
      <c r="B297" s="129"/>
      <c r="C297" s="130" t="s">
        <v>437</v>
      </c>
      <c r="D297" s="130" t="s">
        <v>160</v>
      </c>
      <c r="E297" s="131" t="s">
        <v>2010</v>
      </c>
      <c r="F297" s="132" t="s">
        <v>2011</v>
      </c>
      <c r="G297" s="133" t="s">
        <v>218</v>
      </c>
      <c r="H297" s="134">
        <v>1</v>
      </c>
      <c r="I297" s="135"/>
      <c r="J297" s="136">
        <f>ROUND(I297*H297,2)</f>
        <v>0</v>
      </c>
      <c r="K297" s="132" t="s">
        <v>1149</v>
      </c>
      <c r="L297" s="31"/>
      <c r="M297" s="137" t="s">
        <v>1</v>
      </c>
      <c r="N297" s="138" t="s">
        <v>39</v>
      </c>
      <c r="P297" s="139">
        <f>O297*H297</f>
        <v>0</v>
      </c>
      <c r="Q297" s="139">
        <v>0</v>
      </c>
      <c r="R297" s="139">
        <f>Q297*H297</f>
        <v>0</v>
      </c>
      <c r="S297" s="139">
        <v>0</v>
      </c>
      <c r="T297" s="140">
        <f>S297*H297</f>
        <v>0</v>
      </c>
      <c r="AR297" s="141" t="s">
        <v>165</v>
      </c>
      <c r="AT297" s="141" t="s">
        <v>160</v>
      </c>
      <c r="AU297" s="141" t="s">
        <v>82</v>
      </c>
      <c r="AY297" s="16" t="s">
        <v>159</v>
      </c>
      <c r="BE297" s="142">
        <f>IF(N297="základní",J297,0)</f>
        <v>0</v>
      </c>
      <c r="BF297" s="142">
        <f>IF(N297="snížená",J297,0)</f>
        <v>0</v>
      </c>
      <c r="BG297" s="142">
        <f>IF(N297="zákl. přenesená",J297,0)</f>
        <v>0</v>
      </c>
      <c r="BH297" s="142">
        <f>IF(N297="sníž. přenesená",J297,0)</f>
        <v>0</v>
      </c>
      <c r="BI297" s="142">
        <f>IF(N297="nulová",J297,0)</f>
        <v>0</v>
      </c>
      <c r="BJ297" s="16" t="s">
        <v>82</v>
      </c>
      <c r="BK297" s="142">
        <f>ROUND(I297*H297,2)</f>
        <v>0</v>
      </c>
      <c r="BL297" s="16" t="s">
        <v>165</v>
      </c>
      <c r="BM297" s="141" t="s">
        <v>2012</v>
      </c>
    </row>
    <row r="298" spans="2:65" s="1" customFormat="1">
      <c r="B298" s="31"/>
      <c r="D298" s="143" t="s">
        <v>167</v>
      </c>
      <c r="F298" s="144" t="s">
        <v>2011</v>
      </c>
      <c r="I298" s="145"/>
      <c r="L298" s="31"/>
      <c r="M298" s="146"/>
      <c r="T298" s="54"/>
      <c r="AT298" s="16" t="s">
        <v>167</v>
      </c>
      <c r="AU298" s="16" t="s">
        <v>82</v>
      </c>
    </row>
    <row r="299" spans="2:65" s="12" customFormat="1">
      <c r="B299" s="149"/>
      <c r="D299" s="143" t="s">
        <v>171</v>
      </c>
      <c r="E299" s="150" t="s">
        <v>1</v>
      </c>
      <c r="F299" s="151" t="s">
        <v>82</v>
      </c>
      <c r="H299" s="152">
        <v>1</v>
      </c>
      <c r="I299" s="153"/>
      <c r="L299" s="149"/>
      <c r="M299" s="154"/>
      <c r="T299" s="155"/>
      <c r="AT299" s="150" t="s">
        <v>171</v>
      </c>
      <c r="AU299" s="150" t="s">
        <v>82</v>
      </c>
      <c r="AV299" s="12" t="s">
        <v>84</v>
      </c>
      <c r="AW299" s="12" t="s">
        <v>31</v>
      </c>
      <c r="AX299" s="12" t="s">
        <v>74</v>
      </c>
      <c r="AY299" s="150" t="s">
        <v>159</v>
      </c>
    </row>
    <row r="300" spans="2:65" s="13" customFormat="1">
      <c r="B300" s="156"/>
      <c r="D300" s="143" t="s">
        <v>171</v>
      </c>
      <c r="E300" s="157" t="s">
        <v>1</v>
      </c>
      <c r="F300" s="158" t="s">
        <v>173</v>
      </c>
      <c r="H300" s="159">
        <v>1</v>
      </c>
      <c r="I300" s="160"/>
      <c r="L300" s="156"/>
      <c r="M300" s="161"/>
      <c r="T300" s="162"/>
      <c r="AT300" s="157" t="s">
        <v>171</v>
      </c>
      <c r="AU300" s="157" t="s">
        <v>82</v>
      </c>
      <c r="AV300" s="13" t="s">
        <v>165</v>
      </c>
      <c r="AW300" s="13" t="s">
        <v>31</v>
      </c>
      <c r="AX300" s="13" t="s">
        <v>82</v>
      </c>
      <c r="AY300" s="157" t="s">
        <v>159</v>
      </c>
    </row>
    <row r="301" spans="2:65" s="1" customFormat="1" ht="21.75" customHeight="1">
      <c r="B301" s="129"/>
      <c r="C301" s="130" t="s">
        <v>445</v>
      </c>
      <c r="D301" s="130" t="s">
        <v>160</v>
      </c>
      <c r="E301" s="131" t="s">
        <v>2013</v>
      </c>
      <c r="F301" s="132" t="s">
        <v>2014</v>
      </c>
      <c r="G301" s="133" t="s">
        <v>218</v>
      </c>
      <c r="H301" s="134">
        <v>1</v>
      </c>
      <c r="I301" s="135"/>
      <c r="J301" s="136">
        <f>ROUND(I301*H301,2)</f>
        <v>0</v>
      </c>
      <c r="K301" s="132" t="s">
        <v>1149</v>
      </c>
      <c r="L301" s="31"/>
      <c r="M301" s="137" t="s">
        <v>1</v>
      </c>
      <c r="N301" s="138" t="s">
        <v>39</v>
      </c>
      <c r="P301" s="139">
        <f>O301*H301</f>
        <v>0</v>
      </c>
      <c r="Q301" s="139">
        <v>0</v>
      </c>
      <c r="R301" s="139">
        <f>Q301*H301</f>
        <v>0</v>
      </c>
      <c r="S301" s="139">
        <v>0</v>
      </c>
      <c r="T301" s="140">
        <f>S301*H301</f>
        <v>0</v>
      </c>
      <c r="AR301" s="141" t="s">
        <v>165</v>
      </c>
      <c r="AT301" s="141" t="s">
        <v>160</v>
      </c>
      <c r="AU301" s="141" t="s">
        <v>82</v>
      </c>
      <c r="AY301" s="16" t="s">
        <v>159</v>
      </c>
      <c r="BE301" s="142">
        <f>IF(N301="základní",J301,0)</f>
        <v>0</v>
      </c>
      <c r="BF301" s="142">
        <f>IF(N301="snížená",J301,0)</f>
        <v>0</v>
      </c>
      <c r="BG301" s="142">
        <f>IF(N301="zákl. přenesená",J301,0)</f>
        <v>0</v>
      </c>
      <c r="BH301" s="142">
        <f>IF(N301="sníž. přenesená",J301,0)</f>
        <v>0</v>
      </c>
      <c r="BI301" s="142">
        <f>IF(N301="nulová",J301,0)</f>
        <v>0</v>
      </c>
      <c r="BJ301" s="16" t="s">
        <v>82</v>
      </c>
      <c r="BK301" s="142">
        <f>ROUND(I301*H301,2)</f>
        <v>0</v>
      </c>
      <c r="BL301" s="16" t="s">
        <v>165</v>
      </c>
      <c r="BM301" s="141" t="s">
        <v>2015</v>
      </c>
    </row>
    <row r="302" spans="2:65" s="1" customFormat="1">
      <c r="B302" s="31"/>
      <c r="D302" s="143" t="s">
        <v>167</v>
      </c>
      <c r="F302" s="144" t="s">
        <v>2014</v>
      </c>
      <c r="I302" s="145"/>
      <c r="L302" s="31"/>
      <c r="M302" s="146"/>
      <c r="T302" s="54"/>
      <c r="AT302" s="16" t="s">
        <v>167</v>
      </c>
      <c r="AU302" s="16" t="s">
        <v>82</v>
      </c>
    </row>
    <row r="303" spans="2:65" s="12" customFormat="1">
      <c r="B303" s="149"/>
      <c r="D303" s="143" t="s">
        <v>171</v>
      </c>
      <c r="E303" s="150" t="s">
        <v>1</v>
      </c>
      <c r="F303" s="151" t="s">
        <v>82</v>
      </c>
      <c r="H303" s="152">
        <v>1</v>
      </c>
      <c r="I303" s="153"/>
      <c r="L303" s="149"/>
      <c r="M303" s="154"/>
      <c r="T303" s="155"/>
      <c r="AT303" s="150" t="s">
        <v>171</v>
      </c>
      <c r="AU303" s="150" t="s">
        <v>82</v>
      </c>
      <c r="AV303" s="12" t="s">
        <v>84</v>
      </c>
      <c r="AW303" s="12" t="s">
        <v>31</v>
      </c>
      <c r="AX303" s="12" t="s">
        <v>74</v>
      </c>
      <c r="AY303" s="150" t="s">
        <v>159</v>
      </c>
    </row>
    <row r="304" spans="2:65" s="13" customFormat="1">
      <c r="B304" s="156"/>
      <c r="D304" s="143" t="s">
        <v>171</v>
      </c>
      <c r="E304" s="157" t="s">
        <v>1</v>
      </c>
      <c r="F304" s="158" t="s">
        <v>173</v>
      </c>
      <c r="H304" s="159">
        <v>1</v>
      </c>
      <c r="I304" s="160"/>
      <c r="L304" s="156"/>
      <c r="M304" s="161"/>
      <c r="T304" s="162"/>
      <c r="AT304" s="157" t="s">
        <v>171</v>
      </c>
      <c r="AU304" s="157" t="s">
        <v>82</v>
      </c>
      <c r="AV304" s="13" t="s">
        <v>165</v>
      </c>
      <c r="AW304" s="13" t="s">
        <v>31</v>
      </c>
      <c r="AX304" s="13" t="s">
        <v>82</v>
      </c>
      <c r="AY304" s="157" t="s">
        <v>159</v>
      </c>
    </row>
    <row r="305" spans="2:65" s="1" customFormat="1" ht="21.75" customHeight="1">
      <c r="B305" s="129"/>
      <c r="C305" s="130" t="s">
        <v>452</v>
      </c>
      <c r="D305" s="130" t="s">
        <v>160</v>
      </c>
      <c r="E305" s="131" t="s">
        <v>2016</v>
      </c>
      <c r="F305" s="132" t="s">
        <v>2017</v>
      </c>
      <c r="G305" s="133" t="s">
        <v>218</v>
      </c>
      <c r="H305" s="134">
        <v>1</v>
      </c>
      <c r="I305" s="135"/>
      <c r="J305" s="136">
        <f>ROUND(I305*H305,2)</f>
        <v>0</v>
      </c>
      <c r="K305" s="132" t="s">
        <v>1149</v>
      </c>
      <c r="L305" s="31"/>
      <c r="M305" s="137" t="s">
        <v>1</v>
      </c>
      <c r="N305" s="138" t="s">
        <v>39</v>
      </c>
      <c r="P305" s="139">
        <f>O305*H305</f>
        <v>0</v>
      </c>
      <c r="Q305" s="139">
        <v>0</v>
      </c>
      <c r="R305" s="139">
        <f>Q305*H305</f>
        <v>0</v>
      </c>
      <c r="S305" s="139">
        <v>0</v>
      </c>
      <c r="T305" s="140">
        <f>S305*H305</f>
        <v>0</v>
      </c>
      <c r="AR305" s="141" t="s">
        <v>165</v>
      </c>
      <c r="AT305" s="141" t="s">
        <v>160</v>
      </c>
      <c r="AU305" s="141" t="s">
        <v>82</v>
      </c>
      <c r="AY305" s="16" t="s">
        <v>159</v>
      </c>
      <c r="BE305" s="142">
        <f>IF(N305="základní",J305,0)</f>
        <v>0</v>
      </c>
      <c r="BF305" s="142">
        <f>IF(N305="snížená",J305,0)</f>
        <v>0</v>
      </c>
      <c r="BG305" s="142">
        <f>IF(N305="zákl. přenesená",J305,0)</f>
        <v>0</v>
      </c>
      <c r="BH305" s="142">
        <f>IF(N305="sníž. přenesená",J305,0)</f>
        <v>0</v>
      </c>
      <c r="BI305" s="142">
        <f>IF(N305="nulová",J305,0)</f>
        <v>0</v>
      </c>
      <c r="BJ305" s="16" t="s">
        <v>82</v>
      </c>
      <c r="BK305" s="142">
        <f>ROUND(I305*H305,2)</f>
        <v>0</v>
      </c>
      <c r="BL305" s="16" t="s">
        <v>165</v>
      </c>
      <c r="BM305" s="141" t="s">
        <v>2018</v>
      </c>
    </row>
    <row r="306" spans="2:65" s="1" customFormat="1">
      <c r="B306" s="31"/>
      <c r="D306" s="143" t="s">
        <v>167</v>
      </c>
      <c r="F306" s="144" t="s">
        <v>2017</v>
      </c>
      <c r="I306" s="145"/>
      <c r="L306" s="31"/>
      <c r="M306" s="146"/>
      <c r="T306" s="54"/>
      <c r="AT306" s="16" t="s">
        <v>167</v>
      </c>
      <c r="AU306" s="16" t="s">
        <v>82</v>
      </c>
    </row>
    <row r="307" spans="2:65" s="12" customFormat="1">
      <c r="B307" s="149"/>
      <c r="D307" s="143" t="s">
        <v>171</v>
      </c>
      <c r="E307" s="150" t="s">
        <v>1</v>
      </c>
      <c r="F307" s="151" t="s">
        <v>82</v>
      </c>
      <c r="H307" s="152">
        <v>1</v>
      </c>
      <c r="I307" s="153"/>
      <c r="L307" s="149"/>
      <c r="M307" s="154"/>
      <c r="T307" s="155"/>
      <c r="AT307" s="150" t="s">
        <v>171</v>
      </c>
      <c r="AU307" s="150" t="s">
        <v>82</v>
      </c>
      <c r="AV307" s="12" t="s">
        <v>84</v>
      </c>
      <c r="AW307" s="12" t="s">
        <v>31</v>
      </c>
      <c r="AX307" s="12" t="s">
        <v>74</v>
      </c>
      <c r="AY307" s="150" t="s">
        <v>159</v>
      </c>
    </row>
    <row r="308" spans="2:65" s="13" customFormat="1">
      <c r="B308" s="156"/>
      <c r="D308" s="143" t="s">
        <v>171</v>
      </c>
      <c r="E308" s="157" t="s">
        <v>1</v>
      </c>
      <c r="F308" s="158" t="s">
        <v>173</v>
      </c>
      <c r="H308" s="159">
        <v>1</v>
      </c>
      <c r="I308" s="160"/>
      <c r="L308" s="156"/>
      <c r="M308" s="161"/>
      <c r="T308" s="162"/>
      <c r="AT308" s="157" t="s">
        <v>171</v>
      </c>
      <c r="AU308" s="157" t="s">
        <v>82</v>
      </c>
      <c r="AV308" s="13" t="s">
        <v>165</v>
      </c>
      <c r="AW308" s="13" t="s">
        <v>31</v>
      </c>
      <c r="AX308" s="13" t="s">
        <v>82</v>
      </c>
      <c r="AY308" s="157" t="s">
        <v>159</v>
      </c>
    </row>
    <row r="309" spans="2:65" s="1" customFormat="1" ht="16.5" customHeight="1">
      <c r="B309" s="129"/>
      <c r="C309" s="130" t="s">
        <v>328</v>
      </c>
      <c r="D309" s="130" t="s">
        <v>160</v>
      </c>
      <c r="E309" s="131" t="s">
        <v>2019</v>
      </c>
      <c r="F309" s="132" t="s">
        <v>2020</v>
      </c>
      <c r="G309" s="133" t="s">
        <v>218</v>
      </c>
      <c r="H309" s="134">
        <v>1</v>
      </c>
      <c r="I309" s="135"/>
      <c r="J309" s="136">
        <f>ROUND(I309*H309,2)</f>
        <v>0</v>
      </c>
      <c r="K309" s="132" t="s">
        <v>1149</v>
      </c>
      <c r="L309" s="31"/>
      <c r="M309" s="137" t="s">
        <v>1</v>
      </c>
      <c r="N309" s="138" t="s">
        <v>39</v>
      </c>
      <c r="P309" s="139">
        <f>O309*H309</f>
        <v>0</v>
      </c>
      <c r="Q309" s="139">
        <v>0</v>
      </c>
      <c r="R309" s="139">
        <f>Q309*H309</f>
        <v>0</v>
      </c>
      <c r="S309" s="139">
        <v>0</v>
      </c>
      <c r="T309" s="140">
        <f>S309*H309</f>
        <v>0</v>
      </c>
      <c r="AR309" s="141" t="s">
        <v>165</v>
      </c>
      <c r="AT309" s="141" t="s">
        <v>160</v>
      </c>
      <c r="AU309" s="141" t="s">
        <v>82</v>
      </c>
      <c r="AY309" s="16" t="s">
        <v>159</v>
      </c>
      <c r="BE309" s="142">
        <f>IF(N309="základní",J309,0)</f>
        <v>0</v>
      </c>
      <c r="BF309" s="142">
        <f>IF(N309="snížená",J309,0)</f>
        <v>0</v>
      </c>
      <c r="BG309" s="142">
        <f>IF(N309="zákl. přenesená",J309,0)</f>
        <v>0</v>
      </c>
      <c r="BH309" s="142">
        <f>IF(N309="sníž. přenesená",J309,0)</f>
        <v>0</v>
      </c>
      <c r="BI309" s="142">
        <f>IF(N309="nulová",J309,0)</f>
        <v>0</v>
      </c>
      <c r="BJ309" s="16" t="s">
        <v>82</v>
      </c>
      <c r="BK309" s="142">
        <f>ROUND(I309*H309,2)</f>
        <v>0</v>
      </c>
      <c r="BL309" s="16" t="s">
        <v>165</v>
      </c>
      <c r="BM309" s="141" t="s">
        <v>2021</v>
      </c>
    </row>
    <row r="310" spans="2:65" s="1" customFormat="1" ht="29.25">
      <c r="B310" s="31"/>
      <c r="D310" s="143" t="s">
        <v>167</v>
      </c>
      <c r="F310" s="144" t="s">
        <v>2022</v>
      </c>
      <c r="I310" s="145"/>
      <c r="L310" s="31"/>
      <c r="M310" s="146"/>
      <c r="T310" s="54"/>
      <c r="AT310" s="16" t="s">
        <v>167</v>
      </c>
      <c r="AU310" s="16" t="s">
        <v>82</v>
      </c>
    </row>
    <row r="311" spans="2:65" s="12" customFormat="1">
      <c r="B311" s="149"/>
      <c r="D311" s="143" t="s">
        <v>171</v>
      </c>
      <c r="E311" s="150" t="s">
        <v>1</v>
      </c>
      <c r="F311" s="151" t="s">
        <v>82</v>
      </c>
      <c r="H311" s="152">
        <v>1</v>
      </c>
      <c r="I311" s="153"/>
      <c r="L311" s="149"/>
      <c r="M311" s="154"/>
      <c r="T311" s="155"/>
      <c r="AT311" s="150" t="s">
        <v>171</v>
      </c>
      <c r="AU311" s="150" t="s">
        <v>82</v>
      </c>
      <c r="AV311" s="12" t="s">
        <v>84</v>
      </c>
      <c r="AW311" s="12" t="s">
        <v>31</v>
      </c>
      <c r="AX311" s="12" t="s">
        <v>74</v>
      </c>
      <c r="AY311" s="150" t="s">
        <v>159</v>
      </c>
    </row>
    <row r="312" spans="2:65" s="13" customFormat="1">
      <c r="B312" s="156"/>
      <c r="D312" s="143" t="s">
        <v>171</v>
      </c>
      <c r="E312" s="157" t="s">
        <v>1</v>
      </c>
      <c r="F312" s="158" t="s">
        <v>173</v>
      </c>
      <c r="H312" s="159">
        <v>1</v>
      </c>
      <c r="I312" s="160"/>
      <c r="L312" s="156"/>
      <c r="M312" s="161"/>
      <c r="T312" s="162"/>
      <c r="AT312" s="157" t="s">
        <v>171</v>
      </c>
      <c r="AU312" s="157" t="s">
        <v>82</v>
      </c>
      <c r="AV312" s="13" t="s">
        <v>165</v>
      </c>
      <c r="AW312" s="13" t="s">
        <v>31</v>
      </c>
      <c r="AX312" s="13" t="s">
        <v>82</v>
      </c>
      <c r="AY312" s="157" t="s">
        <v>159</v>
      </c>
    </row>
    <row r="313" spans="2:65" s="1" customFormat="1" ht="16.5" customHeight="1">
      <c r="B313" s="129"/>
      <c r="C313" s="130" t="s">
        <v>463</v>
      </c>
      <c r="D313" s="130" t="s">
        <v>160</v>
      </c>
      <c r="E313" s="131" t="s">
        <v>2023</v>
      </c>
      <c r="F313" s="132" t="s">
        <v>2024</v>
      </c>
      <c r="G313" s="133" t="s">
        <v>218</v>
      </c>
      <c r="H313" s="134">
        <v>1</v>
      </c>
      <c r="I313" s="135"/>
      <c r="J313" s="136">
        <f>ROUND(I313*H313,2)</f>
        <v>0</v>
      </c>
      <c r="K313" s="132" t="s">
        <v>1149</v>
      </c>
      <c r="L313" s="31"/>
      <c r="M313" s="137" t="s">
        <v>1</v>
      </c>
      <c r="N313" s="138" t="s">
        <v>39</v>
      </c>
      <c r="P313" s="139">
        <f>O313*H313</f>
        <v>0</v>
      </c>
      <c r="Q313" s="139">
        <v>0</v>
      </c>
      <c r="R313" s="139">
        <f>Q313*H313</f>
        <v>0</v>
      </c>
      <c r="S313" s="139">
        <v>0</v>
      </c>
      <c r="T313" s="140">
        <f>S313*H313</f>
        <v>0</v>
      </c>
      <c r="AR313" s="141" t="s">
        <v>165</v>
      </c>
      <c r="AT313" s="141" t="s">
        <v>160</v>
      </c>
      <c r="AU313" s="141" t="s">
        <v>82</v>
      </c>
      <c r="AY313" s="16" t="s">
        <v>159</v>
      </c>
      <c r="BE313" s="142">
        <f>IF(N313="základní",J313,0)</f>
        <v>0</v>
      </c>
      <c r="BF313" s="142">
        <f>IF(N313="snížená",J313,0)</f>
        <v>0</v>
      </c>
      <c r="BG313" s="142">
        <f>IF(N313="zákl. přenesená",J313,0)</f>
        <v>0</v>
      </c>
      <c r="BH313" s="142">
        <f>IF(N313="sníž. přenesená",J313,0)</f>
        <v>0</v>
      </c>
      <c r="BI313" s="142">
        <f>IF(N313="nulová",J313,0)</f>
        <v>0</v>
      </c>
      <c r="BJ313" s="16" t="s">
        <v>82</v>
      </c>
      <c r="BK313" s="142">
        <f>ROUND(I313*H313,2)</f>
        <v>0</v>
      </c>
      <c r="BL313" s="16" t="s">
        <v>165</v>
      </c>
      <c r="BM313" s="141" t="s">
        <v>2025</v>
      </c>
    </row>
    <row r="314" spans="2:65" s="1" customFormat="1" ht="29.25">
      <c r="B314" s="31"/>
      <c r="D314" s="143" t="s">
        <v>167</v>
      </c>
      <c r="F314" s="144" t="s">
        <v>2026</v>
      </c>
      <c r="I314" s="145"/>
      <c r="L314" s="31"/>
      <c r="M314" s="146"/>
      <c r="T314" s="54"/>
      <c r="AT314" s="16" t="s">
        <v>167</v>
      </c>
      <c r="AU314" s="16" t="s">
        <v>82</v>
      </c>
    </row>
    <row r="315" spans="2:65" s="12" customFormat="1">
      <c r="B315" s="149"/>
      <c r="D315" s="143" t="s">
        <v>171</v>
      </c>
      <c r="E315" s="150" t="s">
        <v>1</v>
      </c>
      <c r="F315" s="151" t="s">
        <v>82</v>
      </c>
      <c r="H315" s="152">
        <v>1</v>
      </c>
      <c r="I315" s="153"/>
      <c r="L315" s="149"/>
      <c r="M315" s="154"/>
      <c r="T315" s="155"/>
      <c r="AT315" s="150" t="s">
        <v>171</v>
      </c>
      <c r="AU315" s="150" t="s">
        <v>82</v>
      </c>
      <c r="AV315" s="12" t="s">
        <v>84</v>
      </c>
      <c r="AW315" s="12" t="s">
        <v>31</v>
      </c>
      <c r="AX315" s="12" t="s">
        <v>74</v>
      </c>
      <c r="AY315" s="150" t="s">
        <v>159</v>
      </c>
    </row>
    <row r="316" spans="2:65" s="13" customFormat="1">
      <c r="B316" s="156"/>
      <c r="D316" s="143" t="s">
        <v>171</v>
      </c>
      <c r="E316" s="157" t="s">
        <v>1</v>
      </c>
      <c r="F316" s="158" t="s">
        <v>173</v>
      </c>
      <c r="H316" s="159">
        <v>1</v>
      </c>
      <c r="I316" s="160"/>
      <c r="L316" s="156"/>
      <c r="M316" s="161"/>
      <c r="T316" s="162"/>
      <c r="AT316" s="157" t="s">
        <v>171</v>
      </c>
      <c r="AU316" s="157" t="s">
        <v>82</v>
      </c>
      <c r="AV316" s="13" t="s">
        <v>165</v>
      </c>
      <c r="AW316" s="13" t="s">
        <v>31</v>
      </c>
      <c r="AX316" s="13" t="s">
        <v>82</v>
      </c>
      <c r="AY316" s="157" t="s">
        <v>159</v>
      </c>
    </row>
    <row r="317" spans="2:65" s="1" customFormat="1" ht="16.5" customHeight="1">
      <c r="B317" s="129"/>
      <c r="C317" s="130" t="s">
        <v>470</v>
      </c>
      <c r="D317" s="130" t="s">
        <v>160</v>
      </c>
      <c r="E317" s="131" t="s">
        <v>2027</v>
      </c>
      <c r="F317" s="132" t="s">
        <v>2028</v>
      </c>
      <c r="G317" s="133" t="s">
        <v>218</v>
      </c>
      <c r="H317" s="134">
        <v>1</v>
      </c>
      <c r="I317" s="135"/>
      <c r="J317" s="136">
        <f>ROUND(I317*H317,2)</f>
        <v>0</v>
      </c>
      <c r="K317" s="132" t="s">
        <v>1149</v>
      </c>
      <c r="L317" s="31"/>
      <c r="M317" s="137" t="s">
        <v>1</v>
      </c>
      <c r="N317" s="138" t="s">
        <v>39</v>
      </c>
      <c r="P317" s="139">
        <f>O317*H317</f>
        <v>0</v>
      </c>
      <c r="Q317" s="139">
        <v>0</v>
      </c>
      <c r="R317" s="139">
        <f>Q317*H317</f>
        <v>0</v>
      </c>
      <c r="S317" s="139">
        <v>0</v>
      </c>
      <c r="T317" s="140">
        <f>S317*H317</f>
        <v>0</v>
      </c>
      <c r="AR317" s="141" t="s">
        <v>165</v>
      </c>
      <c r="AT317" s="141" t="s">
        <v>160</v>
      </c>
      <c r="AU317" s="141" t="s">
        <v>82</v>
      </c>
      <c r="AY317" s="16" t="s">
        <v>159</v>
      </c>
      <c r="BE317" s="142">
        <f>IF(N317="základní",J317,0)</f>
        <v>0</v>
      </c>
      <c r="BF317" s="142">
        <f>IF(N317="snížená",J317,0)</f>
        <v>0</v>
      </c>
      <c r="BG317" s="142">
        <f>IF(N317="zákl. přenesená",J317,0)</f>
        <v>0</v>
      </c>
      <c r="BH317" s="142">
        <f>IF(N317="sníž. přenesená",J317,0)</f>
        <v>0</v>
      </c>
      <c r="BI317" s="142">
        <f>IF(N317="nulová",J317,0)</f>
        <v>0</v>
      </c>
      <c r="BJ317" s="16" t="s">
        <v>82</v>
      </c>
      <c r="BK317" s="142">
        <f>ROUND(I317*H317,2)</f>
        <v>0</v>
      </c>
      <c r="BL317" s="16" t="s">
        <v>165</v>
      </c>
      <c r="BM317" s="141" t="s">
        <v>2029</v>
      </c>
    </row>
    <row r="318" spans="2:65" s="1" customFormat="1" ht="29.25">
      <c r="B318" s="31"/>
      <c r="D318" s="143" t="s">
        <v>167</v>
      </c>
      <c r="F318" s="144" t="s">
        <v>2030</v>
      </c>
      <c r="I318" s="145"/>
      <c r="L318" s="31"/>
      <c r="M318" s="146"/>
      <c r="T318" s="54"/>
      <c r="AT318" s="16" t="s">
        <v>167</v>
      </c>
      <c r="AU318" s="16" t="s">
        <v>82</v>
      </c>
    </row>
    <row r="319" spans="2:65" s="12" customFormat="1">
      <c r="B319" s="149"/>
      <c r="D319" s="143" t="s">
        <v>171</v>
      </c>
      <c r="E319" s="150" t="s">
        <v>1</v>
      </c>
      <c r="F319" s="151" t="s">
        <v>82</v>
      </c>
      <c r="H319" s="152">
        <v>1</v>
      </c>
      <c r="I319" s="153"/>
      <c r="L319" s="149"/>
      <c r="M319" s="154"/>
      <c r="T319" s="155"/>
      <c r="AT319" s="150" t="s">
        <v>171</v>
      </c>
      <c r="AU319" s="150" t="s">
        <v>82</v>
      </c>
      <c r="AV319" s="12" t="s">
        <v>84</v>
      </c>
      <c r="AW319" s="12" t="s">
        <v>31</v>
      </c>
      <c r="AX319" s="12" t="s">
        <v>74</v>
      </c>
      <c r="AY319" s="150" t="s">
        <v>159</v>
      </c>
    </row>
    <row r="320" spans="2:65" s="13" customFormat="1">
      <c r="B320" s="156"/>
      <c r="D320" s="143" t="s">
        <v>171</v>
      </c>
      <c r="E320" s="157" t="s">
        <v>1</v>
      </c>
      <c r="F320" s="158" t="s">
        <v>173</v>
      </c>
      <c r="H320" s="159">
        <v>1</v>
      </c>
      <c r="I320" s="160"/>
      <c r="L320" s="156"/>
      <c r="M320" s="161"/>
      <c r="T320" s="162"/>
      <c r="AT320" s="157" t="s">
        <v>171</v>
      </c>
      <c r="AU320" s="157" t="s">
        <v>82</v>
      </c>
      <c r="AV320" s="13" t="s">
        <v>165</v>
      </c>
      <c r="AW320" s="13" t="s">
        <v>31</v>
      </c>
      <c r="AX320" s="13" t="s">
        <v>82</v>
      </c>
      <c r="AY320" s="157" t="s">
        <v>159</v>
      </c>
    </row>
    <row r="321" spans="2:65" s="1" customFormat="1" ht="16.5" customHeight="1">
      <c r="B321" s="129"/>
      <c r="C321" s="130" t="s">
        <v>477</v>
      </c>
      <c r="D321" s="130" t="s">
        <v>160</v>
      </c>
      <c r="E321" s="131" t="s">
        <v>2031</v>
      </c>
      <c r="F321" s="132" t="s">
        <v>2032</v>
      </c>
      <c r="G321" s="133" t="s">
        <v>218</v>
      </c>
      <c r="H321" s="134">
        <v>1</v>
      </c>
      <c r="I321" s="135"/>
      <c r="J321" s="136">
        <f>ROUND(I321*H321,2)</f>
        <v>0</v>
      </c>
      <c r="K321" s="132" t="s">
        <v>1149</v>
      </c>
      <c r="L321" s="31"/>
      <c r="M321" s="137" t="s">
        <v>1</v>
      </c>
      <c r="N321" s="138" t="s">
        <v>39</v>
      </c>
      <c r="P321" s="139">
        <f>O321*H321</f>
        <v>0</v>
      </c>
      <c r="Q321" s="139">
        <v>0</v>
      </c>
      <c r="R321" s="139">
        <f>Q321*H321</f>
        <v>0</v>
      </c>
      <c r="S321" s="139">
        <v>0</v>
      </c>
      <c r="T321" s="140">
        <f>S321*H321</f>
        <v>0</v>
      </c>
      <c r="AR321" s="141" t="s">
        <v>165</v>
      </c>
      <c r="AT321" s="141" t="s">
        <v>160</v>
      </c>
      <c r="AU321" s="141" t="s">
        <v>82</v>
      </c>
      <c r="AY321" s="16" t="s">
        <v>159</v>
      </c>
      <c r="BE321" s="142">
        <f>IF(N321="základní",J321,0)</f>
        <v>0</v>
      </c>
      <c r="BF321" s="142">
        <f>IF(N321="snížená",J321,0)</f>
        <v>0</v>
      </c>
      <c r="BG321" s="142">
        <f>IF(N321="zákl. přenesená",J321,0)</f>
        <v>0</v>
      </c>
      <c r="BH321" s="142">
        <f>IF(N321="sníž. přenesená",J321,0)</f>
        <v>0</v>
      </c>
      <c r="BI321" s="142">
        <f>IF(N321="nulová",J321,0)</f>
        <v>0</v>
      </c>
      <c r="BJ321" s="16" t="s">
        <v>82</v>
      </c>
      <c r="BK321" s="142">
        <f>ROUND(I321*H321,2)</f>
        <v>0</v>
      </c>
      <c r="BL321" s="16" t="s">
        <v>165</v>
      </c>
      <c r="BM321" s="141" t="s">
        <v>2033</v>
      </c>
    </row>
    <row r="322" spans="2:65" s="1" customFormat="1" ht="39">
      <c r="B322" s="31"/>
      <c r="D322" s="143" t="s">
        <v>167</v>
      </c>
      <c r="F322" s="144" t="s">
        <v>2034</v>
      </c>
      <c r="I322" s="145"/>
      <c r="L322" s="31"/>
      <c r="M322" s="146"/>
      <c r="T322" s="54"/>
      <c r="AT322" s="16" t="s">
        <v>167</v>
      </c>
      <c r="AU322" s="16" t="s">
        <v>82</v>
      </c>
    </row>
    <row r="323" spans="2:65" s="12" customFormat="1">
      <c r="B323" s="149"/>
      <c r="D323" s="143" t="s">
        <v>171</v>
      </c>
      <c r="E323" s="150" t="s">
        <v>1</v>
      </c>
      <c r="F323" s="151" t="s">
        <v>82</v>
      </c>
      <c r="H323" s="152">
        <v>1</v>
      </c>
      <c r="I323" s="153"/>
      <c r="L323" s="149"/>
      <c r="M323" s="154"/>
      <c r="T323" s="155"/>
      <c r="AT323" s="150" t="s">
        <v>171</v>
      </c>
      <c r="AU323" s="150" t="s">
        <v>82</v>
      </c>
      <c r="AV323" s="12" t="s">
        <v>84</v>
      </c>
      <c r="AW323" s="12" t="s">
        <v>31</v>
      </c>
      <c r="AX323" s="12" t="s">
        <v>74</v>
      </c>
      <c r="AY323" s="150" t="s">
        <v>159</v>
      </c>
    </row>
    <row r="324" spans="2:65" s="13" customFormat="1">
      <c r="B324" s="156"/>
      <c r="D324" s="143" t="s">
        <v>171</v>
      </c>
      <c r="E324" s="157" t="s">
        <v>1</v>
      </c>
      <c r="F324" s="158" t="s">
        <v>173</v>
      </c>
      <c r="H324" s="159">
        <v>1</v>
      </c>
      <c r="I324" s="160"/>
      <c r="L324" s="156"/>
      <c r="M324" s="161"/>
      <c r="T324" s="162"/>
      <c r="AT324" s="157" t="s">
        <v>171</v>
      </c>
      <c r="AU324" s="157" t="s">
        <v>82</v>
      </c>
      <c r="AV324" s="13" t="s">
        <v>165</v>
      </c>
      <c r="AW324" s="13" t="s">
        <v>31</v>
      </c>
      <c r="AX324" s="13" t="s">
        <v>82</v>
      </c>
      <c r="AY324" s="157" t="s">
        <v>159</v>
      </c>
    </row>
    <row r="325" spans="2:65" s="1" customFormat="1" ht="16.5" customHeight="1">
      <c r="B325" s="129"/>
      <c r="C325" s="130" t="s">
        <v>481</v>
      </c>
      <c r="D325" s="130" t="s">
        <v>160</v>
      </c>
      <c r="E325" s="131" t="s">
        <v>2035</v>
      </c>
      <c r="F325" s="132" t="s">
        <v>2036</v>
      </c>
      <c r="G325" s="133" t="s">
        <v>218</v>
      </c>
      <c r="H325" s="134">
        <v>11</v>
      </c>
      <c r="I325" s="135"/>
      <c r="J325" s="136">
        <f>ROUND(I325*H325,2)</f>
        <v>0</v>
      </c>
      <c r="K325" s="132" t="s">
        <v>1149</v>
      </c>
      <c r="L325" s="31"/>
      <c r="M325" s="137" t="s">
        <v>1</v>
      </c>
      <c r="N325" s="138" t="s">
        <v>39</v>
      </c>
      <c r="P325" s="139">
        <f>O325*H325</f>
        <v>0</v>
      </c>
      <c r="Q325" s="139">
        <v>0</v>
      </c>
      <c r="R325" s="139">
        <f>Q325*H325</f>
        <v>0</v>
      </c>
      <c r="S325" s="139">
        <v>0</v>
      </c>
      <c r="T325" s="140">
        <f>S325*H325</f>
        <v>0</v>
      </c>
      <c r="AR325" s="141" t="s">
        <v>165</v>
      </c>
      <c r="AT325" s="141" t="s">
        <v>160</v>
      </c>
      <c r="AU325" s="141" t="s">
        <v>82</v>
      </c>
      <c r="AY325" s="16" t="s">
        <v>159</v>
      </c>
      <c r="BE325" s="142">
        <f>IF(N325="základní",J325,0)</f>
        <v>0</v>
      </c>
      <c r="BF325" s="142">
        <f>IF(N325="snížená",J325,0)</f>
        <v>0</v>
      </c>
      <c r="BG325" s="142">
        <f>IF(N325="zákl. přenesená",J325,0)</f>
        <v>0</v>
      </c>
      <c r="BH325" s="142">
        <f>IF(N325="sníž. přenesená",J325,0)</f>
        <v>0</v>
      </c>
      <c r="BI325" s="142">
        <f>IF(N325="nulová",J325,0)</f>
        <v>0</v>
      </c>
      <c r="BJ325" s="16" t="s">
        <v>82</v>
      </c>
      <c r="BK325" s="142">
        <f>ROUND(I325*H325,2)</f>
        <v>0</v>
      </c>
      <c r="BL325" s="16" t="s">
        <v>165</v>
      </c>
      <c r="BM325" s="141" t="s">
        <v>2037</v>
      </c>
    </row>
    <row r="326" spans="2:65" s="1" customFormat="1">
      <c r="B326" s="31"/>
      <c r="D326" s="143" t="s">
        <v>167</v>
      </c>
      <c r="F326" s="144" t="s">
        <v>2036</v>
      </c>
      <c r="I326" s="145"/>
      <c r="L326" s="31"/>
      <c r="M326" s="146"/>
      <c r="T326" s="54"/>
      <c r="AT326" s="16" t="s">
        <v>167</v>
      </c>
      <c r="AU326" s="16" t="s">
        <v>82</v>
      </c>
    </row>
    <row r="327" spans="2:65" s="12" customFormat="1">
      <c r="B327" s="149"/>
      <c r="D327" s="143" t="s">
        <v>171</v>
      </c>
      <c r="E327" s="150" t="s">
        <v>1</v>
      </c>
      <c r="F327" s="151" t="s">
        <v>157</v>
      </c>
      <c r="H327" s="152">
        <v>11</v>
      </c>
      <c r="I327" s="153"/>
      <c r="L327" s="149"/>
      <c r="M327" s="154"/>
      <c r="T327" s="155"/>
      <c r="AT327" s="150" t="s">
        <v>171</v>
      </c>
      <c r="AU327" s="150" t="s">
        <v>82</v>
      </c>
      <c r="AV327" s="12" t="s">
        <v>84</v>
      </c>
      <c r="AW327" s="12" t="s">
        <v>31</v>
      </c>
      <c r="AX327" s="12" t="s">
        <v>74</v>
      </c>
      <c r="AY327" s="150" t="s">
        <v>159</v>
      </c>
    </row>
    <row r="328" spans="2:65" s="13" customFormat="1">
      <c r="B328" s="156"/>
      <c r="D328" s="143" t="s">
        <v>171</v>
      </c>
      <c r="E328" s="157" t="s">
        <v>1</v>
      </c>
      <c r="F328" s="158" t="s">
        <v>173</v>
      </c>
      <c r="H328" s="159">
        <v>11</v>
      </c>
      <c r="I328" s="160"/>
      <c r="L328" s="156"/>
      <c r="M328" s="185"/>
      <c r="N328" s="186"/>
      <c r="O328" s="186"/>
      <c r="P328" s="186"/>
      <c r="Q328" s="186"/>
      <c r="R328" s="186"/>
      <c r="S328" s="186"/>
      <c r="T328" s="187"/>
      <c r="AT328" s="157" t="s">
        <v>171</v>
      </c>
      <c r="AU328" s="157" t="s">
        <v>82</v>
      </c>
      <c r="AV328" s="13" t="s">
        <v>165</v>
      </c>
      <c r="AW328" s="13" t="s">
        <v>31</v>
      </c>
      <c r="AX328" s="13" t="s">
        <v>82</v>
      </c>
      <c r="AY328" s="157" t="s">
        <v>159</v>
      </c>
    </row>
    <row r="329" spans="2:65" s="1" customFormat="1" ht="6.95" customHeight="1">
      <c r="B329" s="43"/>
      <c r="C329" s="44"/>
      <c r="D329" s="44"/>
      <c r="E329" s="44"/>
      <c r="F329" s="44"/>
      <c r="G329" s="44"/>
      <c r="H329" s="44"/>
      <c r="I329" s="44"/>
      <c r="J329" s="44"/>
      <c r="K329" s="44"/>
      <c r="L329" s="31"/>
    </row>
  </sheetData>
  <sheetProtection algorithmName="SHA-512" hashValue="xJKIFAUYW4+KJQFIb9oE0cM+HYmGf2E+5rSN5xsuxtfNOU5DIwsr9mwWTK1aRrH3KqqS7lCWfMVcbfzRb87KiQ==" saltValue="AzIbqHUsOPVj4ByGkvp9Qw==" spinCount="100000" sheet="1" objects="1" scenarios="1"/>
  <protectedRanges>
    <protectedRange sqref="B3:K28 B43:K77 I1:I1048576" name="Oblast1"/>
  </protectedRanges>
  <autoFilter ref="C126:K328" xr:uid="{00000000-0009-0000-0000-000007000000}"/>
  <mergeCells count="9">
    <mergeCell ref="E87:H87"/>
    <mergeCell ref="E117:H117"/>
    <mergeCell ref="E119:H119"/>
    <mergeCell ref="L2:V2"/>
    <mergeCell ref="E7:H7"/>
    <mergeCell ref="E9:H9"/>
    <mergeCell ref="E18:H18"/>
    <mergeCell ref="E27:H27"/>
    <mergeCell ref="E85:H85"/>
  </mergeCells>
  <hyperlinks>
    <hyperlink ref="F131" r:id="rId1" xr:uid="{00000000-0004-0000-0700-000000000000}"/>
    <hyperlink ref="F137" r:id="rId2" xr:uid="{00000000-0004-0000-0700-000001000000}"/>
    <hyperlink ref="F143" r:id="rId3" xr:uid="{00000000-0004-0000-0700-000002000000}"/>
    <hyperlink ref="F148" r:id="rId4" xr:uid="{00000000-0004-0000-0700-000003000000}"/>
    <hyperlink ref="F154" r:id="rId5" xr:uid="{00000000-0004-0000-0700-000004000000}"/>
    <hyperlink ref="F164" r:id="rId6" xr:uid="{00000000-0004-0000-0700-000005000000}"/>
    <hyperlink ref="F169" r:id="rId7" xr:uid="{00000000-0004-0000-0700-000006000000}"/>
    <hyperlink ref="F228" r:id="rId8" xr:uid="{00000000-0004-0000-0700-000007000000}"/>
    <hyperlink ref="F265" r:id="rId9" xr:uid="{00000000-0004-0000-0700-000008000000}"/>
    <hyperlink ref="F268" r:id="rId10" xr:uid="{00000000-0004-0000-0700-000009000000}"/>
    <hyperlink ref="F273" r:id="rId11" xr:uid="{00000000-0004-0000-0700-00000A000000}"/>
    <hyperlink ref="F277" r:id="rId12" xr:uid="{00000000-0004-0000-0700-00000B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BM231"/>
  <sheetViews>
    <sheetView showGridLines="0" topLeftCell="A113" workbookViewId="0">
      <selection activeCell="I38" sqref="I38"/>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10" t="s">
        <v>5</v>
      </c>
      <c r="M2" s="199"/>
      <c r="N2" s="199"/>
      <c r="O2" s="199"/>
      <c r="P2" s="199"/>
      <c r="Q2" s="199"/>
      <c r="R2" s="199"/>
      <c r="S2" s="199"/>
      <c r="T2" s="199"/>
      <c r="U2" s="199"/>
      <c r="V2" s="199"/>
      <c r="AT2" s="16" t="s">
        <v>105</v>
      </c>
    </row>
    <row r="3" spans="2:46" ht="6.95" customHeight="1">
      <c r="B3" s="17"/>
      <c r="C3" s="18"/>
      <c r="D3" s="18"/>
      <c r="E3" s="18"/>
      <c r="F3" s="18"/>
      <c r="G3" s="18"/>
      <c r="H3" s="18"/>
      <c r="I3" s="18"/>
      <c r="J3" s="18"/>
      <c r="K3" s="18"/>
      <c r="L3" s="19"/>
      <c r="AT3" s="16" t="s">
        <v>84</v>
      </c>
    </row>
    <row r="4" spans="2:46" ht="24.95" customHeight="1">
      <c r="B4" s="19"/>
      <c r="D4" s="20" t="s">
        <v>112</v>
      </c>
      <c r="L4" s="19"/>
      <c r="M4" s="86" t="s">
        <v>10</v>
      </c>
      <c r="AT4" s="16" t="s">
        <v>3</v>
      </c>
    </row>
    <row r="5" spans="2:46" ht="6.95" customHeight="1">
      <c r="B5" s="19"/>
      <c r="L5" s="19"/>
    </row>
    <row r="6" spans="2:46" ht="12" customHeight="1">
      <c r="B6" s="19"/>
      <c r="D6" s="26" t="s">
        <v>16</v>
      </c>
      <c r="L6" s="19"/>
    </row>
    <row r="7" spans="2:46" ht="16.5" customHeight="1">
      <c r="B7" s="19"/>
      <c r="E7" s="230" t="str">
        <f>'Rekapitulace stavby'!K6</f>
        <v>Mánesovy sady</v>
      </c>
      <c r="F7" s="231"/>
      <c r="G7" s="231"/>
      <c r="H7" s="231"/>
      <c r="L7" s="19"/>
    </row>
    <row r="8" spans="2:46" s="1" customFormat="1" ht="12" customHeight="1">
      <c r="B8" s="31"/>
      <c r="D8" s="26" t="s">
        <v>113</v>
      </c>
      <c r="L8" s="31"/>
    </row>
    <row r="9" spans="2:46" s="1" customFormat="1" ht="16.5" customHeight="1">
      <c r="B9" s="31"/>
      <c r="E9" s="219" t="s">
        <v>2038</v>
      </c>
      <c r="F9" s="229"/>
      <c r="G9" s="229"/>
      <c r="H9" s="229"/>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19. 9. 2023</v>
      </c>
      <c r="L12" s="31"/>
    </row>
    <row r="13" spans="2:46" s="1" customFormat="1" ht="10.9" customHeight="1">
      <c r="B13" s="31"/>
      <c r="L13" s="31"/>
    </row>
    <row r="14" spans="2:46" s="1" customFormat="1" ht="12" customHeight="1">
      <c r="B14" s="31"/>
      <c r="D14" s="26" t="s">
        <v>24</v>
      </c>
      <c r="I14" s="26" t="s">
        <v>25</v>
      </c>
      <c r="J14" s="24" t="str">
        <f>IF('Rekapitulace stavby'!AN10="","",'Rekapitulace stavby'!AN10)</f>
        <v/>
      </c>
      <c r="L14" s="31"/>
    </row>
    <row r="15" spans="2:46" s="1" customFormat="1" ht="18" customHeight="1">
      <c r="B15" s="31"/>
      <c r="E15" s="24" t="str">
        <f>IF('Rekapitulace stavby'!E11="","",'Rekapitulace stavby'!E11)</f>
        <v xml:space="preserve"> </v>
      </c>
      <c r="I15" s="26" t="s">
        <v>27</v>
      </c>
      <c r="J15" s="24" t="str">
        <f>IF('Rekapitulace stavby'!AN11="","",'Rekapitulace stavby'!AN11)</f>
        <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2" t="str">
        <f>'Rekapitulace stavby'!E14</f>
        <v>Vyplň údaj</v>
      </c>
      <c r="F18" s="198"/>
      <c r="G18" s="198"/>
      <c r="H18" s="198"/>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tr">
        <f>IF('Rekapitulace stavby'!AN16="","",'Rekapitulace stavby'!AN16)</f>
        <v/>
      </c>
      <c r="L20" s="31"/>
    </row>
    <row r="21" spans="2:12" s="1" customFormat="1" ht="18" customHeight="1">
      <c r="B21" s="31"/>
      <c r="E21" s="24" t="str">
        <f>IF('Rekapitulace stavby'!E17="","",'Rekapitulace stavby'!E17)</f>
        <v xml:space="preserve"> </v>
      </c>
      <c r="I21" s="26" t="s">
        <v>27</v>
      </c>
      <c r="J21" s="24" t="str">
        <f>IF('Rekapitulace stavby'!AN17="","",'Rekapitulace stavby'!AN17)</f>
        <v/>
      </c>
      <c r="L21" s="31"/>
    </row>
    <row r="22" spans="2:12" s="1" customFormat="1" ht="6.95" customHeight="1">
      <c r="B22" s="31"/>
      <c r="L22" s="31"/>
    </row>
    <row r="23" spans="2:12" s="1" customFormat="1" ht="12" customHeight="1">
      <c r="B23" s="31"/>
      <c r="D23" s="26" t="s">
        <v>32</v>
      </c>
      <c r="I23" s="26" t="s">
        <v>25</v>
      </c>
      <c r="J23" s="24" t="str">
        <f>IF('Rekapitulace stavby'!AN19="","",'Rekapitulace stavby'!AN19)</f>
        <v/>
      </c>
      <c r="L23" s="31"/>
    </row>
    <row r="24" spans="2:12" s="1" customFormat="1" ht="18" customHeight="1">
      <c r="B24" s="31"/>
      <c r="E24" s="24" t="str">
        <f>IF('Rekapitulace stavby'!E20="","",'Rekapitulace stavby'!E20)</f>
        <v xml:space="preserve"> </v>
      </c>
      <c r="I24" s="26" t="s">
        <v>27</v>
      </c>
      <c r="J24" s="24" t="str">
        <f>IF('Rekapitulace stavby'!AN20="","",'Rekapitulace stavby'!AN20)</f>
        <v/>
      </c>
      <c r="L24" s="31"/>
    </row>
    <row r="25" spans="2:12" s="1" customFormat="1" ht="6.95" customHeight="1">
      <c r="B25" s="31"/>
      <c r="L25" s="31"/>
    </row>
    <row r="26" spans="2:12" s="1" customFormat="1" ht="12" customHeight="1">
      <c r="B26" s="31"/>
      <c r="D26" s="26" t="s">
        <v>33</v>
      </c>
      <c r="L26" s="31"/>
    </row>
    <row r="27" spans="2:12" s="7" customFormat="1" ht="16.5" customHeight="1">
      <c r="B27" s="87"/>
      <c r="E27" s="203" t="s">
        <v>1</v>
      </c>
      <c r="F27" s="203"/>
      <c r="G27" s="203"/>
      <c r="H27" s="203"/>
      <c r="L27" s="87"/>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8" t="s">
        <v>34</v>
      </c>
      <c r="J30" s="64">
        <f>ROUND(J125, 2)</f>
        <v>0</v>
      </c>
      <c r="L30" s="31"/>
    </row>
    <row r="31" spans="2:12" s="1" customFormat="1" ht="6.95" customHeight="1">
      <c r="B31" s="31"/>
      <c r="D31" s="52"/>
      <c r="E31" s="52"/>
      <c r="F31" s="52"/>
      <c r="G31" s="52"/>
      <c r="H31" s="52"/>
      <c r="I31" s="52"/>
      <c r="J31" s="52"/>
      <c r="K31" s="52"/>
      <c r="L31" s="31"/>
    </row>
    <row r="32" spans="2:12" s="1" customFormat="1" ht="14.45" customHeight="1">
      <c r="B32" s="31"/>
      <c r="F32" s="34" t="s">
        <v>36</v>
      </c>
      <c r="I32" s="34" t="s">
        <v>35</v>
      </c>
      <c r="J32" s="34" t="s">
        <v>37</v>
      </c>
      <c r="L32" s="31"/>
    </row>
    <row r="33" spans="2:12" s="1" customFormat="1" ht="14.45" customHeight="1">
      <c r="B33" s="31"/>
      <c r="D33" s="89" t="s">
        <v>38</v>
      </c>
      <c r="E33" s="26" t="s">
        <v>39</v>
      </c>
      <c r="F33" s="90">
        <f>ROUND((SUM(BE125:BE230)),  2)</f>
        <v>0</v>
      </c>
      <c r="I33" s="91">
        <v>0.21</v>
      </c>
      <c r="J33" s="90">
        <f>ROUND(((SUM(BE125:BE230))*I33),  2)</f>
        <v>0</v>
      </c>
      <c r="L33" s="31"/>
    </row>
    <row r="34" spans="2:12" s="1" customFormat="1" ht="14.45" customHeight="1">
      <c r="B34" s="31"/>
      <c r="E34" s="26" t="s">
        <v>40</v>
      </c>
      <c r="F34" s="90">
        <f>ROUND((SUM(BF125:BF230)),  2)</f>
        <v>0</v>
      </c>
      <c r="I34" s="91">
        <v>0.12</v>
      </c>
      <c r="J34" s="90">
        <f>ROUND(((SUM(BF125:BF230))*I34),  2)</f>
        <v>0</v>
      </c>
      <c r="L34" s="31"/>
    </row>
    <row r="35" spans="2:12" s="1" customFormat="1" ht="14.45" hidden="1" customHeight="1">
      <c r="B35" s="31"/>
      <c r="E35" s="26" t="s">
        <v>41</v>
      </c>
      <c r="F35" s="90">
        <f>ROUND((SUM(BG125:BG230)),  2)</f>
        <v>0</v>
      </c>
      <c r="I35" s="91">
        <v>0.21</v>
      </c>
      <c r="J35" s="90">
        <f>0</f>
        <v>0</v>
      </c>
      <c r="L35" s="31"/>
    </row>
    <row r="36" spans="2:12" s="1" customFormat="1" ht="14.45" hidden="1" customHeight="1">
      <c r="B36" s="31"/>
      <c r="E36" s="26" t="s">
        <v>42</v>
      </c>
      <c r="F36" s="90">
        <f>ROUND((SUM(BH125:BH230)),  2)</f>
        <v>0</v>
      </c>
      <c r="I36" s="91">
        <v>0.15</v>
      </c>
      <c r="J36" s="90">
        <f>0</f>
        <v>0</v>
      </c>
      <c r="L36" s="31"/>
    </row>
    <row r="37" spans="2:12" s="1" customFormat="1" ht="14.45" hidden="1" customHeight="1">
      <c r="B37" s="31"/>
      <c r="E37" s="26" t="s">
        <v>43</v>
      </c>
      <c r="F37" s="90">
        <f>ROUND((SUM(BI125:BI230)),  2)</f>
        <v>0</v>
      </c>
      <c r="I37" s="91">
        <v>0</v>
      </c>
      <c r="J37" s="90">
        <f>0</f>
        <v>0</v>
      </c>
      <c r="L37" s="31"/>
    </row>
    <row r="38" spans="2:12" s="1" customFormat="1" ht="6.95" customHeight="1">
      <c r="B38" s="31"/>
      <c r="L38" s="31"/>
    </row>
    <row r="39" spans="2:12" s="1" customFormat="1" ht="25.35" customHeight="1">
      <c r="B39" s="31"/>
      <c r="C39" s="92"/>
      <c r="D39" s="93" t="s">
        <v>44</v>
      </c>
      <c r="E39" s="55"/>
      <c r="F39" s="55"/>
      <c r="G39" s="94" t="s">
        <v>45</v>
      </c>
      <c r="H39" s="95" t="s">
        <v>46</v>
      </c>
      <c r="I39" s="55"/>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47</v>
      </c>
      <c r="E50" s="41"/>
      <c r="F50" s="41"/>
      <c r="G50" s="40" t="s">
        <v>48</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49</v>
      </c>
      <c r="E61" s="33"/>
      <c r="F61" s="98" t="s">
        <v>50</v>
      </c>
      <c r="G61" s="42" t="s">
        <v>49</v>
      </c>
      <c r="H61" s="33"/>
      <c r="I61" s="33"/>
      <c r="J61" s="99" t="s">
        <v>50</v>
      </c>
      <c r="K61" s="33"/>
      <c r="L61" s="31"/>
    </row>
    <row r="62" spans="2:12">
      <c r="B62" s="19"/>
      <c r="L62" s="19"/>
    </row>
    <row r="63" spans="2:12">
      <c r="B63" s="19"/>
      <c r="L63" s="19"/>
    </row>
    <row r="64" spans="2:12">
      <c r="B64" s="19"/>
      <c r="L64" s="19"/>
    </row>
    <row r="65" spans="2:12" s="1" customFormat="1" ht="12.75">
      <c r="B65" s="31"/>
      <c r="D65" s="40" t="s">
        <v>51</v>
      </c>
      <c r="E65" s="41"/>
      <c r="F65" s="41"/>
      <c r="G65" s="40" t="s">
        <v>52</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49</v>
      </c>
      <c r="E76" s="33"/>
      <c r="F76" s="98" t="s">
        <v>50</v>
      </c>
      <c r="G76" s="42" t="s">
        <v>49</v>
      </c>
      <c r="H76" s="33"/>
      <c r="I76" s="33"/>
      <c r="J76" s="99" t="s">
        <v>50</v>
      </c>
      <c r="K76" s="33"/>
      <c r="L76" s="31"/>
    </row>
    <row r="77" spans="2:12" s="1" customFormat="1" ht="14.45" customHeight="1">
      <c r="B77" s="43"/>
      <c r="C77" s="44"/>
      <c r="D77" s="44"/>
      <c r="E77" s="44"/>
      <c r="F77" s="44"/>
      <c r="G77" s="44"/>
      <c r="H77" s="44"/>
      <c r="I77" s="44"/>
      <c r="J77" s="44"/>
      <c r="K77" s="44"/>
      <c r="L77" s="31"/>
    </row>
    <row r="81" spans="2:47" s="1" customFormat="1" ht="6.95" customHeight="1">
      <c r="B81" s="45"/>
      <c r="C81" s="46"/>
      <c r="D81" s="46"/>
      <c r="E81" s="46"/>
      <c r="F81" s="46"/>
      <c r="G81" s="46"/>
      <c r="H81" s="46"/>
      <c r="I81" s="46"/>
      <c r="J81" s="46"/>
      <c r="K81" s="46"/>
      <c r="L81" s="31"/>
    </row>
    <row r="82" spans="2:47" s="1" customFormat="1" ht="24.95" customHeight="1">
      <c r="B82" s="31"/>
      <c r="C82" s="20" t="s">
        <v>115</v>
      </c>
      <c r="L82" s="31"/>
    </row>
    <row r="83" spans="2:47" s="1" customFormat="1" ht="6.95" customHeight="1">
      <c r="B83" s="31"/>
      <c r="L83" s="31"/>
    </row>
    <row r="84" spans="2:47" s="1" customFormat="1" ht="12" customHeight="1">
      <c r="B84" s="31"/>
      <c r="C84" s="26" t="s">
        <v>16</v>
      </c>
      <c r="L84" s="31"/>
    </row>
    <row r="85" spans="2:47" s="1" customFormat="1" ht="16.5" customHeight="1">
      <c r="B85" s="31"/>
      <c r="E85" s="230" t="str">
        <f>E7</f>
        <v>Mánesovy sady</v>
      </c>
      <c r="F85" s="231"/>
      <c r="G85" s="231"/>
      <c r="H85" s="231"/>
      <c r="L85" s="31"/>
    </row>
    <row r="86" spans="2:47" s="1" customFormat="1" ht="12" customHeight="1">
      <c r="B86" s="31"/>
      <c r="C86" s="26" t="s">
        <v>113</v>
      </c>
      <c r="L86" s="31"/>
    </row>
    <row r="87" spans="2:47" s="1" customFormat="1" ht="16.5" customHeight="1">
      <c r="B87" s="31"/>
      <c r="E87" s="219" t="str">
        <f>E9</f>
        <v>SO.M.04 - Psí louka</v>
      </c>
      <c r="F87" s="229"/>
      <c r="G87" s="229"/>
      <c r="H87" s="229"/>
      <c r="L87" s="31"/>
    </row>
    <row r="88" spans="2:47" s="1" customFormat="1" ht="6.95" customHeight="1">
      <c r="B88" s="31"/>
      <c r="L88" s="31"/>
    </row>
    <row r="89" spans="2:47" s="1" customFormat="1" ht="12" customHeight="1">
      <c r="B89" s="31"/>
      <c r="C89" s="26" t="s">
        <v>20</v>
      </c>
      <c r="F89" s="24" t="str">
        <f>F12</f>
        <v>Ústí nad Labem</v>
      </c>
      <c r="I89" s="26" t="s">
        <v>22</v>
      </c>
      <c r="J89" s="51" t="str">
        <f>IF(J12="","",J12)</f>
        <v>19. 9. 2023</v>
      </c>
      <c r="L89" s="31"/>
    </row>
    <row r="90" spans="2:47" s="1" customFormat="1" ht="6.95" customHeight="1">
      <c r="B90" s="31"/>
      <c r="L90" s="31"/>
    </row>
    <row r="91" spans="2:47" s="1" customFormat="1" ht="15.2" customHeight="1">
      <c r="B91" s="31"/>
      <c r="C91" s="26" t="s">
        <v>24</v>
      </c>
      <c r="F91" s="24" t="str">
        <f>E15</f>
        <v xml:space="preserve"> </v>
      </c>
      <c r="I91" s="26" t="s">
        <v>30</v>
      </c>
      <c r="J91" s="29" t="str">
        <f>E21</f>
        <v xml:space="preserve"> </v>
      </c>
      <c r="L91" s="31"/>
    </row>
    <row r="92" spans="2:47" s="1" customFormat="1" ht="15.2" customHeight="1">
      <c r="B92" s="31"/>
      <c r="C92" s="26" t="s">
        <v>28</v>
      </c>
      <c r="F92" s="24" t="str">
        <f>IF(E18="","",E18)</f>
        <v>Vyplň údaj</v>
      </c>
      <c r="I92" s="26" t="s">
        <v>32</v>
      </c>
      <c r="J92" s="29" t="str">
        <f>E24</f>
        <v xml:space="preserve"> </v>
      </c>
      <c r="L92" s="31"/>
    </row>
    <row r="93" spans="2:47" s="1" customFormat="1" ht="10.35" customHeight="1">
      <c r="B93" s="31"/>
      <c r="L93" s="31"/>
    </row>
    <row r="94" spans="2:47" s="1" customFormat="1" ht="29.25" customHeight="1">
      <c r="B94" s="31"/>
      <c r="C94" s="100" t="s">
        <v>116</v>
      </c>
      <c r="D94" s="92"/>
      <c r="E94" s="92"/>
      <c r="F94" s="92"/>
      <c r="G94" s="92"/>
      <c r="H94" s="92"/>
      <c r="I94" s="92"/>
      <c r="J94" s="101" t="s">
        <v>117</v>
      </c>
      <c r="K94" s="92"/>
      <c r="L94" s="31"/>
    </row>
    <row r="95" spans="2:47" s="1" customFormat="1" ht="10.35" customHeight="1">
      <c r="B95" s="31"/>
      <c r="L95" s="31"/>
    </row>
    <row r="96" spans="2:47" s="1" customFormat="1" ht="22.9" customHeight="1">
      <c r="B96" s="31"/>
      <c r="C96" s="102" t="s">
        <v>118</v>
      </c>
      <c r="J96" s="64">
        <f>J125</f>
        <v>0</v>
      </c>
      <c r="L96" s="31"/>
      <c r="AU96" s="16" t="s">
        <v>119</v>
      </c>
    </row>
    <row r="97" spans="2:12" s="8" customFormat="1" ht="24.95" customHeight="1">
      <c r="B97" s="103"/>
      <c r="D97" s="104" t="s">
        <v>121</v>
      </c>
      <c r="E97" s="105"/>
      <c r="F97" s="105"/>
      <c r="G97" s="105"/>
      <c r="H97" s="105"/>
      <c r="I97" s="105"/>
      <c r="J97" s="106">
        <f>J126</f>
        <v>0</v>
      </c>
      <c r="L97" s="103"/>
    </row>
    <row r="98" spans="2:12" s="8" customFormat="1" ht="24.95" customHeight="1">
      <c r="B98" s="103"/>
      <c r="D98" s="104" t="s">
        <v>2039</v>
      </c>
      <c r="E98" s="105"/>
      <c r="F98" s="105"/>
      <c r="G98" s="105"/>
      <c r="H98" s="105"/>
      <c r="I98" s="105"/>
      <c r="J98" s="106">
        <f>J132</f>
        <v>0</v>
      </c>
      <c r="L98" s="103"/>
    </row>
    <row r="99" spans="2:12" s="8" customFormat="1" ht="24.95" customHeight="1">
      <c r="B99" s="103"/>
      <c r="D99" s="104" t="s">
        <v>127</v>
      </c>
      <c r="E99" s="105"/>
      <c r="F99" s="105"/>
      <c r="G99" s="105"/>
      <c r="H99" s="105"/>
      <c r="I99" s="105"/>
      <c r="J99" s="106">
        <f>J137</f>
        <v>0</v>
      </c>
      <c r="L99" s="103"/>
    </row>
    <row r="100" spans="2:12" s="8" customFormat="1" ht="24.95" customHeight="1">
      <c r="B100" s="103"/>
      <c r="D100" s="104" t="s">
        <v>2040</v>
      </c>
      <c r="E100" s="105"/>
      <c r="F100" s="105"/>
      <c r="G100" s="105"/>
      <c r="H100" s="105"/>
      <c r="I100" s="105"/>
      <c r="J100" s="106">
        <f>J143</f>
        <v>0</v>
      </c>
      <c r="L100" s="103"/>
    </row>
    <row r="101" spans="2:12" s="8" customFormat="1" ht="24.95" customHeight="1">
      <c r="B101" s="103"/>
      <c r="D101" s="104" t="s">
        <v>133</v>
      </c>
      <c r="E101" s="105"/>
      <c r="F101" s="105"/>
      <c r="G101" s="105"/>
      <c r="H101" s="105"/>
      <c r="I101" s="105"/>
      <c r="J101" s="106">
        <f>J148</f>
        <v>0</v>
      </c>
      <c r="L101" s="103"/>
    </row>
    <row r="102" spans="2:12" s="9" customFormat="1" ht="19.899999999999999" customHeight="1">
      <c r="B102" s="107"/>
      <c r="D102" s="108" t="s">
        <v>1156</v>
      </c>
      <c r="E102" s="109"/>
      <c r="F102" s="109"/>
      <c r="G102" s="109"/>
      <c r="H102" s="109"/>
      <c r="I102" s="109"/>
      <c r="J102" s="110">
        <f>J149</f>
        <v>0</v>
      </c>
      <c r="L102" s="107"/>
    </row>
    <row r="103" spans="2:12" s="9" customFormat="1" ht="19.899999999999999" customHeight="1">
      <c r="B103" s="107"/>
      <c r="D103" s="108" t="s">
        <v>2041</v>
      </c>
      <c r="E103" s="109"/>
      <c r="F103" s="109"/>
      <c r="G103" s="109"/>
      <c r="H103" s="109"/>
      <c r="I103" s="109"/>
      <c r="J103" s="110">
        <f>J184</f>
        <v>0</v>
      </c>
      <c r="L103" s="107"/>
    </row>
    <row r="104" spans="2:12" s="9" customFormat="1" ht="19.899999999999999" customHeight="1">
      <c r="B104" s="107"/>
      <c r="D104" s="108" t="s">
        <v>1158</v>
      </c>
      <c r="E104" s="109"/>
      <c r="F104" s="109"/>
      <c r="G104" s="109"/>
      <c r="H104" s="109"/>
      <c r="I104" s="109"/>
      <c r="J104" s="110">
        <f>J192</f>
        <v>0</v>
      </c>
      <c r="L104" s="107"/>
    </row>
    <row r="105" spans="2:12" s="8" customFormat="1" ht="24.95" customHeight="1">
      <c r="B105" s="103"/>
      <c r="D105" s="104" t="s">
        <v>2042</v>
      </c>
      <c r="E105" s="105"/>
      <c r="F105" s="105"/>
      <c r="G105" s="105"/>
      <c r="H105" s="105"/>
      <c r="I105" s="105"/>
      <c r="J105" s="106">
        <f>J202</f>
        <v>0</v>
      </c>
      <c r="L105" s="103"/>
    </row>
    <row r="106" spans="2:12" s="1" customFormat="1" ht="21.75" customHeight="1">
      <c r="B106" s="31"/>
      <c r="L106" s="31"/>
    </row>
    <row r="107" spans="2:12" s="1" customFormat="1" ht="6.95" customHeight="1">
      <c r="B107" s="43"/>
      <c r="C107" s="44"/>
      <c r="D107" s="44"/>
      <c r="E107" s="44"/>
      <c r="F107" s="44"/>
      <c r="G107" s="44"/>
      <c r="H107" s="44"/>
      <c r="I107" s="44"/>
      <c r="J107" s="44"/>
      <c r="K107" s="44"/>
      <c r="L107" s="31"/>
    </row>
    <row r="111" spans="2:12" s="1" customFormat="1" ht="6.95" customHeight="1">
      <c r="B111" s="45"/>
      <c r="C111" s="46"/>
      <c r="D111" s="46"/>
      <c r="E111" s="46"/>
      <c r="F111" s="46"/>
      <c r="G111" s="46"/>
      <c r="H111" s="46"/>
      <c r="I111" s="46"/>
      <c r="J111" s="46"/>
      <c r="K111" s="46"/>
      <c r="L111" s="31"/>
    </row>
    <row r="112" spans="2:12" s="1" customFormat="1" ht="24.95" customHeight="1">
      <c r="B112" s="31"/>
      <c r="C112" s="20" t="s">
        <v>144</v>
      </c>
      <c r="L112" s="31"/>
    </row>
    <row r="113" spans="2:65" s="1" customFormat="1" ht="6.95" customHeight="1">
      <c r="B113" s="31"/>
      <c r="L113" s="31"/>
    </row>
    <row r="114" spans="2:65" s="1" customFormat="1" ht="12" customHeight="1">
      <c r="B114" s="31"/>
      <c r="C114" s="26" t="s">
        <v>16</v>
      </c>
      <c r="L114" s="31"/>
    </row>
    <row r="115" spans="2:65" s="1" customFormat="1" ht="16.5" customHeight="1">
      <c r="B115" s="31"/>
      <c r="E115" s="230" t="str">
        <f>E7</f>
        <v>Mánesovy sady</v>
      </c>
      <c r="F115" s="231"/>
      <c r="G115" s="231"/>
      <c r="H115" s="231"/>
      <c r="L115" s="31"/>
    </row>
    <row r="116" spans="2:65" s="1" customFormat="1" ht="12" customHeight="1">
      <c r="B116" s="31"/>
      <c r="C116" s="26" t="s">
        <v>113</v>
      </c>
      <c r="L116" s="31"/>
    </row>
    <row r="117" spans="2:65" s="1" customFormat="1" ht="16.5" customHeight="1">
      <c r="B117" s="31"/>
      <c r="E117" s="219" t="str">
        <f>E9</f>
        <v>SO.M.04 - Psí louka</v>
      </c>
      <c r="F117" s="229"/>
      <c r="G117" s="229"/>
      <c r="H117" s="229"/>
      <c r="L117" s="31"/>
    </row>
    <row r="118" spans="2:65" s="1" customFormat="1" ht="6.95" customHeight="1">
      <c r="B118" s="31"/>
      <c r="L118" s="31"/>
    </row>
    <row r="119" spans="2:65" s="1" customFormat="1" ht="12" customHeight="1">
      <c r="B119" s="31"/>
      <c r="C119" s="26" t="s">
        <v>20</v>
      </c>
      <c r="F119" s="24" t="str">
        <f>F12</f>
        <v>Ústí nad Labem</v>
      </c>
      <c r="I119" s="26" t="s">
        <v>22</v>
      </c>
      <c r="J119" s="51" t="str">
        <f>IF(J12="","",J12)</f>
        <v>19. 9. 2023</v>
      </c>
      <c r="L119" s="31"/>
    </row>
    <row r="120" spans="2:65" s="1" customFormat="1" ht="6.95" customHeight="1">
      <c r="B120" s="31"/>
      <c r="L120" s="31"/>
    </row>
    <row r="121" spans="2:65" s="1" customFormat="1" ht="15.2" customHeight="1">
      <c r="B121" s="31"/>
      <c r="C121" s="26" t="s">
        <v>24</v>
      </c>
      <c r="F121" s="24" t="str">
        <f>E15</f>
        <v xml:space="preserve"> </v>
      </c>
      <c r="I121" s="26" t="s">
        <v>30</v>
      </c>
      <c r="J121" s="29" t="str">
        <f>E21</f>
        <v xml:space="preserve"> </v>
      </c>
      <c r="L121" s="31"/>
    </row>
    <row r="122" spans="2:65" s="1" customFormat="1" ht="15.2" customHeight="1">
      <c r="B122" s="31"/>
      <c r="C122" s="26" t="s">
        <v>28</v>
      </c>
      <c r="F122" s="24" t="str">
        <f>IF(E18="","",E18)</f>
        <v>Vyplň údaj</v>
      </c>
      <c r="I122" s="26" t="s">
        <v>32</v>
      </c>
      <c r="J122" s="29" t="str">
        <f>E24</f>
        <v xml:space="preserve"> </v>
      </c>
      <c r="L122" s="31"/>
    </row>
    <row r="123" spans="2:65" s="1" customFormat="1" ht="10.35" customHeight="1">
      <c r="B123" s="31"/>
      <c r="L123" s="31"/>
    </row>
    <row r="124" spans="2:65" s="10" customFormat="1" ht="29.25" customHeight="1">
      <c r="B124" s="111"/>
      <c r="C124" s="112" t="s">
        <v>145</v>
      </c>
      <c r="D124" s="113" t="s">
        <v>59</v>
      </c>
      <c r="E124" s="113" t="s">
        <v>55</v>
      </c>
      <c r="F124" s="113" t="s">
        <v>56</v>
      </c>
      <c r="G124" s="113" t="s">
        <v>146</v>
      </c>
      <c r="H124" s="113" t="s">
        <v>147</v>
      </c>
      <c r="I124" s="113" t="s">
        <v>148</v>
      </c>
      <c r="J124" s="113" t="s">
        <v>117</v>
      </c>
      <c r="K124" s="114" t="s">
        <v>149</v>
      </c>
      <c r="L124" s="111"/>
      <c r="M124" s="57" t="s">
        <v>1</v>
      </c>
      <c r="N124" s="58" t="s">
        <v>38</v>
      </c>
      <c r="O124" s="58" t="s">
        <v>150</v>
      </c>
      <c r="P124" s="58" t="s">
        <v>151</v>
      </c>
      <c r="Q124" s="58" t="s">
        <v>152</v>
      </c>
      <c r="R124" s="58" t="s">
        <v>153</v>
      </c>
      <c r="S124" s="58" t="s">
        <v>154</v>
      </c>
      <c r="T124" s="59" t="s">
        <v>155</v>
      </c>
    </row>
    <row r="125" spans="2:65" s="1" customFormat="1" ht="22.9" customHeight="1">
      <c r="B125" s="31"/>
      <c r="C125" s="62" t="s">
        <v>156</v>
      </c>
      <c r="J125" s="115">
        <f>BK125</f>
        <v>0</v>
      </c>
      <c r="L125" s="31"/>
      <c r="M125" s="60"/>
      <c r="N125" s="52"/>
      <c r="O125" s="52"/>
      <c r="P125" s="116">
        <f>P126+P132+P137+P143+P148+P202</f>
        <v>0</v>
      </c>
      <c r="Q125" s="52"/>
      <c r="R125" s="116">
        <f>R126+R132+R137+R143+R148+R202</f>
        <v>19.079775000000001</v>
      </c>
      <c r="S125" s="52"/>
      <c r="T125" s="117">
        <f>T126+T132+T137+T143+T148+T202</f>
        <v>0</v>
      </c>
      <c r="AT125" s="16" t="s">
        <v>73</v>
      </c>
      <c r="AU125" s="16" t="s">
        <v>119</v>
      </c>
      <c r="BK125" s="118">
        <f>BK126+BK132+BK137+BK143+BK148+BK202</f>
        <v>0</v>
      </c>
    </row>
    <row r="126" spans="2:65" s="11" customFormat="1" ht="25.9" customHeight="1">
      <c r="B126" s="119"/>
      <c r="D126" s="120" t="s">
        <v>73</v>
      </c>
      <c r="E126" s="121" t="s">
        <v>222</v>
      </c>
      <c r="F126" s="121" t="s">
        <v>223</v>
      </c>
      <c r="I126" s="122"/>
      <c r="J126" s="123">
        <f>BK126</f>
        <v>0</v>
      </c>
      <c r="L126" s="119"/>
      <c r="M126" s="124"/>
      <c r="P126" s="125">
        <f>SUM(P127:P131)</f>
        <v>0</v>
      </c>
      <c r="R126" s="125">
        <f>SUM(R127:R131)</f>
        <v>0</v>
      </c>
      <c r="T126" s="126">
        <f>SUM(T127:T131)</f>
        <v>0</v>
      </c>
      <c r="AR126" s="120" t="s">
        <v>82</v>
      </c>
      <c r="AT126" s="127" t="s">
        <v>73</v>
      </c>
      <c r="AU126" s="127" t="s">
        <v>74</v>
      </c>
      <c r="AY126" s="120" t="s">
        <v>159</v>
      </c>
      <c r="BK126" s="128">
        <f>SUM(BK127:BK131)</f>
        <v>0</v>
      </c>
    </row>
    <row r="127" spans="2:65" s="1" customFormat="1" ht="16.5" customHeight="1">
      <c r="B127" s="129"/>
      <c r="C127" s="130" t="s">
        <v>82</v>
      </c>
      <c r="D127" s="130" t="s">
        <v>160</v>
      </c>
      <c r="E127" s="131" t="s">
        <v>232</v>
      </c>
      <c r="F127" s="132" t="s">
        <v>233</v>
      </c>
      <c r="G127" s="133" t="s">
        <v>202</v>
      </c>
      <c r="H127" s="134">
        <v>6.6</v>
      </c>
      <c r="I127" s="135"/>
      <c r="J127" s="136">
        <f>ROUND(I127*H127,2)</f>
        <v>0</v>
      </c>
      <c r="K127" s="132" t="s">
        <v>164</v>
      </c>
      <c r="L127" s="31"/>
      <c r="M127" s="137" t="s">
        <v>1</v>
      </c>
      <c r="N127" s="138" t="s">
        <v>39</v>
      </c>
      <c r="P127" s="139">
        <f>O127*H127</f>
        <v>0</v>
      </c>
      <c r="Q127" s="139">
        <v>0</v>
      </c>
      <c r="R127" s="139">
        <f>Q127*H127</f>
        <v>0</v>
      </c>
      <c r="S127" s="139">
        <v>0</v>
      </c>
      <c r="T127" s="140">
        <f>S127*H127</f>
        <v>0</v>
      </c>
      <c r="AR127" s="141" t="s">
        <v>165</v>
      </c>
      <c r="AT127" s="141" t="s">
        <v>160</v>
      </c>
      <c r="AU127" s="141" t="s">
        <v>82</v>
      </c>
      <c r="AY127" s="16" t="s">
        <v>159</v>
      </c>
      <c r="BE127" s="142">
        <f>IF(N127="základní",J127,0)</f>
        <v>0</v>
      </c>
      <c r="BF127" s="142">
        <f>IF(N127="snížená",J127,0)</f>
        <v>0</v>
      </c>
      <c r="BG127" s="142">
        <f>IF(N127="zákl. přenesená",J127,0)</f>
        <v>0</v>
      </c>
      <c r="BH127" s="142">
        <f>IF(N127="sníž. přenesená",J127,0)</f>
        <v>0</v>
      </c>
      <c r="BI127" s="142">
        <f>IF(N127="nulová",J127,0)</f>
        <v>0</v>
      </c>
      <c r="BJ127" s="16" t="s">
        <v>82</v>
      </c>
      <c r="BK127" s="142">
        <f>ROUND(I127*H127,2)</f>
        <v>0</v>
      </c>
      <c r="BL127" s="16" t="s">
        <v>165</v>
      </c>
      <c r="BM127" s="141" t="s">
        <v>2043</v>
      </c>
    </row>
    <row r="128" spans="2:65" s="1" customFormat="1">
      <c r="B128" s="31"/>
      <c r="D128" s="143" t="s">
        <v>167</v>
      </c>
      <c r="F128" s="144" t="s">
        <v>235</v>
      </c>
      <c r="I128" s="145"/>
      <c r="L128" s="31"/>
      <c r="M128" s="146"/>
      <c r="T128" s="54"/>
      <c r="AT128" s="16" t="s">
        <v>167</v>
      </c>
      <c r="AU128" s="16" t="s">
        <v>82</v>
      </c>
    </row>
    <row r="129" spans="2:65" s="1" customFormat="1">
      <c r="B129" s="31"/>
      <c r="D129" s="147" t="s">
        <v>169</v>
      </c>
      <c r="F129" s="148" t="s">
        <v>236</v>
      </c>
      <c r="I129" s="145"/>
      <c r="L129" s="31"/>
      <c r="M129" s="146"/>
      <c r="T129" s="54"/>
      <c r="AT129" s="16" t="s">
        <v>169</v>
      </c>
      <c r="AU129" s="16" t="s">
        <v>82</v>
      </c>
    </row>
    <row r="130" spans="2:65" s="12" customFormat="1">
      <c r="B130" s="149"/>
      <c r="D130" s="143" t="s">
        <v>171</v>
      </c>
      <c r="E130" s="150" t="s">
        <v>1</v>
      </c>
      <c r="F130" s="151" t="s">
        <v>2044</v>
      </c>
      <c r="H130" s="152">
        <v>6.6</v>
      </c>
      <c r="I130" s="153"/>
      <c r="L130" s="149"/>
      <c r="M130" s="154"/>
      <c r="T130" s="155"/>
      <c r="AT130" s="150" t="s">
        <v>171</v>
      </c>
      <c r="AU130" s="150" t="s">
        <v>82</v>
      </c>
      <c r="AV130" s="12" t="s">
        <v>84</v>
      </c>
      <c r="AW130" s="12" t="s">
        <v>31</v>
      </c>
      <c r="AX130" s="12" t="s">
        <v>74</v>
      </c>
      <c r="AY130" s="150" t="s">
        <v>159</v>
      </c>
    </row>
    <row r="131" spans="2:65" s="13" customFormat="1">
      <c r="B131" s="156"/>
      <c r="D131" s="143" t="s">
        <v>171</v>
      </c>
      <c r="E131" s="157" t="s">
        <v>1</v>
      </c>
      <c r="F131" s="158" t="s">
        <v>173</v>
      </c>
      <c r="H131" s="159">
        <v>6.6</v>
      </c>
      <c r="I131" s="160"/>
      <c r="L131" s="156"/>
      <c r="M131" s="161"/>
      <c r="T131" s="162"/>
      <c r="AT131" s="157" t="s">
        <v>171</v>
      </c>
      <c r="AU131" s="157" t="s">
        <v>82</v>
      </c>
      <c r="AV131" s="13" t="s">
        <v>165</v>
      </c>
      <c r="AW131" s="13" t="s">
        <v>31</v>
      </c>
      <c r="AX131" s="13" t="s">
        <v>82</v>
      </c>
      <c r="AY131" s="157" t="s">
        <v>159</v>
      </c>
    </row>
    <row r="132" spans="2:65" s="11" customFormat="1" ht="25.9" customHeight="1">
      <c r="B132" s="119"/>
      <c r="D132" s="120" t="s">
        <v>73</v>
      </c>
      <c r="E132" s="121" t="s">
        <v>300</v>
      </c>
      <c r="F132" s="121" t="s">
        <v>2045</v>
      </c>
      <c r="I132" s="122"/>
      <c r="J132" s="123">
        <f>BK132</f>
        <v>0</v>
      </c>
      <c r="L132" s="119"/>
      <c r="M132" s="124"/>
      <c r="P132" s="125">
        <f>SUM(P133:P136)</f>
        <v>0</v>
      </c>
      <c r="R132" s="125">
        <f>SUM(R133:R136)</f>
        <v>0</v>
      </c>
      <c r="T132" s="126">
        <f>SUM(T133:T136)</f>
        <v>0</v>
      </c>
      <c r="AR132" s="120" t="s">
        <v>82</v>
      </c>
      <c r="AT132" s="127" t="s">
        <v>73</v>
      </c>
      <c r="AU132" s="127" t="s">
        <v>74</v>
      </c>
      <c r="AY132" s="120" t="s">
        <v>159</v>
      </c>
      <c r="BK132" s="128">
        <f>SUM(BK133:BK136)</f>
        <v>0</v>
      </c>
    </row>
    <row r="133" spans="2:65" s="1" customFormat="1" ht="16.5" customHeight="1">
      <c r="B133" s="129"/>
      <c r="C133" s="130" t="s">
        <v>84</v>
      </c>
      <c r="D133" s="130" t="s">
        <v>160</v>
      </c>
      <c r="E133" s="131" t="s">
        <v>2046</v>
      </c>
      <c r="F133" s="132" t="s">
        <v>2047</v>
      </c>
      <c r="G133" s="133" t="s">
        <v>163</v>
      </c>
      <c r="H133" s="134">
        <v>33</v>
      </c>
      <c r="I133" s="135"/>
      <c r="J133" s="136">
        <f>ROUND(I133*H133,2)</f>
        <v>0</v>
      </c>
      <c r="K133" s="132" t="s">
        <v>164</v>
      </c>
      <c r="L133" s="31"/>
      <c r="M133" s="137" t="s">
        <v>1</v>
      </c>
      <c r="N133" s="138" t="s">
        <v>39</v>
      </c>
      <c r="P133" s="139">
        <f>O133*H133</f>
        <v>0</v>
      </c>
      <c r="Q133" s="139">
        <v>0</v>
      </c>
      <c r="R133" s="139">
        <f>Q133*H133</f>
        <v>0</v>
      </c>
      <c r="S133" s="139">
        <v>0</v>
      </c>
      <c r="T133" s="140">
        <f>S133*H133</f>
        <v>0</v>
      </c>
      <c r="AR133" s="141" t="s">
        <v>165</v>
      </c>
      <c r="AT133" s="141" t="s">
        <v>160</v>
      </c>
      <c r="AU133" s="141" t="s">
        <v>82</v>
      </c>
      <c r="AY133" s="16" t="s">
        <v>159</v>
      </c>
      <c r="BE133" s="142">
        <f>IF(N133="základní",J133,0)</f>
        <v>0</v>
      </c>
      <c r="BF133" s="142">
        <f>IF(N133="snížená",J133,0)</f>
        <v>0</v>
      </c>
      <c r="BG133" s="142">
        <f>IF(N133="zákl. přenesená",J133,0)</f>
        <v>0</v>
      </c>
      <c r="BH133" s="142">
        <f>IF(N133="sníž. přenesená",J133,0)</f>
        <v>0</v>
      </c>
      <c r="BI133" s="142">
        <f>IF(N133="nulová",J133,0)</f>
        <v>0</v>
      </c>
      <c r="BJ133" s="16" t="s">
        <v>82</v>
      </c>
      <c r="BK133" s="142">
        <f>ROUND(I133*H133,2)</f>
        <v>0</v>
      </c>
      <c r="BL133" s="16" t="s">
        <v>165</v>
      </c>
      <c r="BM133" s="141" t="s">
        <v>2048</v>
      </c>
    </row>
    <row r="134" spans="2:65" s="1" customFormat="1">
      <c r="B134" s="31"/>
      <c r="D134" s="143" t="s">
        <v>167</v>
      </c>
      <c r="F134" s="144" t="s">
        <v>2049</v>
      </c>
      <c r="I134" s="145"/>
      <c r="L134" s="31"/>
      <c r="M134" s="146"/>
      <c r="T134" s="54"/>
      <c r="AT134" s="16" t="s">
        <v>167</v>
      </c>
      <c r="AU134" s="16" t="s">
        <v>82</v>
      </c>
    </row>
    <row r="135" spans="2:65" s="1" customFormat="1">
      <c r="B135" s="31"/>
      <c r="D135" s="147" t="s">
        <v>169</v>
      </c>
      <c r="F135" s="148" t="s">
        <v>2050</v>
      </c>
      <c r="I135" s="145"/>
      <c r="L135" s="31"/>
      <c r="M135" s="146"/>
      <c r="T135" s="54"/>
      <c r="AT135" s="16" t="s">
        <v>169</v>
      </c>
      <c r="AU135" s="16" t="s">
        <v>82</v>
      </c>
    </row>
    <row r="136" spans="2:65" s="12" customFormat="1">
      <c r="B136" s="149"/>
      <c r="D136" s="143" t="s">
        <v>171</v>
      </c>
      <c r="E136" s="150" t="s">
        <v>1</v>
      </c>
      <c r="F136" s="151" t="s">
        <v>401</v>
      </c>
      <c r="H136" s="152">
        <v>33</v>
      </c>
      <c r="I136" s="153"/>
      <c r="L136" s="149"/>
      <c r="M136" s="154"/>
      <c r="T136" s="155"/>
      <c r="AT136" s="150" t="s">
        <v>171</v>
      </c>
      <c r="AU136" s="150" t="s">
        <v>82</v>
      </c>
      <c r="AV136" s="12" t="s">
        <v>84</v>
      </c>
      <c r="AW136" s="12" t="s">
        <v>31</v>
      </c>
      <c r="AX136" s="12" t="s">
        <v>82</v>
      </c>
      <c r="AY136" s="150" t="s">
        <v>159</v>
      </c>
    </row>
    <row r="137" spans="2:65" s="11" customFormat="1" ht="25.9" customHeight="1">
      <c r="B137" s="119"/>
      <c r="D137" s="120" t="s">
        <v>73</v>
      </c>
      <c r="E137" s="121" t="s">
        <v>376</v>
      </c>
      <c r="F137" s="121" t="s">
        <v>377</v>
      </c>
      <c r="I137" s="122"/>
      <c r="J137" s="123">
        <f>BK137</f>
        <v>0</v>
      </c>
      <c r="L137" s="119"/>
      <c r="M137" s="124"/>
      <c r="P137" s="125">
        <f>SUM(P138:P142)</f>
        <v>0</v>
      </c>
      <c r="R137" s="125">
        <f>SUM(R138:R142)</f>
        <v>0</v>
      </c>
      <c r="T137" s="126">
        <f>SUM(T138:T142)</f>
        <v>0</v>
      </c>
      <c r="AR137" s="120" t="s">
        <v>82</v>
      </c>
      <c r="AT137" s="127" t="s">
        <v>73</v>
      </c>
      <c r="AU137" s="127" t="s">
        <v>74</v>
      </c>
      <c r="AY137" s="120" t="s">
        <v>159</v>
      </c>
      <c r="BK137" s="128">
        <f>SUM(BK138:BK142)</f>
        <v>0</v>
      </c>
    </row>
    <row r="138" spans="2:65" s="1" customFormat="1" ht="16.5" customHeight="1">
      <c r="B138" s="129"/>
      <c r="C138" s="130" t="s">
        <v>179</v>
      </c>
      <c r="D138" s="130" t="s">
        <v>160</v>
      </c>
      <c r="E138" s="131" t="s">
        <v>2051</v>
      </c>
      <c r="F138" s="132" t="s">
        <v>2052</v>
      </c>
      <c r="G138" s="133" t="s">
        <v>163</v>
      </c>
      <c r="H138" s="134">
        <v>4.5999999999999996</v>
      </c>
      <c r="I138" s="135"/>
      <c r="J138" s="136">
        <f>ROUND(I138*H138,2)</f>
        <v>0</v>
      </c>
      <c r="K138" s="132" t="s">
        <v>164</v>
      </c>
      <c r="L138" s="31"/>
      <c r="M138" s="137" t="s">
        <v>1</v>
      </c>
      <c r="N138" s="138" t="s">
        <v>39</v>
      </c>
      <c r="P138" s="139">
        <f>O138*H138</f>
        <v>0</v>
      </c>
      <c r="Q138" s="139">
        <v>0</v>
      </c>
      <c r="R138" s="139">
        <f>Q138*H138</f>
        <v>0</v>
      </c>
      <c r="S138" s="139">
        <v>0</v>
      </c>
      <c r="T138" s="140">
        <f>S138*H138</f>
        <v>0</v>
      </c>
      <c r="AR138" s="141" t="s">
        <v>165</v>
      </c>
      <c r="AT138" s="141" t="s">
        <v>160</v>
      </c>
      <c r="AU138" s="141" t="s">
        <v>82</v>
      </c>
      <c r="AY138" s="16" t="s">
        <v>159</v>
      </c>
      <c r="BE138" s="142">
        <f>IF(N138="základní",J138,0)</f>
        <v>0</v>
      </c>
      <c r="BF138" s="142">
        <f>IF(N138="snížená",J138,0)</f>
        <v>0</v>
      </c>
      <c r="BG138" s="142">
        <f>IF(N138="zákl. přenesená",J138,0)</f>
        <v>0</v>
      </c>
      <c r="BH138" s="142">
        <f>IF(N138="sníž. přenesená",J138,0)</f>
        <v>0</v>
      </c>
      <c r="BI138" s="142">
        <f>IF(N138="nulová",J138,0)</f>
        <v>0</v>
      </c>
      <c r="BJ138" s="16" t="s">
        <v>82</v>
      </c>
      <c r="BK138" s="142">
        <f>ROUND(I138*H138,2)</f>
        <v>0</v>
      </c>
      <c r="BL138" s="16" t="s">
        <v>165</v>
      </c>
      <c r="BM138" s="141" t="s">
        <v>2053</v>
      </c>
    </row>
    <row r="139" spans="2:65" s="1" customFormat="1">
      <c r="B139" s="31"/>
      <c r="D139" s="143" t="s">
        <v>167</v>
      </c>
      <c r="F139" s="144" t="s">
        <v>2054</v>
      </c>
      <c r="I139" s="145"/>
      <c r="L139" s="31"/>
      <c r="M139" s="146"/>
      <c r="T139" s="54"/>
      <c r="AT139" s="16" t="s">
        <v>167</v>
      </c>
      <c r="AU139" s="16" t="s">
        <v>82</v>
      </c>
    </row>
    <row r="140" spans="2:65" s="1" customFormat="1">
      <c r="B140" s="31"/>
      <c r="D140" s="147" t="s">
        <v>169</v>
      </c>
      <c r="F140" s="148" t="s">
        <v>2055</v>
      </c>
      <c r="I140" s="145"/>
      <c r="L140" s="31"/>
      <c r="M140" s="146"/>
      <c r="T140" s="54"/>
      <c r="AT140" s="16" t="s">
        <v>169</v>
      </c>
      <c r="AU140" s="16" t="s">
        <v>82</v>
      </c>
    </row>
    <row r="141" spans="2:65" s="12" customFormat="1">
      <c r="B141" s="149"/>
      <c r="D141" s="143" t="s">
        <v>171</v>
      </c>
      <c r="E141" s="150" t="s">
        <v>1</v>
      </c>
      <c r="F141" s="151" t="s">
        <v>2056</v>
      </c>
      <c r="H141" s="152">
        <v>4.5999999999999996</v>
      </c>
      <c r="I141" s="153"/>
      <c r="L141" s="149"/>
      <c r="M141" s="154"/>
      <c r="T141" s="155"/>
      <c r="AT141" s="150" t="s">
        <v>171</v>
      </c>
      <c r="AU141" s="150" t="s">
        <v>82</v>
      </c>
      <c r="AV141" s="12" t="s">
        <v>84</v>
      </c>
      <c r="AW141" s="12" t="s">
        <v>31</v>
      </c>
      <c r="AX141" s="12" t="s">
        <v>74</v>
      </c>
      <c r="AY141" s="150" t="s">
        <v>159</v>
      </c>
    </row>
    <row r="142" spans="2:65" s="13" customFormat="1">
      <c r="B142" s="156"/>
      <c r="D142" s="143" t="s">
        <v>171</v>
      </c>
      <c r="E142" s="157" t="s">
        <v>1</v>
      </c>
      <c r="F142" s="158" t="s">
        <v>173</v>
      </c>
      <c r="H142" s="159">
        <v>4.5999999999999996</v>
      </c>
      <c r="I142" s="160"/>
      <c r="L142" s="156"/>
      <c r="M142" s="161"/>
      <c r="T142" s="162"/>
      <c r="AT142" s="157" t="s">
        <v>171</v>
      </c>
      <c r="AU142" s="157" t="s">
        <v>82</v>
      </c>
      <c r="AV142" s="13" t="s">
        <v>165</v>
      </c>
      <c r="AW142" s="13" t="s">
        <v>31</v>
      </c>
      <c r="AX142" s="13" t="s">
        <v>82</v>
      </c>
      <c r="AY142" s="157" t="s">
        <v>159</v>
      </c>
    </row>
    <row r="143" spans="2:65" s="11" customFormat="1" ht="25.9" customHeight="1">
      <c r="B143" s="119"/>
      <c r="D143" s="120" t="s">
        <v>73</v>
      </c>
      <c r="E143" s="121" t="s">
        <v>2057</v>
      </c>
      <c r="F143" s="121" t="s">
        <v>2058</v>
      </c>
      <c r="I143" s="122"/>
      <c r="J143" s="123">
        <f>BK143</f>
        <v>0</v>
      </c>
      <c r="L143" s="119"/>
      <c r="M143" s="124"/>
      <c r="P143" s="125">
        <f>SUM(P144:P147)</f>
        <v>0</v>
      </c>
      <c r="R143" s="125">
        <f>SUM(R144:R147)</f>
        <v>0</v>
      </c>
      <c r="T143" s="126">
        <f>SUM(T144:T147)</f>
        <v>0</v>
      </c>
      <c r="AR143" s="120" t="s">
        <v>82</v>
      </c>
      <c r="AT143" s="127" t="s">
        <v>73</v>
      </c>
      <c r="AU143" s="127" t="s">
        <v>74</v>
      </c>
      <c r="AY143" s="120" t="s">
        <v>159</v>
      </c>
      <c r="BK143" s="128">
        <f>SUM(BK144:BK147)</f>
        <v>0</v>
      </c>
    </row>
    <row r="144" spans="2:65" s="1" customFormat="1" ht="16.5" customHeight="1">
      <c r="B144" s="129"/>
      <c r="C144" s="130" t="s">
        <v>165</v>
      </c>
      <c r="D144" s="130" t="s">
        <v>160</v>
      </c>
      <c r="E144" s="131" t="s">
        <v>2059</v>
      </c>
      <c r="F144" s="132" t="s">
        <v>2060</v>
      </c>
      <c r="G144" s="133" t="s">
        <v>1816</v>
      </c>
      <c r="H144" s="134">
        <v>11</v>
      </c>
      <c r="I144" s="135"/>
      <c r="J144" s="136">
        <f>ROUND(I144*H144,2)</f>
        <v>0</v>
      </c>
      <c r="K144" s="132" t="s">
        <v>1</v>
      </c>
      <c r="L144" s="31"/>
      <c r="M144" s="137" t="s">
        <v>1</v>
      </c>
      <c r="N144" s="138" t="s">
        <v>39</v>
      </c>
      <c r="P144" s="139">
        <f>O144*H144</f>
        <v>0</v>
      </c>
      <c r="Q144" s="139">
        <v>0</v>
      </c>
      <c r="R144" s="139">
        <f>Q144*H144</f>
        <v>0</v>
      </c>
      <c r="S144" s="139">
        <v>0</v>
      </c>
      <c r="T144" s="140">
        <f>S144*H144</f>
        <v>0</v>
      </c>
      <c r="AR144" s="141" t="s">
        <v>165</v>
      </c>
      <c r="AT144" s="141" t="s">
        <v>160</v>
      </c>
      <c r="AU144" s="141" t="s">
        <v>82</v>
      </c>
      <c r="AY144" s="16" t="s">
        <v>159</v>
      </c>
      <c r="BE144" s="142">
        <f>IF(N144="základní",J144,0)</f>
        <v>0</v>
      </c>
      <c r="BF144" s="142">
        <f>IF(N144="snížená",J144,0)</f>
        <v>0</v>
      </c>
      <c r="BG144" s="142">
        <f>IF(N144="zákl. přenesená",J144,0)</f>
        <v>0</v>
      </c>
      <c r="BH144" s="142">
        <f>IF(N144="sníž. přenesená",J144,0)</f>
        <v>0</v>
      </c>
      <c r="BI144" s="142">
        <f>IF(N144="nulová",J144,0)</f>
        <v>0</v>
      </c>
      <c r="BJ144" s="16" t="s">
        <v>82</v>
      </c>
      <c r="BK144" s="142">
        <f>ROUND(I144*H144,2)</f>
        <v>0</v>
      </c>
      <c r="BL144" s="16" t="s">
        <v>165</v>
      </c>
      <c r="BM144" s="141" t="s">
        <v>2061</v>
      </c>
    </row>
    <row r="145" spans="2:65" s="1" customFormat="1">
      <c r="B145" s="31"/>
      <c r="D145" s="143" t="s">
        <v>167</v>
      </c>
      <c r="F145" s="144" t="s">
        <v>2060</v>
      </c>
      <c r="I145" s="145"/>
      <c r="L145" s="31"/>
      <c r="M145" s="146"/>
      <c r="T145" s="54"/>
      <c r="AT145" s="16" t="s">
        <v>167</v>
      </c>
      <c r="AU145" s="16" t="s">
        <v>82</v>
      </c>
    </row>
    <row r="146" spans="2:65" s="12" customFormat="1">
      <c r="B146" s="149"/>
      <c r="D146" s="143" t="s">
        <v>171</v>
      </c>
      <c r="E146" s="150" t="s">
        <v>1</v>
      </c>
      <c r="F146" s="151" t="s">
        <v>2062</v>
      </c>
      <c r="H146" s="152">
        <v>11</v>
      </c>
      <c r="I146" s="153"/>
      <c r="L146" s="149"/>
      <c r="M146" s="154"/>
      <c r="T146" s="155"/>
      <c r="AT146" s="150" t="s">
        <v>171</v>
      </c>
      <c r="AU146" s="150" t="s">
        <v>82</v>
      </c>
      <c r="AV146" s="12" t="s">
        <v>84</v>
      </c>
      <c r="AW146" s="12" t="s">
        <v>31</v>
      </c>
      <c r="AX146" s="12" t="s">
        <v>74</v>
      </c>
      <c r="AY146" s="150" t="s">
        <v>159</v>
      </c>
    </row>
    <row r="147" spans="2:65" s="13" customFormat="1">
      <c r="B147" s="156"/>
      <c r="D147" s="143" t="s">
        <v>171</v>
      </c>
      <c r="E147" s="157" t="s">
        <v>1</v>
      </c>
      <c r="F147" s="158" t="s">
        <v>173</v>
      </c>
      <c r="H147" s="159">
        <v>11</v>
      </c>
      <c r="I147" s="160"/>
      <c r="L147" s="156"/>
      <c r="M147" s="161"/>
      <c r="T147" s="162"/>
      <c r="AT147" s="157" t="s">
        <v>171</v>
      </c>
      <c r="AU147" s="157" t="s">
        <v>82</v>
      </c>
      <c r="AV147" s="13" t="s">
        <v>165</v>
      </c>
      <c r="AW147" s="13" t="s">
        <v>31</v>
      </c>
      <c r="AX147" s="13" t="s">
        <v>82</v>
      </c>
      <c r="AY147" s="157" t="s">
        <v>159</v>
      </c>
    </row>
    <row r="148" spans="2:65" s="11" customFormat="1" ht="25.9" customHeight="1">
      <c r="B148" s="119"/>
      <c r="D148" s="120" t="s">
        <v>73</v>
      </c>
      <c r="E148" s="121" t="s">
        <v>602</v>
      </c>
      <c r="F148" s="121" t="s">
        <v>603</v>
      </c>
      <c r="I148" s="122"/>
      <c r="J148" s="123">
        <f>BK148</f>
        <v>0</v>
      </c>
      <c r="L148" s="119"/>
      <c r="M148" s="124"/>
      <c r="P148" s="125">
        <f>P149+P184+P192</f>
        <v>0</v>
      </c>
      <c r="R148" s="125">
        <f>R149+R184+R192</f>
        <v>19.079775000000001</v>
      </c>
      <c r="T148" s="126">
        <f>T149+T184+T192</f>
        <v>0</v>
      </c>
      <c r="AR148" s="120" t="s">
        <v>82</v>
      </c>
      <c r="AT148" s="127" t="s">
        <v>73</v>
      </c>
      <c r="AU148" s="127" t="s">
        <v>74</v>
      </c>
      <c r="AY148" s="120" t="s">
        <v>159</v>
      </c>
      <c r="BK148" s="128">
        <f>BK149+BK184+BK192</f>
        <v>0</v>
      </c>
    </row>
    <row r="149" spans="2:65" s="11" customFormat="1" ht="22.9" customHeight="1">
      <c r="B149" s="119"/>
      <c r="D149" s="120" t="s">
        <v>73</v>
      </c>
      <c r="E149" s="179" t="s">
        <v>179</v>
      </c>
      <c r="F149" s="179" t="s">
        <v>1235</v>
      </c>
      <c r="I149" s="122"/>
      <c r="J149" s="180">
        <f>BK149</f>
        <v>0</v>
      </c>
      <c r="L149" s="119"/>
      <c r="M149" s="124"/>
      <c r="P149" s="125">
        <f>SUM(P150:P183)</f>
        <v>0</v>
      </c>
      <c r="R149" s="125">
        <f>SUM(R150:R183)</f>
        <v>19.079775000000001</v>
      </c>
      <c r="T149" s="126">
        <f>SUM(T150:T183)</f>
        <v>0</v>
      </c>
      <c r="AR149" s="120" t="s">
        <v>82</v>
      </c>
      <c r="AT149" s="127" t="s">
        <v>73</v>
      </c>
      <c r="AU149" s="127" t="s">
        <v>82</v>
      </c>
      <c r="AY149" s="120" t="s">
        <v>159</v>
      </c>
      <c r="BK149" s="128">
        <f>SUM(BK150:BK183)</f>
        <v>0</v>
      </c>
    </row>
    <row r="150" spans="2:65" s="1" customFormat="1" ht="16.5" customHeight="1">
      <c r="B150" s="129"/>
      <c r="C150" s="130" t="s">
        <v>192</v>
      </c>
      <c r="D150" s="130" t="s">
        <v>160</v>
      </c>
      <c r="E150" s="131" t="s">
        <v>2063</v>
      </c>
      <c r="F150" s="132" t="s">
        <v>2064</v>
      </c>
      <c r="G150" s="133" t="s">
        <v>218</v>
      </c>
      <c r="H150" s="134">
        <v>3</v>
      </c>
      <c r="I150" s="135"/>
      <c r="J150" s="136">
        <f>ROUND(I150*H150,2)</f>
        <v>0</v>
      </c>
      <c r="K150" s="132" t="s">
        <v>164</v>
      </c>
      <c r="L150" s="31"/>
      <c r="M150" s="137" t="s">
        <v>1</v>
      </c>
      <c r="N150" s="138" t="s">
        <v>39</v>
      </c>
      <c r="P150" s="139">
        <f>O150*H150</f>
        <v>0</v>
      </c>
      <c r="Q150" s="139">
        <v>0</v>
      </c>
      <c r="R150" s="139">
        <f>Q150*H150</f>
        <v>0</v>
      </c>
      <c r="S150" s="139">
        <v>0</v>
      </c>
      <c r="T150" s="140">
        <f>S150*H150</f>
        <v>0</v>
      </c>
      <c r="AR150" s="141" t="s">
        <v>165</v>
      </c>
      <c r="AT150" s="141" t="s">
        <v>160</v>
      </c>
      <c r="AU150" s="141" t="s">
        <v>84</v>
      </c>
      <c r="AY150" s="16" t="s">
        <v>159</v>
      </c>
      <c r="BE150" s="142">
        <f>IF(N150="základní",J150,0)</f>
        <v>0</v>
      </c>
      <c r="BF150" s="142">
        <f>IF(N150="snížená",J150,0)</f>
        <v>0</v>
      </c>
      <c r="BG150" s="142">
        <f>IF(N150="zákl. přenesená",J150,0)</f>
        <v>0</v>
      </c>
      <c r="BH150" s="142">
        <f>IF(N150="sníž. přenesená",J150,0)</f>
        <v>0</v>
      </c>
      <c r="BI150" s="142">
        <f>IF(N150="nulová",J150,0)</f>
        <v>0</v>
      </c>
      <c r="BJ150" s="16" t="s">
        <v>82</v>
      </c>
      <c r="BK150" s="142">
        <f>ROUND(I150*H150,2)</f>
        <v>0</v>
      </c>
      <c r="BL150" s="16" t="s">
        <v>165</v>
      </c>
      <c r="BM150" s="141" t="s">
        <v>2065</v>
      </c>
    </row>
    <row r="151" spans="2:65" s="1" customFormat="1">
      <c r="B151" s="31"/>
      <c r="D151" s="143" t="s">
        <v>167</v>
      </c>
      <c r="F151" s="144" t="s">
        <v>2066</v>
      </c>
      <c r="I151" s="145"/>
      <c r="L151" s="31"/>
      <c r="M151" s="146"/>
      <c r="T151" s="54"/>
      <c r="AT151" s="16" t="s">
        <v>167</v>
      </c>
      <c r="AU151" s="16" t="s">
        <v>84</v>
      </c>
    </row>
    <row r="152" spans="2:65" s="1" customFormat="1">
      <c r="B152" s="31"/>
      <c r="D152" s="147" t="s">
        <v>169</v>
      </c>
      <c r="F152" s="148" t="s">
        <v>2067</v>
      </c>
      <c r="I152" s="145"/>
      <c r="L152" s="31"/>
      <c r="M152" s="146"/>
      <c r="T152" s="54"/>
      <c r="AT152" s="16" t="s">
        <v>169</v>
      </c>
      <c r="AU152" s="16" t="s">
        <v>84</v>
      </c>
    </row>
    <row r="153" spans="2:65" s="1" customFormat="1" ht="16.5" customHeight="1">
      <c r="B153" s="129"/>
      <c r="C153" s="169" t="s">
        <v>199</v>
      </c>
      <c r="D153" s="169" t="s">
        <v>418</v>
      </c>
      <c r="E153" s="170" t="s">
        <v>2068</v>
      </c>
      <c r="F153" s="171" t="s">
        <v>2069</v>
      </c>
      <c r="G153" s="172" t="s">
        <v>218</v>
      </c>
      <c r="H153" s="173">
        <v>3</v>
      </c>
      <c r="I153" s="174"/>
      <c r="J153" s="175">
        <f>ROUND(I153*H153,2)</f>
        <v>0</v>
      </c>
      <c r="K153" s="171" t="s">
        <v>164</v>
      </c>
      <c r="L153" s="176"/>
      <c r="M153" s="177" t="s">
        <v>1</v>
      </c>
      <c r="N153" s="178" t="s">
        <v>39</v>
      </c>
      <c r="P153" s="139">
        <f>O153*H153</f>
        <v>0</v>
      </c>
      <c r="Q153" s="139">
        <v>7.8799999999999995E-2</v>
      </c>
      <c r="R153" s="139">
        <f>Q153*H153</f>
        <v>0.2364</v>
      </c>
      <c r="S153" s="139">
        <v>0</v>
      </c>
      <c r="T153" s="140">
        <f>S153*H153</f>
        <v>0</v>
      </c>
      <c r="AR153" s="141" t="s">
        <v>215</v>
      </c>
      <c r="AT153" s="141" t="s">
        <v>418</v>
      </c>
      <c r="AU153" s="141" t="s">
        <v>84</v>
      </c>
      <c r="AY153" s="16" t="s">
        <v>159</v>
      </c>
      <c r="BE153" s="142">
        <f>IF(N153="základní",J153,0)</f>
        <v>0</v>
      </c>
      <c r="BF153" s="142">
        <f>IF(N153="snížená",J153,0)</f>
        <v>0</v>
      </c>
      <c r="BG153" s="142">
        <f>IF(N153="zákl. přenesená",J153,0)</f>
        <v>0</v>
      </c>
      <c r="BH153" s="142">
        <f>IF(N153="sníž. přenesená",J153,0)</f>
        <v>0</v>
      </c>
      <c r="BI153" s="142">
        <f>IF(N153="nulová",J153,0)</f>
        <v>0</v>
      </c>
      <c r="BJ153" s="16" t="s">
        <v>82</v>
      </c>
      <c r="BK153" s="142">
        <f>ROUND(I153*H153,2)</f>
        <v>0</v>
      </c>
      <c r="BL153" s="16" t="s">
        <v>165</v>
      </c>
      <c r="BM153" s="141" t="s">
        <v>2070</v>
      </c>
    </row>
    <row r="154" spans="2:65" s="1" customFormat="1">
      <c r="B154" s="31"/>
      <c r="D154" s="143" t="s">
        <v>167</v>
      </c>
      <c r="F154" s="144" t="s">
        <v>2071</v>
      </c>
      <c r="I154" s="145"/>
      <c r="L154" s="31"/>
      <c r="M154" s="146"/>
      <c r="T154" s="54"/>
      <c r="AT154" s="16" t="s">
        <v>167</v>
      </c>
      <c r="AU154" s="16" t="s">
        <v>84</v>
      </c>
    </row>
    <row r="155" spans="2:65" s="12" customFormat="1">
      <c r="B155" s="149"/>
      <c r="D155" s="143" t="s">
        <v>171</v>
      </c>
      <c r="E155" s="150" t="s">
        <v>1</v>
      </c>
      <c r="F155" s="151" t="s">
        <v>179</v>
      </c>
      <c r="H155" s="152">
        <v>3</v>
      </c>
      <c r="I155" s="153"/>
      <c r="L155" s="149"/>
      <c r="M155" s="154"/>
      <c r="T155" s="155"/>
      <c r="AT155" s="150" t="s">
        <v>171</v>
      </c>
      <c r="AU155" s="150" t="s">
        <v>84</v>
      </c>
      <c r="AV155" s="12" t="s">
        <v>84</v>
      </c>
      <c r="AW155" s="12" t="s">
        <v>31</v>
      </c>
      <c r="AX155" s="12" t="s">
        <v>82</v>
      </c>
      <c r="AY155" s="150" t="s">
        <v>159</v>
      </c>
    </row>
    <row r="156" spans="2:65" s="1" customFormat="1" ht="16.5" customHeight="1">
      <c r="B156" s="129"/>
      <c r="C156" s="130" t="s">
        <v>207</v>
      </c>
      <c r="D156" s="130" t="s">
        <v>160</v>
      </c>
      <c r="E156" s="131" t="s">
        <v>2072</v>
      </c>
      <c r="F156" s="132" t="s">
        <v>2073</v>
      </c>
      <c r="G156" s="133" t="s">
        <v>218</v>
      </c>
      <c r="H156" s="134">
        <v>2</v>
      </c>
      <c r="I156" s="135"/>
      <c r="J156" s="136">
        <f>ROUND(I156*H156,2)</f>
        <v>0</v>
      </c>
      <c r="K156" s="132" t="s">
        <v>164</v>
      </c>
      <c r="L156" s="31"/>
      <c r="M156" s="137" t="s">
        <v>1</v>
      </c>
      <c r="N156" s="138" t="s">
        <v>39</v>
      </c>
      <c r="P156" s="139">
        <f>O156*H156</f>
        <v>0</v>
      </c>
      <c r="Q156" s="139">
        <v>0</v>
      </c>
      <c r="R156" s="139">
        <f>Q156*H156</f>
        <v>0</v>
      </c>
      <c r="S156" s="139">
        <v>0</v>
      </c>
      <c r="T156" s="140">
        <f>S156*H156</f>
        <v>0</v>
      </c>
      <c r="AR156" s="141" t="s">
        <v>165</v>
      </c>
      <c r="AT156" s="141" t="s">
        <v>160</v>
      </c>
      <c r="AU156" s="141" t="s">
        <v>84</v>
      </c>
      <c r="AY156" s="16" t="s">
        <v>159</v>
      </c>
      <c r="BE156" s="142">
        <f>IF(N156="základní",J156,0)</f>
        <v>0</v>
      </c>
      <c r="BF156" s="142">
        <f>IF(N156="snížená",J156,0)</f>
        <v>0</v>
      </c>
      <c r="BG156" s="142">
        <f>IF(N156="zákl. přenesená",J156,0)</f>
        <v>0</v>
      </c>
      <c r="BH156" s="142">
        <f>IF(N156="sníž. přenesená",J156,0)</f>
        <v>0</v>
      </c>
      <c r="BI156" s="142">
        <f>IF(N156="nulová",J156,0)</f>
        <v>0</v>
      </c>
      <c r="BJ156" s="16" t="s">
        <v>82</v>
      </c>
      <c r="BK156" s="142">
        <f>ROUND(I156*H156,2)</f>
        <v>0</v>
      </c>
      <c r="BL156" s="16" t="s">
        <v>165</v>
      </c>
      <c r="BM156" s="141" t="s">
        <v>2074</v>
      </c>
    </row>
    <row r="157" spans="2:65" s="1" customFormat="1">
      <c r="B157" s="31"/>
      <c r="D157" s="143" t="s">
        <v>167</v>
      </c>
      <c r="F157" s="144" t="s">
        <v>2075</v>
      </c>
      <c r="I157" s="145"/>
      <c r="L157" s="31"/>
      <c r="M157" s="146"/>
      <c r="T157" s="54"/>
      <c r="AT157" s="16" t="s">
        <v>167</v>
      </c>
      <c r="AU157" s="16" t="s">
        <v>84</v>
      </c>
    </row>
    <row r="158" spans="2:65" s="1" customFormat="1">
      <c r="B158" s="31"/>
      <c r="D158" s="147" t="s">
        <v>169</v>
      </c>
      <c r="F158" s="148" t="s">
        <v>2076</v>
      </c>
      <c r="I158" s="145"/>
      <c r="L158" s="31"/>
      <c r="M158" s="146"/>
      <c r="T158" s="54"/>
      <c r="AT158" s="16" t="s">
        <v>169</v>
      </c>
      <c r="AU158" s="16" t="s">
        <v>84</v>
      </c>
    </row>
    <row r="159" spans="2:65" s="1" customFormat="1" ht="16.5" customHeight="1">
      <c r="B159" s="129"/>
      <c r="C159" s="169" t="s">
        <v>215</v>
      </c>
      <c r="D159" s="169" t="s">
        <v>418</v>
      </c>
      <c r="E159" s="170" t="s">
        <v>2077</v>
      </c>
      <c r="F159" s="171" t="s">
        <v>2078</v>
      </c>
      <c r="G159" s="172" t="s">
        <v>218</v>
      </c>
      <c r="H159" s="173">
        <v>2</v>
      </c>
      <c r="I159" s="174"/>
      <c r="J159" s="175">
        <f>ROUND(I159*H159,2)</f>
        <v>0</v>
      </c>
      <c r="K159" s="171" t="s">
        <v>164</v>
      </c>
      <c r="L159" s="176"/>
      <c r="M159" s="177" t="s">
        <v>1</v>
      </c>
      <c r="N159" s="178" t="s">
        <v>39</v>
      </c>
      <c r="P159" s="139">
        <f>O159*H159</f>
        <v>0</v>
      </c>
      <c r="Q159" s="139">
        <v>5.5030000000000003E-2</v>
      </c>
      <c r="R159" s="139">
        <f>Q159*H159</f>
        <v>0.11006000000000001</v>
      </c>
      <c r="S159" s="139">
        <v>0</v>
      </c>
      <c r="T159" s="140">
        <f>S159*H159</f>
        <v>0</v>
      </c>
      <c r="AR159" s="141" t="s">
        <v>215</v>
      </c>
      <c r="AT159" s="141" t="s">
        <v>418</v>
      </c>
      <c r="AU159" s="141" t="s">
        <v>84</v>
      </c>
      <c r="AY159" s="16" t="s">
        <v>159</v>
      </c>
      <c r="BE159" s="142">
        <f>IF(N159="základní",J159,0)</f>
        <v>0</v>
      </c>
      <c r="BF159" s="142">
        <f>IF(N159="snížená",J159,0)</f>
        <v>0</v>
      </c>
      <c r="BG159" s="142">
        <f>IF(N159="zákl. přenesená",J159,0)</f>
        <v>0</v>
      </c>
      <c r="BH159" s="142">
        <f>IF(N159="sníž. přenesená",J159,0)</f>
        <v>0</v>
      </c>
      <c r="BI159" s="142">
        <f>IF(N159="nulová",J159,0)</f>
        <v>0</v>
      </c>
      <c r="BJ159" s="16" t="s">
        <v>82</v>
      </c>
      <c r="BK159" s="142">
        <f>ROUND(I159*H159,2)</f>
        <v>0</v>
      </c>
      <c r="BL159" s="16" t="s">
        <v>165</v>
      </c>
      <c r="BM159" s="141" t="s">
        <v>2079</v>
      </c>
    </row>
    <row r="160" spans="2:65" s="1" customFormat="1">
      <c r="B160" s="31"/>
      <c r="D160" s="143" t="s">
        <v>167</v>
      </c>
      <c r="F160" s="144" t="s">
        <v>2080</v>
      </c>
      <c r="I160" s="145"/>
      <c r="L160" s="31"/>
      <c r="M160" s="146"/>
      <c r="T160" s="54"/>
      <c r="AT160" s="16" t="s">
        <v>167</v>
      </c>
      <c r="AU160" s="16" t="s">
        <v>84</v>
      </c>
    </row>
    <row r="161" spans="2:65" s="12" customFormat="1">
      <c r="B161" s="149"/>
      <c r="D161" s="143" t="s">
        <v>171</v>
      </c>
      <c r="E161" s="150" t="s">
        <v>1</v>
      </c>
      <c r="F161" s="151" t="s">
        <v>84</v>
      </c>
      <c r="H161" s="152">
        <v>2</v>
      </c>
      <c r="I161" s="153"/>
      <c r="L161" s="149"/>
      <c r="M161" s="154"/>
      <c r="T161" s="155"/>
      <c r="AT161" s="150" t="s">
        <v>171</v>
      </c>
      <c r="AU161" s="150" t="s">
        <v>84</v>
      </c>
      <c r="AV161" s="12" t="s">
        <v>84</v>
      </c>
      <c r="AW161" s="12" t="s">
        <v>31</v>
      </c>
      <c r="AX161" s="12" t="s">
        <v>82</v>
      </c>
      <c r="AY161" s="150" t="s">
        <v>159</v>
      </c>
    </row>
    <row r="162" spans="2:65" s="1" customFormat="1" ht="24.2" customHeight="1">
      <c r="B162" s="129"/>
      <c r="C162" s="169" t="s">
        <v>224</v>
      </c>
      <c r="D162" s="169" t="s">
        <v>418</v>
      </c>
      <c r="E162" s="170" t="s">
        <v>2081</v>
      </c>
      <c r="F162" s="171" t="s">
        <v>2082</v>
      </c>
      <c r="G162" s="172" t="s">
        <v>218</v>
      </c>
      <c r="H162" s="173">
        <v>93.5</v>
      </c>
      <c r="I162" s="174"/>
      <c r="J162" s="175">
        <f>ROUND(I162*H162,2)</f>
        <v>0</v>
      </c>
      <c r="K162" s="171" t="s">
        <v>164</v>
      </c>
      <c r="L162" s="176"/>
      <c r="M162" s="177" t="s">
        <v>1</v>
      </c>
      <c r="N162" s="178" t="s">
        <v>39</v>
      </c>
      <c r="P162" s="139">
        <f>O162*H162</f>
        <v>0</v>
      </c>
      <c r="Q162" s="139">
        <v>8.8000000000000005E-3</v>
      </c>
      <c r="R162" s="139">
        <f>Q162*H162</f>
        <v>0.82280000000000009</v>
      </c>
      <c r="S162" s="139">
        <v>0</v>
      </c>
      <c r="T162" s="140">
        <f>S162*H162</f>
        <v>0</v>
      </c>
      <c r="AR162" s="141" t="s">
        <v>1446</v>
      </c>
      <c r="AT162" s="141" t="s">
        <v>418</v>
      </c>
      <c r="AU162" s="141" t="s">
        <v>84</v>
      </c>
      <c r="AY162" s="16" t="s">
        <v>159</v>
      </c>
      <c r="BE162" s="142">
        <f>IF(N162="základní",J162,0)</f>
        <v>0</v>
      </c>
      <c r="BF162" s="142">
        <f>IF(N162="snížená",J162,0)</f>
        <v>0</v>
      </c>
      <c r="BG162" s="142">
        <f>IF(N162="zákl. přenesená",J162,0)</f>
        <v>0</v>
      </c>
      <c r="BH162" s="142">
        <f>IF(N162="sníž. přenesená",J162,0)</f>
        <v>0</v>
      </c>
      <c r="BI162" s="142">
        <f>IF(N162="nulová",J162,0)</f>
        <v>0</v>
      </c>
      <c r="BJ162" s="16" t="s">
        <v>82</v>
      </c>
      <c r="BK162" s="142">
        <f>ROUND(I162*H162,2)</f>
        <v>0</v>
      </c>
      <c r="BL162" s="16" t="s">
        <v>1446</v>
      </c>
      <c r="BM162" s="141" t="s">
        <v>2083</v>
      </c>
    </row>
    <row r="163" spans="2:65" s="1" customFormat="1" ht="19.5">
      <c r="B163" s="31"/>
      <c r="D163" s="143" t="s">
        <v>167</v>
      </c>
      <c r="F163" s="144" t="s">
        <v>2082</v>
      </c>
      <c r="I163" s="145"/>
      <c r="L163" s="31"/>
      <c r="M163" s="146"/>
      <c r="T163" s="54"/>
      <c r="AT163" s="16" t="s">
        <v>167</v>
      </c>
      <c r="AU163" s="16" t="s">
        <v>84</v>
      </c>
    </row>
    <row r="164" spans="2:65" s="12" customFormat="1">
      <c r="B164" s="149"/>
      <c r="D164" s="143" t="s">
        <v>171</v>
      </c>
      <c r="E164" s="150" t="s">
        <v>1</v>
      </c>
      <c r="F164" s="151" t="s">
        <v>2084</v>
      </c>
      <c r="H164" s="152">
        <v>93.5</v>
      </c>
      <c r="I164" s="153"/>
      <c r="L164" s="149"/>
      <c r="M164" s="154"/>
      <c r="T164" s="155"/>
      <c r="AT164" s="150" t="s">
        <v>171</v>
      </c>
      <c r="AU164" s="150" t="s">
        <v>84</v>
      </c>
      <c r="AV164" s="12" t="s">
        <v>84</v>
      </c>
      <c r="AW164" s="12" t="s">
        <v>31</v>
      </c>
      <c r="AX164" s="12" t="s">
        <v>82</v>
      </c>
      <c r="AY164" s="150" t="s">
        <v>159</v>
      </c>
    </row>
    <row r="165" spans="2:65" s="1" customFormat="1" ht="24.2" customHeight="1">
      <c r="B165" s="129"/>
      <c r="C165" s="169" t="s">
        <v>231</v>
      </c>
      <c r="D165" s="169" t="s">
        <v>418</v>
      </c>
      <c r="E165" s="170" t="s">
        <v>2085</v>
      </c>
      <c r="F165" s="171" t="s">
        <v>2086</v>
      </c>
      <c r="G165" s="172" t="s">
        <v>218</v>
      </c>
      <c r="H165" s="173">
        <v>50.05</v>
      </c>
      <c r="I165" s="174"/>
      <c r="J165" s="175">
        <f>ROUND(I165*H165,2)</f>
        <v>0</v>
      </c>
      <c r="K165" s="171" t="s">
        <v>164</v>
      </c>
      <c r="L165" s="176"/>
      <c r="M165" s="177" t="s">
        <v>1</v>
      </c>
      <c r="N165" s="178" t="s">
        <v>39</v>
      </c>
      <c r="P165" s="139">
        <f>O165*H165</f>
        <v>0</v>
      </c>
      <c r="Q165" s="139">
        <v>1.9099999999999999E-2</v>
      </c>
      <c r="R165" s="139">
        <f>Q165*H165</f>
        <v>0.95595499999999989</v>
      </c>
      <c r="S165" s="139">
        <v>0</v>
      </c>
      <c r="T165" s="140">
        <f>S165*H165</f>
        <v>0</v>
      </c>
      <c r="AR165" s="141" t="s">
        <v>1446</v>
      </c>
      <c r="AT165" s="141" t="s">
        <v>418</v>
      </c>
      <c r="AU165" s="141" t="s">
        <v>84</v>
      </c>
      <c r="AY165" s="16" t="s">
        <v>159</v>
      </c>
      <c r="BE165" s="142">
        <f>IF(N165="základní",J165,0)</f>
        <v>0</v>
      </c>
      <c r="BF165" s="142">
        <f>IF(N165="snížená",J165,0)</f>
        <v>0</v>
      </c>
      <c r="BG165" s="142">
        <f>IF(N165="zákl. přenesená",J165,0)</f>
        <v>0</v>
      </c>
      <c r="BH165" s="142">
        <f>IF(N165="sníž. přenesená",J165,0)</f>
        <v>0</v>
      </c>
      <c r="BI165" s="142">
        <f>IF(N165="nulová",J165,0)</f>
        <v>0</v>
      </c>
      <c r="BJ165" s="16" t="s">
        <v>82</v>
      </c>
      <c r="BK165" s="142">
        <f>ROUND(I165*H165,2)</f>
        <v>0</v>
      </c>
      <c r="BL165" s="16" t="s">
        <v>1446</v>
      </c>
      <c r="BM165" s="141" t="s">
        <v>2087</v>
      </c>
    </row>
    <row r="166" spans="2:65" s="1" customFormat="1" ht="19.5">
      <c r="B166" s="31"/>
      <c r="D166" s="143" t="s">
        <v>167</v>
      </c>
      <c r="F166" s="144" t="s">
        <v>2086</v>
      </c>
      <c r="I166" s="145"/>
      <c r="L166" s="31"/>
      <c r="M166" s="146"/>
      <c r="T166" s="54"/>
      <c r="AT166" s="16" t="s">
        <v>167</v>
      </c>
      <c r="AU166" s="16" t="s">
        <v>84</v>
      </c>
    </row>
    <row r="167" spans="2:65" s="12" customFormat="1">
      <c r="B167" s="149"/>
      <c r="D167" s="143" t="s">
        <v>171</v>
      </c>
      <c r="E167" s="150" t="s">
        <v>1</v>
      </c>
      <c r="F167" s="151" t="s">
        <v>2088</v>
      </c>
      <c r="H167" s="152">
        <v>50.05</v>
      </c>
      <c r="I167" s="153"/>
      <c r="L167" s="149"/>
      <c r="M167" s="154"/>
      <c r="T167" s="155"/>
      <c r="AT167" s="150" t="s">
        <v>171</v>
      </c>
      <c r="AU167" s="150" t="s">
        <v>84</v>
      </c>
      <c r="AV167" s="12" t="s">
        <v>84</v>
      </c>
      <c r="AW167" s="12" t="s">
        <v>31</v>
      </c>
      <c r="AX167" s="12" t="s">
        <v>74</v>
      </c>
      <c r="AY167" s="150" t="s">
        <v>159</v>
      </c>
    </row>
    <row r="168" spans="2:65" s="13" customFormat="1">
      <c r="B168" s="156"/>
      <c r="D168" s="143" t="s">
        <v>171</v>
      </c>
      <c r="E168" s="157" t="s">
        <v>1</v>
      </c>
      <c r="F168" s="158" t="s">
        <v>173</v>
      </c>
      <c r="H168" s="159">
        <v>50.05</v>
      </c>
      <c r="I168" s="160"/>
      <c r="L168" s="156"/>
      <c r="M168" s="161"/>
      <c r="T168" s="162"/>
      <c r="AT168" s="157" t="s">
        <v>171</v>
      </c>
      <c r="AU168" s="157" t="s">
        <v>84</v>
      </c>
      <c r="AV168" s="13" t="s">
        <v>165</v>
      </c>
      <c r="AW168" s="13" t="s">
        <v>31</v>
      </c>
      <c r="AX168" s="13" t="s">
        <v>82</v>
      </c>
      <c r="AY168" s="157" t="s">
        <v>159</v>
      </c>
    </row>
    <row r="169" spans="2:65" s="1" customFormat="1" ht="16.5" customHeight="1">
      <c r="B169" s="129"/>
      <c r="C169" s="130" t="s">
        <v>157</v>
      </c>
      <c r="D169" s="130" t="s">
        <v>160</v>
      </c>
      <c r="E169" s="131" t="s">
        <v>2089</v>
      </c>
      <c r="F169" s="132" t="s">
        <v>2090</v>
      </c>
      <c r="G169" s="133" t="s">
        <v>218</v>
      </c>
      <c r="H169" s="134">
        <v>252.3</v>
      </c>
      <c r="I169" s="135"/>
      <c r="J169" s="136">
        <f>ROUND(I169*H169,2)</f>
        <v>0</v>
      </c>
      <c r="K169" s="132" t="s">
        <v>164</v>
      </c>
      <c r="L169" s="31"/>
      <c r="M169" s="137" t="s">
        <v>1</v>
      </c>
      <c r="N169" s="138" t="s">
        <v>39</v>
      </c>
      <c r="P169" s="139">
        <f>O169*H169</f>
        <v>0</v>
      </c>
      <c r="Q169" s="139">
        <v>1.1999999999999999E-3</v>
      </c>
      <c r="R169" s="139">
        <f>Q169*H169</f>
        <v>0.30275999999999997</v>
      </c>
      <c r="S169" s="139">
        <v>0</v>
      </c>
      <c r="T169" s="140">
        <f>S169*H169</f>
        <v>0</v>
      </c>
      <c r="AR169" s="141" t="s">
        <v>165</v>
      </c>
      <c r="AT169" s="141" t="s">
        <v>160</v>
      </c>
      <c r="AU169" s="141" t="s">
        <v>84</v>
      </c>
      <c r="AY169" s="16" t="s">
        <v>159</v>
      </c>
      <c r="BE169" s="142">
        <f>IF(N169="základní",J169,0)</f>
        <v>0</v>
      </c>
      <c r="BF169" s="142">
        <f>IF(N169="snížená",J169,0)</f>
        <v>0</v>
      </c>
      <c r="BG169" s="142">
        <f>IF(N169="zákl. přenesená",J169,0)</f>
        <v>0</v>
      </c>
      <c r="BH169" s="142">
        <f>IF(N169="sníž. přenesená",J169,0)</f>
        <v>0</v>
      </c>
      <c r="BI169" s="142">
        <f>IF(N169="nulová",J169,0)</f>
        <v>0</v>
      </c>
      <c r="BJ169" s="16" t="s">
        <v>82</v>
      </c>
      <c r="BK169" s="142">
        <f>ROUND(I169*H169,2)</f>
        <v>0</v>
      </c>
      <c r="BL169" s="16" t="s">
        <v>165</v>
      </c>
      <c r="BM169" s="141" t="s">
        <v>2091</v>
      </c>
    </row>
    <row r="170" spans="2:65" s="1" customFormat="1">
      <c r="B170" s="31"/>
      <c r="D170" s="143" t="s">
        <v>167</v>
      </c>
      <c r="F170" s="144" t="s">
        <v>2092</v>
      </c>
      <c r="I170" s="145"/>
      <c r="L170" s="31"/>
      <c r="M170" s="146"/>
      <c r="T170" s="54"/>
      <c r="AT170" s="16" t="s">
        <v>167</v>
      </c>
      <c r="AU170" s="16" t="s">
        <v>84</v>
      </c>
    </row>
    <row r="171" spans="2:65" s="1" customFormat="1">
      <c r="B171" s="31"/>
      <c r="D171" s="147" t="s">
        <v>169</v>
      </c>
      <c r="F171" s="148" t="s">
        <v>2093</v>
      </c>
      <c r="I171" s="145"/>
      <c r="L171" s="31"/>
      <c r="M171" s="146"/>
      <c r="T171" s="54"/>
      <c r="AT171" s="16" t="s">
        <v>169</v>
      </c>
      <c r="AU171" s="16" t="s">
        <v>84</v>
      </c>
    </row>
    <row r="172" spans="2:65" s="12" customFormat="1">
      <c r="B172" s="149"/>
      <c r="D172" s="143" t="s">
        <v>171</v>
      </c>
      <c r="E172" s="150" t="s">
        <v>1</v>
      </c>
      <c r="F172" s="151" t="s">
        <v>2094</v>
      </c>
      <c r="H172" s="152">
        <v>252.3</v>
      </c>
      <c r="I172" s="153"/>
      <c r="L172" s="149"/>
      <c r="M172" s="154"/>
      <c r="T172" s="155"/>
      <c r="AT172" s="150" t="s">
        <v>171</v>
      </c>
      <c r="AU172" s="150" t="s">
        <v>84</v>
      </c>
      <c r="AV172" s="12" t="s">
        <v>84</v>
      </c>
      <c r="AW172" s="12" t="s">
        <v>31</v>
      </c>
      <c r="AX172" s="12" t="s">
        <v>74</v>
      </c>
      <c r="AY172" s="150" t="s">
        <v>159</v>
      </c>
    </row>
    <row r="173" spans="2:65" s="13" customFormat="1">
      <c r="B173" s="156"/>
      <c r="D173" s="143" t="s">
        <v>171</v>
      </c>
      <c r="E173" s="157" t="s">
        <v>1</v>
      </c>
      <c r="F173" s="158" t="s">
        <v>173</v>
      </c>
      <c r="H173" s="159">
        <v>252.3</v>
      </c>
      <c r="I173" s="160"/>
      <c r="L173" s="156"/>
      <c r="M173" s="161"/>
      <c r="T173" s="162"/>
      <c r="AT173" s="157" t="s">
        <v>171</v>
      </c>
      <c r="AU173" s="157" t="s">
        <v>84</v>
      </c>
      <c r="AV173" s="13" t="s">
        <v>165</v>
      </c>
      <c r="AW173" s="13" t="s">
        <v>31</v>
      </c>
      <c r="AX173" s="13" t="s">
        <v>82</v>
      </c>
      <c r="AY173" s="157" t="s">
        <v>159</v>
      </c>
    </row>
    <row r="174" spans="2:65" s="1" customFormat="1" ht="16.5" customHeight="1">
      <c r="B174" s="129"/>
      <c r="C174" s="169" t="s">
        <v>222</v>
      </c>
      <c r="D174" s="169" t="s">
        <v>418</v>
      </c>
      <c r="E174" s="170" t="s">
        <v>2095</v>
      </c>
      <c r="F174" s="171" t="s">
        <v>2096</v>
      </c>
      <c r="G174" s="172" t="s">
        <v>218</v>
      </c>
      <c r="H174" s="173">
        <v>252.3</v>
      </c>
      <c r="I174" s="174"/>
      <c r="J174" s="175">
        <f>ROUND(I174*H174,2)</f>
        <v>0</v>
      </c>
      <c r="K174" s="171" t="s">
        <v>164</v>
      </c>
      <c r="L174" s="176"/>
      <c r="M174" s="177" t="s">
        <v>1</v>
      </c>
      <c r="N174" s="178" t="s">
        <v>39</v>
      </c>
      <c r="P174" s="139">
        <f>O174*H174</f>
        <v>0</v>
      </c>
      <c r="Q174" s="139">
        <v>6.6000000000000003E-2</v>
      </c>
      <c r="R174" s="139">
        <f>Q174*H174</f>
        <v>16.651800000000001</v>
      </c>
      <c r="S174" s="139">
        <v>0</v>
      </c>
      <c r="T174" s="140">
        <f>S174*H174</f>
        <v>0</v>
      </c>
      <c r="AR174" s="141" t="s">
        <v>215</v>
      </c>
      <c r="AT174" s="141" t="s">
        <v>418</v>
      </c>
      <c r="AU174" s="141" t="s">
        <v>84</v>
      </c>
      <c r="AY174" s="16" t="s">
        <v>159</v>
      </c>
      <c r="BE174" s="142">
        <f>IF(N174="základní",J174,0)</f>
        <v>0</v>
      </c>
      <c r="BF174" s="142">
        <f>IF(N174="snížená",J174,0)</f>
        <v>0</v>
      </c>
      <c r="BG174" s="142">
        <f>IF(N174="zákl. přenesená",J174,0)</f>
        <v>0</v>
      </c>
      <c r="BH174" s="142">
        <f>IF(N174="sníž. přenesená",J174,0)</f>
        <v>0</v>
      </c>
      <c r="BI174" s="142">
        <f>IF(N174="nulová",J174,0)</f>
        <v>0</v>
      </c>
      <c r="BJ174" s="16" t="s">
        <v>82</v>
      </c>
      <c r="BK174" s="142">
        <f>ROUND(I174*H174,2)</f>
        <v>0</v>
      </c>
      <c r="BL174" s="16" t="s">
        <v>165</v>
      </c>
      <c r="BM174" s="141" t="s">
        <v>2097</v>
      </c>
    </row>
    <row r="175" spans="2:65" s="1" customFormat="1">
      <c r="B175" s="31"/>
      <c r="D175" s="143" t="s">
        <v>167</v>
      </c>
      <c r="F175" s="144" t="s">
        <v>2096</v>
      </c>
      <c r="I175" s="145"/>
      <c r="L175" s="31"/>
      <c r="M175" s="146"/>
      <c r="T175" s="54"/>
      <c r="AT175" s="16" t="s">
        <v>167</v>
      </c>
      <c r="AU175" s="16" t="s">
        <v>84</v>
      </c>
    </row>
    <row r="176" spans="2:65" s="1" customFormat="1" ht="16.5" customHeight="1">
      <c r="B176" s="129"/>
      <c r="C176" s="130" t="s">
        <v>239</v>
      </c>
      <c r="D176" s="130" t="s">
        <v>160</v>
      </c>
      <c r="E176" s="131" t="s">
        <v>2098</v>
      </c>
      <c r="F176" s="132" t="s">
        <v>2099</v>
      </c>
      <c r="G176" s="133" t="s">
        <v>210</v>
      </c>
      <c r="H176" s="134">
        <v>170</v>
      </c>
      <c r="I176" s="135"/>
      <c r="J176" s="136">
        <f>ROUND(I176*H176,2)</f>
        <v>0</v>
      </c>
      <c r="K176" s="132" t="s">
        <v>164</v>
      </c>
      <c r="L176" s="31"/>
      <c r="M176" s="137" t="s">
        <v>1</v>
      </c>
      <c r="N176" s="138" t="s">
        <v>39</v>
      </c>
      <c r="P176" s="139">
        <f>O176*H176</f>
        <v>0</v>
      </c>
      <c r="Q176" s="139">
        <v>0</v>
      </c>
      <c r="R176" s="139">
        <f>Q176*H176</f>
        <v>0</v>
      </c>
      <c r="S176" s="139">
        <v>0</v>
      </c>
      <c r="T176" s="140">
        <f>S176*H176</f>
        <v>0</v>
      </c>
      <c r="AR176" s="141" t="s">
        <v>165</v>
      </c>
      <c r="AT176" s="141" t="s">
        <v>160</v>
      </c>
      <c r="AU176" s="141" t="s">
        <v>84</v>
      </c>
      <c r="AY176" s="16" t="s">
        <v>159</v>
      </c>
      <c r="BE176" s="142">
        <f>IF(N176="základní",J176,0)</f>
        <v>0</v>
      </c>
      <c r="BF176" s="142">
        <f>IF(N176="snížená",J176,0)</f>
        <v>0</v>
      </c>
      <c r="BG176" s="142">
        <f>IF(N176="zákl. přenesená",J176,0)</f>
        <v>0</v>
      </c>
      <c r="BH176" s="142">
        <f>IF(N176="sníž. přenesená",J176,0)</f>
        <v>0</v>
      </c>
      <c r="BI176" s="142">
        <f>IF(N176="nulová",J176,0)</f>
        <v>0</v>
      </c>
      <c r="BJ176" s="16" t="s">
        <v>82</v>
      </c>
      <c r="BK176" s="142">
        <f>ROUND(I176*H176,2)</f>
        <v>0</v>
      </c>
      <c r="BL176" s="16" t="s">
        <v>165</v>
      </c>
      <c r="BM176" s="141" t="s">
        <v>2100</v>
      </c>
    </row>
    <row r="177" spans="2:65" s="1" customFormat="1">
      <c r="B177" s="31"/>
      <c r="D177" s="143" t="s">
        <v>167</v>
      </c>
      <c r="F177" s="144" t="s">
        <v>2101</v>
      </c>
      <c r="I177" s="145"/>
      <c r="L177" s="31"/>
      <c r="M177" s="146"/>
      <c r="T177" s="54"/>
      <c r="AT177" s="16" t="s">
        <v>167</v>
      </c>
      <c r="AU177" s="16" t="s">
        <v>84</v>
      </c>
    </row>
    <row r="178" spans="2:65" s="1" customFormat="1">
      <c r="B178" s="31"/>
      <c r="D178" s="147" t="s">
        <v>169</v>
      </c>
      <c r="F178" s="148" t="s">
        <v>2102</v>
      </c>
      <c r="I178" s="145"/>
      <c r="L178" s="31"/>
      <c r="M178" s="146"/>
      <c r="T178" s="54"/>
      <c r="AT178" s="16" t="s">
        <v>169</v>
      </c>
      <c r="AU178" s="16" t="s">
        <v>84</v>
      </c>
    </row>
    <row r="179" spans="2:65" s="12" customFormat="1">
      <c r="B179" s="149"/>
      <c r="D179" s="143" t="s">
        <v>171</v>
      </c>
      <c r="E179" s="150" t="s">
        <v>1</v>
      </c>
      <c r="F179" s="151" t="s">
        <v>2103</v>
      </c>
      <c r="H179" s="152">
        <v>170</v>
      </c>
      <c r="I179" s="153"/>
      <c r="L179" s="149"/>
      <c r="M179" s="154"/>
      <c r="T179" s="155"/>
      <c r="AT179" s="150" t="s">
        <v>171</v>
      </c>
      <c r="AU179" s="150" t="s">
        <v>84</v>
      </c>
      <c r="AV179" s="12" t="s">
        <v>84</v>
      </c>
      <c r="AW179" s="12" t="s">
        <v>31</v>
      </c>
      <c r="AX179" s="12" t="s">
        <v>82</v>
      </c>
      <c r="AY179" s="150" t="s">
        <v>159</v>
      </c>
    </row>
    <row r="180" spans="2:65" s="1" customFormat="1" ht="16.5" customHeight="1">
      <c r="B180" s="129"/>
      <c r="C180" s="130" t="s">
        <v>270</v>
      </c>
      <c r="D180" s="130" t="s">
        <v>160</v>
      </c>
      <c r="E180" s="131" t="s">
        <v>2104</v>
      </c>
      <c r="F180" s="132" t="s">
        <v>2105</v>
      </c>
      <c r="G180" s="133" t="s">
        <v>210</v>
      </c>
      <c r="H180" s="134">
        <v>91</v>
      </c>
      <c r="I180" s="135"/>
      <c r="J180" s="136">
        <f>ROUND(I180*H180,2)</f>
        <v>0</v>
      </c>
      <c r="K180" s="132" t="s">
        <v>164</v>
      </c>
      <c r="L180" s="31"/>
      <c r="M180" s="137" t="s">
        <v>1</v>
      </c>
      <c r="N180" s="138" t="s">
        <v>39</v>
      </c>
      <c r="P180" s="139">
        <f>O180*H180</f>
        <v>0</v>
      </c>
      <c r="Q180" s="139">
        <v>0</v>
      </c>
      <c r="R180" s="139">
        <f>Q180*H180</f>
        <v>0</v>
      </c>
      <c r="S180" s="139">
        <v>0</v>
      </c>
      <c r="T180" s="140">
        <f>S180*H180</f>
        <v>0</v>
      </c>
      <c r="AR180" s="141" t="s">
        <v>165</v>
      </c>
      <c r="AT180" s="141" t="s">
        <v>160</v>
      </c>
      <c r="AU180" s="141" t="s">
        <v>84</v>
      </c>
      <c r="AY180" s="16" t="s">
        <v>159</v>
      </c>
      <c r="BE180" s="142">
        <f>IF(N180="základní",J180,0)</f>
        <v>0</v>
      </c>
      <c r="BF180" s="142">
        <f>IF(N180="snížená",J180,0)</f>
        <v>0</v>
      </c>
      <c r="BG180" s="142">
        <f>IF(N180="zákl. přenesená",J180,0)</f>
        <v>0</v>
      </c>
      <c r="BH180" s="142">
        <f>IF(N180="sníž. přenesená",J180,0)</f>
        <v>0</v>
      </c>
      <c r="BI180" s="142">
        <f>IF(N180="nulová",J180,0)</f>
        <v>0</v>
      </c>
      <c r="BJ180" s="16" t="s">
        <v>82</v>
      </c>
      <c r="BK180" s="142">
        <f>ROUND(I180*H180,2)</f>
        <v>0</v>
      </c>
      <c r="BL180" s="16" t="s">
        <v>165</v>
      </c>
      <c r="BM180" s="141" t="s">
        <v>2106</v>
      </c>
    </row>
    <row r="181" spans="2:65" s="1" customFormat="1">
      <c r="B181" s="31"/>
      <c r="D181" s="143" t="s">
        <v>167</v>
      </c>
      <c r="F181" s="144" t="s">
        <v>2107</v>
      </c>
      <c r="I181" s="145"/>
      <c r="L181" s="31"/>
      <c r="M181" s="146"/>
      <c r="T181" s="54"/>
      <c r="AT181" s="16" t="s">
        <v>167</v>
      </c>
      <c r="AU181" s="16" t="s">
        <v>84</v>
      </c>
    </row>
    <row r="182" spans="2:65" s="1" customFormat="1">
      <c r="B182" s="31"/>
      <c r="D182" s="147" t="s">
        <v>169</v>
      </c>
      <c r="F182" s="148" t="s">
        <v>2108</v>
      </c>
      <c r="I182" s="145"/>
      <c r="L182" s="31"/>
      <c r="M182" s="146"/>
      <c r="T182" s="54"/>
      <c r="AT182" s="16" t="s">
        <v>169</v>
      </c>
      <c r="AU182" s="16" t="s">
        <v>84</v>
      </c>
    </row>
    <row r="183" spans="2:65" s="12" customFormat="1">
      <c r="B183" s="149"/>
      <c r="D183" s="143" t="s">
        <v>171</v>
      </c>
      <c r="E183" s="150" t="s">
        <v>1</v>
      </c>
      <c r="F183" s="151" t="s">
        <v>511</v>
      </c>
      <c r="H183" s="152">
        <v>91</v>
      </c>
      <c r="I183" s="153"/>
      <c r="L183" s="149"/>
      <c r="M183" s="154"/>
      <c r="T183" s="155"/>
      <c r="AT183" s="150" t="s">
        <v>171</v>
      </c>
      <c r="AU183" s="150" t="s">
        <v>84</v>
      </c>
      <c r="AV183" s="12" t="s">
        <v>84</v>
      </c>
      <c r="AW183" s="12" t="s">
        <v>31</v>
      </c>
      <c r="AX183" s="12" t="s">
        <v>82</v>
      </c>
      <c r="AY183" s="150" t="s">
        <v>159</v>
      </c>
    </row>
    <row r="184" spans="2:65" s="11" customFormat="1" ht="22.9" customHeight="1">
      <c r="B184" s="119"/>
      <c r="D184" s="120" t="s">
        <v>73</v>
      </c>
      <c r="E184" s="179" t="s">
        <v>192</v>
      </c>
      <c r="F184" s="179" t="s">
        <v>2109</v>
      </c>
      <c r="I184" s="122"/>
      <c r="J184" s="180">
        <f>BK184</f>
        <v>0</v>
      </c>
      <c r="L184" s="119"/>
      <c r="M184" s="124"/>
      <c r="P184" s="125">
        <f>SUM(P185:P191)</f>
        <v>0</v>
      </c>
      <c r="R184" s="125">
        <f>SUM(R185:R191)</f>
        <v>0</v>
      </c>
      <c r="T184" s="126">
        <f>SUM(T185:T191)</f>
        <v>0</v>
      </c>
      <c r="AR184" s="120" t="s">
        <v>82</v>
      </c>
      <c r="AT184" s="127" t="s">
        <v>73</v>
      </c>
      <c r="AU184" s="127" t="s">
        <v>82</v>
      </c>
      <c r="AY184" s="120" t="s">
        <v>159</v>
      </c>
      <c r="BK184" s="128">
        <f>SUM(BK185:BK191)</f>
        <v>0</v>
      </c>
    </row>
    <row r="185" spans="2:65" s="1" customFormat="1" ht="21.75" customHeight="1">
      <c r="B185" s="129"/>
      <c r="C185" s="130" t="s">
        <v>8</v>
      </c>
      <c r="D185" s="130" t="s">
        <v>160</v>
      </c>
      <c r="E185" s="131" t="s">
        <v>2110</v>
      </c>
      <c r="F185" s="132" t="s">
        <v>2111</v>
      </c>
      <c r="G185" s="133" t="s">
        <v>163</v>
      </c>
      <c r="H185" s="134">
        <v>33</v>
      </c>
      <c r="I185" s="135"/>
      <c r="J185" s="136">
        <f>ROUND(I185*H185,2)</f>
        <v>0</v>
      </c>
      <c r="K185" s="132" t="s">
        <v>164</v>
      </c>
      <c r="L185" s="31"/>
      <c r="M185" s="137" t="s">
        <v>1</v>
      </c>
      <c r="N185" s="138" t="s">
        <v>39</v>
      </c>
      <c r="P185" s="139">
        <f>O185*H185</f>
        <v>0</v>
      </c>
      <c r="Q185" s="139">
        <v>0</v>
      </c>
      <c r="R185" s="139">
        <f>Q185*H185</f>
        <v>0</v>
      </c>
      <c r="S185" s="139">
        <v>0</v>
      </c>
      <c r="T185" s="140">
        <f>S185*H185</f>
        <v>0</v>
      </c>
      <c r="AR185" s="141" t="s">
        <v>165</v>
      </c>
      <c r="AT185" s="141" t="s">
        <v>160</v>
      </c>
      <c r="AU185" s="141" t="s">
        <v>84</v>
      </c>
      <c r="AY185" s="16" t="s">
        <v>159</v>
      </c>
      <c r="BE185" s="142">
        <f>IF(N185="základní",J185,0)</f>
        <v>0</v>
      </c>
      <c r="BF185" s="142">
        <f>IF(N185="snížená",J185,0)</f>
        <v>0</v>
      </c>
      <c r="BG185" s="142">
        <f>IF(N185="zákl. přenesená",J185,0)</f>
        <v>0</v>
      </c>
      <c r="BH185" s="142">
        <f>IF(N185="sníž. přenesená",J185,0)</f>
        <v>0</v>
      </c>
      <c r="BI185" s="142">
        <f>IF(N185="nulová",J185,0)</f>
        <v>0</v>
      </c>
      <c r="BJ185" s="16" t="s">
        <v>82</v>
      </c>
      <c r="BK185" s="142">
        <f>ROUND(I185*H185,2)</f>
        <v>0</v>
      </c>
      <c r="BL185" s="16" t="s">
        <v>165</v>
      </c>
      <c r="BM185" s="141" t="s">
        <v>2112</v>
      </c>
    </row>
    <row r="186" spans="2:65" s="1" customFormat="1" ht="19.5">
      <c r="B186" s="31"/>
      <c r="D186" s="143" t="s">
        <v>167</v>
      </c>
      <c r="F186" s="144" t="s">
        <v>2113</v>
      </c>
      <c r="I186" s="145"/>
      <c r="L186" s="31"/>
      <c r="M186" s="146"/>
      <c r="T186" s="54"/>
      <c r="AT186" s="16" t="s">
        <v>167</v>
      </c>
      <c r="AU186" s="16" t="s">
        <v>84</v>
      </c>
    </row>
    <row r="187" spans="2:65" s="1" customFormat="1">
      <c r="B187" s="31"/>
      <c r="D187" s="147" t="s">
        <v>169</v>
      </c>
      <c r="F187" s="148" t="s">
        <v>2114</v>
      </c>
      <c r="I187" s="145"/>
      <c r="L187" s="31"/>
      <c r="M187" s="146"/>
      <c r="T187" s="54"/>
      <c r="AT187" s="16" t="s">
        <v>169</v>
      </c>
      <c r="AU187" s="16" t="s">
        <v>84</v>
      </c>
    </row>
    <row r="188" spans="2:65" s="12" customFormat="1">
      <c r="B188" s="149"/>
      <c r="D188" s="143" t="s">
        <v>171</v>
      </c>
      <c r="E188" s="150" t="s">
        <v>1</v>
      </c>
      <c r="F188" s="151" t="s">
        <v>401</v>
      </c>
      <c r="H188" s="152">
        <v>33</v>
      </c>
      <c r="I188" s="153"/>
      <c r="L188" s="149"/>
      <c r="M188" s="154"/>
      <c r="T188" s="155"/>
      <c r="AT188" s="150" t="s">
        <v>171</v>
      </c>
      <c r="AU188" s="150" t="s">
        <v>84</v>
      </c>
      <c r="AV188" s="12" t="s">
        <v>84</v>
      </c>
      <c r="AW188" s="12" t="s">
        <v>31</v>
      </c>
      <c r="AX188" s="12" t="s">
        <v>82</v>
      </c>
      <c r="AY188" s="150" t="s">
        <v>159</v>
      </c>
    </row>
    <row r="189" spans="2:65" s="1" customFormat="1" ht="16.5" customHeight="1">
      <c r="B189" s="129"/>
      <c r="C189" s="169" t="s">
        <v>268</v>
      </c>
      <c r="D189" s="169" t="s">
        <v>418</v>
      </c>
      <c r="E189" s="170" t="s">
        <v>2115</v>
      </c>
      <c r="F189" s="171" t="s">
        <v>2116</v>
      </c>
      <c r="G189" s="172" t="s">
        <v>163</v>
      </c>
      <c r="H189" s="173">
        <v>33.33</v>
      </c>
      <c r="I189" s="174"/>
      <c r="J189" s="175">
        <f>ROUND(I189*H189,2)</f>
        <v>0</v>
      </c>
      <c r="K189" s="171" t="s">
        <v>164</v>
      </c>
      <c r="L189" s="176"/>
      <c r="M189" s="177" t="s">
        <v>1</v>
      </c>
      <c r="N189" s="178" t="s">
        <v>39</v>
      </c>
      <c r="P189" s="139">
        <f>O189*H189</f>
        <v>0</v>
      </c>
      <c r="Q189" s="139">
        <v>0</v>
      </c>
      <c r="R189" s="139">
        <f>Q189*H189</f>
        <v>0</v>
      </c>
      <c r="S189" s="139">
        <v>0</v>
      </c>
      <c r="T189" s="140">
        <f>S189*H189</f>
        <v>0</v>
      </c>
      <c r="AR189" s="141" t="s">
        <v>215</v>
      </c>
      <c r="AT189" s="141" t="s">
        <v>418</v>
      </c>
      <c r="AU189" s="141" t="s">
        <v>84</v>
      </c>
      <c r="AY189" s="16" t="s">
        <v>159</v>
      </c>
      <c r="BE189" s="142">
        <f>IF(N189="základní",J189,0)</f>
        <v>0</v>
      </c>
      <c r="BF189" s="142">
        <f>IF(N189="snížená",J189,0)</f>
        <v>0</v>
      </c>
      <c r="BG189" s="142">
        <f>IF(N189="zákl. přenesená",J189,0)</f>
        <v>0</v>
      </c>
      <c r="BH189" s="142">
        <f>IF(N189="sníž. přenesená",J189,0)</f>
        <v>0</v>
      </c>
      <c r="BI189" s="142">
        <f>IF(N189="nulová",J189,0)</f>
        <v>0</v>
      </c>
      <c r="BJ189" s="16" t="s">
        <v>82</v>
      </c>
      <c r="BK189" s="142">
        <f>ROUND(I189*H189,2)</f>
        <v>0</v>
      </c>
      <c r="BL189" s="16" t="s">
        <v>165</v>
      </c>
      <c r="BM189" s="141" t="s">
        <v>2117</v>
      </c>
    </row>
    <row r="190" spans="2:65" s="1" customFormat="1">
      <c r="B190" s="31"/>
      <c r="D190" s="143" t="s">
        <v>167</v>
      </c>
      <c r="F190" s="144" t="s">
        <v>2116</v>
      </c>
      <c r="I190" s="145"/>
      <c r="L190" s="31"/>
      <c r="M190" s="146"/>
      <c r="T190" s="54"/>
      <c r="AT190" s="16" t="s">
        <v>167</v>
      </c>
      <c r="AU190" s="16" t="s">
        <v>84</v>
      </c>
    </row>
    <row r="191" spans="2:65" s="12" customFormat="1">
      <c r="B191" s="149"/>
      <c r="D191" s="143" t="s">
        <v>171</v>
      </c>
      <c r="F191" s="151" t="s">
        <v>2118</v>
      </c>
      <c r="H191" s="152">
        <v>33.33</v>
      </c>
      <c r="I191" s="153"/>
      <c r="L191" s="149"/>
      <c r="M191" s="154"/>
      <c r="T191" s="155"/>
      <c r="AT191" s="150" t="s">
        <v>171</v>
      </c>
      <c r="AU191" s="150" t="s">
        <v>84</v>
      </c>
      <c r="AV191" s="12" t="s">
        <v>84</v>
      </c>
      <c r="AW191" s="12" t="s">
        <v>3</v>
      </c>
      <c r="AX191" s="12" t="s">
        <v>82</v>
      </c>
      <c r="AY191" s="150" t="s">
        <v>159</v>
      </c>
    </row>
    <row r="192" spans="2:65" s="11" customFormat="1" ht="22.9" customHeight="1">
      <c r="B192" s="119"/>
      <c r="D192" s="120" t="s">
        <v>73</v>
      </c>
      <c r="E192" s="179" t="s">
        <v>1277</v>
      </c>
      <c r="F192" s="179" t="s">
        <v>1278</v>
      </c>
      <c r="I192" s="122"/>
      <c r="J192" s="180">
        <f>BK192</f>
        <v>0</v>
      </c>
      <c r="L192" s="119"/>
      <c r="M192" s="124"/>
      <c r="P192" s="125">
        <f>SUM(P193:P201)</f>
        <v>0</v>
      </c>
      <c r="R192" s="125">
        <f>SUM(R193:R201)</f>
        <v>0</v>
      </c>
      <c r="T192" s="126">
        <f>SUM(T193:T201)</f>
        <v>0</v>
      </c>
      <c r="AR192" s="120" t="s">
        <v>82</v>
      </c>
      <c r="AT192" s="127" t="s">
        <v>73</v>
      </c>
      <c r="AU192" s="127" t="s">
        <v>82</v>
      </c>
      <c r="AY192" s="120" t="s">
        <v>159</v>
      </c>
      <c r="BK192" s="128">
        <f>SUM(BK193:BK201)</f>
        <v>0</v>
      </c>
    </row>
    <row r="193" spans="2:65" s="1" customFormat="1" ht="16.5" customHeight="1">
      <c r="B193" s="129"/>
      <c r="C193" s="130" t="s">
        <v>285</v>
      </c>
      <c r="D193" s="130" t="s">
        <v>160</v>
      </c>
      <c r="E193" s="131" t="s">
        <v>2119</v>
      </c>
      <c r="F193" s="132" t="s">
        <v>2120</v>
      </c>
      <c r="G193" s="133" t="s">
        <v>303</v>
      </c>
      <c r="H193" s="134">
        <v>17.300999999999998</v>
      </c>
      <c r="I193" s="135"/>
      <c r="J193" s="136">
        <f>ROUND(I193*H193,2)</f>
        <v>0</v>
      </c>
      <c r="K193" s="132" t="s">
        <v>164</v>
      </c>
      <c r="L193" s="31"/>
      <c r="M193" s="137" t="s">
        <v>1</v>
      </c>
      <c r="N193" s="138" t="s">
        <v>39</v>
      </c>
      <c r="P193" s="139">
        <f>O193*H193</f>
        <v>0</v>
      </c>
      <c r="Q193" s="139">
        <v>0</v>
      </c>
      <c r="R193" s="139">
        <f>Q193*H193</f>
        <v>0</v>
      </c>
      <c r="S193" s="139">
        <v>0</v>
      </c>
      <c r="T193" s="140">
        <f>S193*H193</f>
        <v>0</v>
      </c>
      <c r="AR193" s="141" t="s">
        <v>165</v>
      </c>
      <c r="AT193" s="141" t="s">
        <v>160</v>
      </c>
      <c r="AU193" s="141" t="s">
        <v>84</v>
      </c>
      <c r="AY193" s="16" t="s">
        <v>159</v>
      </c>
      <c r="BE193" s="142">
        <f>IF(N193="základní",J193,0)</f>
        <v>0</v>
      </c>
      <c r="BF193" s="142">
        <f>IF(N193="snížená",J193,0)</f>
        <v>0</v>
      </c>
      <c r="BG193" s="142">
        <f>IF(N193="zákl. přenesená",J193,0)</f>
        <v>0</v>
      </c>
      <c r="BH193" s="142">
        <f>IF(N193="sníž. přenesená",J193,0)</f>
        <v>0</v>
      </c>
      <c r="BI193" s="142">
        <f>IF(N193="nulová",J193,0)</f>
        <v>0</v>
      </c>
      <c r="BJ193" s="16" t="s">
        <v>82</v>
      </c>
      <c r="BK193" s="142">
        <f>ROUND(I193*H193,2)</f>
        <v>0</v>
      </c>
      <c r="BL193" s="16" t="s">
        <v>165</v>
      </c>
      <c r="BM193" s="141" t="s">
        <v>2121</v>
      </c>
    </row>
    <row r="194" spans="2:65" s="1" customFormat="1" ht="19.5">
      <c r="B194" s="31"/>
      <c r="D194" s="143" t="s">
        <v>167</v>
      </c>
      <c r="F194" s="144" t="s">
        <v>2122</v>
      </c>
      <c r="I194" s="145"/>
      <c r="L194" s="31"/>
      <c r="M194" s="146"/>
      <c r="T194" s="54"/>
      <c r="AT194" s="16" t="s">
        <v>167</v>
      </c>
      <c r="AU194" s="16" t="s">
        <v>84</v>
      </c>
    </row>
    <row r="195" spans="2:65" s="1" customFormat="1">
      <c r="B195" s="31"/>
      <c r="D195" s="147" t="s">
        <v>169</v>
      </c>
      <c r="F195" s="148" t="s">
        <v>2123</v>
      </c>
      <c r="I195" s="145"/>
      <c r="L195" s="31"/>
      <c r="M195" s="146"/>
      <c r="T195" s="54"/>
      <c r="AT195" s="16" t="s">
        <v>169</v>
      </c>
      <c r="AU195" s="16" t="s">
        <v>84</v>
      </c>
    </row>
    <row r="196" spans="2:65" s="1" customFormat="1" ht="16.5" customHeight="1">
      <c r="B196" s="129"/>
      <c r="C196" s="130" t="s">
        <v>300</v>
      </c>
      <c r="D196" s="130" t="s">
        <v>160</v>
      </c>
      <c r="E196" s="131" t="s">
        <v>2124</v>
      </c>
      <c r="F196" s="132" t="s">
        <v>2125</v>
      </c>
      <c r="G196" s="133" t="s">
        <v>303</v>
      </c>
      <c r="H196" s="134">
        <v>17.300999999999998</v>
      </c>
      <c r="I196" s="135"/>
      <c r="J196" s="136">
        <f>ROUND(I196*H196,2)</f>
        <v>0</v>
      </c>
      <c r="K196" s="132" t="s">
        <v>164</v>
      </c>
      <c r="L196" s="31"/>
      <c r="M196" s="137" t="s">
        <v>1</v>
      </c>
      <c r="N196" s="138" t="s">
        <v>39</v>
      </c>
      <c r="P196" s="139">
        <f>O196*H196</f>
        <v>0</v>
      </c>
      <c r="Q196" s="139">
        <v>0</v>
      </c>
      <c r="R196" s="139">
        <f>Q196*H196</f>
        <v>0</v>
      </c>
      <c r="S196" s="139">
        <v>0</v>
      </c>
      <c r="T196" s="140">
        <f>S196*H196</f>
        <v>0</v>
      </c>
      <c r="AR196" s="141" t="s">
        <v>165</v>
      </c>
      <c r="AT196" s="141" t="s">
        <v>160</v>
      </c>
      <c r="AU196" s="141" t="s">
        <v>84</v>
      </c>
      <c r="AY196" s="16" t="s">
        <v>159</v>
      </c>
      <c r="BE196" s="142">
        <f>IF(N196="základní",J196,0)</f>
        <v>0</v>
      </c>
      <c r="BF196" s="142">
        <f>IF(N196="snížená",J196,0)</f>
        <v>0</v>
      </c>
      <c r="BG196" s="142">
        <f>IF(N196="zákl. přenesená",J196,0)</f>
        <v>0</v>
      </c>
      <c r="BH196" s="142">
        <f>IF(N196="sníž. přenesená",J196,0)</f>
        <v>0</v>
      </c>
      <c r="BI196" s="142">
        <f>IF(N196="nulová",J196,0)</f>
        <v>0</v>
      </c>
      <c r="BJ196" s="16" t="s">
        <v>82</v>
      </c>
      <c r="BK196" s="142">
        <f>ROUND(I196*H196,2)</f>
        <v>0</v>
      </c>
      <c r="BL196" s="16" t="s">
        <v>165</v>
      </c>
      <c r="BM196" s="141" t="s">
        <v>2126</v>
      </c>
    </row>
    <row r="197" spans="2:65" s="1" customFormat="1" ht="19.5">
      <c r="B197" s="31"/>
      <c r="D197" s="143" t="s">
        <v>167</v>
      </c>
      <c r="F197" s="144" t="s">
        <v>2127</v>
      </c>
      <c r="I197" s="145"/>
      <c r="L197" s="31"/>
      <c r="M197" s="146"/>
      <c r="T197" s="54"/>
      <c r="AT197" s="16" t="s">
        <v>167</v>
      </c>
      <c r="AU197" s="16" t="s">
        <v>84</v>
      </c>
    </row>
    <row r="198" spans="2:65" s="1" customFormat="1">
      <c r="B198" s="31"/>
      <c r="D198" s="147" t="s">
        <v>169</v>
      </c>
      <c r="F198" s="148" t="s">
        <v>2128</v>
      </c>
      <c r="I198" s="145"/>
      <c r="L198" s="31"/>
      <c r="M198" s="146"/>
      <c r="T198" s="54"/>
      <c r="AT198" s="16" t="s">
        <v>169</v>
      </c>
      <c r="AU198" s="16" t="s">
        <v>84</v>
      </c>
    </row>
    <row r="199" spans="2:65" s="1" customFormat="1" ht="16.5" customHeight="1">
      <c r="B199" s="129"/>
      <c r="C199" s="130" t="s">
        <v>298</v>
      </c>
      <c r="D199" s="130" t="s">
        <v>160</v>
      </c>
      <c r="E199" s="131" t="s">
        <v>2129</v>
      </c>
      <c r="F199" s="132" t="s">
        <v>2130</v>
      </c>
      <c r="G199" s="133" t="s">
        <v>303</v>
      </c>
      <c r="H199" s="134">
        <v>17.300999999999998</v>
      </c>
      <c r="I199" s="135"/>
      <c r="J199" s="136">
        <f>ROUND(I199*H199,2)</f>
        <v>0</v>
      </c>
      <c r="K199" s="132" t="s">
        <v>164</v>
      </c>
      <c r="L199" s="31"/>
      <c r="M199" s="137" t="s">
        <v>1</v>
      </c>
      <c r="N199" s="138" t="s">
        <v>39</v>
      </c>
      <c r="P199" s="139">
        <f>O199*H199</f>
        <v>0</v>
      </c>
      <c r="Q199" s="139">
        <v>0</v>
      </c>
      <c r="R199" s="139">
        <f>Q199*H199</f>
        <v>0</v>
      </c>
      <c r="S199" s="139">
        <v>0</v>
      </c>
      <c r="T199" s="140">
        <f>S199*H199</f>
        <v>0</v>
      </c>
      <c r="AR199" s="141" t="s">
        <v>165</v>
      </c>
      <c r="AT199" s="141" t="s">
        <v>160</v>
      </c>
      <c r="AU199" s="141" t="s">
        <v>84</v>
      </c>
      <c r="AY199" s="16" t="s">
        <v>159</v>
      </c>
      <c r="BE199" s="142">
        <f>IF(N199="základní",J199,0)</f>
        <v>0</v>
      </c>
      <c r="BF199" s="142">
        <f>IF(N199="snížená",J199,0)</f>
        <v>0</v>
      </c>
      <c r="BG199" s="142">
        <f>IF(N199="zákl. přenesená",J199,0)</f>
        <v>0</v>
      </c>
      <c r="BH199" s="142">
        <f>IF(N199="sníž. přenesená",J199,0)</f>
        <v>0</v>
      </c>
      <c r="BI199" s="142">
        <f>IF(N199="nulová",J199,0)</f>
        <v>0</v>
      </c>
      <c r="BJ199" s="16" t="s">
        <v>82</v>
      </c>
      <c r="BK199" s="142">
        <f>ROUND(I199*H199,2)</f>
        <v>0</v>
      </c>
      <c r="BL199" s="16" t="s">
        <v>165</v>
      </c>
      <c r="BM199" s="141" t="s">
        <v>2131</v>
      </c>
    </row>
    <row r="200" spans="2:65" s="1" customFormat="1" ht="19.5">
      <c r="B200" s="31"/>
      <c r="D200" s="143" t="s">
        <v>167</v>
      </c>
      <c r="F200" s="144" t="s">
        <v>2132</v>
      </c>
      <c r="I200" s="145"/>
      <c r="L200" s="31"/>
      <c r="M200" s="146"/>
      <c r="T200" s="54"/>
      <c r="AT200" s="16" t="s">
        <v>167</v>
      </c>
      <c r="AU200" s="16" t="s">
        <v>84</v>
      </c>
    </row>
    <row r="201" spans="2:65" s="1" customFormat="1">
      <c r="B201" s="31"/>
      <c r="D201" s="147" t="s">
        <v>169</v>
      </c>
      <c r="F201" s="148" t="s">
        <v>2133</v>
      </c>
      <c r="I201" s="145"/>
      <c r="L201" s="31"/>
      <c r="M201" s="146"/>
      <c r="T201" s="54"/>
      <c r="AT201" s="16" t="s">
        <v>169</v>
      </c>
      <c r="AU201" s="16" t="s">
        <v>84</v>
      </c>
    </row>
    <row r="202" spans="2:65" s="11" customFormat="1" ht="25.9" customHeight="1">
      <c r="B202" s="119"/>
      <c r="D202" s="120" t="s">
        <v>73</v>
      </c>
      <c r="E202" s="121" t="s">
        <v>824</v>
      </c>
      <c r="F202" s="121" t="s">
        <v>825</v>
      </c>
      <c r="I202" s="122"/>
      <c r="J202" s="123">
        <f>BK202</f>
        <v>0</v>
      </c>
      <c r="L202" s="119"/>
      <c r="M202" s="124"/>
      <c r="P202" s="125">
        <f>SUM(P203:P230)</f>
        <v>0</v>
      </c>
      <c r="R202" s="125">
        <f>SUM(R203:R230)</f>
        <v>0</v>
      </c>
      <c r="T202" s="126">
        <f>SUM(T203:T230)</f>
        <v>0</v>
      </c>
      <c r="AR202" s="120" t="s">
        <v>84</v>
      </c>
      <c r="AT202" s="127" t="s">
        <v>73</v>
      </c>
      <c r="AU202" s="127" t="s">
        <v>74</v>
      </c>
      <c r="AY202" s="120" t="s">
        <v>159</v>
      </c>
      <c r="BK202" s="128">
        <f>SUM(BK203:BK230)</f>
        <v>0</v>
      </c>
    </row>
    <row r="203" spans="2:65" s="1" customFormat="1" ht="16.5" customHeight="1">
      <c r="B203" s="129"/>
      <c r="C203" s="130" t="s">
        <v>316</v>
      </c>
      <c r="D203" s="130" t="s">
        <v>160</v>
      </c>
      <c r="E203" s="131" t="s">
        <v>2134</v>
      </c>
      <c r="F203" s="132" t="s">
        <v>2135</v>
      </c>
      <c r="G203" s="133" t="s">
        <v>218</v>
      </c>
      <c r="H203" s="134">
        <v>1</v>
      </c>
      <c r="I203" s="135"/>
      <c r="J203" s="136">
        <f>ROUND(I203*H203,2)</f>
        <v>0</v>
      </c>
      <c r="K203" s="132" t="s">
        <v>1149</v>
      </c>
      <c r="L203" s="31"/>
      <c r="M203" s="137" t="s">
        <v>1</v>
      </c>
      <c r="N203" s="138" t="s">
        <v>39</v>
      </c>
      <c r="P203" s="139">
        <f>O203*H203</f>
        <v>0</v>
      </c>
      <c r="Q203" s="139">
        <v>0</v>
      </c>
      <c r="R203" s="139">
        <f>Q203*H203</f>
        <v>0</v>
      </c>
      <c r="S203" s="139">
        <v>0</v>
      </c>
      <c r="T203" s="140">
        <f>S203*H203</f>
        <v>0</v>
      </c>
      <c r="AR203" s="141" t="s">
        <v>268</v>
      </c>
      <c r="AT203" s="141" t="s">
        <v>160</v>
      </c>
      <c r="AU203" s="141" t="s">
        <v>82</v>
      </c>
      <c r="AY203" s="16" t="s">
        <v>159</v>
      </c>
      <c r="BE203" s="142">
        <f>IF(N203="základní",J203,0)</f>
        <v>0</v>
      </c>
      <c r="BF203" s="142">
        <f>IF(N203="snížená",J203,0)</f>
        <v>0</v>
      </c>
      <c r="BG203" s="142">
        <f>IF(N203="zákl. přenesená",J203,0)</f>
        <v>0</v>
      </c>
      <c r="BH203" s="142">
        <f>IF(N203="sníž. přenesená",J203,0)</f>
        <v>0</v>
      </c>
      <c r="BI203" s="142">
        <f>IF(N203="nulová",J203,0)</f>
        <v>0</v>
      </c>
      <c r="BJ203" s="16" t="s">
        <v>82</v>
      </c>
      <c r="BK203" s="142">
        <f>ROUND(I203*H203,2)</f>
        <v>0</v>
      </c>
      <c r="BL203" s="16" t="s">
        <v>268</v>
      </c>
      <c r="BM203" s="141" t="s">
        <v>2136</v>
      </c>
    </row>
    <row r="204" spans="2:65" s="1" customFormat="1">
      <c r="B204" s="31"/>
      <c r="D204" s="143" t="s">
        <v>167</v>
      </c>
      <c r="F204" s="144" t="s">
        <v>2135</v>
      </c>
      <c r="I204" s="145"/>
      <c r="L204" s="31"/>
      <c r="M204" s="146"/>
      <c r="T204" s="54"/>
      <c r="AT204" s="16" t="s">
        <v>167</v>
      </c>
      <c r="AU204" s="16" t="s">
        <v>82</v>
      </c>
    </row>
    <row r="205" spans="2:65" s="12" customFormat="1">
      <c r="B205" s="149"/>
      <c r="D205" s="143" t="s">
        <v>171</v>
      </c>
      <c r="E205" s="150" t="s">
        <v>1</v>
      </c>
      <c r="F205" s="151" t="s">
        <v>82</v>
      </c>
      <c r="H205" s="152">
        <v>1</v>
      </c>
      <c r="I205" s="153"/>
      <c r="L205" s="149"/>
      <c r="M205" s="154"/>
      <c r="T205" s="155"/>
      <c r="AT205" s="150" t="s">
        <v>171</v>
      </c>
      <c r="AU205" s="150" t="s">
        <v>82</v>
      </c>
      <c r="AV205" s="12" t="s">
        <v>84</v>
      </c>
      <c r="AW205" s="12" t="s">
        <v>31</v>
      </c>
      <c r="AX205" s="12" t="s">
        <v>74</v>
      </c>
      <c r="AY205" s="150" t="s">
        <v>159</v>
      </c>
    </row>
    <row r="206" spans="2:65" s="13" customFormat="1">
      <c r="B206" s="156"/>
      <c r="D206" s="143" t="s">
        <v>171</v>
      </c>
      <c r="E206" s="157" t="s">
        <v>1</v>
      </c>
      <c r="F206" s="158" t="s">
        <v>173</v>
      </c>
      <c r="H206" s="159">
        <v>1</v>
      </c>
      <c r="I206" s="160"/>
      <c r="L206" s="156"/>
      <c r="M206" s="161"/>
      <c r="T206" s="162"/>
      <c r="AT206" s="157" t="s">
        <v>171</v>
      </c>
      <c r="AU206" s="157" t="s">
        <v>82</v>
      </c>
      <c r="AV206" s="13" t="s">
        <v>165</v>
      </c>
      <c r="AW206" s="13" t="s">
        <v>31</v>
      </c>
      <c r="AX206" s="13" t="s">
        <v>82</v>
      </c>
      <c r="AY206" s="157" t="s">
        <v>159</v>
      </c>
    </row>
    <row r="207" spans="2:65" s="1" customFormat="1" ht="16.5" customHeight="1">
      <c r="B207" s="129"/>
      <c r="C207" s="130" t="s">
        <v>7</v>
      </c>
      <c r="D207" s="130" t="s">
        <v>160</v>
      </c>
      <c r="E207" s="131" t="s">
        <v>2137</v>
      </c>
      <c r="F207" s="132" t="s">
        <v>2138</v>
      </c>
      <c r="G207" s="133" t="s">
        <v>218</v>
      </c>
      <c r="H207" s="134">
        <v>1</v>
      </c>
      <c r="I207" s="135"/>
      <c r="J207" s="136">
        <f>ROUND(I207*H207,2)</f>
        <v>0</v>
      </c>
      <c r="K207" s="132" t="s">
        <v>1149</v>
      </c>
      <c r="L207" s="31"/>
      <c r="M207" s="137" t="s">
        <v>1</v>
      </c>
      <c r="N207" s="138" t="s">
        <v>39</v>
      </c>
      <c r="P207" s="139">
        <f>O207*H207</f>
        <v>0</v>
      </c>
      <c r="Q207" s="139">
        <v>0</v>
      </c>
      <c r="R207" s="139">
        <f>Q207*H207</f>
        <v>0</v>
      </c>
      <c r="S207" s="139">
        <v>0</v>
      </c>
      <c r="T207" s="140">
        <f>S207*H207</f>
        <v>0</v>
      </c>
      <c r="AR207" s="141" t="s">
        <v>268</v>
      </c>
      <c r="AT207" s="141" t="s">
        <v>160</v>
      </c>
      <c r="AU207" s="141" t="s">
        <v>82</v>
      </c>
      <c r="AY207" s="16" t="s">
        <v>159</v>
      </c>
      <c r="BE207" s="142">
        <f>IF(N207="základní",J207,0)</f>
        <v>0</v>
      </c>
      <c r="BF207" s="142">
        <f>IF(N207="snížená",J207,0)</f>
        <v>0</v>
      </c>
      <c r="BG207" s="142">
        <f>IF(N207="zákl. přenesená",J207,0)</f>
        <v>0</v>
      </c>
      <c r="BH207" s="142">
        <f>IF(N207="sníž. přenesená",J207,0)</f>
        <v>0</v>
      </c>
      <c r="BI207" s="142">
        <f>IF(N207="nulová",J207,0)</f>
        <v>0</v>
      </c>
      <c r="BJ207" s="16" t="s">
        <v>82</v>
      </c>
      <c r="BK207" s="142">
        <f>ROUND(I207*H207,2)</f>
        <v>0</v>
      </c>
      <c r="BL207" s="16" t="s">
        <v>268</v>
      </c>
      <c r="BM207" s="141" t="s">
        <v>2139</v>
      </c>
    </row>
    <row r="208" spans="2:65" s="1" customFormat="1">
      <c r="B208" s="31"/>
      <c r="D208" s="143" t="s">
        <v>167</v>
      </c>
      <c r="F208" s="144" t="s">
        <v>2138</v>
      </c>
      <c r="I208" s="145"/>
      <c r="L208" s="31"/>
      <c r="M208" s="146"/>
      <c r="T208" s="54"/>
      <c r="AT208" s="16" t="s">
        <v>167</v>
      </c>
      <c r="AU208" s="16" t="s">
        <v>82</v>
      </c>
    </row>
    <row r="209" spans="2:65" s="12" customFormat="1">
      <c r="B209" s="149"/>
      <c r="D209" s="143" t="s">
        <v>171</v>
      </c>
      <c r="E209" s="150" t="s">
        <v>1</v>
      </c>
      <c r="F209" s="151" t="s">
        <v>82</v>
      </c>
      <c r="H209" s="152">
        <v>1</v>
      </c>
      <c r="I209" s="153"/>
      <c r="L209" s="149"/>
      <c r="M209" s="154"/>
      <c r="T209" s="155"/>
      <c r="AT209" s="150" t="s">
        <v>171</v>
      </c>
      <c r="AU209" s="150" t="s">
        <v>82</v>
      </c>
      <c r="AV209" s="12" t="s">
        <v>84</v>
      </c>
      <c r="AW209" s="12" t="s">
        <v>31</v>
      </c>
      <c r="AX209" s="12" t="s">
        <v>74</v>
      </c>
      <c r="AY209" s="150" t="s">
        <v>159</v>
      </c>
    </row>
    <row r="210" spans="2:65" s="13" customFormat="1">
      <c r="B210" s="156"/>
      <c r="D210" s="143" t="s">
        <v>171</v>
      </c>
      <c r="E210" s="157" t="s">
        <v>1</v>
      </c>
      <c r="F210" s="158" t="s">
        <v>173</v>
      </c>
      <c r="H210" s="159">
        <v>1</v>
      </c>
      <c r="I210" s="160"/>
      <c r="L210" s="156"/>
      <c r="M210" s="161"/>
      <c r="T210" s="162"/>
      <c r="AT210" s="157" t="s">
        <v>171</v>
      </c>
      <c r="AU210" s="157" t="s">
        <v>82</v>
      </c>
      <c r="AV210" s="13" t="s">
        <v>165</v>
      </c>
      <c r="AW210" s="13" t="s">
        <v>31</v>
      </c>
      <c r="AX210" s="13" t="s">
        <v>82</v>
      </c>
      <c r="AY210" s="157" t="s">
        <v>159</v>
      </c>
    </row>
    <row r="211" spans="2:65" s="1" customFormat="1" ht="16.5" customHeight="1">
      <c r="B211" s="129"/>
      <c r="C211" s="130" t="s">
        <v>329</v>
      </c>
      <c r="D211" s="130" t="s">
        <v>160</v>
      </c>
      <c r="E211" s="131" t="s">
        <v>2140</v>
      </c>
      <c r="F211" s="132" t="s">
        <v>2141</v>
      </c>
      <c r="G211" s="133" t="s">
        <v>218</v>
      </c>
      <c r="H211" s="134">
        <v>1</v>
      </c>
      <c r="I211" s="135"/>
      <c r="J211" s="136">
        <f>ROUND(I211*H211,2)</f>
        <v>0</v>
      </c>
      <c r="K211" s="132" t="s">
        <v>1149</v>
      </c>
      <c r="L211" s="31"/>
      <c r="M211" s="137" t="s">
        <v>1</v>
      </c>
      <c r="N211" s="138" t="s">
        <v>39</v>
      </c>
      <c r="P211" s="139">
        <f>O211*H211</f>
        <v>0</v>
      </c>
      <c r="Q211" s="139">
        <v>0</v>
      </c>
      <c r="R211" s="139">
        <f>Q211*H211</f>
        <v>0</v>
      </c>
      <c r="S211" s="139">
        <v>0</v>
      </c>
      <c r="T211" s="140">
        <f>S211*H211</f>
        <v>0</v>
      </c>
      <c r="AR211" s="141" t="s">
        <v>268</v>
      </c>
      <c r="AT211" s="141" t="s">
        <v>160</v>
      </c>
      <c r="AU211" s="141" t="s">
        <v>82</v>
      </c>
      <c r="AY211" s="16" t="s">
        <v>159</v>
      </c>
      <c r="BE211" s="142">
        <f>IF(N211="základní",J211,0)</f>
        <v>0</v>
      </c>
      <c r="BF211" s="142">
        <f>IF(N211="snížená",J211,0)</f>
        <v>0</v>
      </c>
      <c r="BG211" s="142">
        <f>IF(N211="zákl. přenesená",J211,0)</f>
        <v>0</v>
      </c>
      <c r="BH211" s="142">
        <f>IF(N211="sníž. přenesená",J211,0)</f>
        <v>0</v>
      </c>
      <c r="BI211" s="142">
        <f>IF(N211="nulová",J211,0)</f>
        <v>0</v>
      </c>
      <c r="BJ211" s="16" t="s">
        <v>82</v>
      </c>
      <c r="BK211" s="142">
        <f>ROUND(I211*H211,2)</f>
        <v>0</v>
      </c>
      <c r="BL211" s="16" t="s">
        <v>268</v>
      </c>
      <c r="BM211" s="141" t="s">
        <v>2142</v>
      </c>
    </row>
    <row r="212" spans="2:65" s="1" customFormat="1">
      <c r="B212" s="31"/>
      <c r="D212" s="143" t="s">
        <v>167</v>
      </c>
      <c r="F212" s="144" t="s">
        <v>2141</v>
      </c>
      <c r="I212" s="145"/>
      <c r="L212" s="31"/>
      <c r="M212" s="146"/>
      <c r="T212" s="54"/>
      <c r="AT212" s="16" t="s">
        <v>167</v>
      </c>
      <c r="AU212" s="16" t="s">
        <v>82</v>
      </c>
    </row>
    <row r="213" spans="2:65" s="12" customFormat="1">
      <c r="B213" s="149"/>
      <c r="D213" s="143" t="s">
        <v>171</v>
      </c>
      <c r="E213" s="150" t="s">
        <v>1</v>
      </c>
      <c r="F213" s="151" t="s">
        <v>82</v>
      </c>
      <c r="H213" s="152">
        <v>1</v>
      </c>
      <c r="I213" s="153"/>
      <c r="L213" s="149"/>
      <c r="M213" s="154"/>
      <c r="T213" s="155"/>
      <c r="AT213" s="150" t="s">
        <v>171</v>
      </c>
      <c r="AU213" s="150" t="s">
        <v>82</v>
      </c>
      <c r="AV213" s="12" t="s">
        <v>84</v>
      </c>
      <c r="AW213" s="12" t="s">
        <v>31</v>
      </c>
      <c r="AX213" s="12" t="s">
        <v>74</v>
      </c>
      <c r="AY213" s="150" t="s">
        <v>159</v>
      </c>
    </row>
    <row r="214" spans="2:65" s="13" customFormat="1">
      <c r="B214" s="156"/>
      <c r="D214" s="143" t="s">
        <v>171</v>
      </c>
      <c r="E214" s="157" t="s">
        <v>1</v>
      </c>
      <c r="F214" s="158" t="s">
        <v>173</v>
      </c>
      <c r="H214" s="159">
        <v>1</v>
      </c>
      <c r="I214" s="160"/>
      <c r="L214" s="156"/>
      <c r="M214" s="161"/>
      <c r="T214" s="162"/>
      <c r="AT214" s="157" t="s">
        <v>171</v>
      </c>
      <c r="AU214" s="157" t="s">
        <v>82</v>
      </c>
      <c r="AV214" s="13" t="s">
        <v>165</v>
      </c>
      <c r="AW214" s="13" t="s">
        <v>31</v>
      </c>
      <c r="AX214" s="13" t="s">
        <v>82</v>
      </c>
      <c r="AY214" s="157" t="s">
        <v>159</v>
      </c>
    </row>
    <row r="215" spans="2:65" s="1" customFormat="1" ht="16.5" customHeight="1">
      <c r="B215" s="129"/>
      <c r="C215" s="130" t="s">
        <v>336</v>
      </c>
      <c r="D215" s="130" t="s">
        <v>160</v>
      </c>
      <c r="E215" s="131" t="s">
        <v>2143</v>
      </c>
      <c r="F215" s="132" t="s">
        <v>2144</v>
      </c>
      <c r="G215" s="133" t="s">
        <v>218</v>
      </c>
      <c r="H215" s="134">
        <v>1</v>
      </c>
      <c r="I215" s="135"/>
      <c r="J215" s="136">
        <f>ROUND(I215*H215,2)</f>
        <v>0</v>
      </c>
      <c r="K215" s="132" t="s">
        <v>1149</v>
      </c>
      <c r="L215" s="31"/>
      <c r="M215" s="137" t="s">
        <v>1</v>
      </c>
      <c r="N215" s="138" t="s">
        <v>39</v>
      </c>
      <c r="P215" s="139">
        <f>O215*H215</f>
        <v>0</v>
      </c>
      <c r="Q215" s="139">
        <v>0</v>
      </c>
      <c r="R215" s="139">
        <f>Q215*H215</f>
        <v>0</v>
      </c>
      <c r="S215" s="139">
        <v>0</v>
      </c>
      <c r="T215" s="140">
        <f>S215*H215</f>
        <v>0</v>
      </c>
      <c r="AR215" s="141" t="s">
        <v>268</v>
      </c>
      <c r="AT215" s="141" t="s">
        <v>160</v>
      </c>
      <c r="AU215" s="141" t="s">
        <v>82</v>
      </c>
      <c r="AY215" s="16" t="s">
        <v>159</v>
      </c>
      <c r="BE215" s="142">
        <f>IF(N215="základní",J215,0)</f>
        <v>0</v>
      </c>
      <c r="BF215" s="142">
        <f>IF(N215="snížená",J215,0)</f>
        <v>0</v>
      </c>
      <c r="BG215" s="142">
        <f>IF(N215="zákl. přenesená",J215,0)</f>
        <v>0</v>
      </c>
      <c r="BH215" s="142">
        <f>IF(N215="sníž. přenesená",J215,0)</f>
        <v>0</v>
      </c>
      <c r="BI215" s="142">
        <f>IF(N215="nulová",J215,0)</f>
        <v>0</v>
      </c>
      <c r="BJ215" s="16" t="s">
        <v>82</v>
      </c>
      <c r="BK215" s="142">
        <f>ROUND(I215*H215,2)</f>
        <v>0</v>
      </c>
      <c r="BL215" s="16" t="s">
        <v>268</v>
      </c>
      <c r="BM215" s="141" t="s">
        <v>2145</v>
      </c>
    </row>
    <row r="216" spans="2:65" s="1" customFormat="1">
      <c r="B216" s="31"/>
      <c r="D216" s="143" t="s">
        <v>167</v>
      </c>
      <c r="F216" s="144" t="s">
        <v>2144</v>
      </c>
      <c r="I216" s="145"/>
      <c r="L216" s="31"/>
      <c r="M216" s="146"/>
      <c r="T216" s="54"/>
      <c r="AT216" s="16" t="s">
        <v>167</v>
      </c>
      <c r="AU216" s="16" t="s">
        <v>82</v>
      </c>
    </row>
    <row r="217" spans="2:65" s="12" customFormat="1">
      <c r="B217" s="149"/>
      <c r="D217" s="143" t="s">
        <v>171</v>
      </c>
      <c r="E217" s="150" t="s">
        <v>1</v>
      </c>
      <c r="F217" s="151" t="s">
        <v>82</v>
      </c>
      <c r="H217" s="152">
        <v>1</v>
      </c>
      <c r="I217" s="153"/>
      <c r="L217" s="149"/>
      <c r="M217" s="154"/>
      <c r="T217" s="155"/>
      <c r="AT217" s="150" t="s">
        <v>171</v>
      </c>
      <c r="AU217" s="150" t="s">
        <v>82</v>
      </c>
      <c r="AV217" s="12" t="s">
        <v>84</v>
      </c>
      <c r="AW217" s="12" t="s">
        <v>31</v>
      </c>
      <c r="AX217" s="12" t="s">
        <v>74</v>
      </c>
      <c r="AY217" s="150" t="s">
        <v>159</v>
      </c>
    </row>
    <row r="218" spans="2:65" s="13" customFormat="1">
      <c r="B218" s="156"/>
      <c r="D218" s="143" t="s">
        <v>171</v>
      </c>
      <c r="E218" s="157" t="s">
        <v>1</v>
      </c>
      <c r="F218" s="158" t="s">
        <v>173</v>
      </c>
      <c r="H218" s="159">
        <v>1</v>
      </c>
      <c r="I218" s="160"/>
      <c r="L218" s="156"/>
      <c r="M218" s="161"/>
      <c r="T218" s="162"/>
      <c r="AT218" s="157" t="s">
        <v>171</v>
      </c>
      <c r="AU218" s="157" t="s">
        <v>82</v>
      </c>
      <c r="AV218" s="13" t="s">
        <v>165</v>
      </c>
      <c r="AW218" s="13" t="s">
        <v>31</v>
      </c>
      <c r="AX218" s="13" t="s">
        <v>82</v>
      </c>
      <c r="AY218" s="157" t="s">
        <v>159</v>
      </c>
    </row>
    <row r="219" spans="2:65" s="1" customFormat="1" ht="16.5" customHeight="1">
      <c r="B219" s="129"/>
      <c r="C219" s="130" t="s">
        <v>342</v>
      </c>
      <c r="D219" s="130" t="s">
        <v>160</v>
      </c>
      <c r="E219" s="131" t="s">
        <v>2146</v>
      </c>
      <c r="F219" s="132" t="s">
        <v>2147</v>
      </c>
      <c r="G219" s="133" t="s">
        <v>218</v>
      </c>
      <c r="H219" s="134">
        <v>7</v>
      </c>
      <c r="I219" s="135"/>
      <c r="J219" s="136">
        <f>ROUND(I219*H219,2)</f>
        <v>0</v>
      </c>
      <c r="K219" s="132" t="s">
        <v>1149</v>
      </c>
      <c r="L219" s="31"/>
      <c r="M219" s="137" t="s">
        <v>1</v>
      </c>
      <c r="N219" s="138" t="s">
        <v>39</v>
      </c>
      <c r="P219" s="139">
        <f>O219*H219</f>
        <v>0</v>
      </c>
      <c r="Q219" s="139">
        <v>0</v>
      </c>
      <c r="R219" s="139">
        <f>Q219*H219</f>
        <v>0</v>
      </c>
      <c r="S219" s="139">
        <v>0</v>
      </c>
      <c r="T219" s="140">
        <f>S219*H219</f>
        <v>0</v>
      </c>
      <c r="AR219" s="141" t="s">
        <v>268</v>
      </c>
      <c r="AT219" s="141" t="s">
        <v>160</v>
      </c>
      <c r="AU219" s="141" t="s">
        <v>82</v>
      </c>
      <c r="AY219" s="16" t="s">
        <v>159</v>
      </c>
      <c r="BE219" s="142">
        <f>IF(N219="základní",J219,0)</f>
        <v>0</v>
      </c>
      <c r="BF219" s="142">
        <f>IF(N219="snížená",J219,0)</f>
        <v>0</v>
      </c>
      <c r="BG219" s="142">
        <f>IF(N219="zákl. přenesená",J219,0)</f>
        <v>0</v>
      </c>
      <c r="BH219" s="142">
        <f>IF(N219="sníž. přenesená",J219,0)</f>
        <v>0</v>
      </c>
      <c r="BI219" s="142">
        <f>IF(N219="nulová",J219,0)</f>
        <v>0</v>
      </c>
      <c r="BJ219" s="16" t="s">
        <v>82</v>
      </c>
      <c r="BK219" s="142">
        <f>ROUND(I219*H219,2)</f>
        <v>0</v>
      </c>
      <c r="BL219" s="16" t="s">
        <v>268</v>
      </c>
      <c r="BM219" s="141" t="s">
        <v>2148</v>
      </c>
    </row>
    <row r="220" spans="2:65" s="1" customFormat="1">
      <c r="B220" s="31"/>
      <c r="D220" s="143" t="s">
        <v>167</v>
      </c>
      <c r="F220" s="144" t="s">
        <v>2147</v>
      </c>
      <c r="I220" s="145"/>
      <c r="L220" s="31"/>
      <c r="M220" s="146"/>
      <c r="T220" s="54"/>
      <c r="AT220" s="16" t="s">
        <v>167</v>
      </c>
      <c r="AU220" s="16" t="s">
        <v>82</v>
      </c>
    </row>
    <row r="221" spans="2:65" s="12" customFormat="1">
      <c r="B221" s="149"/>
      <c r="D221" s="143" t="s">
        <v>171</v>
      </c>
      <c r="E221" s="150" t="s">
        <v>1</v>
      </c>
      <c r="F221" s="151" t="s">
        <v>207</v>
      </c>
      <c r="H221" s="152">
        <v>7</v>
      </c>
      <c r="I221" s="153"/>
      <c r="L221" s="149"/>
      <c r="M221" s="154"/>
      <c r="T221" s="155"/>
      <c r="AT221" s="150" t="s">
        <v>171</v>
      </c>
      <c r="AU221" s="150" t="s">
        <v>82</v>
      </c>
      <c r="AV221" s="12" t="s">
        <v>84</v>
      </c>
      <c r="AW221" s="12" t="s">
        <v>31</v>
      </c>
      <c r="AX221" s="12" t="s">
        <v>74</v>
      </c>
      <c r="AY221" s="150" t="s">
        <v>159</v>
      </c>
    </row>
    <row r="222" spans="2:65" s="13" customFormat="1">
      <c r="B222" s="156"/>
      <c r="D222" s="143" t="s">
        <v>171</v>
      </c>
      <c r="E222" s="157" t="s">
        <v>1</v>
      </c>
      <c r="F222" s="158" t="s">
        <v>173</v>
      </c>
      <c r="H222" s="159">
        <v>7</v>
      </c>
      <c r="I222" s="160"/>
      <c r="L222" s="156"/>
      <c r="M222" s="161"/>
      <c r="T222" s="162"/>
      <c r="AT222" s="157" t="s">
        <v>171</v>
      </c>
      <c r="AU222" s="157" t="s">
        <v>82</v>
      </c>
      <c r="AV222" s="13" t="s">
        <v>165</v>
      </c>
      <c r="AW222" s="13" t="s">
        <v>31</v>
      </c>
      <c r="AX222" s="13" t="s">
        <v>82</v>
      </c>
      <c r="AY222" s="157" t="s">
        <v>159</v>
      </c>
    </row>
    <row r="223" spans="2:65" s="1" customFormat="1" ht="16.5" customHeight="1">
      <c r="B223" s="129"/>
      <c r="C223" s="130" t="s">
        <v>349</v>
      </c>
      <c r="D223" s="130" t="s">
        <v>160</v>
      </c>
      <c r="E223" s="131" t="s">
        <v>2149</v>
      </c>
      <c r="F223" s="132" t="s">
        <v>2150</v>
      </c>
      <c r="G223" s="133" t="s">
        <v>218</v>
      </c>
      <c r="H223" s="134">
        <v>11</v>
      </c>
      <c r="I223" s="135"/>
      <c r="J223" s="136">
        <f>ROUND(I223*H223,2)</f>
        <v>0</v>
      </c>
      <c r="K223" s="132" t="s">
        <v>1149</v>
      </c>
      <c r="L223" s="31"/>
      <c r="M223" s="137" t="s">
        <v>1</v>
      </c>
      <c r="N223" s="138" t="s">
        <v>39</v>
      </c>
      <c r="P223" s="139">
        <f>O223*H223</f>
        <v>0</v>
      </c>
      <c r="Q223" s="139">
        <v>0</v>
      </c>
      <c r="R223" s="139">
        <f>Q223*H223</f>
        <v>0</v>
      </c>
      <c r="S223" s="139">
        <v>0</v>
      </c>
      <c r="T223" s="140">
        <f>S223*H223</f>
        <v>0</v>
      </c>
      <c r="AR223" s="141" t="s">
        <v>268</v>
      </c>
      <c r="AT223" s="141" t="s">
        <v>160</v>
      </c>
      <c r="AU223" s="141" t="s">
        <v>82</v>
      </c>
      <c r="AY223" s="16" t="s">
        <v>159</v>
      </c>
      <c r="BE223" s="142">
        <f>IF(N223="základní",J223,0)</f>
        <v>0</v>
      </c>
      <c r="BF223" s="142">
        <f>IF(N223="snížená",J223,0)</f>
        <v>0</v>
      </c>
      <c r="BG223" s="142">
        <f>IF(N223="zákl. přenesená",J223,0)</f>
        <v>0</v>
      </c>
      <c r="BH223" s="142">
        <f>IF(N223="sníž. přenesená",J223,0)</f>
        <v>0</v>
      </c>
      <c r="BI223" s="142">
        <f>IF(N223="nulová",J223,0)</f>
        <v>0</v>
      </c>
      <c r="BJ223" s="16" t="s">
        <v>82</v>
      </c>
      <c r="BK223" s="142">
        <f>ROUND(I223*H223,2)</f>
        <v>0</v>
      </c>
      <c r="BL223" s="16" t="s">
        <v>268</v>
      </c>
      <c r="BM223" s="141" t="s">
        <v>2151</v>
      </c>
    </row>
    <row r="224" spans="2:65" s="1" customFormat="1">
      <c r="B224" s="31"/>
      <c r="D224" s="143" t="s">
        <v>167</v>
      </c>
      <c r="F224" s="144" t="s">
        <v>2150</v>
      </c>
      <c r="I224" s="145"/>
      <c r="L224" s="31"/>
      <c r="M224" s="146"/>
      <c r="T224" s="54"/>
      <c r="AT224" s="16" t="s">
        <v>167</v>
      </c>
      <c r="AU224" s="16" t="s">
        <v>82</v>
      </c>
    </row>
    <row r="225" spans="2:65" s="12" customFormat="1">
      <c r="B225" s="149"/>
      <c r="D225" s="143" t="s">
        <v>171</v>
      </c>
      <c r="E225" s="150" t="s">
        <v>1</v>
      </c>
      <c r="F225" s="151" t="s">
        <v>2152</v>
      </c>
      <c r="H225" s="152">
        <v>11</v>
      </c>
      <c r="I225" s="153"/>
      <c r="L225" s="149"/>
      <c r="M225" s="154"/>
      <c r="T225" s="155"/>
      <c r="AT225" s="150" t="s">
        <v>171</v>
      </c>
      <c r="AU225" s="150" t="s">
        <v>82</v>
      </c>
      <c r="AV225" s="12" t="s">
        <v>84</v>
      </c>
      <c r="AW225" s="12" t="s">
        <v>31</v>
      </c>
      <c r="AX225" s="12" t="s">
        <v>74</v>
      </c>
      <c r="AY225" s="150" t="s">
        <v>159</v>
      </c>
    </row>
    <row r="226" spans="2:65" s="13" customFormat="1">
      <c r="B226" s="156"/>
      <c r="D226" s="143" t="s">
        <v>171</v>
      </c>
      <c r="E226" s="157" t="s">
        <v>1</v>
      </c>
      <c r="F226" s="158" t="s">
        <v>173</v>
      </c>
      <c r="H226" s="159">
        <v>11</v>
      </c>
      <c r="I226" s="160"/>
      <c r="L226" s="156"/>
      <c r="M226" s="161"/>
      <c r="T226" s="162"/>
      <c r="AT226" s="157" t="s">
        <v>171</v>
      </c>
      <c r="AU226" s="157" t="s">
        <v>82</v>
      </c>
      <c r="AV226" s="13" t="s">
        <v>165</v>
      </c>
      <c r="AW226" s="13" t="s">
        <v>31</v>
      </c>
      <c r="AX226" s="13" t="s">
        <v>82</v>
      </c>
      <c r="AY226" s="157" t="s">
        <v>159</v>
      </c>
    </row>
    <row r="227" spans="2:65" s="1" customFormat="1" ht="16.5" customHeight="1">
      <c r="B227" s="129"/>
      <c r="C227" s="130" t="s">
        <v>356</v>
      </c>
      <c r="D227" s="130" t="s">
        <v>160</v>
      </c>
      <c r="E227" s="131" t="s">
        <v>2153</v>
      </c>
      <c r="F227" s="132" t="s">
        <v>2154</v>
      </c>
      <c r="G227" s="133" t="s">
        <v>218</v>
      </c>
      <c r="H227" s="134">
        <v>11</v>
      </c>
      <c r="I227" s="135"/>
      <c r="J227" s="136">
        <f>ROUND(I227*H227,2)</f>
        <v>0</v>
      </c>
      <c r="K227" s="132" t="s">
        <v>1149</v>
      </c>
      <c r="L227" s="31"/>
      <c r="M227" s="137" t="s">
        <v>1</v>
      </c>
      <c r="N227" s="138" t="s">
        <v>39</v>
      </c>
      <c r="P227" s="139">
        <f>O227*H227</f>
        <v>0</v>
      </c>
      <c r="Q227" s="139">
        <v>0</v>
      </c>
      <c r="R227" s="139">
        <f>Q227*H227</f>
        <v>0</v>
      </c>
      <c r="S227" s="139">
        <v>0</v>
      </c>
      <c r="T227" s="140">
        <f>S227*H227</f>
        <v>0</v>
      </c>
      <c r="AR227" s="141" t="s">
        <v>268</v>
      </c>
      <c r="AT227" s="141" t="s">
        <v>160</v>
      </c>
      <c r="AU227" s="141" t="s">
        <v>82</v>
      </c>
      <c r="AY227" s="16" t="s">
        <v>159</v>
      </c>
      <c r="BE227" s="142">
        <f>IF(N227="základní",J227,0)</f>
        <v>0</v>
      </c>
      <c r="BF227" s="142">
        <f>IF(N227="snížená",J227,0)</f>
        <v>0</v>
      </c>
      <c r="BG227" s="142">
        <f>IF(N227="zákl. přenesená",J227,0)</f>
        <v>0</v>
      </c>
      <c r="BH227" s="142">
        <f>IF(N227="sníž. přenesená",J227,0)</f>
        <v>0</v>
      </c>
      <c r="BI227" s="142">
        <f>IF(N227="nulová",J227,0)</f>
        <v>0</v>
      </c>
      <c r="BJ227" s="16" t="s">
        <v>82</v>
      </c>
      <c r="BK227" s="142">
        <f>ROUND(I227*H227,2)</f>
        <v>0</v>
      </c>
      <c r="BL227" s="16" t="s">
        <v>268</v>
      </c>
      <c r="BM227" s="141" t="s">
        <v>2155</v>
      </c>
    </row>
    <row r="228" spans="2:65" s="1" customFormat="1">
      <c r="B228" s="31"/>
      <c r="D228" s="143" t="s">
        <v>167</v>
      </c>
      <c r="F228" s="144" t="s">
        <v>2154</v>
      </c>
      <c r="I228" s="145"/>
      <c r="L228" s="31"/>
      <c r="M228" s="146"/>
      <c r="T228" s="54"/>
      <c r="AT228" s="16" t="s">
        <v>167</v>
      </c>
      <c r="AU228" s="16" t="s">
        <v>82</v>
      </c>
    </row>
    <row r="229" spans="2:65" s="12" customFormat="1">
      <c r="B229" s="149"/>
      <c r="D229" s="143" t="s">
        <v>171</v>
      </c>
      <c r="E229" s="150" t="s">
        <v>1</v>
      </c>
      <c r="F229" s="151" t="s">
        <v>2152</v>
      </c>
      <c r="H229" s="152">
        <v>11</v>
      </c>
      <c r="I229" s="153"/>
      <c r="L229" s="149"/>
      <c r="M229" s="154"/>
      <c r="T229" s="155"/>
      <c r="AT229" s="150" t="s">
        <v>171</v>
      </c>
      <c r="AU229" s="150" t="s">
        <v>82</v>
      </c>
      <c r="AV229" s="12" t="s">
        <v>84</v>
      </c>
      <c r="AW229" s="12" t="s">
        <v>31</v>
      </c>
      <c r="AX229" s="12" t="s">
        <v>74</v>
      </c>
      <c r="AY229" s="150" t="s">
        <v>159</v>
      </c>
    </row>
    <row r="230" spans="2:65" s="13" customFormat="1">
      <c r="B230" s="156"/>
      <c r="D230" s="143" t="s">
        <v>171</v>
      </c>
      <c r="E230" s="157" t="s">
        <v>1</v>
      </c>
      <c r="F230" s="158" t="s">
        <v>173</v>
      </c>
      <c r="H230" s="159">
        <v>11</v>
      </c>
      <c r="I230" s="160"/>
      <c r="L230" s="156"/>
      <c r="M230" s="185"/>
      <c r="N230" s="186"/>
      <c r="O230" s="186"/>
      <c r="P230" s="186"/>
      <c r="Q230" s="186"/>
      <c r="R230" s="186"/>
      <c r="S230" s="186"/>
      <c r="T230" s="187"/>
      <c r="AT230" s="157" t="s">
        <v>171</v>
      </c>
      <c r="AU230" s="157" t="s">
        <v>82</v>
      </c>
      <c r="AV230" s="13" t="s">
        <v>165</v>
      </c>
      <c r="AW230" s="13" t="s">
        <v>31</v>
      </c>
      <c r="AX230" s="13" t="s">
        <v>82</v>
      </c>
      <c r="AY230" s="157" t="s">
        <v>159</v>
      </c>
    </row>
    <row r="231" spans="2:65" s="1" customFormat="1" ht="6.95" customHeight="1">
      <c r="B231" s="43"/>
      <c r="C231" s="44"/>
      <c r="D231" s="44"/>
      <c r="E231" s="44"/>
      <c r="F231" s="44"/>
      <c r="G231" s="44"/>
      <c r="H231" s="44"/>
      <c r="I231" s="44"/>
      <c r="J231" s="44"/>
      <c r="K231" s="44"/>
      <c r="L231" s="31"/>
    </row>
  </sheetData>
  <sheetProtection algorithmName="SHA-512" hashValue="X0I8nQsDafj9FkZeHPGEDoTpTcU3hyxv8xSt5ovUU5Ca1tNjrVPmQiT4skamRpBHoKnoIW0GMvnIewKpK3ZrZw==" saltValue="rmqnV56f+ovXHAaenG3n8g==" spinCount="100000" sheet="1" objects="1" scenarios="1"/>
  <protectedRanges>
    <protectedRange sqref="B3:K28 B43:K77 I1:I1048576" name="Oblast1"/>
  </protectedRanges>
  <autoFilter ref="C124:K230" xr:uid="{00000000-0009-0000-0000-000008000000}"/>
  <mergeCells count="9">
    <mergeCell ref="E87:H87"/>
    <mergeCell ref="E115:H115"/>
    <mergeCell ref="E117:H117"/>
    <mergeCell ref="L2:V2"/>
    <mergeCell ref="E7:H7"/>
    <mergeCell ref="E9:H9"/>
    <mergeCell ref="E18:H18"/>
    <mergeCell ref="E27:H27"/>
    <mergeCell ref="E85:H85"/>
  </mergeCells>
  <hyperlinks>
    <hyperlink ref="F129" r:id="rId1" xr:uid="{00000000-0004-0000-0800-000000000000}"/>
    <hyperlink ref="F135" r:id="rId2" xr:uid="{00000000-0004-0000-0800-000001000000}"/>
    <hyperlink ref="F140" r:id="rId3" xr:uid="{00000000-0004-0000-0800-000002000000}"/>
    <hyperlink ref="F152" r:id="rId4" xr:uid="{00000000-0004-0000-0800-000003000000}"/>
    <hyperlink ref="F158" r:id="rId5" xr:uid="{00000000-0004-0000-0800-000004000000}"/>
    <hyperlink ref="F171" r:id="rId6" xr:uid="{00000000-0004-0000-0800-000005000000}"/>
    <hyperlink ref="F178" r:id="rId7" xr:uid="{00000000-0004-0000-0800-000006000000}"/>
    <hyperlink ref="F182" r:id="rId8" xr:uid="{00000000-0004-0000-0800-000007000000}"/>
    <hyperlink ref="F187" r:id="rId9" xr:uid="{00000000-0004-0000-0800-000008000000}"/>
    <hyperlink ref="F195" r:id="rId10" xr:uid="{00000000-0004-0000-0800-000009000000}"/>
    <hyperlink ref="F198" r:id="rId11" xr:uid="{00000000-0004-0000-0800-00000A000000}"/>
    <hyperlink ref="F201" r:id="rId12" xr:uid="{00000000-0004-0000-0800-00000B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22</vt:i4>
      </vt:variant>
    </vt:vector>
  </HeadingPairs>
  <TitlesOfParts>
    <vt:vector size="33" baseType="lpstr">
      <vt:lpstr>Rekapitulace stavby</vt:lpstr>
      <vt:lpstr>SO.01 - Hlavní stavební o...</vt:lpstr>
      <vt:lpstr>SO.I.01 - Přípojka vody a...</vt:lpstr>
      <vt:lpstr>SO.I.02 - Veřejné WC a př...</vt:lpstr>
      <vt:lpstr>SO.I.03 - Veřejné osvětlení</vt:lpstr>
      <vt:lpstr>SO.M.01 - Mobiliář</vt:lpstr>
      <vt:lpstr>SO.M.02 - Dětské hřiště</vt:lpstr>
      <vt:lpstr>SO.M.03 - Sportoviště</vt:lpstr>
      <vt:lpstr>SO.M.04 - Psí louka</vt:lpstr>
      <vt:lpstr>SO.02 - Sadové úpravy</vt:lpstr>
      <vt:lpstr>VON - Vedlejší a ostatní ...</vt:lpstr>
      <vt:lpstr>'Rekapitulace stavby'!Názvy_tisku</vt:lpstr>
      <vt:lpstr>'SO.01 - Hlavní stavební o...'!Názvy_tisku</vt:lpstr>
      <vt:lpstr>'SO.02 - Sadové úpravy'!Názvy_tisku</vt:lpstr>
      <vt:lpstr>'SO.I.01 - Přípojka vody a...'!Názvy_tisku</vt:lpstr>
      <vt:lpstr>'SO.I.02 - Veřejné WC a př...'!Názvy_tisku</vt:lpstr>
      <vt:lpstr>'SO.I.03 - Veřejné osvětlení'!Názvy_tisku</vt:lpstr>
      <vt:lpstr>'SO.M.01 - Mobiliář'!Názvy_tisku</vt:lpstr>
      <vt:lpstr>'SO.M.02 - Dětské hřiště'!Názvy_tisku</vt:lpstr>
      <vt:lpstr>'SO.M.03 - Sportoviště'!Názvy_tisku</vt:lpstr>
      <vt:lpstr>'SO.M.04 - Psí louka'!Názvy_tisku</vt:lpstr>
      <vt:lpstr>'VON - Vedlejší a ostatní ...'!Názvy_tisku</vt:lpstr>
      <vt:lpstr>'Rekapitulace stavby'!Oblast_tisku</vt:lpstr>
      <vt:lpstr>'SO.01 - Hlavní stavební o...'!Oblast_tisku</vt:lpstr>
      <vt:lpstr>'SO.02 - Sadové úpravy'!Oblast_tisku</vt:lpstr>
      <vt:lpstr>'SO.I.01 - Přípojka vody a...'!Oblast_tisku</vt:lpstr>
      <vt:lpstr>'SO.I.02 - Veřejné WC a př...'!Oblast_tisku</vt:lpstr>
      <vt:lpstr>'SO.I.03 - Veřejné osvětlení'!Oblast_tisku</vt:lpstr>
      <vt:lpstr>'SO.M.01 - Mobiliář'!Oblast_tisku</vt:lpstr>
      <vt:lpstr>'SO.M.02 - Dětské hřiště'!Oblast_tisku</vt:lpstr>
      <vt:lpstr>'SO.M.03 - Sportoviště'!Oblast_tisku</vt:lpstr>
      <vt:lpstr>'SO.M.04 - Psí louka'!Oblast_tisku</vt:lpstr>
      <vt:lpstr>'VON - Vedlejší a ostatní ...'!Oblast_tisku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DESKTOP-B91SLKH\Tomáš Saidl</dc:creator>
  <cp:lastModifiedBy>Antošová Kateřina, Mgr.</cp:lastModifiedBy>
  <dcterms:created xsi:type="dcterms:W3CDTF">2023-11-13T16:03:49Z</dcterms:created>
  <dcterms:modified xsi:type="dcterms:W3CDTF">2025-06-23T14:37:34Z</dcterms:modified>
</cp:coreProperties>
</file>