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0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_Jobs\2024\Peter Mark s.r.o\DS Ústí nad Labem – PD evakuační výtahy\odevzdáno 2025_08_21\"/>
    </mc:Choice>
  </mc:AlternateContent>
  <xr:revisionPtr revIDLastSave="0" documentId="8_{EF262770-A8EF-4636-AA56-70811D362355}" xr6:coauthVersionLast="47" xr6:coauthVersionMax="47" xr10:uidLastSave="{00000000-0000-0000-0000-000000000000}"/>
  <bookViews>
    <workbookView xWindow="38280" yWindow="-120" windowWidth="38640" windowHeight="21120" activeTab="1" xr2:uid="{00000000-000D-0000-FFFF-FFFF00000000}"/>
  </bookViews>
  <sheets>
    <sheet name="Pokyny pro vyplnění" sheetId="11" r:id="rId1"/>
    <sheet name="Stavba" sheetId="1" r:id="rId2"/>
    <sheet name="VzorPolozky" sheetId="10" state="hidden" r:id="rId3"/>
    <sheet name="SO 01 D.1.1a Pol" sheetId="12" r:id="rId4"/>
    <sheet name="SO 01 D.1.1b Pol" sheetId="13" r:id="rId5"/>
    <sheet name="SO 01 D.1.1c Pol" sheetId="14" r:id="rId6"/>
    <sheet name="SO 01 D.1.4.4a Pol" sheetId="15" r:id="rId7"/>
    <sheet name="SO 01 D.1.4.4b Pol" sheetId="16" r:id="rId8"/>
    <sheet name="SO 01 D.1.4.4c Pol" sheetId="17" r:id="rId9"/>
  </sheets>
  <externalReferences>
    <externalReference r:id="rId10"/>
  </externalReferences>
  <definedNames>
    <definedName name="CelkemDPHVypocet" localSheetId="1">Stavba!$H$48</definedName>
    <definedName name="CenaCelkem">Stavba!$G$29</definedName>
    <definedName name="CenaCelkemBezDPH">Stavba!$G$28</definedName>
    <definedName name="CenaCelkemVypocet" localSheetId="1">Stavba!$I$48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Stavba!$E$13:$G$13</definedName>
    <definedName name="DPHSni">Stavba!$G$24</definedName>
    <definedName name="DPHZakl">Stavba!$G$26</definedName>
    <definedName name="dpsc" localSheetId="1">Stavba!$D$13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3">'SO 01 D.1.1a Pol'!$1:$7</definedName>
    <definedName name="_xlnm.Print_Titles" localSheetId="4">'SO 01 D.1.1b Pol'!$1:$7</definedName>
    <definedName name="_xlnm.Print_Titles" localSheetId="5">'SO 01 D.1.1c Pol'!$1:$7</definedName>
    <definedName name="_xlnm.Print_Titles" localSheetId="6">'SO 01 D.1.4.4a Pol'!$1:$7</definedName>
    <definedName name="_xlnm.Print_Titles" localSheetId="7">'SO 01 D.1.4.4b Pol'!$1:$7</definedName>
    <definedName name="_xlnm.Print_Titles" localSheetId="8">'SO 01 D.1.4.4c Pol'!$1:$7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'SO 01 D.1.1a Pol'!$A$1:$Y$109</definedName>
    <definedName name="_xlnm.Print_Area" localSheetId="4">'SO 01 D.1.1b Pol'!$A$1:$Y$109</definedName>
    <definedName name="_xlnm.Print_Area" localSheetId="5">'SO 01 D.1.1c Pol'!$A$1:$Y$109</definedName>
    <definedName name="_xlnm.Print_Area" localSheetId="6">'SO 01 D.1.4.4a Pol'!$A$1:$Y$103</definedName>
    <definedName name="_xlnm.Print_Area" localSheetId="7">'SO 01 D.1.4.4b Pol'!$A$1:$Y$102</definedName>
    <definedName name="_xlnm.Print_Area" localSheetId="8">'SO 01 D.1.4.4c Pol'!$A$1:$Y$102</definedName>
    <definedName name="_xlnm.Print_Area" localSheetId="1">Stavba!$A$1:$J$107</definedName>
    <definedName name="odic" localSheetId="1">Stavba!$I$6</definedName>
    <definedName name="oico" localSheetId="1">Stavba!$I$5</definedName>
    <definedName name="omisto" localSheetId="1">Stavba!$E$7</definedName>
    <definedName name="onazev" localSheetId="1">Stavba!$D$6</definedName>
    <definedName name="opsc" localSheetId="1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>#REF!</definedName>
    <definedName name="PoptavkaID">Stavba!$A$1</definedName>
    <definedName name="pPSC">Stavba!$D$10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Stavba!$F$48</definedName>
    <definedName name="ZakladDPHZakl">Stavba!$G$25</definedName>
    <definedName name="ZakladDPHZaklVypocet" localSheetId="1">Stavba!$G$48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91029"/>
  <customWorkbookViews>
    <customWorkbookView name="Radim" guid="{B7E7C763-C459-487D-8ABA-5CFDDFBD5A84}" maximized="1" xWindow="-8" yWindow="-8" windowWidth="1296" windowHeight="1040" activeSheetId="1"/>
  </customWorkbookViews>
</workbook>
</file>

<file path=xl/calcChain.xml><?xml version="1.0" encoding="utf-8"?>
<calcChain xmlns="http://schemas.openxmlformats.org/spreadsheetml/2006/main">
  <c r="I106" i="1" l="1"/>
  <c r="I105" i="1"/>
  <c r="I104" i="1"/>
  <c r="I103" i="1"/>
  <c r="I102" i="1"/>
  <c r="I101" i="1"/>
  <c r="I100" i="1"/>
  <c r="I99" i="1"/>
  <c r="I98" i="1"/>
  <c r="I107" i="1" s="1"/>
  <c r="J105" i="1" s="1"/>
  <c r="I97" i="1"/>
  <c r="I96" i="1"/>
  <c r="I95" i="1"/>
  <c r="I94" i="1"/>
  <c r="I93" i="1"/>
  <c r="G47" i="1"/>
  <c r="F47" i="1"/>
  <c r="G46" i="1"/>
  <c r="F46" i="1"/>
  <c r="G45" i="1"/>
  <c r="F45" i="1"/>
  <c r="G44" i="1"/>
  <c r="H44" i="1" s="1"/>
  <c r="I44" i="1" s="1"/>
  <c r="F44" i="1"/>
  <c r="G43" i="1"/>
  <c r="F43" i="1"/>
  <c r="G42" i="1"/>
  <c r="F42" i="1"/>
  <c r="G41" i="1"/>
  <c r="F41" i="1"/>
  <c r="G39" i="1"/>
  <c r="F39" i="1"/>
  <c r="G101" i="17"/>
  <c r="G9" i="17"/>
  <c r="G8" i="17" s="1"/>
  <c r="I9" i="17"/>
  <c r="I8" i="17" s="1"/>
  <c r="K9" i="17"/>
  <c r="K8" i="17" s="1"/>
  <c r="O9" i="17"/>
  <c r="O8" i="17" s="1"/>
  <c r="Q9" i="17"/>
  <c r="Q8" i="17" s="1"/>
  <c r="V9" i="17"/>
  <c r="G11" i="17"/>
  <c r="I11" i="17"/>
  <c r="K11" i="17"/>
  <c r="M11" i="17"/>
  <c r="O11" i="17"/>
  <c r="Q11" i="17"/>
  <c r="V11" i="17"/>
  <c r="V8" i="17" s="1"/>
  <c r="G13" i="17"/>
  <c r="M13" i="17" s="1"/>
  <c r="I13" i="17"/>
  <c r="K13" i="17"/>
  <c r="O13" i="17"/>
  <c r="Q13" i="17"/>
  <c r="V13" i="17"/>
  <c r="G15" i="17"/>
  <c r="I15" i="17"/>
  <c r="K15" i="17"/>
  <c r="M15" i="17"/>
  <c r="O15" i="17"/>
  <c r="Q15" i="17"/>
  <c r="V15" i="17"/>
  <c r="G17" i="17"/>
  <c r="M17" i="17" s="1"/>
  <c r="I17" i="17"/>
  <c r="K17" i="17"/>
  <c r="O17" i="17"/>
  <c r="Q17" i="17"/>
  <c r="V17" i="17"/>
  <c r="G19" i="17"/>
  <c r="I19" i="17"/>
  <c r="K19" i="17"/>
  <c r="M19" i="17"/>
  <c r="O19" i="17"/>
  <c r="Q19" i="17"/>
  <c r="V19" i="17"/>
  <c r="G21" i="17"/>
  <c r="I21" i="17"/>
  <c r="K21" i="17"/>
  <c r="M21" i="17"/>
  <c r="O21" i="17"/>
  <c r="Q21" i="17"/>
  <c r="V21" i="17"/>
  <c r="G22" i="17"/>
  <c r="M22" i="17" s="1"/>
  <c r="I22" i="17"/>
  <c r="K22" i="17"/>
  <c r="O22" i="17"/>
  <c r="Q22" i="17"/>
  <c r="V22" i="17"/>
  <c r="G24" i="17"/>
  <c r="I24" i="17"/>
  <c r="K24" i="17"/>
  <c r="M24" i="17"/>
  <c r="O24" i="17"/>
  <c r="Q24" i="17"/>
  <c r="V24" i="17"/>
  <c r="G26" i="17"/>
  <c r="M26" i="17" s="1"/>
  <c r="I26" i="17"/>
  <c r="K26" i="17"/>
  <c r="O26" i="17"/>
  <c r="Q26" i="17"/>
  <c r="V26" i="17"/>
  <c r="G27" i="17"/>
  <c r="I27" i="17"/>
  <c r="K27" i="17"/>
  <c r="M27" i="17"/>
  <c r="O27" i="17"/>
  <c r="Q27" i="17"/>
  <c r="V27" i="17"/>
  <c r="G29" i="17"/>
  <c r="M29" i="17" s="1"/>
  <c r="I29" i="17"/>
  <c r="K29" i="17"/>
  <c r="O29" i="17"/>
  <c r="Q29" i="17"/>
  <c r="V29" i="17"/>
  <c r="G31" i="17"/>
  <c r="M31" i="17" s="1"/>
  <c r="I31" i="17"/>
  <c r="K31" i="17"/>
  <c r="O31" i="17"/>
  <c r="Q31" i="17"/>
  <c r="V31" i="17"/>
  <c r="G33" i="17"/>
  <c r="I33" i="17"/>
  <c r="K33" i="17"/>
  <c r="M33" i="17"/>
  <c r="O33" i="17"/>
  <c r="Q33" i="17"/>
  <c r="V33" i="17"/>
  <c r="G34" i="17"/>
  <c r="M34" i="17" s="1"/>
  <c r="I34" i="17"/>
  <c r="K34" i="17"/>
  <c r="O34" i="17"/>
  <c r="Q34" i="17"/>
  <c r="V34" i="17"/>
  <c r="G35" i="17"/>
  <c r="I35" i="17"/>
  <c r="K35" i="17"/>
  <c r="M35" i="17"/>
  <c r="O35" i="17"/>
  <c r="Q35" i="17"/>
  <c r="V35" i="17"/>
  <c r="G37" i="17"/>
  <c r="I37" i="17"/>
  <c r="I36" i="17" s="1"/>
  <c r="K37" i="17"/>
  <c r="K36" i="17" s="1"/>
  <c r="M37" i="17"/>
  <c r="O37" i="17"/>
  <c r="O36" i="17" s="1"/>
  <c r="Q37" i="17"/>
  <c r="Q36" i="17" s="1"/>
  <c r="V37" i="17"/>
  <c r="V36" i="17" s="1"/>
  <c r="G38" i="17"/>
  <c r="I38" i="17"/>
  <c r="K38" i="17"/>
  <c r="M38" i="17"/>
  <c r="O38" i="17"/>
  <c r="Q38" i="17"/>
  <c r="V38" i="17"/>
  <c r="G39" i="17"/>
  <c r="G36" i="17" s="1"/>
  <c r="I39" i="17"/>
  <c r="K39" i="17"/>
  <c r="O39" i="17"/>
  <c r="Q39" i="17"/>
  <c r="V39" i="17"/>
  <c r="G41" i="17"/>
  <c r="I41" i="17"/>
  <c r="K41" i="17"/>
  <c r="M41" i="17"/>
  <c r="O41" i="17"/>
  <c r="Q41" i="17"/>
  <c r="V41" i="17"/>
  <c r="G43" i="17"/>
  <c r="M43" i="17" s="1"/>
  <c r="I43" i="17"/>
  <c r="K43" i="17"/>
  <c r="O43" i="17"/>
  <c r="Q43" i="17"/>
  <c r="V43" i="17"/>
  <c r="G44" i="17"/>
  <c r="I44" i="17"/>
  <c r="K44" i="17"/>
  <c r="M44" i="17"/>
  <c r="O44" i="17"/>
  <c r="Q44" i="17"/>
  <c r="V44" i="17"/>
  <c r="G46" i="17"/>
  <c r="M46" i="17" s="1"/>
  <c r="I46" i="17"/>
  <c r="K46" i="17"/>
  <c r="O46" i="17"/>
  <c r="Q46" i="17"/>
  <c r="V46" i="17"/>
  <c r="G48" i="17"/>
  <c r="M48" i="17" s="1"/>
  <c r="I48" i="17"/>
  <c r="K48" i="17"/>
  <c r="O48" i="17"/>
  <c r="Q48" i="17"/>
  <c r="V48" i="17"/>
  <c r="G50" i="17"/>
  <c r="I50" i="17"/>
  <c r="K50" i="17"/>
  <c r="M50" i="17"/>
  <c r="O50" i="17"/>
  <c r="Q50" i="17"/>
  <c r="V50" i="17"/>
  <c r="G51" i="17"/>
  <c r="M51" i="17" s="1"/>
  <c r="I51" i="17"/>
  <c r="K51" i="17"/>
  <c r="O51" i="17"/>
  <c r="Q51" i="17"/>
  <c r="V51" i="17"/>
  <c r="G52" i="17"/>
  <c r="I52" i="17"/>
  <c r="K52" i="17"/>
  <c r="M52" i="17"/>
  <c r="O52" i="17"/>
  <c r="Q52" i="17"/>
  <c r="V52" i="17"/>
  <c r="G54" i="17"/>
  <c r="M54" i="17" s="1"/>
  <c r="I54" i="17"/>
  <c r="K54" i="17"/>
  <c r="O54" i="17"/>
  <c r="Q54" i="17"/>
  <c r="V54" i="17"/>
  <c r="G56" i="17"/>
  <c r="I56" i="17"/>
  <c r="K56" i="17"/>
  <c r="M56" i="17"/>
  <c r="O56" i="17"/>
  <c r="Q56" i="17"/>
  <c r="V56" i="17"/>
  <c r="G59" i="17"/>
  <c r="I59" i="17"/>
  <c r="K59" i="17"/>
  <c r="M59" i="17"/>
  <c r="O59" i="17"/>
  <c r="Q59" i="17"/>
  <c r="V59" i="17"/>
  <c r="G62" i="17"/>
  <c r="M62" i="17" s="1"/>
  <c r="I62" i="17"/>
  <c r="K62" i="17"/>
  <c r="O62" i="17"/>
  <c r="Q62" i="17"/>
  <c r="V62" i="17"/>
  <c r="G65" i="17"/>
  <c r="I65" i="17"/>
  <c r="K65" i="17"/>
  <c r="M65" i="17"/>
  <c r="O65" i="17"/>
  <c r="Q65" i="17"/>
  <c r="V65" i="17"/>
  <c r="G68" i="17"/>
  <c r="M68" i="17" s="1"/>
  <c r="I68" i="17"/>
  <c r="K68" i="17"/>
  <c r="O68" i="17"/>
  <c r="Q68" i="17"/>
  <c r="V68" i="17"/>
  <c r="G70" i="17"/>
  <c r="I70" i="17"/>
  <c r="K70" i="17"/>
  <c r="M70" i="17"/>
  <c r="O70" i="17"/>
  <c r="Q70" i="17"/>
  <c r="V70" i="17"/>
  <c r="G72" i="17"/>
  <c r="M72" i="17" s="1"/>
  <c r="I72" i="17"/>
  <c r="K72" i="17"/>
  <c r="O72" i="17"/>
  <c r="Q72" i="17"/>
  <c r="V72" i="17"/>
  <c r="G75" i="17"/>
  <c r="M75" i="17" s="1"/>
  <c r="I75" i="17"/>
  <c r="K75" i="17"/>
  <c r="O75" i="17"/>
  <c r="Q75" i="17"/>
  <c r="V75" i="17"/>
  <c r="G77" i="17"/>
  <c r="I77" i="17"/>
  <c r="K77" i="17"/>
  <c r="M77" i="17"/>
  <c r="O77" i="17"/>
  <c r="Q77" i="17"/>
  <c r="V77" i="17"/>
  <c r="G79" i="17"/>
  <c r="M79" i="17" s="1"/>
  <c r="I79" i="17"/>
  <c r="K79" i="17"/>
  <c r="O79" i="17"/>
  <c r="Q79" i="17"/>
  <c r="V79" i="17"/>
  <c r="G80" i="17"/>
  <c r="I80" i="17"/>
  <c r="K80" i="17"/>
  <c r="M80" i="17"/>
  <c r="O80" i="17"/>
  <c r="Q80" i="17"/>
  <c r="V80" i="17"/>
  <c r="G82" i="17"/>
  <c r="M82" i="17" s="1"/>
  <c r="I82" i="17"/>
  <c r="K82" i="17"/>
  <c r="O82" i="17"/>
  <c r="Q82" i="17"/>
  <c r="V82" i="17"/>
  <c r="G84" i="17"/>
  <c r="I84" i="17"/>
  <c r="K84" i="17"/>
  <c r="M84" i="17"/>
  <c r="O84" i="17"/>
  <c r="Q84" i="17"/>
  <c r="V84" i="17"/>
  <c r="G86" i="17"/>
  <c r="I86" i="17"/>
  <c r="K86" i="17"/>
  <c r="M86" i="17"/>
  <c r="O86" i="17"/>
  <c r="Q86" i="17"/>
  <c r="V86" i="17"/>
  <c r="G88" i="17"/>
  <c r="M88" i="17" s="1"/>
  <c r="I88" i="17"/>
  <c r="K88" i="17"/>
  <c r="O88" i="17"/>
  <c r="Q88" i="17"/>
  <c r="V88" i="17"/>
  <c r="G90" i="17"/>
  <c r="I90" i="17"/>
  <c r="K90" i="17"/>
  <c r="M90" i="17"/>
  <c r="O90" i="17"/>
  <c r="Q90" i="17"/>
  <c r="V90" i="17"/>
  <c r="G92" i="17"/>
  <c r="M92" i="17" s="1"/>
  <c r="I92" i="17"/>
  <c r="K92" i="17"/>
  <c r="O92" i="17"/>
  <c r="Q92" i="17"/>
  <c r="V92" i="17"/>
  <c r="G95" i="17"/>
  <c r="I95" i="17"/>
  <c r="K95" i="17"/>
  <c r="M95" i="17"/>
  <c r="O95" i="17"/>
  <c r="Q95" i="17"/>
  <c r="V95" i="17"/>
  <c r="G98" i="17"/>
  <c r="M98" i="17" s="1"/>
  <c r="I98" i="17"/>
  <c r="K98" i="17"/>
  <c r="O98" i="17"/>
  <c r="Q98" i="17"/>
  <c r="V98" i="17"/>
  <c r="G99" i="17"/>
  <c r="M99" i="17" s="1"/>
  <c r="I99" i="17"/>
  <c r="K99" i="17"/>
  <c r="O99" i="17"/>
  <c r="Q99" i="17"/>
  <c r="V99" i="17"/>
  <c r="AF101" i="17"/>
  <c r="G101" i="16"/>
  <c r="G9" i="16"/>
  <c r="G8" i="16" s="1"/>
  <c r="I9" i="16"/>
  <c r="I8" i="16" s="1"/>
  <c r="K9" i="16"/>
  <c r="K8" i="16" s="1"/>
  <c r="M9" i="16"/>
  <c r="O9" i="16"/>
  <c r="O8" i="16" s="1"/>
  <c r="Q9" i="16"/>
  <c r="Q8" i="16" s="1"/>
  <c r="V9" i="16"/>
  <c r="G11" i="16"/>
  <c r="M11" i="16" s="1"/>
  <c r="I11" i="16"/>
  <c r="K11" i="16"/>
  <c r="O11" i="16"/>
  <c r="Q11" i="16"/>
  <c r="V11" i="16"/>
  <c r="V8" i="16" s="1"/>
  <c r="G13" i="16"/>
  <c r="M13" i="16" s="1"/>
  <c r="I13" i="16"/>
  <c r="K13" i="16"/>
  <c r="O13" i="16"/>
  <c r="Q13" i="16"/>
  <c r="V13" i="16"/>
  <c r="G15" i="16"/>
  <c r="I15" i="16"/>
  <c r="K15" i="16"/>
  <c r="M15" i="16"/>
  <c r="O15" i="16"/>
  <c r="Q15" i="16"/>
  <c r="V15" i="16"/>
  <c r="G17" i="16"/>
  <c r="I17" i="16"/>
  <c r="K17" i="16"/>
  <c r="M17" i="16"/>
  <c r="O17" i="16"/>
  <c r="Q17" i="16"/>
  <c r="V17" i="16"/>
  <c r="G19" i="16"/>
  <c r="I19" i="16"/>
  <c r="K19" i="16"/>
  <c r="M19" i="16"/>
  <c r="O19" i="16"/>
  <c r="Q19" i="16"/>
  <c r="V19" i="16"/>
  <c r="G21" i="16"/>
  <c r="I21" i="16"/>
  <c r="K21" i="16"/>
  <c r="M21" i="16"/>
  <c r="O21" i="16"/>
  <c r="Q21" i="16"/>
  <c r="V21" i="16"/>
  <c r="G23" i="16"/>
  <c r="M23" i="16" s="1"/>
  <c r="I23" i="16"/>
  <c r="K23" i="16"/>
  <c r="O23" i="16"/>
  <c r="Q23" i="16"/>
  <c r="V23" i="16"/>
  <c r="G25" i="16"/>
  <c r="M25" i="16" s="1"/>
  <c r="I25" i="16"/>
  <c r="K25" i="16"/>
  <c r="O25" i="16"/>
  <c r="Q25" i="16"/>
  <c r="V25" i="16"/>
  <c r="G27" i="16"/>
  <c r="M27" i="16" s="1"/>
  <c r="I27" i="16"/>
  <c r="K27" i="16"/>
  <c r="O27" i="16"/>
  <c r="Q27" i="16"/>
  <c r="V27" i="16"/>
  <c r="G28" i="16"/>
  <c r="I28" i="16"/>
  <c r="K28" i="16"/>
  <c r="M28" i="16"/>
  <c r="O28" i="16"/>
  <c r="Q28" i="16"/>
  <c r="V28" i="16"/>
  <c r="G30" i="16"/>
  <c r="I30" i="16"/>
  <c r="K30" i="16"/>
  <c r="M30" i="16"/>
  <c r="O30" i="16"/>
  <c r="Q30" i="16"/>
  <c r="V30" i="16"/>
  <c r="G32" i="16"/>
  <c r="I32" i="16"/>
  <c r="K32" i="16"/>
  <c r="M32" i="16"/>
  <c r="O32" i="16"/>
  <c r="Q32" i="16"/>
  <c r="V32" i="16"/>
  <c r="G34" i="16"/>
  <c r="M34" i="16" s="1"/>
  <c r="I34" i="16"/>
  <c r="K34" i="16"/>
  <c r="O34" i="16"/>
  <c r="Q34" i="16"/>
  <c r="V34" i="16"/>
  <c r="G35" i="16"/>
  <c r="M35" i="16" s="1"/>
  <c r="I35" i="16"/>
  <c r="K35" i="16"/>
  <c r="O35" i="16"/>
  <c r="Q35" i="16"/>
  <c r="V35" i="16"/>
  <c r="G36" i="16"/>
  <c r="I36" i="16"/>
  <c r="K36" i="16"/>
  <c r="M36" i="16"/>
  <c r="O36" i="16"/>
  <c r="Q36" i="16"/>
  <c r="V36" i="16"/>
  <c r="G38" i="16"/>
  <c r="I38" i="16"/>
  <c r="I37" i="16" s="1"/>
  <c r="K38" i="16"/>
  <c r="K37" i="16" s="1"/>
  <c r="M38" i="16"/>
  <c r="O38" i="16"/>
  <c r="Q38" i="16"/>
  <c r="Q37" i="16" s="1"/>
  <c r="V38" i="16"/>
  <c r="V37" i="16" s="1"/>
  <c r="G39" i="16"/>
  <c r="I39" i="16"/>
  <c r="K39" i="16"/>
  <c r="M39" i="16"/>
  <c r="O39" i="16"/>
  <c r="Q39" i="16"/>
  <c r="V39" i="16"/>
  <c r="G40" i="16"/>
  <c r="I40" i="16"/>
  <c r="K40" i="16"/>
  <c r="M40" i="16"/>
  <c r="O40" i="16"/>
  <c r="Q40" i="16"/>
  <c r="V40" i="16"/>
  <c r="G42" i="16"/>
  <c r="M42" i="16" s="1"/>
  <c r="I42" i="16"/>
  <c r="K42" i="16"/>
  <c r="O42" i="16"/>
  <c r="Q42" i="16"/>
  <c r="V42" i="16"/>
  <c r="G44" i="16"/>
  <c r="M44" i="16" s="1"/>
  <c r="I44" i="16"/>
  <c r="K44" i="16"/>
  <c r="O44" i="16"/>
  <c r="Q44" i="16"/>
  <c r="V44" i="16"/>
  <c r="G45" i="16"/>
  <c r="I45" i="16"/>
  <c r="K45" i="16"/>
  <c r="M45" i="16"/>
  <c r="O45" i="16"/>
  <c r="O37" i="16" s="1"/>
  <c r="Q45" i="16"/>
  <c r="V45" i="16"/>
  <c r="G47" i="16"/>
  <c r="I47" i="16"/>
  <c r="K47" i="16"/>
  <c r="M47" i="16"/>
  <c r="O47" i="16"/>
  <c r="Q47" i="16"/>
  <c r="V47" i="16"/>
  <c r="G49" i="16"/>
  <c r="I49" i="16"/>
  <c r="K49" i="16"/>
  <c r="M49" i="16"/>
  <c r="O49" i="16"/>
  <c r="Q49" i="16"/>
  <c r="V49" i="16"/>
  <c r="G51" i="16"/>
  <c r="M51" i="16" s="1"/>
  <c r="I51" i="16"/>
  <c r="K51" i="16"/>
  <c r="O51" i="16"/>
  <c r="Q51" i="16"/>
  <c r="V51" i="16"/>
  <c r="G52" i="16"/>
  <c r="M52" i="16" s="1"/>
  <c r="I52" i="16"/>
  <c r="K52" i="16"/>
  <c r="O52" i="16"/>
  <c r="Q52" i="16"/>
  <c r="V52" i="16"/>
  <c r="G53" i="16"/>
  <c r="I53" i="16"/>
  <c r="K53" i="16"/>
  <c r="M53" i="16"/>
  <c r="O53" i="16"/>
  <c r="Q53" i="16"/>
  <c r="V53" i="16"/>
  <c r="G55" i="16"/>
  <c r="M55" i="16" s="1"/>
  <c r="I55" i="16"/>
  <c r="K55" i="16"/>
  <c r="O55" i="16"/>
  <c r="Q55" i="16"/>
  <c r="V55" i="16"/>
  <c r="G57" i="16"/>
  <c r="I57" i="16"/>
  <c r="K57" i="16"/>
  <c r="M57" i="16"/>
  <c r="O57" i="16"/>
  <c r="Q57" i="16"/>
  <c r="V57" i="16"/>
  <c r="G60" i="16"/>
  <c r="I60" i="16"/>
  <c r="K60" i="16"/>
  <c r="M60" i="16"/>
  <c r="O60" i="16"/>
  <c r="Q60" i="16"/>
  <c r="V60" i="16"/>
  <c r="G63" i="16"/>
  <c r="I63" i="16"/>
  <c r="K63" i="16"/>
  <c r="M63" i="16"/>
  <c r="O63" i="16"/>
  <c r="Q63" i="16"/>
  <c r="V63" i="16"/>
  <c r="G66" i="16"/>
  <c r="M66" i="16" s="1"/>
  <c r="I66" i="16"/>
  <c r="K66" i="16"/>
  <c r="O66" i="16"/>
  <c r="Q66" i="16"/>
  <c r="V66" i="16"/>
  <c r="G69" i="16"/>
  <c r="M69" i="16" s="1"/>
  <c r="I69" i="16"/>
  <c r="K69" i="16"/>
  <c r="O69" i="16"/>
  <c r="Q69" i="16"/>
  <c r="V69" i="16"/>
  <c r="G71" i="16"/>
  <c r="I71" i="16"/>
  <c r="K71" i="16"/>
  <c r="M71" i="16"/>
  <c r="O71" i="16"/>
  <c r="Q71" i="16"/>
  <c r="V71" i="16"/>
  <c r="G73" i="16"/>
  <c r="I73" i="16"/>
  <c r="K73" i="16"/>
  <c r="M73" i="16"/>
  <c r="O73" i="16"/>
  <c r="Q73" i="16"/>
  <c r="V73" i="16"/>
  <c r="G76" i="16"/>
  <c r="I76" i="16"/>
  <c r="K76" i="16"/>
  <c r="M76" i="16"/>
  <c r="O76" i="16"/>
  <c r="Q76" i="16"/>
  <c r="V76" i="16"/>
  <c r="G78" i="16"/>
  <c r="M78" i="16" s="1"/>
  <c r="I78" i="16"/>
  <c r="K78" i="16"/>
  <c r="O78" i="16"/>
  <c r="Q78" i="16"/>
  <c r="V78" i="16"/>
  <c r="G79" i="16"/>
  <c r="M79" i="16" s="1"/>
  <c r="I79" i="16"/>
  <c r="K79" i="16"/>
  <c r="O79" i="16"/>
  <c r="Q79" i="16"/>
  <c r="V79" i="16"/>
  <c r="G80" i="16"/>
  <c r="I80" i="16"/>
  <c r="K80" i="16"/>
  <c r="M80" i="16"/>
  <c r="O80" i="16"/>
  <c r="Q80" i="16"/>
  <c r="V80" i="16"/>
  <c r="G82" i="16"/>
  <c r="M82" i="16" s="1"/>
  <c r="I82" i="16"/>
  <c r="K82" i="16"/>
  <c r="O82" i="16"/>
  <c r="Q82" i="16"/>
  <c r="V82" i="16"/>
  <c r="G84" i="16"/>
  <c r="I84" i="16"/>
  <c r="K84" i="16"/>
  <c r="M84" i="16"/>
  <c r="O84" i="16"/>
  <c r="Q84" i="16"/>
  <c r="V84" i="16"/>
  <c r="G86" i="16"/>
  <c r="I86" i="16"/>
  <c r="K86" i="16"/>
  <c r="M86" i="16"/>
  <c r="O86" i="16"/>
  <c r="Q86" i="16"/>
  <c r="V86" i="16"/>
  <c r="G88" i="16"/>
  <c r="I88" i="16"/>
  <c r="K88" i="16"/>
  <c r="M88" i="16"/>
  <c r="O88" i="16"/>
  <c r="Q88" i="16"/>
  <c r="V88" i="16"/>
  <c r="G90" i="16"/>
  <c r="M90" i="16" s="1"/>
  <c r="I90" i="16"/>
  <c r="K90" i="16"/>
  <c r="O90" i="16"/>
  <c r="Q90" i="16"/>
  <c r="V90" i="16"/>
  <c r="G92" i="16"/>
  <c r="M92" i="16" s="1"/>
  <c r="I92" i="16"/>
  <c r="K92" i="16"/>
  <c r="O92" i="16"/>
  <c r="Q92" i="16"/>
  <c r="V92" i="16"/>
  <c r="G95" i="16"/>
  <c r="I95" i="16"/>
  <c r="K95" i="16"/>
  <c r="M95" i="16"/>
  <c r="O95" i="16"/>
  <c r="Q95" i="16"/>
  <c r="V95" i="16"/>
  <c r="G98" i="16"/>
  <c r="I98" i="16"/>
  <c r="K98" i="16"/>
  <c r="M98" i="16"/>
  <c r="O98" i="16"/>
  <c r="Q98" i="16"/>
  <c r="V98" i="16"/>
  <c r="G99" i="16"/>
  <c r="I99" i="16"/>
  <c r="K99" i="16"/>
  <c r="M99" i="16"/>
  <c r="O99" i="16"/>
  <c r="Q99" i="16"/>
  <c r="V99" i="16"/>
  <c r="AF101" i="16"/>
  <c r="G102" i="15"/>
  <c r="G9" i="15"/>
  <c r="G8" i="15" s="1"/>
  <c r="I9" i="15"/>
  <c r="I8" i="15" s="1"/>
  <c r="K9" i="15"/>
  <c r="O9" i="15"/>
  <c r="O8" i="15" s="1"/>
  <c r="Q9" i="15"/>
  <c r="Q8" i="15" s="1"/>
  <c r="V9" i="15"/>
  <c r="G11" i="15"/>
  <c r="M11" i="15" s="1"/>
  <c r="I11" i="15"/>
  <c r="K11" i="15"/>
  <c r="O11" i="15"/>
  <c r="Q11" i="15"/>
  <c r="V11" i="15"/>
  <c r="G13" i="15"/>
  <c r="M13" i="15" s="1"/>
  <c r="I13" i="15"/>
  <c r="K13" i="15"/>
  <c r="O13" i="15"/>
  <c r="Q13" i="15"/>
  <c r="V13" i="15"/>
  <c r="V8" i="15" s="1"/>
  <c r="G15" i="15"/>
  <c r="I15" i="15"/>
  <c r="K15" i="15"/>
  <c r="K8" i="15" s="1"/>
  <c r="M15" i="15"/>
  <c r="O15" i="15"/>
  <c r="Q15" i="15"/>
  <c r="V15" i="15"/>
  <c r="G17" i="15"/>
  <c r="I17" i="15"/>
  <c r="K17" i="15"/>
  <c r="M17" i="15"/>
  <c r="O17" i="15"/>
  <c r="Q17" i="15"/>
  <c r="V17" i="15"/>
  <c r="G19" i="15"/>
  <c r="M19" i="15" s="1"/>
  <c r="I19" i="15"/>
  <c r="K19" i="15"/>
  <c r="O19" i="15"/>
  <c r="Q19" i="15"/>
  <c r="V19" i="15"/>
  <c r="G21" i="15"/>
  <c r="I21" i="15"/>
  <c r="K21" i="15"/>
  <c r="M21" i="15"/>
  <c r="O21" i="15"/>
  <c r="Q21" i="15"/>
  <c r="V21" i="15"/>
  <c r="G22" i="15"/>
  <c r="I22" i="15"/>
  <c r="K22" i="15"/>
  <c r="M22" i="15"/>
  <c r="O22" i="15"/>
  <c r="Q22" i="15"/>
  <c r="V22" i="15"/>
  <c r="G24" i="15"/>
  <c r="M24" i="15" s="1"/>
  <c r="I24" i="15"/>
  <c r="K24" i="15"/>
  <c r="O24" i="15"/>
  <c r="Q24" i="15"/>
  <c r="V24" i="15"/>
  <c r="G26" i="15"/>
  <c r="M26" i="15" s="1"/>
  <c r="I26" i="15"/>
  <c r="K26" i="15"/>
  <c r="O26" i="15"/>
  <c r="Q26" i="15"/>
  <c r="V26" i="15"/>
  <c r="G28" i="15"/>
  <c r="I28" i="15"/>
  <c r="K28" i="15"/>
  <c r="M28" i="15"/>
  <c r="O28" i="15"/>
  <c r="Q28" i="15"/>
  <c r="V28" i="15"/>
  <c r="G30" i="15"/>
  <c r="I30" i="15"/>
  <c r="K30" i="15"/>
  <c r="M30" i="15"/>
  <c r="O30" i="15"/>
  <c r="Q30" i="15"/>
  <c r="V30" i="15"/>
  <c r="G32" i="15"/>
  <c r="M32" i="15" s="1"/>
  <c r="I32" i="15"/>
  <c r="K32" i="15"/>
  <c r="O32" i="15"/>
  <c r="Q32" i="15"/>
  <c r="V32" i="15"/>
  <c r="G34" i="15"/>
  <c r="M34" i="15" s="1"/>
  <c r="I34" i="15"/>
  <c r="K34" i="15"/>
  <c r="O34" i="15"/>
  <c r="Q34" i="15"/>
  <c r="V34" i="15"/>
  <c r="G35" i="15"/>
  <c r="M35" i="15" s="1"/>
  <c r="I35" i="15"/>
  <c r="K35" i="15"/>
  <c r="O35" i="15"/>
  <c r="Q35" i="15"/>
  <c r="V35" i="15"/>
  <c r="G36" i="15"/>
  <c r="I36" i="15"/>
  <c r="K36" i="15"/>
  <c r="M36" i="15"/>
  <c r="O36" i="15"/>
  <c r="Q36" i="15"/>
  <c r="V36" i="15"/>
  <c r="G38" i="15"/>
  <c r="M38" i="15" s="1"/>
  <c r="I38" i="15"/>
  <c r="I37" i="15" s="1"/>
  <c r="K38" i="15"/>
  <c r="K37" i="15" s="1"/>
  <c r="O38" i="15"/>
  <c r="Q38" i="15"/>
  <c r="Q37" i="15" s="1"/>
  <c r="V38" i="15"/>
  <c r="G39" i="15"/>
  <c r="I39" i="15"/>
  <c r="K39" i="15"/>
  <c r="M39" i="15"/>
  <c r="O39" i="15"/>
  <c r="Q39" i="15"/>
  <c r="V39" i="15"/>
  <c r="V37" i="15" s="1"/>
  <c r="G40" i="15"/>
  <c r="I40" i="15"/>
  <c r="K40" i="15"/>
  <c r="M40" i="15"/>
  <c r="O40" i="15"/>
  <c r="Q40" i="15"/>
  <c r="V40" i="15"/>
  <c r="G42" i="15"/>
  <c r="M42" i="15" s="1"/>
  <c r="I42" i="15"/>
  <c r="K42" i="15"/>
  <c r="O42" i="15"/>
  <c r="O37" i="15" s="1"/>
  <c r="Q42" i="15"/>
  <c r="V42" i="15"/>
  <c r="G44" i="15"/>
  <c r="M44" i="15" s="1"/>
  <c r="I44" i="15"/>
  <c r="K44" i="15"/>
  <c r="O44" i="15"/>
  <c r="Q44" i="15"/>
  <c r="V44" i="15"/>
  <c r="G45" i="15"/>
  <c r="I45" i="15"/>
  <c r="K45" i="15"/>
  <c r="M45" i="15"/>
  <c r="O45" i="15"/>
  <c r="Q45" i="15"/>
  <c r="V45" i="15"/>
  <c r="G48" i="15"/>
  <c r="I48" i="15"/>
  <c r="K48" i="15"/>
  <c r="M48" i="15"/>
  <c r="O48" i="15"/>
  <c r="Q48" i="15"/>
  <c r="V48" i="15"/>
  <c r="G50" i="15"/>
  <c r="M50" i="15" s="1"/>
  <c r="I50" i="15"/>
  <c r="K50" i="15"/>
  <c r="O50" i="15"/>
  <c r="Q50" i="15"/>
  <c r="V50" i="15"/>
  <c r="G52" i="15"/>
  <c r="M52" i="15" s="1"/>
  <c r="I52" i="15"/>
  <c r="K52" i="15"/>
  <c r="O52" i="15"/>
  <c r="Q52" i="15"/>
  <c r="V52" i="15"/>
  <c r="G54" i="15"/>
  <c r="M54" i="15" s="1"/>
  <c r="I54" i="15"/>
  <c r="K54" i="15"/>
  <c r="O54" i="15"/>
  <c r="Q54" i="15"/>
  <c r="V54" i="15"/>
  <c r="G55" i="15"/>
  <c r="I55" i="15"/>
  <c r="K55" i="15"/>
  <c r="M55" i="15"/>
  <c r="O55" i="15"/>
  <c r="Q55" i="15"/>
  <c r="V55" i="15"/>
  <c r="G57" i="15"/>
  <c r="M57" i="15" s="1"/>
  <c r="I57" i="15"/>
  <c r="K57" i="15"/>
  <c r="O57" i="15"/>
  <c r="Q57" i="15"/>
  <c r="V57" i="15"/>
  <c r="G58" i="15"/>
  <c r="M58" i="15" s="1"/>
  <c r="I58" i="15"/>
  <c r="K58" i="15"/>
  <c r="O58" i="15"/>
  <c r="Q58" i="15"/>
  <c r="V58" i="15"/>
  <c r="G61" i="15"/>
  <c r="I61" i="15"/>
  <c r="K61" i="15"/>
  <c r="M61" i="15"/>
  <c r="O61" i="15"/>
  <c r="Q61" i="15"/>
  <c r="V61" i="15"/>
  <c r="G64" i="15"/>
  <c r="I64" i="15"/>
  <c r="K64" i="15"/>
  <c r="M64" i="15"/>
  <c r="O64" i="15"/>
  <c r="Q64" i="15"/>
  <c r="V64" i="15"/>
  <c r="G67" i="15"/>
  <c r="M67" i="15" s="1"/>
  <c r="I67" i="15"/>
  <c r="K67" i="15"/>
  <c r="O67" i="15"/>
  <c r="Q67" i="15"/>
  <c r="V67" i="15"/>
  <c r="G70" i="15"/>
  <c r="M70" i="15" s="1"/>
  <c r="I70" i="15"/>
  <c r="K70" i="15"/>
  <c r="O70" i="15"/>
  <c r="Q70" i="15"/>
  <c r="V70" i="15"/>
  <c r="G72" i="15"/>
  <c r="I72" i="15"/>
  <c r="K72" i="15"/>
  <c r="M72" i="15"/>
  <c r="O72" i="15"/>
  <c r="Q72" i="15"/>
  <c r="V72" i="15"/>
  <c r="G74" i="15"/>
  <c r="I74" i="15"/>
  <c r="K74" i="15"/>
  <c r="M74" i="15"/>
  <c r="O74" i="15"/>
  <c r="Q74" i="15"/>
  <c r="V74" i="15"/>
  <c r="G77" i="15"/>
  <c r="M77" i="15" s="1"/>
  <c r="I77" i="15"/>
  <c r="K77" i="15"/>
  <c r="O77" i="15"/>
  <c r="Q77" i="15"/>
  <c r="V77" i="15"/>
  <c r="G79" i="15"/>
  <c r="M79" i="15" s="1"/>
  <c r="I79" i="15"/>
  <c r="K79" i="15"/>
  <c r="O79" i="15"/>
  <c r="Q79" i="15"/>
  <c r="V79" i="15"/>
  <c r="G80" i="15"/>
  <c r="M80" i="15" s="1"/>
  <c r="I80" i="15"/>
  <c r="K80" i="15"/>
  <c r="O80" i="15"/>
  <c r="Q80" i="15"/>
  <c r="V80" i="15"/>
  <c r="G81" i="15"/>
  <c r="I81" i="15"/>
  <c r="K81" i="15"/>
  <c r="M81" i="15"/>
  <c r="O81" i="15"/>
  <c r="Q81" i="15"/>
  <c r="V81" i="15"/>
  <c r="G83" i="15"/>
  <c r="M83" i="15" s="1"/>
  <c r="I83" i="15"/>
  <c r="K83" i="15"/>
  <c r="O83" i="15"/>
  <c r="Q83" i="15"/>
  <c r="V83" i="15"/>
  <c r="G85" i="15"/>
  <c r="M85" i="15" s="1"/>
  <c r="I85" i="15"/>
  <c r="K85" i="15"/>
  <c r="O85" i="15"/>
  <c r="Q85" i="15"/>
  <c r="V85" i="15"/>
  <c r="G87" i="15"/>
  <c r="I87" i="15"/>
  <c r="K87" i="15"/>
  <c r="M87" i="15"/>
  <c r="O87" i="15"/>
  <c r="Q87" i="15"/>
  <c r="V87" i="15"/>
  <c r="G89" i="15"/>
  <c r="I89" i="15"/>
  <c r="K89" i="15"/>
  <c r="M89" i="15"/>
  <c r="O89" i="15"/>
  <c r="Q89" i="15"/>
  <c r="V89" i="15"/>
  <c r="G91" i="15"/>
  <c r="M91" i="15" s="1"/>
  <c r="I91" i="15"/>
  <c r="K91" i="15"/>
  <c r="O91" i="15"/>
  <c r="Q91" i="15"/>
  <c r="V91" i="15"/>
  <c r="G93" i="15"/>
  <c r="M93" i="15" s="1"/>
  <c r="I93" i="15"/>
  <c r="K93" i="15"/>
  <c r="O93" i="15"/>
  <c r="Q93" i="15"/>
  <c r="V93" i="15"/>
  <c r="G96" i="15"/>
  <c r="I96" i="15"/>
  <c r="K96" i="15"/>
  <c r="M96" i="15"/>
  <c r="O96" i="15"/>
  <c r="Q96" i="15"/>
  <c r="V96" i="15"/>
  <c r="G99" i="15"/>
  <c r="I99" i="15"/>
  <c r="K99" i="15"/>
  <c r="M99" i="15"/>
  <c r="O99" i="15"/>
  <c r="Q99" i="15"/>
  <c r="V99" i="15"/>
  <c r="G100" i="15"/>
  <c r="M100" i="15" s="1"/>
  <c r="I100" i="15"/>
  <c r="K100" i="15"/>
  <c r="O100" i="15"/>
  <c r="Q100" i="15"/>
  <c r="V100" i="15"/>
  <c r="AF102" i="15"/>
  <c r="G108" i="14"/>
  <c r="BA106" i="14"/>
  <c r="BA105" i="14"/>
  <c r="BA103" i="14"/>
  <c r="BA98" i="14"/>
  <c r="BA87" i="14"/>
  <c r="BA86" i="14"/>
  <c r="BA85" i="14"/>
  <c r="BA83" i="14"/>
  <c r="BA82" i="14"/>
  <c r="BA79" i="14"/>
  <c r="BA78" i="14"/>
  <c r="BA76" i="14"/>
  <c r="BA75" i="14"/>
  <c r="BA72" i="14"/>
  <c r="BA10" i="14"/>
  <c r="G8" i="14"/>
  <c r="O8" i="14"/>
  <c r="Q8" i="14"/>
  <c r="G9" i="14"/>
  <c r="M9" i="14" s="1"/>
  <c r="M8" i="14" s="1"/>
  <c r="I9" i="14"/>
  <c r="I8" i="14" s="1"/>
  <c r="K9" i="14"/>
  <c r="O9" i="14"/>
  <c r="Q9" i="14"/>
  <c r="V9" i="14"/>
  <c r="V8" i="14" s="1"/>
  <c r="G13" i="14"/>
  <c r="I13" i="14"/>
  <c r="K13" i="14"/>
  <c r="K8" i="14" s="1"/>
  <c r="M13" i="14"/>
  <c r="O13" i="14"/>
  <c r="Q13" i="14"/>
  <c r="V13" i="14"/>
  <c r="G17" i="14"/>
  <c r="G16" i="14" s="1"/>
  <c r="I17" i="14"/>
  <c r="I16" i="14" s="1"/>
  <c r="K17" i="14"/>
  <c r="K16" i="14" s="1"/>
  <c r="O17" i="14"/>
  <c r="O16" i="14" s="1"/>
  <c r="Q17" i="14"/>
  <c r="Q16" i="14" s="1"/>
  <c r="V17" i="14"/>
  <c r="G20" i="14"/>
  <c r="I20" i="14"/>
  <c r="K20" i="14"/>
  <c r="M20" i="14"/>
  <c r="O20" i="14"/>
  <c r="Q20" i="14"/>
  <c r="V20" i="14"/>
  <c r="V16" i="14" s="1"/>
  <c r="I25" i="14"/>
  <c r="K25" i="14"/>
  <c r="V25" i="14"/>
  <c r="G26" i="14"/>
  <c r="M26" i="14" s="1"/>
  <c r="M25" i="14" s="1"/>
  <c r="I26" i="14"/>
  <c r="K26" i="14"/>
  <c r="O26" i="14"/>
  <c r="O25" i="14" s="1"/>
  <c r="Q26" i="14"/>
  <c r="Q25" i="14" s="1"/>
  <c r="V26" i="14"/>
  <c r="G30" i="14"/>
  <c r="O30" i="14"/>
  <c r="G31" i="14"/>
  <c r="I31" i="14"/>
  <c r="I30" i="14" s="1"/>
  <c r="K31" i="14"/>
  <c r="K30" i="14" s="1"/>
  <c r="M31" i="14"/>
  <c r="M30" i="14" s="1"/>
  <c r="O31" i="14"/>
  <c r="Q31" i="14"/>
  <c r="Q30" i="14" s="1"/>
  <c r="V31" i="14"/>
  <c r="V30" i="14" s="1"/>
  <c r="K36" i="14"/>
  <c r="G37" i="14"/>
  <c r="G36" i="14" s="1"/>
  <c r="I37" i="14"/>
  <c r="I36" i="14" s="1"/>
  <c r="K37" i="14"/>
  <c r="M37" i="14"/>
  <c r="O37" i="14"/>
  <c r="O36" i="14" s="1"/>
  <c r="Q37" i="14"/>
  <c r="Q36" i="14" s="1"/>
  <c r="V37" i="14"/>
  <c r="G39" i="14"/>
  <c r="M39" i="14" s="1"/>
  <c r="I39" i="14"/>
  <c r="K39" i="14"/>
  <c r="O39" i="14"/>
  <c r="Q39" i="14"/>
  <c r="V39" i="14"/>
  <c r="V36" i="14" s="1"/>
  <c r="G42" i="14"/>
  <c r="I42" i="14"/>
  <c r="G43" i="14"/>
  <c r="I43" i="14"/>
  <c r="K43" i="14"/>
  <c r="K42" i="14" s="1"/>
  <c r="M43" i="14"/>
  <c r="M42" i="14" s="1"/>
  <c r="O43" i="14"/>
  <c r="O42" i="14" s="1"/>
  <c r="Q43" i="14"/>
  <c r="Q42" i="14" s="1"/>
  <c r="V43" i="14"/>
  <c r="V42" i="14" s="1"/>
  <c r="G95" i="14"/>
  <c r="G94" i="14" s="1"/>
  <c r="I95" i="14"/>
  <c r="I94" i="14" s="1"/>
  <c r="K95" i="14"/>
  <c r="K94" i="14" s="1"/>
  <c r="M95" i="14"/>
  <c r="M94" i="14" s="1"/>
  <c r="O95" i="14"/>
  <c r="O94" i="14" s="1"/>
  <c r="Q95" i="14"/>
  <c r="Q94" i="14" s="1"/>
  <c r="V95" i="14"/>
  <c r="V94" i="14" s="1"/>
  <c r="G97" i="14"/>
  <c r="I97" i="14"/>
  <c r="K97" i="14"/>
  <c r="M97" i="14"/>
  <c r="O97" i="14"/>
  <c r="Q97" i="14"/>
  <c r="V97" i="14"/>
  <c r="I99" i="14"/>
  <c r="K99" i="14"/>
  <c r="G100" i="14"/>
  <c r="M100" i="14" s="1"/>
  <c r="I100" i="14"/>
  <c r="K100" i="14"/>
  <c r="O100" i="14"/>
  <c r="O99" i="14" s="1"/>
  <c r="Q100" i="14"/>
  <c r="Q99" i="14" s="1"/>
  <c r="V100" i="14"/>
  <c r="V99" i="14" s="1"/>
  <c r="G102" i="14"/>
  <c r="M102" i="14" s="1"/>
  <c r="I102" i="14"/>
  <c r="K102" i="14"/>
  <c r="O102" i="14"/>
  <c r="Q102" i="14"/>
  <c r="V102" i="14"/>
  <c r="G104" i="14"/>
  <c r="I104" i="14"/>
  <c r="K104" i="14"/>
  <c r="M104" i="14"/>
  <c r="O104" i="14"/>
  <c r="Q104" i="14"/>
  <c r="V104" i="14"/>
  <c r="AF108" i="14"/>
  <c r="G108" i="13"/>
  <c r="BA106" i="13"/>
  <c r="BA105" i="13"/>
  <c r="BA103" i="13"/>
  <c r="BA98" i="13"/>
  <c r="BA87" i="13"/>
  <c r="BA86" i="13"/>
  <c r="BA83" i="13"/>
  <c r="BA82" i="13"/>
  <c r="BA79" i="13"/>
  <c r="BA78" i="13"/>
  <c r="BA76" i="13"/>
  <c r="BA75" i="13"/>
  <c r="BA72" i="13"/>
  <c r="BA10" i="13"/>
  <c r="I8" i="13"/>
  <c r="K8" i="13"/>
  <c r="G9" i="13"/>
  <c r="M9" i="13" s="1"/>
  <c r="I9" i="13"/>
  <c r="K9" i="13"/>
  <c r="O9" i="13"/>
  <c r="O8" i="13" s="1"/>
  <c r="Q9" i="13"/>
  <c r="Q8" i="13" s="1"/>
  <c r="V9" i="13"/>
  <c r="V8" i="13" s="1"/>
  <c r="G13" i="13"/>
  <c r="AE108" i="13" s="1"/>
  <c r="I13" i="13"/>
  <c r="K13" i="13"/>
  <c r="O13" i="13"/>
  <c r="Q13" i="13"/>
  <c r="V13" i="13"/>
  <c r="G16" i="13"/>
  <c r="O16" i="13"/>
  <c r="Q16" i="13"/>
  <c r="G17" i="13"/>
  <c r="I17" i="13"/>
  <c r="I16" i="13" s="1"/>
  <c r="K17" i="13"/>
  <c r="M17" i="13"/>
  <c r="O17" i="13"/>
  <c r="Q17" i="13"/>
  <c r="V17" i="13"/>
  <c r="G20" i="13"/>
  <c r="I20" i="13"/>
  <c r="K20" i="13"/>
  <c r="K16" i="13" s="1"/>
  <c r="M20" i="13"/>
  <c r="M16" i="13" s="1"/>
  <c r="O20" i="13"/>
  <c r="Q20" i="13"/>
  <c r="V20" i="13"/>
  <c r="V16" i="13" s="1"/>
  <c r="K25" i="13"/>
  <c r="Q25" i="13"/>
  <c r="V25" i="13"/>
  <c r="G26" i="13"/>
  <c r="G25" i="13" s="1"/>
  <c r="I26" i="13"/>
  <c r="I25" i="13" s="1"/>
  <c r="K26" i="13"/>
  <c r="O26" i="13"/>
  <c r="O25" i="13" s="1"/>
  <c r="Q26" i="13"/>
  <c r="V26" i="13"/>
  <c r="G30" i="13"/>
  <c r="I30" i="13"/>
  <c r="M30" i="13"/>
  <c r="O30" i="13"/>
  <c r="Q30" i="13"/>
  <c r="V30" i="13"/>
  <c r="G31" i="13"/>
  <c r="I31" i="13"/>
  <c r="K31" i="13"/>
  <c r="K30" i="13" s="1"/>
  <c r="M31" i="13"/>
  <c r="O31" i="13"/>
  <c r="Q31" i="13"/>
  <c r="V31" i="13"/>
  <c r="G37" i="13"/>
  <c r="G36" i="13" s="1"/>
  <c r="I37" i="13"/>
  <c r="K37" i="13"/>
  <c r="M37" i="13"/>
  <c r="O37" i="13"/>
  <c r="O36" i="13" s="1"/>
  <c r="Q37" i="13"/>
  <c r="Q36" i="13" s="1"/>
  <c r="V37" i="13"/>
  <c r="V36" i="13" s="1"/>
  <c r="G39" i="13"/>
  <c r="M39" i="13" s="1"/>
  <c r="M36" i="13" s="1"/>
  <c r="I39" i="13"/>
  <c r="I36" i="13" s="1"/>
  <c r="K39" i="13"/>
  <c r="K36" i="13" s="1"/>
  <c r="O39" i="13"/>
  <c r="Q39" i="13"/>
  <c r="V39" i="13"/>
  <c r="I42" i="13"/>
  <c r="K42" i="13"/>
  <c r="O42" i="13"/>
  <c r="V42" i="13"/>
  <c r="G43" i="13"/>
  <c r="M43" i="13" s="1"/>
  <c r="M42" i="13" s="1"/>
  <c r="I43" i="13"/>
  <c r="K43" i="13"/>
  <c r="O43" i="13"/>
  <c r="Q43" i="13"/>
  <c r="Q42" i="13" s="1"/>
  <c r="V43" i="13"/>
  <c r="G94" i="13"/>
  <c r="O94" i="13"/>
  <c r="G95" i="13"/>
  <c r="I95" i="13"/>
  <c r="I94" i="13" s="1"/>
  <c r="K95" i="13"/>
  <c r="M95" i="13"/>
  <c r="M94" i="13" s="1"/>
  <c r="O95" i="13"/>
  <c r="Q95" i="13"/>
  <c r="Q94" i="13" s="1"/>
  <c r="V95" i="13"/>
  <c r="V94" i="13" s="1"/>
  <c r="G97" i="13"/>
  <c r="I97" i="13"/>
  <c r="K97" i="13"/>
  <c r="K94" i="13" s="1"/>
  <c r="M97" i="13"/>
  <c r="O97" i="13"/>
  <c r="Q97" i="13"/>
  <c r="V97" i="13"/>
  <c r="G99" i="13"/>
  <c r="K99" i="13"/>
  <c r="G100" i="13"/>
  <c r="M100" i="13" s="1"/>
  <c r="I100" i="13"/>
  <c r="I99" i="13" s="1"/>
  <c r="K100" i="13"/>
  <c r="O100" i="13"/>
  <c r="O99" i="13" s="1"/>
  <c r="Q100" i="13"/>
  <c r="Q99" i="13" s="1"/>
  <c r="V100" i="13"/>
  <c r="V99" i="13" s="1"/>
  <c r="G102" i="13"/>
  <c r="M102" i="13" s="1"/>
  <c r="I102" i="13"/>
  <c r="K102" i="13"/>
  <c r="O102" i="13"/>
  <c r="Q102" i="13"/>
  <c r="V102" i="13"/>
  <c r="G104" i="13"/>
  <c r="I104" i="13"/>
  <c r="K104" i="13"/>
  <c r="M104" i="13"/>
  <c r="O104" i="13"/>
  <c r="Q104" i="13"/>
  <c r="V104" i="13"/>
  <c r="AF108" i="13"/>
  <c r="G108" i="12"/>
  <c r="BA106" i="12"/>
  <c r="BA104" i="12"/>
  <c r="BA103" i="12"/>
  <c r="BA98" i="12"/>
  <c r="BA87" i="12"/>
  <c r="BA86" i="12"/>
  <c r="BA85" i="12"/>
  <c r="BA83" i="12"/>
  <c r="BA82" i="12"/>
  <c r="BA79" i="12"/>
  <c r="BA78" i="12"/>
  <c r="BA76" i="12"/>
  <c r="BA75" i="12"/>
  <c r="BA72" i="12"/>
  <c r="BA10" i="12"/>
  <c r="Q8" i="12"/>
  <c r="V8" i="12"/>
  <c r="G9" i="12"/>
  <c r="M9" i="12" s="1"/>
  <c r="M8" i="12" s="1"/>
  <c r="I9" i="12"/>
  <c r="I8" i="12" s="1"/>
  <c r="K9" i="12"/>
  <c r="O9" i="12"/>
  <c r="Q9" i="12"/>
  <c r="V9" i="12"/>
  <c r="G13" i="12"/>
  <c r="I13" i="12"/>
  <c r="K13" i="12"/>
  <c r="K8" i="12" s="1"/>
  <c r="M13" i="12"/>
  <c r="O13" i="12"/>
  <c r="O8" i="12" s="1"/>
  <c r="Q13" i="12"/>
  <c r="V13" i="12"/>
  <c r="G17" i="12"/>
  <c r="G16" i="12" s="1"/>
  <c r="I17" i="12"/>
  <c r="I16" i="12" s="1"/>
  <c r="K17" i="12"/>
  <c r="K16" i="12" s="1"/>
  <c r="M17" i="12"/>
  <c r="M16" i="12" s="1"/>
  <c r="O17" i="12"/>
  <c r="O16" i="12" s="1"/>
  <c r="Q17" i="12"/>
  <c r="Q16" i="12" s="1"/>
  <c r="V17" i="12"/>
  <c r="G20" i="12"/>
  <c r="I20" i="12"/>
  <c r="K20" i="12"/>
  <c r="M20" i="12"/>
  <c r="O20" i="12"/>
  <c r="Q20" i="12"/>
  <c r="V20" i="12"/>
  <c r="V16" i="12" s="1"/>
  <c r="G25" i="12"/>
  <c r="I25" i="12"/>
  <c r="K25" i="12"/>
  <c r="G26" i="12"/>
  <c r="I26" i="12"/>
  <c r="K26" i="12"/>
  <c r="M26" i="12"/>
  <c r="M25" i="12" s="1"/>
  <c r="O26" i="12"/>
  <c r="O25" i="12" s="1"/>
  <c r="Q26" i="12"/>
  <c r="Q25" i="12" s="1"/>
  <c r="V26" i="12"/>
  <c r="V25" i="12" s="1"/>
  <c r="G30" i="12"/>
  <c r="G31" i="12"/>
  <c r="I31" i="12"/>
  <c r="I30" i="12" s="1"/>
  <c r="K31" i="12"/>
  <c r="K30" i="12" s="1"/>
  <c r="M31" i="12"/>
  <c r="M30" i="12" s="1"/>
  <c r="O31" i="12"/>
  <c r="O30" i="12" s="1"/>
  <c r="Q31" i="12"/>
  <c r="Q30" i="12" s="1"/>
  <c r="V31" i="12"/>
  <c r="V30" i="12" s="1"/>
  <c r="G37" i="12"/>
  <c r="G36" i="12" s="1"/>
  <c r="I37" i="12"/>
  <c r="I36" i="12" s="1"/>
  <c r="K37" i="12"/>
  <c r="K36" i="12" s="1"/>
  <c r="M37" i="12"/>
  <c r="M36" i="12" s="1"/>
  <c r="O37" i="12"/>
  <c r="O36" i="12" s="1"/>
  <c r="Q37" i="12"/>
  <c r="V37" i="12"/>
  <c r="G39" i="12"/>
  <c r="I39" i="12"/>
  <c r="K39" i="12"/>
  <c r="M39" i="12"/>
  <c r="O39" i="12"/>
  <c r="Q39" i="12"/>
  <c r="Q36" i="12" s="1"/>
  <c r="V39" i="12"/>
  <c r="V36" i="12" s="1"/>
  <c r="G42" i="12"/>
  <c r="I42" i="12"/>
  <c r="G43" i="12"/>
  <c r="I43" i="12"/>
  <c r="K43" i="12"/>
  <c r="K42" i="12" s="1"/>
  <c r="M43" i="12"/>
  <c r="M42" i="12" s="1"/>
  <c r="O43" i="12"/>
  <c r="O42" i="12" s="1"/>
  <c r="Q43" i="12"/>
  <c r="Q42" i="12" s="1"/>
  <c r="V43" i="12"/>
  <c r="V42" i="12" s="1"/>
  <c r="G95" i="12"/>
  <c r="G94" i="12" s="1"/>
  <c r="I95" i="12"/>
  <c r="I94" i="12" s="1"/>
  <c r="K95" i="12"/>
  <c r="K94" i="12" s="1"/>
  <c r="M95" i="12"/>
  <c r="M94" i="12" s="1"/>
  <c r="O95" i="12"/>
  <c r="O94" i="12" s="1"/>
  <c r="Q95" i="12"/>
  <c r="Q94" i="12" s="1"/>
  <c r="V95" i="12"/>
  <c r="G97" i="12"/>
  <c r="I97" i="12"/>
  <c r="K97" i="12"/>
  <c r="M97" i="12"/>
  <c r="O97" i="12"/>
  <c r="Q97" i="12"/>
  <c r="V97" i="12"/>
  <c r="V94" i="12" s="1"/>
  <c r="I99" i="12"/>
  <c r="K99" i="12"/>
  <c r="G100" i="12"/>
  <c r="I100" i="12"/>
  <c r="K100" i="12"/>
  <c r="M100" i="12"/>
  <c r="O100" i="12"/>
  <c r="O99" i="12" s="1"/>
  <c r="Q100" i="12"/>
  <c r="Q99" i="12" s="1"/>
  <c r="V100" i="12"/>
  <c r="V99" i="12" s="1"/>
  <c r="G102" i="12"/>
  <c r="G99" i="12" s="1"/>
  <c r="I102" i="12"/>
  <c r="K102" i="12"/>
  <c r="O102" i="12"/>
  <c r="Q102" i="12"/>
  <c r="V102" i="12"/>
  <c r="G105" i="12"/>
  <c r="I105" i="12"/>
  <c r="K105" i="12"/>
  <c r="M105" i="12"/>
  <c r="O105" i="12"/>
  <c r="Q105" i="12"/>
  <c r="V105" i="12"/>
  <c r="AF108" i="12"/>
  <c r="I20" i="1"/>
  <c r="I19" i="1"/>
  <c r="I18" i="1"/>
  <c r="I17" i="1"/>
  <c r="I16" i="1"/>
  <c r="AZ84" i="1"/>
  <c r="AZ83" i="1"/>
  <c r="AZ82" i="1"/>
  <c r="AZ81" i="1"/>
  <c r="AZ80" i="1"/>
  <c r="AZ79" i="1"/>
  <c r="AZ78" i="1"/>
  <c r="AZ77" i="1"/>
  <c r="AZ76" i="1"/>
  <c r="AZ75" i="1"/>
  <c r="AZ73" i="1"/>
  <c r="AZ72" i="1"/>
  <c r="AZ71" i="1"/>
  <c r="AZ70" i="1"/>
  <c r="AZ69" i="1"/>
  <c r="AZ68" i="1"/>
  <c r="AZ67" i="1"/>
  <c r="AZ66" i="1"/>
  <c r="AZ65" i="1"/>
  <c r="AZ64" i="1"/>
  <c r="AZ62" i="1"/>
  <c r="AZ61" i="1"/>
  <c r="AZ60" i="1"/>
  <c r="AZ59" i="1"/>
  <c r="AZ58" i="1"/>
  <c r="AZ57" i="1"/>
  <c r="AZ56" i="1"/>
  <c r="AZ55" i="1"/>
  <c r="AZ54" i="1"/>
  <c r="AZ53" i="1"/>
  <c r="F48" i="1"/>
  <c r="G48" i="1"/>
  <c r="G25" i="1" s="1"/>
  <c r="A25" i="1" s="1"/>
  <c r="A26" i="1" s="1"/>
  <c r="G26" i="1" s="1"/>
  <c r="H47" i="1"/>
  <c r="I47" i="1" s="1"/>
  <c r="H46" i="1"/>
  <c r="I46" i="1" s="1"/>
  <c r="H45" i="1"/>
  <c r="I45" i="1" s="1"/>
  <c r="H43" i="1"/>
  <c r="I43" i="1" s="1"/>
  <c r="H42" i="1"/>
  <c r="I42" i="1" s="1"/>
  <c r="H41" i="1"/>
  <c r="I41" i="1" s="1"/>
  <c r="H40" i="1"/>
  <c r="H39" i="1"/>
  <c r="H48" i="1" s="1"/>
  <c r="J28" i="1"/>
  <c r="J26" i="1"/>
  <c r="G38" i="1"/>
  <c r="F38" i="1"/>
  <c r="J23" i="1"/>
  <c r="J24" i="1"/>
  <c r="J25" i="1"/>
  <c r="J27" i="1"/>
  <c r="E24" i="1"/>
  <c r="E26" i="1"/>
  <c r="J100" i="1" l="1"/>
  <c r="J106" i="1"/>
  <c r="J93" i="1"/>
  <c r="J101" i="1"/>
  <c r="J94" i="1"/>
  <c r="J95" i="1"/>
  <c r="J102" i="1"/>
  <c r="J96" i="1"/>
  <c r="J97" i="1"/>
  <c r="J103" i="1"/>
  <c r="J98" i="1"/>
  <c r="J104" i="1"/>
  <c r="J99" i="1"/>
  <c r="G28" i="1"/>
  <c r="G23" i="1"/>
  <c r="A23" i="1" s="1"/>
  <c r="A24" i="1" s="1"/>
  <c r="G24" i="1" s="1"/>
  <c r="A27" i="1" s="1"/>
  <c r="A29" i="1" s="1"/>
  <c r="G29" i="1" s="1"/>
  <c r="G27" i="1" s="1"/>
  <c r="M39" i="17"/>
  <c r="M36" i="17" s="1"/>
  <c r="M9" i="17"/>
  <c r="M8" i="17" s="1"/>
  <c r="AE101" i="17"/>
  <c r="M8" i="16"/>
  <c r="M37" i="16"/>
  <c r="G37" i="16"/>
  <c r="AE101" i="16"/>
  <c r="M37" i="15"/>
  <c r="G37" i="15"/>
  <c r="M9" i="15"/>
  <c r="M8" i="15" s="1"/>
  <c r="AE102" i="15"/>
  <c r="M36" i="14"/>
  <c r="M99" i="14"/>
  <c r="M17" i="14"/>
  <c r="M16" i="14" s="1"/>
  <c r="G99" i="14"/>
  <c r="G25" i="14"/>
  <c r="AE108" i="14"/>
  <c r="M99" i="13"/>
  <c r="G42" i="13"/>
  <c r="M13" i="13"/>
  <c r="M8" i="13" s="1"/>
  <c r="M26" i="13"/>
  <c r="M25" i="13" s="1"/>
  <c r="G8" i="13"/>
  <c r="G8" i="12"/>
  <c r="M102" i="12"/>
  <c r="M99" i="12" s="1"/>
  <c r="AE108" i="12"/>
  <c r="I21" i="1"/>
  <c r="I39" i="1"/>
  <c r="I48" i="1" s="1"/>
  <c r="J107" i="1" l="1"/>
  <c r="J44" i="1"/>
  <c r="J39" i="1"/>
  <c r="J48" i="1" s="1"/>
  <c r="J47" i="1"/>
  <c r="J43" i="1"/>
  <c r="J46" i="1"/>
  <c r="J42" i="1"/>
  <c r="J45" i="1"/>
  <c r="J41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Radim Štěpánek</author>
    <author>Pavel Veternik</author>
  </authors>
  <commentList>
    <comment ref="D11" authorId="0" shapeId="0" xr:uid="{00000000-0006-0000-0100-000001000000}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 xr:uid="{00000000-0006-0000-0100-000002000000}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 xr:uid="{00000000-0006-0000-0100-000003000000}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 xr:uid="{00000000-0006-0000-0100-000004000000}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 shapeId="0" xr:uid="{00000000-0006-0000-0100-000005000000}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 shapeId="0" xr:uid="{00000000-0006-0000-0100-000006000000}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Boss</author>
  </authors>
  <commentList>
    <comment ref="S6" authorId="0" shapeId="0" xr:uid="{3BDC5A7C-8C81-4F5A-BF66-1EE7B620D07F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955BEA76-9D6D-4A0A-95A3-7BC5A721F45E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Boss</author>
  </authors>
  <commentList>
    <comment ref="S6" authorId="0" shapeId="0" xr:uid="{DE718552-1260-4C84-A0A1-2FC9674A53A2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DBED765D-73B9-4779-AB24-1AFDE52A71E9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Boss</author>
  </authors>
  <commentList>
    <comment ref="S6" authorId="0" shapeId="0" xr:uid="{DFDF97CE-1558-4662-8C03-5D2EA1F1CCA1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C501025C-A17C-422A-AFF8-DA2DFE37CC20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Boss</author>
  </authors>
  <commentList>
    <comment ref="S6" authorId="0" shapeId="0" xr:uid="{3FCD9330-62C3-4A06-B4EA-D5A03EA73F35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BF9C5F45-43EB-465E-8388-DC58AF48CFED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Boss</author>
  </authors>
  <commentList>
    <comment ref="S6" authorId="0" shapeId="0" xr:uid="{49D11A4E-CC23-49B9-BA81-84533529DABB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66450000-8F7A-43B7-B54C-9A64DA761EA8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Boss</author>
  </authors>
  <commentList>
    <comment ref="S6" authorId="0" shapeId="0" xr:uid="{47EC22CF-E6AC-41F7-98EC-FFBB3C14A830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4DE04FE4-E28A-4B95-9681-B8755962995B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<sst xmlns="http://schemas.openxmlformats.org/spreadsheetml/2006/main" count="2782" uniqueCount="405">
  <si>
    <t>%</t>
  </si>
  <si>
    <t>Cena celkem</t>
  </si>
  <si>
    <t>Za zhotovitele</t>
  </si>
  <si>
    <t>Za objednatele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</si>
  <si>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</si>
  <si>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</si>
  <si>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</si>
  <si>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</si>
  <si>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</si>
  <si>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</si>
  <si>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</si>
  <si>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</si>
  <si>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</si>
  <si>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</si>
  <si>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</si>
  <si>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</si>
  <si>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</si>
  <si>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</si>
  <si>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</si>
  <si>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</si>
  <si>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</si>
  <si>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</si>
  <si>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</si>
  <si>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</si>
  <si>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</si>
  <si>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</si>
  <si>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</si>
  <si>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</si>
  <si>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</si>
  <si>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</si>
  <si>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</si>
  <si>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</si>
  <si>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</si>
  <si>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</si>
  <si>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</si>
  <si>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</si>
  <si>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</si>
  <si>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</si>
  <si>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</si>
  <si>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</si>
  <si>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</si>
  <si>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Soupis stavebních prací, dodávek a služeb</t>
  </si>
  <si>
    <t>Zadavatel</t>
  </si>
  <si>
    <t>2024_1030_1</t>
  </si>
  <si>
    <t>DS Ústí nad Labem – PD evakuační výtahy, Domov pro seniory Bukov</t>
  </si>
  <si>
    <t>Statutární město Ústí nad Labem</t>
  </si>
  <si>
    <t>Velká Hradební 2336/8</t>
  </si>
  <si>
    <t>Ústí nad Labem - Ústí nad Labem-centrum</t>
  </si>
  <si>
    <t>40001</t>
  </si>
  <si>
    <t>00081531</t>
  </si>
  <si>
    <t>CZ00081531</t>
  </si>
  <si>
    <t>Stavba</t>
  </si>
  <si>
    <t>Stavební objekt</t>
  </si>
  <si>
    <t>SO 01</t>
  </si>
  <si>
    <t>Domov pro seniory Bukov</t>
  </si>
  <si>
    <t>D.1.1a</t>
  </si>
  <si>
    <t>Evakuační výtahy - výtah A</t>
  </si>
  <si>
    <t>D.1.1b</t>
  </si>
  <si>
    <t>Evakuační výtahy - výtah B</t>
  </si>
  <si>
    <t>D.1.1c</t>
  </si>
  <si>
    <t>Evakuační výtahy - výtah C</t>
  </si>
  <si>
    <t>D.1.4.4a</t>
  </si>
  <si>
    <t>Elektroinstalace</t>
  </si>
  <si>
    <t>D.1.4.4b</t>
  </si>
  <si>
    <t>D.1.4.4c</t>
  </si>
  <si>
    <t>Celkem za stavbu</t>
  </si>
  <si>
    <t>CZK</t>
  </si>
  <si>
    <t>#POPS</t>
  </si>
  <si>
    <t>Popis stavby: 2024_1030_1 - DS Ústí nad Labem – PD evakuační výtahy, Domov pro seniory Bukov</t>
  </si>
  <si>
    <t>#POPO</t>
  </si>
  <si>
    <t>Popis objektu: SO 01 - Domov pro seniory Bukov</t>
  </si>
  <si>
    <t>#POPR</t>
  </si>
  <si>
    <t>Popis rozpočtu: D.1.1a - Evakuační výtahy - výtah A</t>
  </si>
  <si>
    <t>Položky nenavázané na cenovou soustavu (D+M) budou oceněny kompletně včetně přesunu hmot.</t>
  </si>
  <si>
    <t>Položky montáže nenavázané na cenovou soustavu budou oceněny kompletně včetně přesunu hmot.</t>
  </si>
  <si>
    <t>Dodávka materiálů (výrobků) nenavázaných na cenovou soustavu bude oceněna včetně přesunu hmot.</t>
  </si>
  <si>
    <t>Poznámka:</t>
  </si>
  <si>
    <t>PD znamená projektová dokumentace</t>
  </si>
  <si>
    <t>D+M znamená dodávka a montáž</t>
  </si>
  <si>
    <t>D+M+Dem znamená dodávka a montáž a demontáž</t>
  </si>
  <si>
    <t>Jsou-li v soupisu prací uvedeny odkazy na obchodní firmy, názvy nebo specifická označení výrobků apod., jsou</t>
  </si>
  <si>
    <t>takové odkazy pouze informativní a zhotoviteli umožňují v souladu se zákonem č. 134/2016 Sb. a příslušných paragrafů</t>
  </si>
  <si>
    <t>použít i jiných kvalitativně a technicky obdobných, případně kvalitnějších řešení.</t>
  </si>
  <si>
    <t>Popis rozpočtu: D.1.1b - Evakuační výtahy - výtah B</t>
  </si>
  <si>
    <t>Popis rozpočtu: D.1.1c - Evakuační výtahy - výtah C</t>
  </si>
  <si>
    <t>Popis rozpočtu: D.1.4.4a - Elektroinstalace</t>
  </si>
  <si>
    <t>Popis rozpočtu: D.1.4.4b - Elektroinstalace</t>
  </si>
  <si>
    <t>Popis rozpočtu: D.1.4.4c - Elektroinstalace</t>
  </si>
  <si>
    <t>Rekapitulace dílů</t>
  </si>
  <si>
    <t>Typ dílu</t>
  </si>
  <si>
    <t>61</t>
  </si>
  <si>
    <t>Úpravy povrchů vnitřní</t>
  </si>
  <si>
    <t>95</t>
  </si>
  <si>
    <t>Dokončovací konstrukce na pozemních stavbách</t>
  </si>
  <si>
    <t>96</t>
  </si>
  <si>
    <t>Bourání konstrukcí</t>
  </si>
  <si>
    <t>99</t>
  </si>
  <si>
    <t>Staveništní přesun hmot</t>
  </si>
  <si>
    <t>784</t>
  </si>
  <si>
    <t>Malby</t>
  </si>
  <si>
    <t>M21_1</t>
  </si>
  <si>
    <t>Výtah A Rozvaděč RVx, dozbrojení</t>
  </si>
  <si>
    <t>Výtah B Rozvaděč RVx, dozbrojení</t>
  </si>
  <si>
    <t>Výtah C Rozvaděč RVx, dozbrojení</t>
  </si>
  <si>
    <t>M21_2</t>
  </si>
  <si>
    <t>Elektroinstalace výtahu A,  osvětlení nástupišť, data</t>
  </si>
  <si>
    <t>Elektroinstalace výtahu B,  osvětlení nástupišť, data</t>
  </si>
  <si>
    <t>Elektroinstalace výtahu C,  osvětlení nástupišť, data</t>
  </si>
  <si>
    <t>M33</t>
  </si>
  <si>
    <t>Montáže dopravních zařízení a vah-výtahy</t>
  </si>
  <si>
    <t>VN</t>
  </si>
  <si>
    <t>ON</t>
  </si>
  <si>
    <t>Položkový soupis prací a dodávek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</si>
  <si>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</si>
  <si>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</si>
  <si>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</si>
  <si>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</si>
  <si>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</si>
  <si>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</si>
  <si>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</si>
  <si>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</si>
  <si>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</si>
  <si>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</si>
  <si>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</si>
  <si>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</si>
  <si>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</si>
  <si>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</si>
  <si>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</si>
  <si>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</si>
  <si>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</si>
  <si>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</si>
  <si>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</si>
  <si>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</si>
  <si>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</si>
  <si>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</si>
  <si>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</si>
  <si>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</si>
  <si>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Typ položky</t>
  </si>
  <si>
    <t>Stav položky</t>
  </si>
  <si>
    <t>Díl:</t>
  </si>
  <si>
    <t>DIL</t>
  </si>
  <si>
    <t>612401291RT2</t>
  </si>
  <si>
    <t>Omítky malých ploch vnitřních stěn přes 0,09 do 0,25 m2, vápennou štukovou omítkou, Omítka s anorganickým pojivem obyčejná (GP), jádrová; pojivo: vápenocementové; zrnitost do 4,0 mm; nanášení: ručně</t>
  </si>
  <si>
    <t>kus</t>
  </si>
  <si>
    <t>801-4</t>
  </si>
  <si>
    <t>RTS 25/ II</t>
  </si>
  <si>
    <t>RTS 24/ II</t>
  </si>
  <si>
    <t>Práce</t>
  </si>
  <si>
    <t>Běžná</t>
  </si>
  <si>
    <t>POL1_</t>
  </si>
  <si>
    <t>jakoukoliv maltou, z pomocného pracovního lešení o výšce podlahy do 1900 mm a pro zatížení do 1,5 kPa,</t>
  </si>
  <si>
    <t>SPI</t>
  </si>
  <si>
    <t xml:space="preserve">viz půdorys 1.PP-4.NP : </t>
  </si>
  <si>
    <t>VV</t>
  </si>
  <si>
    <t>2,000*5*1</t>
  </si>
  <si>
    <t>612409991RT2</t>
  </si>
  <si>
    <t>Začištění omítek kolem oken, dveří a obkladů apod. s použitím suché maltové směsi, Omítka s anorganickým pojivem obyčejná (GP), štuková; pojivo: vápenocementové; zrnitost do 1,0 mm; nanášení: ručně; barva: bílá</t>
  </si>
  <si>
    <t>m</t>
  </si>
  <si>
    <t>(1,000+2,000)*2*5*1</t>
  </si>
  <si>
    <t>952901111R00</t>
  </si>
  <si>
    <t>Vyčištění budov a ostatních objektů budov bytové nebo občanské výstavby - zametení a umytí podlah, dlažeb, obkladů, schodů v místnostech, chodbách a schodištích, vyčištění a umytí oken, dveří s rámy, zárubněmi, umytí a vyčištění jiných zasklených a natíraných ploch a zařizovacích předmětů před předáním do užívání světlá výška podlaží do 4 m</t>
  </si>
  <si>
    <t>m2</t>
  </si>
  <si>
    <t>801-1</t>
  </si>
  <si>
    <t>45,000*5*1</t>
  </si>
  <si>
    <t>95R001</t>
  </si>
  <si>
    <t>Vyčištění výtahové šachty, rozměr 2700x1800 mm, výška šachty 16550 mm</t>
  </si>
  <si>
    <t>Vlastní</t>
  </si>
  <si>
    <t>Indiv</t>
  </si>
  <si>
    <t>Včetně všech potřebných mechanismů.</t>
  </si>
  <si>
    <t>POP</t>
  </si>
  <si>
    <t xml:space="preserve">viz výkres půdorys 1.PP-4.NP - bourací práce : </t>
  </si>
  <si>
    <t xml:space="preserve">odkaz B/01 : </t>
  </si>
  <si>
    <t>1,000</t>
  </si>
  <si>
    <t>96R001</t>
  </si>
  <si>
    <t>Kompletní demontáž zařízení výtahu včetně konstrukce dveří do výtahové šachty, včetně odvozu a likvidace</t>
  </si>
  <si>
    <t>999281108R00</t>
  </si>
  <si>
    <t xml:space="preserve">Přesun hmot pro opravy a údržbu objektů pro opravy a údržbu dosavadních objektů včetně vnějších plášťů  výšky do 12 m,  </t>
  </si>
  <si>
    <t>t</t>
  </si>
  <si>
    <t>Přesun hmot</t>
  </si>
  <si>
    <t>POL7_</t>
  </si>
  <si>
    <t>oborů 801, 803, 811 a 812</t>
  </si>
  <si>
    <t xml:space="preserve">Hmotnosti z položek s pořadovými čísly: : </t>
  </si>
  <si>
    <t xml:space="preserve">1,2,3, : </t>
  </si>
  <si>
    <t>Součet: : 0,17300</t>
  </si>
  <si>
    <t>784191101R00</t>
  </si>
  <si>
    <t>Příprava povrchu Penetrace (napouštění) podkladu disperzní, jednonásobná</t>
  </si>
  <si>
    <t>800-784</t>
  </si>
  <si>
    <t>Odkaz na mn. položky pořadí 8 : 45,00000</t>
  </si>
  <si>
    <t>784195212R00</t>
  </si>
  <si>
    <t>Malby z malířských směsí otěruvzdorných,  , bělost 82 %, dvojnásobné, Hmota nátěrová typ: malířská; funkce: dekorační; barva: bílá; lesk: matný (G3)</t>
  </si>
  <si>
    <t>(1,000+2,000)*2*1,500*5*1</t>
  </si>
  <si>
    <t>M33R002</t>
  </si>
  <si>
    <t>X/02 D+M zařízení výtahu (stávající výtahová šachta)</t>
  </si>
  <si>
    <t>ROZMĚR ŠACHTY: 1800 x 2700 mm</t>
  </si>
  <si>
    <t>PROHLUBEŇ: 1500 mm</t>
  </si>
  <si>
    <t>ŠACHTA: STÁVAJÍCÍ ZDĚNÁ</t>
  </si>
  <si>
    <t>ZPŮSOB KOTVENÍ: DLE DÍLENSKÉ DOKUMENTACE ZPRACOVANÉ DODAVATELEM</t>
  </si>
  <si>
    <t>POHON: ELEKTRICKÝ, TRAKČNÍ SE SAMOOBSLUHOU</t>
  </si>
  <si>
    <t>VIZ UMÍSTĚNÍ ROZVADĚČE, ZÁLOŽNÍHO ZDROJE A STROJE VÝTAHU D.1.4.4</t>
  </si>
  <si>
    <t>ELEKTROINSTALACE</t>
  </si>
  <si>
    <t>PROTIVÁHA: BETONOVÉ BLOKY V OCEL. RÁMU</t>
  </si>
  <si>
    <t>NOSNOST: min. 1000 kg</t>
  </si>
  <si>
    <t>ROZMĚR KABINY: min. 1000x1250 mm</t>
  </si>
  <si>
    <t>VÝŠKA KABINY: min. 2000mm</t>
  </si>
  <si>
    <t>SVĚTLÁ ŠÍŘKA DVEŘÍ: min. 800mm</t>
  </si>
  <si>
    <t>SVĚTLÁ VÝŠKA DVEŘÍ: 2000 mm</t>
  </si>
  <si>
    <t>VÝŠKA OVLÁDACÍCH PRVKŮ: 800mm NAD ÚROVNÍ PODLAHY</t>
  </si>
  <si>
    <t>NEREZ KAZETA S KONTRASTNÍMI OVLÁDACÍMI TLAČÍTKY S BRAILLOVÝM PÍSMEM,</t>
  </si>
  <si>
    <t>DIGITÁLNÍ SIGNALIZACÍ POLOHY A SMĚRU JÍZDY A NOUZOVÝM OSVĚTLENÍM</t>
  </si>
  <si>
    <t>ZVUKOVÉ UPOZORNĚNÍ (GONG) PŘI DOJEZDU DO CÍLOVÉ STANICE</t>
  </si>
  <si>
    <t>NEREZ SKLOPNÉ SEDÁTKO V DOSAHU OVLÁDACÍHO PANELU</t>
  </si>
  <si>
    <t>ZRCADLO</t>
  </si>
  <si>
    <t>NEREZ MADLO</t>
  </si>
  <si>
    <t>PODLAHA KABINY S PROTISKLUZNOU KRYTINOU</t>
  </si>
  <si>
    <t>TELEFONNÍ LINKA PRO DOROZUMÍVACÍ ZAŘÍZENÍ</t>
  </si>
  <si>
    <t>RÁM KABINY: OCEL ODOLNÁ PROTI NAMÁHÁNÍ</t>
  </si>
  <si>
    <t>VENTILACE KABINY: PŘIROZENÁ</t>
  </si>
  <si>
    <t>OSVĚTLENÍ KABINY: LED ZAPUŠTĚNÉ VE STROPĚ KABINY</t>
  </si>
  <si>
    <t>KABINOVÉ DVEŘE: AUTOMATICKÉ, TELESKOPICKÉ, DVOUDÍLNÉ,</t>
  </si>
  <si>
    <t>ŠACHETNÍ DVEŘE: AUTOMATICKÉ, TELESKOPICKÉ, DVOUDÍLNÉ, EW 30/DP1-C</t>
  </si>
  <si>
    <t>VÝTAH MUSÍ SPLŇOVAT POŽADAVKY PBŘS</t>
  </si>
  <si>
    <t>· VÝTAH MUSÍ BÝT SCHOPEN PROVOZU PO STANOVENOU DOBU EVAKUACE A MUSÍ BÝT NAVRŽEN PODLE ČSN EN 81-1 NEBO ČSN EN 81-2 A BÝT</t>
  </si>
  <si>
    <t>OPATŘENY OCHRANOU, ŘÍZENÍM A SIGNALIZACÍ PODLE TÉTO NORMY.</t>
  </si>
  <si>
    <t>· MUSÍ OBSLUHOVAT NÁSTUPIŠTĚ URČENÁ PRO EVAKUACI. MUSÍ BÝT ŘÁDNĚ OZNAČEN.</t>
  </si>
  <si>
    <t>· VÝTAH MUSÍ MÍT TAKOVOU RYCHLOST, ABY DOBA JÍZDY MEZI NEJVZDÁLENĚJŠÍM MÍSTEM EVAKUACE, POČÍTÁNO OD UZAVŘENÍ DVEŘÍ VÝTAHU,</t>
  </si>
  <si>
    <t>A ÚROVNÍ, ZE KTERÉ EVAKUACE PROBÍHÁ NEPŘESÁHLA 60 s. DOBA JEDNOHO CYKLU EVAKUACE, KTERÁ ZAHRNUJE JÍZDU KLECE VÝTAHU Z</t>
  </si>
  <si>
    <t>VÝCHOZÍ STANICE DO MÍSTA EVAKUACE A ZPĚT, BY NEMĚLA PŘESÁHNOUT 150 s.</t>
  </si>
  <si>
    <t>· V PŘÍPADĚ OHROŽENÍ OBJEKTU POŽÁREM BUDE UMOŽNĚNO SJETÍ KLECE DO STANICE V 1.NP PŘIVOLÁNÍM POMOCÍ KLÍČOVÉHO SPÍNAČE.</t>
  </si>
  <si>
    <t>· VÝTAH MUSÍ BÝT VYŘAZEN Z NORMÁLNÍHO PROVOZU A BÝT PŘIPRAVEN PRO EVAKUACI POMOCÍ ZVLÁŠTNÍHO OVLÁDÁNÍ VÝTAHOVÉ KLECE.</t>
  </si>
  <si>
    <t>· ŘÍDÍCÍ SYSTÉMY VÝTAHU MUSÍ SPLŇOVAT POŽADAVKY UVEDENÉ V ČL. 4.7 ČSN 27 4014, VIZ OBR. Č. 1 A 2.</t>
  </si>
  <si>
    <t>· VÝTAH MUSÍ SPLŇOVAT POŽADAVKY NA ODVĚTRÁNÍ STANOVENÉ ČLÁNKEM 8.10.5 A) ČSN 73 0802</t>
  </si>
  <si>
    <t>· V 1.NP VE VZDÁLENOSTI NEJVÝŠE 2 M OD VSTUPU DO VÝTAHU MUSÍ BÝT UMÍSTĚN SPECIÁLNÍ KLÍČ, KTERÝ BUDE OVLÁDAT SPÍNAČ PŘEPÍNAJÍCÍ</t>
  </si>
  <si>
    <t>NORMÁLNÍ ŘÍZENÍ VÝTAHU A ŘÍZENÍ UMOŽŇUJÍCÍ PŘEDNOSTNÍ ŘÍZENÍ VÝTAHU POVĚŘENOU OSOBOU PŘÍPADNĚ HZS. NÁVRAT DO NORMÁLNÍHO</t>
  </si>
  <si>
    <t>REŽIMU MŮŽE NASTAT POUZE NA ZÁKLADĚ DALŠÍHO VNĚJŠÍHO ZÁSAHU (POMOCÍ KLÍČE NEBO IMPULSU).</t>
  </si>
  <si>
    <t>· DODÁVKA EL. ENERGIE EVAKUAČNÍHO VÝTAHU MUSÍ BÝT V SOULADU S ČL. 12. 9. 1 ČSN 73 0802 ZAJIŠTĚNA ZE DVOU NA SOBĚ NEZÁVISLÝCH</t>
  </si>
  <si>
    <t>ZDROJŮ Z NICHŽ KAŽDÝ MUSÍ MÍT TAKOVÝ VÝKON, ABY PŘI PŘERUŠENÍ DODÁVKY Z JEDNOHO ZDROJE BYLY DODÁVKY PLNĚ ZAJIŠTĚNY PO DOBU</t>
  </si>
  <si>
    <t>PŘEDPOKLÁDANÉ FUNKCE ZAŘÍZENÍ ZE ZDROJE DRUHÉHO. SAMOČINNÁ DODÁVKA ELEKTRICKÉ ENERGIE POMOCÍ UPS ZABEZPEČUJE NEPŘETRŽITÉ</t>
  </si>
  <si>
    <t>NAPÁJENÍ PO DOBU 45 MIN.</t>
  </si>
  <si>
    <t/>
  </si>
  <si>
    <t>DODÁVKA V KOMPLETIZOVANÉM PROVEDENÍ VČ. KOTEVNÍCH PRVKŮ VÍCE VIZ TECHNICKÁ ZPRÁVA D.1.1.</t>
  </si>
  <si>
    <t>ZPRACOVÁNÍ DÍLENSKÉ DOKUMENTACE, PŘED ZADÁNÍM DO VÝROBY NUTNO OVĚŘIT ROZMĚRY VÝTAHOVÉ ŠACHTY.</t>
  </si>
  <si>
    <t xml:space="preserve">viz výpis ostatních výrobků : </t>
  </si>
  <si>
    <t>V1 : 1,000</t>
  </si>
  <si>
    <t>005121 R</t>
  </si>
  <si>
    <t>Zařízení staveniště</t>
  </si>
  <si>
    <t>soubor</t>
  </si>
  <si>
    <t>VRN</t>
  </si>
  <si>
    <t>POL99_2</t>
  </si>
  <si>
    <t>Veškeré náklady spojené s vybudováním, provozem a odstraněním zařízení staveniště.</t>
  </si>
  <si>
    <t>005122010R</t>
  </si>
  <si>
    <t xml:space="preserve">Provoz objednatele </t>
  </si>
  <si>
    <t>POL99_1</t>
  </si>
  <si>
    <t>Náklady na ztížené provádění stavebních prací v důsledku nepřerušeného provozu na staveništi nebo v případech nepřerušeného provozu v objektech v nichž se stavební práce provádí.</t>
  </si>
  <si>
    <t>005211010R</t>
  </si>
  <si>
    <t>Předání a převzetí staveniště</t>
  </si>
  <si>
    <t>POL99_8</t>
  </si>
  <si>
    <t>Náklady spojené s účastí zhotovitele na předání a převzetí staveniště.</t>
  </si>
  <si>
    <t>005211080R</t>
  </si>
  <si>
    <t xml:space="preserve">Bezpečnostní a hygienická opatření na staveništi </t>
  </si>
  <si>
    <t>Náklady na ochranu staveniště před vstupem nepovolaných osob, včetně příslušného značení, náklady na oplocení staveniště či na jeho osvětlení, náklady na vypracování potřebné dokumentace pro provoz staveniště z hlediska požární ochrany (požární řád a poplachová směrnice) a z hlediska provozu staveniště (provozně dopravní řád).</t>
  </si>
  <si>
    <t>Provoz pro pěší bude zajištěn provizorními lávkami. Výkopy na volných a neohrazených pozemcích budou opatřeny ochranným zábradlím tak, aby bylo zabráněno pádu cizích osob do výkopu. Zábradlí bude zřetelně označeno případně osvíceno.</t>
  </si>
  <si>
    <t>00524 R</t>
  </si>
  <si>
    <t>Předání a převzetí díla</t>
  </si>
  <si>
    <t>Náklady zhotovitele, které vzniknou v souvislosti s povinnostmi zhotovitele při předání a převzetí díla.</t>
  </si>
  <si>
    <t>SUM</t>
  </si>
  <si>
    <t>END</t>
  </si>
  <si>
    <t>Omítky malých ploch vnitřních stěn přes 0,09 do 0,25 m2, vápennou štukovou omítkou</t>
  </si>
  <si>
    <t>Začištění omítek kolem oken, dveří a obkladů apod. s použitím suché maltové směsi</t>
  </si>
  <si>
    <t>M33R001</t>
  </si>
  <si>
    <t>X/01 D+M zařízení výtahu (stávající výtahová šachta)</t>
  </si>
  <si>
    <t>UMÍSTĚNÍ ROZVADĚČE, ZÁLOŽNÍHO ZDROJE A STROJE VÝTAHU VIZ. D.1.4.4</t>
  </si>
  <si>
    <t>· VÝTAH MUSÍ BÝT SCHOPEN PROVOZU PO STANOVENOU DOBU EVAKUACE A MUSÍ BÝT NAVRŽEN PODLE ČSN EN 81-1 NEBO ČSN EN 81-2 A BÝT OPATŘENY</t>
  </si>
  <si>
    <t>OCHRANOU, ŘÍZENÍM A SIGNALIZACÍ PODLE TÉTO NORMY.</t>
  </si>
  <si>
    <t>· ŘÍDÍCÍ SYSTÉMY VÝTAHU MUSÍ SPLŇOVAT POŽADAVKY UVEDENÉ V ČL. 4.7 ČSN 27 4014, VIZ. OBR. Č. 1 A 2.</t>
  </si>
  <si>
    <t>· DODÁVKA EL. ENERGIE EVAKUAČNÍHO VÝTAHU MUSÍ BÝT V SOULADU S ČL. 12. 9. 1 ČSN 73 0802</t>
  </si>
  <si>
    <t>ZAJIŠTĚNA ZE DVOU NA SOBĚ NEZÁVISLÝCH ZDROJŮ Z NICHŽ KAŽDÝ MUSÍ MÍT TAKOVÝ VÝKON, ABY PŘI PŘERUŠENÍ DODÁVKY Z JEDNOHO ZDROJE BYLY</t>
  </si>
  <si>
    <t>DODÁVKY PLNĚ ZAJIŠTĚNY PO DOBU PŘEDPOKLÁDANÉ FUNKCE ZAŘÍZENÍ ZE ZDROJE DRUHÉHO. SAMOČINNÁ DODÁVKA ELEKTRICKÉ ENERGIE POMOCÍ</t>
  </si>
  <si>
    <t>UPS ZABEZPEČUJE NEPŘETRŽITÉ NAPÁJENÍ PO DOBU 45 MIN.</t>
  </si>
  <si>
    <t>V2 : 1,000</t>
  </si>
  <si>
    <t>V3 : 1,000</t>
  </si>
  <si>
    <t>1</t>
  </si>
  <si>
    <t>Demontáž stávajícího vývodu-rezervy</t>
  </si>
  <si>
    <t>hod</t>
  </si>
  <si>
    <t>HODINOVE ZUCTOVACI SAZBY</t>
  </si>
  <si>
    <t>2</t>
  </si>
  <si>
    <t>Uprava stavajiciho rozvadece</t>
  </si>
  <si>
    <t>3</t>
  </si>
  <si>
    <t>Vyhledani pripojovaciho mista</t>
  </si>
  <si>
    <t>4</t>
  </si>
  <si>
    <t>Napojeni na stavajici zarizeni</t>
  </si>
  <si>
    <t>5</t>
  </si>
  <si>
    <t>Zabezpeceni pracoviste</t>
  </si>
  <si>
    <t>6</t>
  </si>
  <si>
    <t>Spolupráce s investorem - vypínání rozvaděčů, koordinace</t>
  </si>
  <si>
    <t>hod.</t>
  </si>
  <si>
    <t>7</t>
  </si>
  <si>
    <t>RSA 6 A Řadová svorka barevná</t>
  </si>
  <si>
    <t>ks</t>
  </si>
  <si>
    <t>8</t>
  </si>
  <si>
    <t>16B-3 -16A</t>
  </si>
  <si>
    <t>JISTIČ 3-PÓLOVÝ CHARAKT."B"</t>
  </si>
  <si>
    <t>9</t>
  </si>
  <si>
    <t>H07V-K1X6OR 6  mm2 , pevně</t>
  </si>
  <si>
    <t>VODIČ JEDNOŽILOVÝ (CY)</t>
  </si>
  <si>
    <t>10</t>
  </si>
  <si>
    <t>Kabel nehořlavý typ 1-CXKH-R-J 5Cx4mm2, 60 min.</t>
  </si>
  <si>
    <t>11</t>
  </si>
  <si>
    <t>3x16A,500V,IP65</t>
  </si>
  <si>
    <t>SPÍNAČ VAČKOVÝ VE SKŘÍNI</t>
  </si>
  <si>
    <t>12</t>
  </si>
  <si>
    <t>Pg16-21</t>
  </si>
  <si>
    <t>UCPÁVKA PLASTOVÁ VČETNĚ MATICE - ZÁVIT Pg</t>
  </si>
  <si>
    <t>13</t>
  </si>
  <si>
    <t>Pg10</t>
  </si>
  <si>
    <t>14</t>
  </si>
  <si>
    <t>Vodivé propoje rozvaděče RVx</t>
  </si>
  <si>
    <t>sada</t>
  </si>
  <si>
    <t>15</t>
  </si>
  <si>
    <t>Popisky, štítky, označení</t>
  </si>
  <si>
    <t>16</t>
  </si>
  <si>
    <t>Skutečný stav rozvaděče RVx vývod pro výtah - elektro</t>
  </si>
  <si>
    <t>17</t>
  </si>
  <si>
    <t>18</t>
  </si>
  <si>
    <t>Spolupráce s investorem - zpřístupnění pracoviště, koordinace</t>
  </si>
  <si>
    <t>19</t>
  </si>
  <si>
    <t>CYKY-J 3x1.5 mm2 , pevně</t>
  </si>
  <si>
    <t>KABEL SILOVÝ,IZOLACE PVC S VODIČEM PE</t>
  </si>
  <si>
    <t>20</t>
  </si>
  <si>
    <t>SYKFY 2x2x0.5 , pevně</t>
  </si>
  <si>
    <t>KABEL SDĚLOVACÍ STÍNĚNÝ</t>
  </si>
  <si>
    <t>20a</t>
  </si>
  <si>
    <t>Kabel datový UTP cat 6e, připojení, ukončení</t>
  </si>
  <si>
    <t>21</t>
  </si>
  <si>
    <t>do 2,5 mm2</t>
  </si>
  <si>
    <t>Ukončení vodičů izolovaných s označením a zapojením v rozváděči nebo na přístroji</t>
  </si>
  <si>
    <t>22</t>
  </si>
  <si>
    <t>do 10 mm2</t>
  </si>
  <si>
    <t>KRABICOVÁ ROZVODKA, IP 54, VČ. SVORKOVNICE</t>
  </si>
  <si>
    <t>23</t>
  </si>
  <si>
    <t>LHD18x18 hranatá</t>
  </si>
  <si>
    <t>LIŠTA ELEKTROINSTALAČNÍ VČ. DÍLŮ A PŘÍSLUŠENSTVÍ</t>
  </si>
  <si>
    <t>24</t>
  </si>
  <si>
    <t>Hmoždiny, vruty</t>
  </si>
  <si>
    <t>25</t>
  </si>
  <si>
    <t>Vrtání děr 8mm do zdiva cihelného</t>
  </si>
  <si>
    <t>26</t>
  </si>
  <si>
    <t>1416E d 16  mm, pevně</t>
  </si>
  <si>
    <t>TRUBKA OHEBNÁ, NÍZKÁ MECHANICKÁ ODOLNOST</t>
  </si>
  <si>
    <t>27</t>
  </si>
  <si>
    <t>EI 30 Kabel. přepážka</t>
  </si>
  <si>
    <t>28</t>
  </si>
  <si>
    <t>Stena do 150mm</t>
  </si>
  <si>
    <t>VYBOURANI OTVORU VE ZDIVU</t>
  </si>
  <si>
    <t>CIHELNEM DO PRUMERU 60mm</t>
  </si>
  <si>
    <t>29</t>
  </si>
  <si>
    <t>Stena do 300mm</t>
  </si>
  <si>
    <t>30</t>
  </si>
  <si>
    <t>Sire 30 mm</t>
  </si>
  <si>
    <t>VYSEKANI RYH VE ZDIVU</t>
  </si>
  <si>
    <t>CIHELNEM - HLOUBKA 30mm</t>
  </si>
  <si>
    <t>31</t>
  </si>
  <si>
    <t>VYSEKANI RYH V PODHLEDU STROPU</t>
  </si>
  <si>
    <t>Z TVARNIC - HLOUBKA 50mm</t>
  </si>
  <si>
    <t>32</t>
  </si>
  <si>
    <t>Sire do 150 mm</t>
  </si>
  <si>
    <t>OMITKA RYH VE STROPECH MALTOU</t>
  </si>
  <si>
    <t>33</t>
  </si>
  <si>
    <t>Jakekoliv sire</t>
  </si>
  <si>
    <t>HRUBA VYPLN RYH MALTOU</t>
  </si>
  <si>
    <t>34</t>
  </si>
  <si>
    <t>Do 1.9 m</t>
  </si>
  <si>
    <t>LESENI LEHKE PRACOVNI O VYSCE</t>
  </si>
  <si>
    <t>LESENOVE PODLAHY</t>
  </si>
  <si>
    <t>35</t>
  </si>
  <si>
    <t>8110 117x117x42</t>
  </si>
  <si>
    <t>KRABICOVÁ ROZVODKA PLASTOVÁ, IP54, PRO OSAZENÍ NA MATERIÁLY HOŘLAVOSTI A-C2, PRÁZDNÁ</t>
  </si>
  <si>
    <t>36</t>
  </si>
  <si>
    <t>Svorka násobná do 2,5mm2, 3x-5x</t>
  </si>
  <si>
    <t>37</t>
  </si>
  <si>
    <t>Svítidlo LED do 15W, IP20, 3000K, kruhové, nástěnné</t>
  </si>
  <si>
    <t>38</t>
  </si>
  <si>
    <t>Do   2,5 mm2</t>
  </si>
  <si>
    <t>UKONČENÍ  VODIČŮ V ROZVADĚČÍCH, PŘÍSTROJÍCH</t>
  </si>
  <si>
    <t>39</t>
  </si>
  <si>
    <t>úklid po montážních pracech elektro</t>
  </si>
  <si>
    <t>CISTENI BUDOV prostor ZAMETANIM</t>
  </si>
  <si>
    <t>40</t>
  </si>
  <si>
    <t>Zkusebni provoz</t>
  </si>
  <si>
    <t>41</t>
  </si>
  <si>
    <t>Zauceni obsluhy</t>
  </si>
  <si>
    <t>42</t>
  </si>
  <si>
    <t>Montaz jinde nespecifikovaná</t>
  </si>
  <si>
    <t>43</t>
  </si>
  <si>
    <t>Skutečný stav PD - elektro</t>
  </si>
  <si>
    <t>44</t>
  </si>
  <si>
    <t>Spoluprace s reviz.technikem</t>
  </si>
  <si>
    <t>PROVEDENI REVIZNICH ZKOUSEK</t>
  </si>
  <si>
    <t>DLE ČSN 33 2000-6 ed.2</t>
  </si>
  <si>
    <t>45</t>
  </si>
  <si>
    <t>Revizni technik</t>
  </si>
  <si>
    <t>Podružný materiál</t>
  </si>
  <si>
    <t>kpl</t>
  </si>
  <si>
    <t>100</t>
  </si>
  <si>
    <t>PPV, GZS, provozní vlivy,…</t>
  </si>
  <si>
    <t>46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</si>
</sst>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#,##0.00000"/>
  </numFmts>
  <fonts count="21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sz val="10"/>
      <color indexed="9"/>
      <name val="Arial CE"/>
      <family val="2"/>
      <charset val="238"/>
    </font>
    <font>
      <b/>
      <sz val="9"/>
      <name val="Arial CE"/>
      <family val="2"/>
      <charset val="238"/>
    </font>
    <font>
      <sz val="8"/>
      <name val="Arial CE"/>
      <family val="2"/>
      <charset val="238"/>
    </font>
    <font>
      <sz val="8"/>
      <color indexed="12"/>
      <name val="Arial CE"/>
      <family val="2"/>
      <charset val="238"/>
    </font>
    <font>
      <sz val="8"/>
      <color indexed="17"/>
      <name val="Arial CE"/>
      <family val="2"/>
      <charset val="238"/>
    </font>
    <font>
      <sz val="8"/>
      <color indexed="9"/>
      <name val="Arial CE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45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67">
    <xf numFmtId="0" fontId="0" fillId="0" borderId="0" xfId="0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8" fillId="0" borderId="1" xfId="0" applyFont="1" applyBorder="1"/>
    <xf numFmtId="0" fontId="8" fillId="0" borderId="0" xfId="0" applyFont="1"/>
    <xf numFmtId="0" fontId="8" fillId="0" borderId="0" xfId="0" applyFont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8" xfId="0" applyNumberForma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0" fontId="0" fillId="0" borderId="14" xfId="0" applyBorder="1" applyAlignment="1">
      <alignment horizontal="left" indent="1"/>
    </xf>
    <xf numFmtId="0" fontId="0" fillId="0" borderId="17" xfId="0" applyBorder="1" applyAlignment="1">
      <alignment horizontal="left" vertical="top" indent="1"/>
    </xf>
    <xf numFmtId="0" fontId="8" fillId="0" borderId="18" xfId="0" applyFont="1" applyBorder="1" applyAlignment="1">
      <alignment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/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wrapText="1"/>
    </xf>
    <xf numFmtId="0" fontId="8" fillId="0" borderId="6" xfId="0" applyFont="1" applyBorder="1" applyAlignment="1">
      <alignment horizontal="left" vertical="center" wrapText="1"/>
    </xf>
    <xf numFmtId="0" fontId="0" fillId="0" borderId="6" xfId="0" applyBorder="1" applyAlignment="1">
      <alignment wrapText="1"/>
    </xf>
    <xf numFmtId="0" fontId="8" fillId="0" borderId="0" xfId="0" applyFont="1" applyAlignment="1">
      <alignment vertical="center" wrapText="1"/>
    </xf>
    <xf numFmtId="0" fontId="8" fillId="0" borderId="6" xfId="0" applyFont="1" applyBorder="1" applyAlignment="1">
      <alignment horizontal="right"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vertical="top" wrapText="1"/>
    </xf>
    <xf numFmtId="0" fontId="8" fillId="0" borderId="18" xfId="0" applyFont="1" applyBorder="1" applyAlignment="1">
      <alignment horizontal="left" vertical="top" wrapText="1"/>
    </xf>
    <xf numFmtId="0" fontId="8" fillId="0" borderId="18" xfId="0" applyFont="1" applyBorder="1" applyAlignment="1">
      <alignment vertical="center" wrapText="1"/>
    </xf>
    <xf numFmtId="0" fontId="0" fillId="0" borderId="6" xfId="0" applyBorder="1" applyAlignment="1">
      <alignment horizontal="left" wrapText="1"/>
    </xf>
    <xf numFmtId="0" fontId="0" fillId="0" borderId="12" xfId="0" applyBorder="1" applyAlignment="1">
      <alignment horizontal="left" vertical="center" wrapText="1"/>
    </xf>
    <xf numFmtId="0" fontId="0" fillId="0" borderId="12" xfId="0" applyBorder="1" applyAlignment="1">
      <alignment wrapText="1"/>
    </xf>
    <xf numFmtId="0" fontId="8" fillId="0" borderId="12" xfId="0" applyFont="1" applyBorder="1" applyAlignment="1">
      <alignment horizontal="left" vertical="center" wrapText="1"/>
    </xf>
    <xf numFmtId="0" fontId="8" fillId="0" borderId="12" xfId="0" applyFont="1" applyBorder="1" applyAlignment="1">
      <alignment wrapText="1"/>
    </xf>
    <xf numFmtId="1" fontId="8" fillId="0" borderId="12" xfId="0" applyNumberFormat="1" applyFont="1" applyBorder="1" applyAlignment="1">
      <alignment horizontal="right" vertical="center" wrapText="1"/>
    </xf>
    <xf numFmtId="1" fontId="8" fillId="0" borderId="15" xfId="0" applyNumberFormat="1" applyFont="1" applyBorder="1" applyAlignment="1">
      <alignment horizontal="right" vertical="center" wrapText="1"/>
    </xf>
    <xf numFmtId="0" fontId="0" fillId="0" borderId="6" xfId="0" applyBorder="1" applyAlignment="1">
      <alignment horizontal="left" vertical="center" wrapText="1"/>
    </xf>
    <xf numFmtId="1" fontId="8" fillId="0" borderId="10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1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8" fillId="0" borderId="6" xfId="0" applyFont="1" applyBorder="1" applyAlignment="1">
      <alignment vertical="top" wrapText="1"/>
    </xf>
    <xf numFmtId="0" fontId="8" fillId="0" borderId="0" xfId="0" applyFont="1" applyAlignment="1">
      <alignment wrapText="1"/>
    </xf>
    <xf numFmtId="0" fontId="0" fillId="0" borderId="4" xfId="0" applyBorder="1" applyAlignment="1">
      <alignment wrapText="1"/>
    </xf>
    <xf numFmtId="0" fontId="3" fillId="2" borderId="0" xfId="0" applyFont="1" applyFill="1" applyAlignment="1">
      <alignment horizontal="left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1" fontId="0" fillId="0" borderId="6" xfId="0" applyNumberFormat="1" applyBorder="1" applyAlignment="1">
      <alignment horizontal="right" indent="1"/>
    </xf>
    <xf numFmtId="0" fontId="0" fillId="0" borderId="6" xfId="0" applyBorder="1" applyAlignment="1">
      <alignment horizontal="right" indent="1"/>
    </xf>
    <xf numFmtId="0" fontId="0" fillId="0" borderId="8" xfId="0" applyBorder="1" applyAlignment="1">
      <alignment horizontal="right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22" xfId="0" applyNumberFormat="1" applyFont="1" applyBorder="1" applyAlignment="1">
      <alignment horizontal="right" vertical="center" indent="1"/>
    </xf>
    <xf numFmtId="0" fontId="0" fillId="0" borderId="18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horizontal="center" wrapText="1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1" fillId="0" borderId="16" xfId="0" applyNumberFormat="1" applyFont="1" applyBorder="1" applyAlignment="1">
      <alignment horizontal="right" vertical="center" indent="1"/>
    </xf>
    <xf numFmtId="0" fontId="8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Alignment="1">
      <alignment wrapText="1"/>
    </xf>
    <xf numFmtId="49" fontId="6" fillId="3" borderId="0" xfId="0" applyNumberFormat="1" applyFont="1" applyFill="1" applyAlignment="1">
      <alignment horizontal="left" vertical="center" wrapText="1"/>
    </xf>
    <xf numFmtId="49" fontId="6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0" fontId="0" fillId="3" borderId="1" xfId="0" applyFill="1" applyBorder="1" applyAlignment="1">
      <alignment horizontal="left" vertical="center" indent="1"/>
    </xf>
    <xf numFmtId="0" fontId="8" fillId="3" borderId="0" xfId="0" applyFont="1" applyFill="1" applyAlignment="1">
      <alignment horizontal="left" vertical="center" wrapText="1"/>
    </xf>
    <xf numFmtId="0" fontId="8" fillId="3" borderId="0" xfId="0" applyFont="1" applyFill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0" fontId="0" fillId="3" borderId="9" xfId="0" applyFill="1" applyBorder="1" applyAlignment="1">
      <alignment horizontal="left" vertical="center" indent="1"/>
    </xf>
    <xf numFmtId="0" fontId="0" fillId="3" borderId="6" xfId="0" applyFill="1" applyBorder="1" applyAlignment="1">
      <alignment wrapText="1"/>
    </xf>
    <xf numFmtId="0" fontId="8" fillId="3" borderId="6" xfId="0" applyFont="1" applyFill="1" applyBorder="1" applyAlignment="1">
      <alignment horizontal="left" vertical="center" wrapText="1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49" fontId="8" fillId="0" borderId="18" xfId="0" applyNumberFormat="1" applyFont="1" applyBorder="1" applyAlignment="1">
      <alignment horizontal="left" vertical="center" wrapText="1"/>
    </xf>
    <xf numFmtId="49" fontId="8" fillId="0" borderId="0" xfId="0" applyNumberFormat="1" applyFont="1" applyAlignment="1">
      <alignment horizontal="left" vertical="center" wrapText="1"/>
    </xf>
    <xf numFmtId="49" fontId="8" fillId="0" borderId="6" xfId="0" applyNumberFormat="1" applyFont="1" applyBorder="1" applyAlignment="1">
      <alignment vertical="center" wrapText="1"/>
    </xf>
    <xf numFmtId="49" fontId="8" fillId="0" borderId="6" xfId="0" applyNumberFormat="1" applyFont="1" applyBorder="1" applyAlignment="1">
      <alignment horizontal="left" vertical="center" wrapText="1"/>
    </xf>
    <xf numFmtId="49" fontId="8" fillId="0" borderId="0" xfId="0" applyNumberFormat="1" applyFont="1" applyAlignment="1">
      <alignment horizontal="left" vertical="center"/>
    </xf>
    <xf numFmtId="0" fontId="8" fillId="4" borderId="18" xfId="0" applyFont="1" applyFill="1" applyBorder="1" applyAlignment="1" applyProtection="1">
      <alignment horizontal="left" vertical="center"/>
      <protection locked="0"/>
    </xf>
    <xf numFmtId="0" fontId="8" fillId="4" borderId="0" xfId="0" applyFont="1" applyFill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/>
      <protection locked="0"/>
    </xf>
    <xf numFmtId="0" fontId="0" fillId="4" borderId="6" xfId="0" applyFill="1" applyBorder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 wrapText="1"/>
      <protection locked="0"/>
    </xf>
    <xf numFmtId="0" fontId="8" fillId="4" borderId="0" xfId="0" applyFont="1" applyFill="1" applyAlignment="1" applyProtection="1">
      <alignment horizontal="left" vertical="center"/>
      <protection locked="0"/>
    </xf>
    <xf numFmtId="4" fontId="0" fillId="0" borderId="0" xfId="0" applyNumberFormat="1"/>
    <xf numFmtId="4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4" fontId="7" fillId="5" borderId="28" xfId="0" applyNumberFormat="1" applyFont="1" applyFill="1" applyBorder="1" applyAlignment="1">
      <alignment vertical="center"/>
    </xf>
    <xf numFmtId="4" fontId="7" fillId="5" borderId="29" xfId="0" applyNumberFormat="1" applyFont="1" applyFill="1" applyBorder="1" applyAlignment="1">
      <alignment vertical="center" wrapText="1"/>
    </xf>
    <xf numFmtId="4" fontId="10" fillId="5" borderId="30" xfId="0" applyNumberFormat="1" applyFont="1" applyFill="1" applyBorder="1" applyAlignment="1">
      <alignment horizontal="center" vertical="center" wrapText="1" shrinkToFit="1"/>
    </xf>
    <xf numFmtId="4" fontId="7" fillId="5" borderId="30" xfId="0" applyNumberFormat="1" applyFont="1" applyFill="1" applyBorder="1" applyAlignment="1">
      <alignment horizontal="center" vertical="center" wrapText="1" shrinkToFit="1"/>
    </xf>
    <xf numFmtId="3" fontId="7" fillId="5" borderId="30" xfId="0" applyNumberFormat="1" applyFont="1" applyFill="1" applyBorder="1" applyAlignment="1">
      <alignment horizontal="center" vertical="center" wrapText="1"/>
    </xf>
    <xf numFmtId="4" fontId="0" fillId="0" borderId="31" xfId="0" applyNumberFormat="1" applyBorder="1" applyAlignment="1">
      <alignment vertical="center"/>
    </xf>
    <xf numFmtId="4" fontId="0" fillId="0" borderId="32" xfId="0" applyNumberFormat="1" applyBorder="1" applyAlignment="1">
      <alignment vertical="center" wrapText="1"/>
    </xf>
    <xf numFmtId="4" fontId="3" fillId="0" borderId="33" xfId="0" applyNumberFormat="1" applyFont="1" applyBorder="1" applyAlignment="1">
      <alignment horizontal="right" vertical="center" wrapText="1" shrinkToFit="1"/>
    </xf>
    <xf numFmtId="4" fontId="3" fillId="0" borderId="33" xfId="0" applyNumberFormat="1" applyFont="1" applyBorder="1" applyAlignment="1">
      <alignment horizontal="right" vertical="center" shrinkToFit="1"/>
    </xf>
    <xf numFmtId="4" fontId="0" fillId="0" borderId="33" xfId="0" applyNumberFormat="1" applyBorder="1" applyAlignment="1">
      <alignment vertical="center" shrinkToFit="1"/>
    </xf>
    <xf numFmtId="3" fontId="0" fillId="0" borderId="33" xfId="0" applyNumberFormat="1" applyBorder="1" applyAlignment="1">
      <alignment vertical="center"/>
    </xf>
    <xf numFmtId="4" fontId="5" fillId="0" borderId="31" xfId="0" applyNumberFormat="1" applyFont="1" applyBorder="1" applyAlignment="1">
      <alignment vertical="center"/>
    </xf>
    <xf numFmtId="4" fontId="5" fillId="0" borderId="32" xfId="0" applyNumberFormat="1" applyFont="1" applyBorder="1" applyAlignment="1">
      <alignment vertical="center" wrapText="1"/>
    </xf>
    <xf numFmtId="4" fontId="5" fillId="0" borderId="33" xfId="0" applyNumberFormat="1" applyFont="1" applyBorder="1" applyAlignment="1">
      <alignment vertical="center" wrapText="1" shrinkToFit="1"/>
    </xf>
    <xf numFmtId="4" fontId="5" fillId="0" borderId="33" xfId="0" applyNumberFormat="1" applyFont="1" applyBorder="1" applyAlignment="1">
      <alignment vertical="center" shrinkToFit="1"/>
    </xf>
    <xf numFmtId="3" fontId="5" fillId="0" borderId="33" xfId="0" applyNumberFormat="1" applyFont="1" applyBorder="1" applyAlignment="1">
      <alignment vertical="center"/>
    </xf>
    <xf numFmtId="4" fontId="0" fillId="0" borderId="31" xfId="0" applyNumberFormat="1" applyBorder="1" applyAlignment="1">
      <alignment horizontal="left" vertical="center"/>
    </xf>
    <xf numFmtId="4" fontId="0" fillId="0" borderId="33" xfId="0" applyNumberFormat="1" applyBorder="1" applyAlignment="1">
      <alignment vertical="center" wrapText="1" shrinkToFit="1"/>
    </xf>
    <xf numFmtId="4" fontId="0" fillId="3" borderId="34" xfId="0" applyNumberFormat="1" applyFill="1" applyBorder="1" applyAlignment="1">
      <alignment vertical="center"/>
    </xf>
    <xf numFmtId="4" fontId="0" fillId="3" borderId="35" xfId="0" applyNumberFormat="1" applyFill="1" applyBorder="1" applyAlignment="1">
      <alignment vertical="center"/>
    </xf>
    <xf numFmtId="4" fontId="0" fillId="3" borderId="36" xfId="0" applyNumberFormat="1" applyFill="1" applyBorder="1" applyAlignment="1">
      <alignment vertical="center"/>
    </xf>
    <xf numFmtId="4" fontId="0" fillId="3" borderId="37" xfId="0" applyNumberFormat="1" applyFill="1" applyBorder="1" applyAlignment="1">
      <alignment vertical="center" wrapText="1" shrinkToFit="1"/>
    </xf>
    <xf numFmtId="4" fontId="0" fillId="3" borderId="37" xfId="0" applyNumberFormat="1" applyFill="1" applyBorder="1" applyAlignment="1">
      <alignment vertical="center" shrinkToFit="1"/>
    </xf>
    <xf numFmtId="3" fontId="0" fillId="3" borderId="37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 wrapText="1"/>
    </xf>
    <xf numFmtId="0" fontId="0" fillId="3" borderId="7" xfId="0" applyFill="1" applyBorder="1" applyAlignment="1">
      <alignment horizontal="left" vertical="center" wrapText="1"/>
    </xf>
    <xf numFmtId="4" fontId="4" fillId="3" borderId="7" xfId="0" applyNumberFormat="1" applyFont="1" applyFill="1" applyBorder="1" applyAlignment="1">
      <alignment horizontal="left" vertical="center"/>
    </xf>
    <xf numFmtId="2" fontId="12" fillId="3" borderId="7" xfId="0" applyNumberFormat="1" applyFont="1" applyFill="1" applyBorder="1" applyAlignment="1">
      <alignment horizontal="righ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 applyAlignment="1">
      <alignment wrapText="1"/>
    </xf>
    <xf numFmtId="0" fontId="0" fillId="3" borderId="7" xfId="0" applyFill="1" applyBorder="1"/>
    <xf numFmtId="4" fontId="12" fillId="3" borderId="7" xfId="0" applyNumberFormat="1" applyFont="1" applyFill="1" applyBorder="1" applyAlignment="1">
      <alignment horizontal="right" vertical="center"/>
    </xf>
    <xf numFmtId="49" fontId="8" fillId="3" borderId="13" xfId="0" applyNumberFormat="1" applyFont="1" applyFill="1" applyBorder="1" applyAlignment="1">
      <alignment horizontal="left" vertical="center"/>
    </xf>
    <xf numFmtId="0" fontId="15" fillId="0" borderId="0" xfId="0" applyNumberFormat="1" applyFont="1" applyAlignment="1">
      <alignment wrapText="1"/>
    </xf>
    <xf numFmtId="0" fontId="0" fillId="0" borderId="0" xfId="0" applyNumberFormat="1" applyAlignment="1">
      <alignment wrapText="1"/>
    </xf>
    <xf numFmtId="0" fontId="4" fillId="0" borderId="0" xfId="0" applyFont="1"/>
    <xf numFmtId="49" fontId="0" fillId="0" borderId="0" xfId="0" applyNumberFormat="1"/>
    <xf numFmtId="0" fontId="16" fillId="0" borderId="26" xfId="0" applyFont="1" applyBorder="1" applyAlignment="1">
      <alignment horizontal="center" vertical="center" wrapText="1"/>
    </xf>
    <xf numFmtId="0" fontId="3" fillId="0" borderId="26" xfId="0" applyFont="1" applyBorder="1" applyAlignment="1">
      <alignment vertical="center"/>
    </xf>
    <xf numFmtId="0" fontId="3" fillId="0" borderId="26" xfId="0" applyFont="1" applyBorder="1"/>
    <xf numFmtId="0" fontId="16" fillId="5" borderId="28" xfId="0" applyFont="1" applyFill="1" applyBorder="1" applyAlignment="1">
      <alignment horizontal="center" vertical="center" wrapText="1"/>
    </xf>
    <xf numFmtId="0" fontId="16" fillId="5" borderId="29" xfId="0" applyFont="1" applyFill="1" applyBorder="1" applyAlignment="1">
      <alignment horizontal="center" vertical="center" wrapText="1"/>
    </xf>
    <xf numFmtId="0" fontId="16" fillId="5" borderId="30" xfId="0" applyFont="1" applyFill="1" applyBorder="1" applyAlignment="1">
      <alignment horizontal="center" vertical="center" wrapText="1"/>
    </xf>
    <xf numFmtId="49" fontId="3" fillId="0" borderId="31" xfId="0" applyNumberFormat="1" applyFont="1" applyBorder="1" applyAlignment="1">
      <alignment vertical="center"/>
    </xf>
    <xf numFmtId="49" fontId="3" fillId="0" borderId="31" xfId="0" applyNumberFormat="1" applyFont="1" applyBorder="1" applyAlignment="1">
      <alignment vertical="center" wrapText="1"/>
    </xf>
    <xf numFmtId="49" fontId="3" fillId="0" borderId="32" xfId="0" applyNumberFormat="1" applyFont="1" applyBorder="1" applyAlignment="1">
      <alignment vertical="center" wrapText="1"/>
    </xf>
    <xf numFmtId="0" fontId="3" fillId="3" borderId="34" xfId="0" applyFont="1" applyFill="1" applyBorder="1" applyAlignment="1">
      <alignment vertical="center"/>
    </xf>
    <xf numFmtId="0" fontId="3" fillId="3" borderId="34" xfId="0" applyFont="1" applyFill="1" applyBorder="1" applyAlignment="1">
      <alignment vertical="center" wrapText="1"/>
    </xf>
    <xf numFmtId="0" fontId="3" fillId="3" borderId="35" xfId="0" applyFont="1" applyFill="1" applyBorder="1" applyAlignment="1">
      <alignment vertical="center" wrapText="1"/>
    </xf>
    <xf numFmtId="164" fontId="3" fillId="0" borderId="33" xfId="0" applyNumberFormat="1" applyFont="1" applyBorder="1" applyAlignment="1">
      <alignment vertical="center"/>
    </xf>
    <xf numFmtId="164" fontId="3" fillId="3" borderId="37" xfId="0" applyNumberFormat="1" applyFont="1" applyFill="1" applyBorder="1" applyAlignment="1">
      <alignment vertical="center"/>
    </xf>
    <xf numFmtId="164" fontId="0" fillId="0" borderId="0" xfId="0" applyNumberFormat="1"/>
    <xf numFmtId="4" fontId="3" fillId="0" borderId="33" xfId="0" applyNumberFormat="1" applyFont="1" applyBorder="1" applyAlignment="1">
      <alignment horizontal="center" vertical="center"/>
    </xf>
    <xf numFmtId="4" fontId="3" fillId="0" borderId="33" xfId="0" applyNumberFormat="1" applyFont="1" applyBorder="1" applyAlignment="1">
      <alignment vertical="center"/>
    </xf>
    <xf numFmtId="4" fontId="3" fillId="3" borderId="37" xfId="0" applyNumberFormat="1" applyFont="1" applyFill="1" applyBorder="1" applyAlignment="1">
      <alignment horizontal="center" vertical="center"/>
    </xf>
    <xf numFmtId="4" fontId="3" fillId="3" borderId="37" xfId="0" applyNumberFormat="1" applyFont="1" applyFill="1" applyBorder="1" applyAlignment="1">
      <alignment vertical="center"/>
    </xf>
    <xf numFmtId="49" fontId="0" fillId="0" borderId="1" xfId="0" applyNumberFormat="1" applyBorder="1"/>
    <xf numFmtId="0" fontId="4" fillId="0" borderId="0" xfId="0" applyFont="1" applyAlignment="1">
      <alignment horizontal="center"/>
    </xf>
    <xf numFmtId="0" fontId="1" fillId="0" borderId="21" xfId="0" applyFon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0" borderId="12" xfId="0" applyNumberFormat="1" applyBorder="1" applyAlignment="1">
      <alignment vertical="center"/>
    </xf>
    <xf numFmtId="0" fontId="1" fillId="3" borderId="21" xfId="0" applyFon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  <xf numFmtId="0" fontId="0" fillId="5" borderId="15" xfId="0" applyFill="1" applyBorder="1"/>
    <xf numFmtId="0" fontId="0" fillId="5" borderId="21" xfId="0" applyFill="1" applyBorder="1"/>
    <xf numFmtId="0" fontId="0" fillId="5" borderId="21" xfId="0" applyFill="1" applyBorder="1" applyAlignment="1">
      <alignment horizontal="center"/>
    </xf>
    <xf numFmtId="49" fontId="0" fillId="5" borderId="21" xfId="0" applyNumberFormat="1" applyFill="1" applyBorder="1"/>
    <xf numFmtId="0" fontId="0" fillId="5" borderId="21" xfId="0" applyFill="1" applyBorder="1" applyAlignment="1">
      <alignment wrapText="1"/>
    </xf>
    <xf numFmtId="0" fontId="17" fillId="0" borderId="0" xfId="0" applyFont="1"/>
    <xf numFmtId="165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5" fillId="3" borderId="15" xfId="0" applyFont="1" applyFill="1" applyBorder="1" applyAlignment="1">
      <alignment vertical="top"/>
    </xf>
    <xf numFmtId="49" fontId="5" fillId="3" borderId="12" xfId="0" applyNumberFormat="1" applyFont="1" applyFill="1" applyBorder="1" applyAlignment="1">
      <alignment vertical="top"/>
    </xf>
    <xf numFmtId="0" fontId="5" fillId="3" borderId="12" xfId="0" applyFont="1" applyFill="1" applyBorder="1" applyAlignment="1">
      <alignment horizontal="center" vertical="top"/>
    </xf>
    <xf numFmtId="0" fontId="5" fillId="3" borderId="12" xfId="0" applyFont="1" applyFill="1" applyBorder="1" applyAlignment="1">
      <alignment vertical="top"/>
    </xf>
    <xf numFmtId="0" fontId="17" fillId="0" borderId="0" xfId="0" applyFont="1" applyBorder="1" applyAlignment="1">
      <alignment vertical="top"/>
    </xf>
    <xf numFmtId="49" fontId="17" fillId="0" borderId="0" xfId="0" applyNumberFormat="1" applyFont="1" applyBorder="1" applyAlignment="1">
      <alignment vertical="top"/>
    </xf>
    <xf numFmtId="165" fontId="17" fillId="0" borderId="0" xfId="0" applyNumberFormat="1" applyFont="1" applyBorder="1" applyAlignment="1">
      <alignment vertical="top" shrinkToFit="1"/>
    </xf>
    <xf numFmtId="4" fontId="17" fillId="0" borderId="0" xfId="0" applyNumberFormat="1" applyFont="1" applyBorder="1" applyAlignment="1">
      <alignment vertical="top" shrinkToFit="1"/>
    </xf>
    <xf numFmtId="165" fontId="18" fillId="0" borderId="0" xfId="0" applyNumberFormat="1" applyFont="1" applyBorder="1" applyAlignment="1">
      <alignment horizontal="center" vertical="top" wrapText="1" shrinkToFit="1"/>
    </xf>
    <xf numFmtId="165" fontId="18" fillId="0" borderId="0" xfId="0" applyNumberFormat="1" applyFont="1" applyBorder="1" applyAlignment="1">
      <alignment vertical="top" wrapText="1" shrinkToFit="1"/>
    </xf>
    <xf numFmtId="0" fontId="19" fillId="0" borderId="0" xfId="0" applyFont="1" applyBorder="1" applyAlignment="1">
      <alignment horizontal="center" vertical="top" shrinkToFit="1"/>
    </xf>
    <xf numFmtId="165" fontId="19" fillId="0" borderId="0" xfId="0" applyNumberFormat="1" applyFont="1" applyBorder="1" applyAlignment="1">
      <alignment vertical="top" shrinkToFit="1"/>
    </xf>
    <xf numFmtId="4" fontId="19" fillId="0" borderId="0" xfId="0" applyNumberFormat="1" applyFont="1" applyBorder="1" applyAlignment="1">
      <alignment vertical="top" shrinkToFit="1"/>
    </xf>
    <xf numFmtId="4" fontId="5" fillId="3" borderId="0" xfId="0" applyNumberFormat="1" applyFont="1" applyFill="1" applyBorder="1" applyAlignment="1">
      <alignment vertical="top" shrinkToFit="1"/>
    </xf>
    <xf numFmtId="0" fontId="5" fillId="3" borderId="27" xfId="0" applyFont="1" applyFill="1" applyBorder="1" applyAlignment="1">
      <alignment vertical="top"/>
    </xf>
    <xf numFmtId="49" fontId="5" fillId="3" borderId="18" xfId="0" applyNumberFormat="1" applyFont="1" applyFill="1" applyBorder="1" applyAlignment="1">
      <alignment vertical="top"/>
    </xf>
    <xf numFmtId="0" fontId="5" fillId="3" borderId="18" xfId="0" applyFont="1" applyFill="1" applyBorder="1" applyAlignment="1">
      <alignment horizontal="center" vertical="top" shrinkToFit="1"/>
    </xf>
    <xf numFmtId="165" fontId="5" fillId="3" borderId="18" xfId="0" applyNumberFormat="1" applyFont="1" applyFill="1" applyBorder="1" applyAlignment="1">
      <alignment vertical="top" shrinkToFit="1"/>
    </xf>
    <xf numFmtId="4" fontId="5" fillId="3" borderId="18" xfId="0" applyNumberFormat="1" applyFont="1" applyFill="1" applyBorder="1" applyAlignment="1">
      <alignment vertical="top" shrinkToFit="1"/>
    </xf>
    <xf numFmtId="4" fontId="5" fillId="3" borderId="38" xfId="0" applyNumberFormat="1" applyFont="1" applyFill="1" applyBorder="1" applyAlignment="1">
      <alignment vertical="top" shrinkToFit="1"/>
    </xf>
    <xf numFmtId="4" fontId="5" fillId="3" borderId="22" xfId="0" applyNumberFormat="1" applyFont="1" applyFill="1" applyBorder="1" applyAlignment="1">
      <alignment vertical="top" shrinkToFit="1"/>
    </xf>
    <xf numFmtId="0" fontId="17" fillId="0" borderId="39" xfId="0" applyFont="1" applyBorder="1" applyAlignment="1">
      <alignment vertical="top"/>
    </xf>
    <xf numFmtId="49" fontId="17" fillId="0" borderId="40" xfId="0" applyNumberFormat="1" applyFont="1" applyBorder="1" applyAlignment="1">
      <alignment vertical="top"/>
    </xf>
    <xf numFmtId="0" fontId="17" fillId="0" borderId="40" xfId="0" applyFont="1" applyBorder="1" applyAlignment="1">
      <alignment horizontal="center" vertical="top" shrinkToFit="1"/>
    </xf>
    <xf numFmtId="165" fontId="17" fillId="0" borderId="40" xfId="0" applyNumberFormat="1" applyFont="1" applyBorder="1" applyAlignment="1">
      <alignment vertical="top" shrinkToFit="1"/>
    </xf>
    <xf numFmtId="4" fontId="17" fillId="4" borderId="40" xfId="0" applyNumberFormat="1" applyFont="1" applyFill="1" applyBorder="1" applyAlignment="1" applyProtection="1">
      <alignment vertical="top" shrinkToFit="1"/>
      <protection locked="0"/>
    </xf>
    <xf numFmtId="4" fontId="17" fillId="0" borderId="40" xfId="0" applyNumberFormat="1" applyFont="1" applyBorder="1" applyAlignment="1">
      <alignment vertical="top" shrinkToFit="1"/>
    </xf>
    <xf numFmtId="4" fontId="17" fillId="0" borderId="41" xfId="0" applyNumberFormat="1" applyFont="1" applyBorder="1" applyAlignment="1">
      <alignment vertical="top" shrinkToFit="1"/>
    </xf>
    <xf numFmtId="0" fontId="20" fillId="0" borderId="0" xfId="0" applyNumberFormat="1" applyFont="1" applyAlignment="1">
      <alignment wrapText="1"/>
    </xf>
    <xf numFmtId="0" fontId="17" fillId="0" borderId="18" xfId="0" applyNumberFormat="1" applyFont="1" applyBorder="1" applyAlignment="1">
      <alignment vertical="top" wrapText="1"/>
    </xf>
    <xf numFmtId="0" fontId="19" fillId="0" borderId="18" xfId="0" applyNumberFormat="1" applyFont="1" applyBorder="1" applyAlignment="1">
      <alignment vertical="top" wrapText="1"/>
    </xf>
    <xf numFmtId="0" fontId="19" fillId="0" borderId="0" xfId="0" applyNumberFormat="1" applyFont="1" applyBorder="1" applyAlignment="1">
      <alignment vertical="top" wrapText="1"/>
    </xf>
    <xf numFmtId="49" fontId="5" fillId="3" borderId="18" xfId="0" applyNumberFormat="1" applyFont="1" applyFill="1" applyBorder="1" applyAlignment="1">
      <alignment horizontal="left" vertical="top" wrapText="1"/>
    </xf>
    <xf numFmtId="49" fontId="17" fillId="0" borderId="40" xfId="0" applyNumberFormat="1" applyFont="1" applyBorder="1" applyAlignment="1">
      <alignment horizontal="left" vertical="top" wrapText="1"/>
    </xf>
    <xf numFmtId="0" fontId="17" fillId="0" borderId="18" xfId="0" applyNumberFormat="1" applyFont="1" applyBorder="1" applyAlignment="1">
      <alignment horizontal="left" vertical="top" wrapText="1"/>
    </xf>
    <xf numFmtId="165" fontId="18" fillId="0" borderId="0" xfId="0" quotePrefix="1" applyNumberFormat="1" applyFont="1" applyBorder="1" applyAlignment="1">
      <alignment horizontal="left" vertical="top" wrapText="1"/>
    </xf>
    <xf numFmtId="0" fontId="19" fillId="0" borderId="18" xfId="0" applyNumberFormat="1" applyFont="1" applyBorder="1" applyAlignment="1">
      <alignment horizontal="left" vertical="top" wrapText="1"/>
    </xf>
    <xf numFmtId="0" fontId="19" fillId="0" borderId="0" xfId="0" applyNumberFormat="1" applyFont="1" applyBorder="1" applyAlignment="1">
      <alignment horizontal="left" vertical="top" wrapText="1"/>
    </xf>
    <xf numFmtId="49" fontId="19" fillId="0" borderId="0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5" fillId="3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0" fontId="17" fillId="0" borderId="42" xfId="0" applyFont="1" applyBorder="1" applyAlignment="1">
      <alignment vertical="top"/>
    </xf>
    <xf numFmtId="49" fontId="17" fillId="0" borderId="43" xfId="0" applyNumberFormat="1" applyFont="1" applyBorder="1" applyAlignment="1">
      <alignment vertical="top"/>
    </xf>
    <xf numFmtId="0" fontId="17" fillId="0" borderId="43" xfId="0" applyFont="1" applyBorder="1" applyAlignment="1">
      <alignment horizontal="center" vertical="top" shrinkToFit="1"/>
    </xf>
    <xf numFmtId="165" fontId="17" fillId="0" borderId="43" xfId="0" applyNumberFormat="1" applyFont="1" applyBorder="1" applyAlignment="1">
      <alignment vertical="top" shrinkToFit="1"/>
    </xf>
    <xf numFmtId="4" fontId="17" fillId="4" borderId="43" xfId="0" applyNumberFormat="1" applyFont="1" applyFill="1" applyBorder="1" applyAlignment="1" applyProtection="1">
      <alignment vertical="top" shrinkToFit="1"/>
      <protection locked="0"/>
    </xf>
    <xf numFmtId="4" fontId="17" fillId="0" borderId="43" xfId="0" applyNumberFormat="1" applyFont="1" applyBorder="1" applyAlignment="1">
      <alignment vertical="top" shrinkToFit="1"/>
    </xf>
    <xf numFmtId="4" fontId="17" fillId="0" borderId="44" xfId="0" applyNumberFormat="1" applyFont="1" applyBorder="1" applyAlignment="1">
      <alignment vertical="top" shrinkToFit="1"/>
    </xf>
    <xf numFmtId="49" fontId="17" fillId="0" borderId="43" xfId="0" applyNumberFormat="1" applyFont="1" applyBorder="1" applyAlignment="1">
      <alignment horizontal="left" vertical="top" wrapText="1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BUILDpowerS/Templates/Rozpocty/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7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8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9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10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/>
  <dimension ref="A1:G2"/>
  <sheetViews>
    <sheetView workbookViewId="0"/>
  </sheetViews>
  <sheetFormatPr defaultRowHeight="12.75" x14ac:dyDescent="0.2"/>
  <sheetData>
    <row r="1" spans="1:7" x14ac:dyDescent="0.2">
      <c r="A1" s="21" t="s">
        <v>38</v>
      </c>
    </row>
    <row r="2" spans="1:7" ht="57.75" customHeight="1" x14ac:dyDescent="0.2">
      <c r="A2" s="76" t="s">
        <v>39</v>
      </c>
      <c r="B2" s="76"/>
      <c r="C2" s="76"/>
      <c r="D2" s="76"/>
      <c r="E2" s="76"/>
      <c r="F2" s="76"/>
      <c r="G2" s="76"/>
    </row>
  </sheetData>
  <sheetProtection algorithmName="SHA-512" hashValue="lD9FeFP2lA039Z+nTOCWSssbsSLAJoqk34+015RABotuoZRlhwEG7BmhA1VuTccIY/P7yqOHizEqOi7E4yvypQ==" saltValue="202IVSYhUCmID3XAVaNiCw==" spinCount="100000" sheet="1" formatRows="0"/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5112">
    <tabColor rgb="FF66FF66"/>
  </sheetPr>
  <dimension ref="A1:AZ110"/>
  <sheetViews>
    <sheetView showGridLines="0" tabSelected="1" topLeftCell="B1" zoomScaleNormal="100" zoomScaleSheetLayoutView="75" workbookViewId="0">
      <selection activeCell="B1" sqref="B1:J1"/>
    </sheetView>
  </sheetViews>
  <sheetFormatPr defaultColWidth="9" defaultRowHeight="12.75" x14ac:dyDescent="0.2"/>
  <cols>
    <col min="1" max="1" width="8.42578125" hidden="1" customWidth="1"/>
    <col min="2" max="2" width="13.42578125" customWidth="1"/>
    <col min="3" max="3" width="7.42578125" style="52" customWidth="1"/>
    <col min="4" max="4" width="13" style="52" customWidth="1"/>
    <col min="5" max="5" width="9.7109375" style="52" customWidth="1"/>
    <col min="6" max="6" width="11.7109375" customWidth="1"/>
    <col min="7" max="9" width="13" customWidth="1"/>
    <col min="10" max="10" width="5.5703125" customWidth="1"/>
    <col min="11" max="11" width="4.28515625" customWidth="1"/>
    <col min="12" max="15" width="10.7109375" customWidth="1"/>
    <col min="52" max="52" width="94.5703125" customWidth="1"/>
  </cols>
  <sheetData>
    <row r="1" spans="1:15" ht="33.75" customHeight="1" x14ac:dyDescent="0.2">
      <c r="A1" s="47" t="s">
        <v>36</v>
      </c>
      <c r="B1" s="77" t="s">
        <v>41</v>
      </c>
      <c r="C1" s="78"/>
      <c r="D1" s="78"/>
      <c r="E1" s="78"/>
      <c r="F1" s="78"/>
      <c r="G1" s="78"/>
      <c r="H1" s="78"/>
      <c r="I1" s="78"/>
      <c r="J1" s="79"/>
    </row>
    <row r="2" spans="1:15" ht="36" customHeight="1" x14ac:dyDescent="0.2">
      <c r="A2" s="2"/>
      <c r="B2" s="108" t="s">
        <v>22</v>
      </c>
      <c r="C2" s="109"/>
      <c r="D2" s="110" t="s">
        <v>43</v>
      </c>
      <c r="E2" s="111" t="s">
        <v>44</v>
      </c>
      <c r="F2" s="112"/>
      <c r="G2" s="112"/>
      <c r="H2" s="112"/>
      <c r="I2" s="112"/>
      <c r="J2" s="113"/>
      <c r="O2" s="1"/>
    </row>
    <row r="3" spans="1:15" ht="27" hidden="1" customHeight="1" x14ac:dyDescent="0.2">
      <c r="A3" s="2"/>
      <c r="B3" s="114"/>
      <c r="C3" s="109"/>
      <c r="D3" s="115"/>
      <c r="E3" s="116"/>
      <c r="F3" s="117"/>
      <c r="G3" s="117"/>
      <c r="H3" s="117"/>
      <c r="I3" s="117"/>
      <c r="J3" s="118"/>
    </row>
    <row r="4" spans="1:15" ht="23.25" customHeight="1" x14ac:dyDescent="0.2">
      <c r="A4" s="2"/>
      <c r="B4" s="119"/>
      <c r="C4" s="120"/>
      <c r="D4" s="121"/>
      <c r="E4" s="122"/>
      <c r="F4" s="122"/>
      <c r="G4" s="122"/>
      <c r="H4" s="122"/>
      <c r="I4" s="122"/>
      <c r="J4" s="123"/>
    </row>
    <row r="5" spans="1:15" ht="24" customHeight="1" x14ac:dyDescent="0.2">
      <c r="A5" s="2"/>
      <c r="B5" s="31" t="s">
        <v>42</v>
      </c>
      <c r="D5" s="124" t="s">
        <v>45</v>
      </c>
      <c r="E5" s="91"/>
      <c r="F5" s="91"/>
      <c r="G5" s="91"/>
      <c r="H5" s="18" t="s">
        <v>40</v>
      </c>
      <c r="I5" s="128" t="s">
        <v>49</v>
      </c>
      <c r="J5" s="8"/>
    </row>
    <row r="6" spans="1:15" ht="15.75" customHeight="1" x14ac:dyDescent="0.2">
      <c r="A6" s="2"/>
      <c r="B6" s="28"/>
      <c r="C6" s="55"/>
      <c r="D6" s="125" t="s">
        <v>46</v>
      </c>
      <c r="E6" s="92"/>
      <c r="F6" s="92"/>
      <c r="G6" s="92"/>
      <c r="H6" s="18" t="s">
        <v>34</v>
      </c>
      <c r="I6" s="128" t="s">
        <v>50</v>
      </c>
      <c r="J6" s="8"/>
    </row>
    <row r="7" spans="1:15" ht="15.75" customHeight="1" x14ac:dyDescent="0.2">
      <c r="A7" s="2"/>
      <c r="B7" s="29"/>
      <c r="C7" s="56"/>
      <c r="D7" s="127" t="s">
        <v>48</v>
      </c>
      <c r="E7" s="126" t="s">
        <v>47</v>
      </c>
      <c r="F7" s="93"/>
      <c r="G7" s="93"/>
      <c r="H7" s="24"/>
      <c r="I7" s="23"/>
      <c r="J7" s="34"/>
    </row>
    <row r="8" spans="1:15" ht="24" hidden="1" customHeight="1" x14ac:dyDescent="0.2">
      <c r="A8" s="2"/>
      <c r="B8" s="31" t="s">
        <v>20</v>
      </c>
      <c r="D8" s="51"/>
      <c r="H8" s="18" t="s">
        <v>40</v>
      </c>
      <c r="I8" s="22"/>
      <c r="J8" s="8"/>
    </row>
    <row r="9" spans="1:15" ht="15.75" hidden="1" customHeight="1" x14ac:dyDescent="0.2">
      <c r="A9" s="2"/>
      <c r="B9" s="2"/>
      <c r="D9" s="51"/>
      <c r="H9" s="18" t="s">
        <v>34</v>
      </c>
      <c r="I9" s="22"/>
      <c r="J9" s="8"/>
    </row>
    <row r="10" spans="1:15" ht="15.75" hidden="1" customHeight="1" x14ac:dyDescent="0.2">
      <c r="A10" s="2"/>
      <c r="B10" s="35"/>
      <c r="C10" s="56"/>
      <c r="D10" s="53"/>
      <c r="E10" s="57"/>
      <c r="F10" s="24"/>
      <c r="G10" s="14"/>
      <c r="H10" s="14"/>
      <c r="I10" s="36"/>
      <c r="J10" s="34"/>
    </row>
    <row r="11" spans="1:15" ht="24" customHeight="1" x14ac:dyDescent="0.2">
      <c r="A11" s="2"/>
      <c r="B11" s="31" t="s">
        <v>19</v>
      </c>
      <c r="D11" s="129"/>
      <c r="E11" s="129"/>
      <c r="F11" s="129"/>
      <c r="G11" s="129"/>
      <c r="H11" s="18" t="s">
        <v>40</v>
      </c>
      <c r="I11" s="134"/>
      <c r="J11" s="8"/>
    </row>
    <row r="12" spans="1:15" ht="15.75" customHeight="1" x14ac:dyDescent="0.2">
      <c r="A12" s="2"/>
      <c r="B12" s="28"/>
      <c r="C12" s="55"/>
      <c r="D12" s="130"/>
      <c r="E12" s="130"/>
      <c r="F12" s="130"/>
      <c r="G12" s="130"/>
      <c r="H12" s="18" t="s">
        <v>34</v>
      </c>
      <c r="I12" s="134"/>
      <c r="J12" s="8"/>
    </row>
    <row r="13" spans="1:15" ht="15.75" customHeight="1" x14ac:dyDescent="0.2">
      <c r="A13" s="2"/>
      <c r="B13" s="29"/>
      <c r="C13" s="56"/>
      <c r="D13" s="133"/>
      <c r="E13" s="131"/>
      <c r="F13" s="132"/>
      <c r="G13" s="132"/>
      <c r="H13" s="19"/>
      <c r="I13" s="23"/>
      <c r="J13" s="34"/>
    </row>
    <row r="14" spans="1:15" ht="24" customHeight="1" x14ac:dyDescent="0.2">
      <c r="A14" s="2"/>
      <c r="B14" s="43" t="s">
        <v>21</v>
      </c>
      <c r="C14" s="58"/>
      <c r="D14" s="59"/>
      <c r="E14" s="60"/>
      <c r="F14" s="44"/>
      <c r="G14" s="44"/>
      <c r="H14" s="45"/>
      <c r="I14" s="44"/>
      <c r="J14" s="46"/>
    </row>
    <row r="15" spans="1:15" ht="32.25" customHeight="1" x14ac:dyDescent="0.2">
      <c r="A15" s="2"/>
      <c r="B15" s="35" t="s">
        <v>32</v>
      </c>
      <c r="C15" s="61"/>
      <c r="D15" s="54"/>
      <c r="E15" s="86"/>
      <c r="F15" s="86"/>
      <c r="G15" s="87"/>
      <c r="H15" s="87"/>
      <c r="I15" s="87" t="s">
        <v>29</v>
      </c>
      <c r="J15" s="88"/>
    </row>
    <row r="16" spans="1:15" ht="23.25" customHeight="1" x14ac:dyDescent="0.2">
      <c r="A16" s="198" t="s">
        <v>24</v>
      </c>
      <c r="B16" s="38" t="s">
        <v>24</v>
      </c>
      <c r="C16" s="62"/>
      <c r="D16" s="63"/>
      <c r="E16" s="83"/>
      <c r="F16" s="84"/>
      <c r="G16" s="83"/>
      <c r="H16" s="84"/>
      <c r="I16" s="83">
        <f>SUMIF(F93:F106,A16,I93:I106)+SUMIF(F93:F106,"PSU",I93:I106)</f>
        <v>0</v>
      </c>
      <c r="J16" s="85"/>
    </row>
    <row r="17" spans="1:10" ht="23.25" customHeight="1" x14ac:dyDescent="0.2">
      <c r="A17" s="198" t="s">
        <v>25</v>
      </c>
      <c r="B17" s="38" t="s">
        <v>25</v>
      </c>
      <c r="C17" s="62"/>
      <c r="D17" s="63"/>
      <c r="E17" s="83"/>
      <c r="F17" s="84"/>
      <c r="G17" s="83"/>
      <c r="H17" s="84"/>
      <c r="I17" s="83">
        <f>SUMIF(F93:F106,A17,I93:I106)</f>
        <v>0</v>
      </c>
      <c r="J17" s="85"/>
    </row>
    <row r="18" spans="1:10" ht="23.25" customHeight="1" x14ac:dyDescent="0.2">
      <c r="A18" s="198" t="s">
        <v>26</v>
      </c>
      <c r="B18" s="38" t="s">
        <v>26</v>
      </c>
      <c r="C18" s="62"/>
      <c r="D18" s="63"/>
      <c r="E18" s="83"/>
      <c r="F18" s="84"/>
      <c r="G18" s="83"/>
      <c r="H18" s="84"/>
      <c r="I18" s="83">
        <f>SUMIF(F93:F106,A18,I93:I106)</f>
        <v>0</v>
      </c>
      <c r="J18" s="85"/>
    </row>
    <row r="19" spans="1:10" ht="23.25" customHeight="1" x14ac:dyDescent="0.2">
      <c r="A19" s="198" t="s">
        <v>110</v>
      </c>
      <c r="B19" s="38" t="s">
        <v>27</v>
      </c>
      <c r="C19" s="62"/>
      <c r="D19" s="63"/>
      <c r="E19" s="83"/>
      <c r="F19" s="84"/>
      <c r="G19" s="83"/>
      <c r="H19" s="84"/>
      <c r="I19" s="83">
        <f>SUMIF(F93:F106,A19,I93:I106)</f>
        <v>0</v>
      </c>
      <c r="J19" s="85"/>
    </row>
    <row r="20" spans="1:10" ht="23.25" customHeight="1" x14ac:dyDescent="0.2">
      <c r="A20" s="198" t="s">
        <v>111</v>
      </c>
      <c r="B20" s="38" t="s">
        <v>28</v>
      </c>
      <c r="C20" s="62"/>
      <c r="D20" s="63"/>
      <c r="E20" s="83"/>
      <c r="F20" s="84"/>
      <c r="G20" s="83"/>
      <c r="H20" s="84"/>
      <c r="I20" s="83">
        <f>SUMIF(F93:F106,A20,I93:I106)</f>
        <v>0</v>
      </c>
      <c r="J20" s="85"/>
    </row>
    <row r="21" spans="1:10" ht="23.25" customHeight="1" x14ac:dyDescent="0.2">
      <c r="A21" s="2"/>
      <c r="B21" s="48" t="s">
        <v>29</v>
      </c>
      <c r="C21" s="64"/>
      <c r="D21" s="65"/>
      <c r="E21" s="89"/>
      <c r="F21" s="90"/>
      <c r="G21" s="89"/>
      <c r="H21" s="90"/>
      <c r="I21" s="89">
        <f>SUM(I16:J20)</f>
        <v>0</v>
      </c>
      <c r="J21" s="99"/>
    </row>
    <row r="22" spans="1:10" ht="33" customHeight="1" x14ac:dyDescent="0.2">
      <c r="A22" s="2"/>
      <c r="B22" s="42" t="s">
        <v>33</v>
      </c>
      <c r="C22" s="62"/>
      <c r="D22" s="63"/>
      <c r="E22" s="66"/>
      <c r="F22" s="39"/>
      <c r="G22" s="33"/>
      <c r="H22" s="33"/>
      <c r="I22" s="33"/>
      <c r="J22" s="40"/>
    </row>
    <row r="23" spans="1:10" ht="23.25" customHeight="1" x14ac:dyDescent="0.2">
      <c r="A23" s="2">
        <f>ZakladDPHSni*SazbaDPH1/100</f>
        <v>0</v>
      </c>
      <c r="B23" s="38" t="s">
        <v>12</v>
      </c>
      <c r="C23" s="62"/>
      <c r="D23" s="63"/>
      <c r="E23" s="67">
        <v>12</v>
      </c>
      <c r="F23" s="39" t="s">
        <v>0</v>
      </c>
      <c r="G23" s="97">
        <f>ZakladDPHSniVypocet</f>
        <v>0</v>
      </c>
      <c r="H23" s="98"/>
      <c r="I23" s="98"/>
      <c r="J23" s="40" t="str">
        <f t="shared" ref="J23:J28" si="0">Mena</f>
        <v>CZK</v>
      </c>
    </row>
    <row r="24" spans="1:10" ht="23.25" customHeight="1" x14ac:dyDescent="0.2">
      <c r="A24" s="2">
        <f>(A23-INT(A23))*100</f>
        <v>0</v>
      </c>
      <c r="B24" s="38" t="s">
        <v>13</v>
      </c>
      <c r="C24" s="62"/>
      <c r="D24" s="63"/>
      <c r="E24" s="67">
        <f>SazbaDPH1</f>
        <v>12</v>
      </c>
      <c r="F24" s="39" t="s">
        <v>0</v>
      </c>
      <c r="G24" s="95">
        <f>IF(A24&gt;50, ROUNDUP(A23, 0), ROUNDDOWN(A23, 0))</f>
        <v>0</v>
      </c>
      <c r="H24" s="96"/>
      <c r="I24" s="96"/>
      <c r="J24" s="40" t="str">
        <f t="shared" si="0"/>
        <v>CZK</v>
      </c>
    </row>
    <row r="25" spans="1:10" ht="23.25" customHeight="1" x14ac:dyDescent="0.2">
      <c r="A25" s="2">
        <f>ZakladDPHZakl*SazbaDPH2/100</f>
        <v>0</v>
      </c>
      <c r="B25" s="38" t="s">
        <v>14</v>
      </c>
      <c r="C25" s="62"/>
      <c r="D25" s="63"/>
      <c r="E25" s="67">
        <v>21</v>
      </c>
      <c r="F25" s="39" t="s">
        <v>0</v>
      </c>
      <c r="G25" s="97">
        <f>ZakladDPHZaklVypocet</f>
        <v>0</v>
      </c>
      <c r="H25" s="98"/>
      <c r="I25" s="98"/>
      <c r="J25" s="40" t="str">
        <f t="shared" si="0"/>
        <v>CZK</v>
      </c>
    </row>
    <row r="26" spans="1:10" ht="23.25" customHeight="1" x14ac:dyDescent="0.2">
      <c r="A26" s="2">
        <f>(A25-INT(A25))*100</f>
        <v>0</v>
      </c>
      <c r="B26" s="32" t="s">
        <v>15</v>
      </c>
      <c r="C26" s="68"/>
      <c r="D26" s="54"/>
      <c r="E26" s="69">
        <f>SazbaDPH2</f>
        <v>21</v>
      </c>
      <c r="F26" s="30" t="s">
        <v>0</v>
      </c>
      <c r="G26" s="80">
        <f>IF(A26&gt;50, ROUNDUP(A25, 0), ROUNDDOWN(A25, 0))</f>
        <v>0</v>
      </c>
      <c r="H26" s="81"/>
      <c r="I26" s="81"/>
      <c r="J26" s="37" t="str">
        <f t="shared" si="0"/>
        <v>CZK</v>
      </c>
    </row>
    <row r="27" spans="1:10" ht="23.25" customHeight="1" thickBot="1" x14ac:dyDescent="0.25">
      <c r="A27" s="2">
        <f>ZakladDPHSni+DPHSni+ZakladDPHZakl+DPHZakl</f>
        <v>0</v>
      </c>
      <c r="B27" s="31" t="s">
        <v>4</v>
      </c>
      <c r="C27" s="70"/>
      <c r="D27" s="71"/>
      <c r="E27" s="70"/>
      <c r="F27" s="16"/>
      <c r="G27" s="82">
        <f>CenaCelkem-(ZakladDPHSni+DPHSni+ZakladDPHZakl+DPHZakl)</f>
        <v>0</v>
      </c>
      <c r="H27" s="82"/>
      <c r="I27" s="82"/>
      <c r="J27" s="41" t="str">
        <f t="shared" si="0"/>
        <v>CZK</v>
      </c>
    </row>
    <row r="28" spans="1:10" ht="27.75" hidden="1" customHeight="1" thickBot="1" x14ac:dyDescent="0.25">
      <c r="A28" s="2"/>
      <c r="B28" s="165" t="s">
        <v>23</v>
      </c>
      <c r="C28" s="166"/>
      <c r="D28" s="166"/>
      <c r="E28" s="167"/>
      <c r="F28" s="168"/>
      <c r="G28" s="169">
        <f>ZakladDPHSniVypocet+ZakladDPHZaklVypocet</f>
        <v>0</v>
      </c>
      <c r="H28" s="169"/>
      <c r="I28" s="169"/>
      <c r="J28" s="170" t="str">
        <f t="shared" si="0"/>
        <v>CZK</v>
      </c>
    </row>
    <row r="29" spans="1:10" ht="27.75" customHeight="1" thickBot="1" x14ac:dyDescent="0.25">
      <c r="A29" s="2">
        <f>(A27-INT(A27))*100</f>
        <v>0</v>
      </c>
      <c r="B29" s="165" t="s">
        <v>35</v>
      </c>
      <c r="C29" s="171"/>
      <c r="D29" s="171"/>
      <c r="E29" s="171"/>
      <c r="F29" s="172"/>
      <c r="G29" s="173">
        <f>IF(A29&gt;50, ROUNDUP(A27, 0), ROUNDDOWN(A27, 0))</f>
        <v>0</v>
      </c>
      <c r="H29" s="173"/>
      <c r="I29" s="173"/>
      <c r="J29" s="174" t="s">
        <v>66</v>
      </c>
    </row>
    <row r="30" spans="1:10" ht="12.75" customHeight="1" x14ac:dyDescent="0.2">
      <c r="A30" s="2"/>
      <c r="B30" s="2"/>
      <c r="J30" s="9"/>
    </row>
    <row r="31" spans="1:10" ht="30" customHeight="1" x14ac:dyDescent="0.2">
      <c r="A31" s="2"/>
      <c r="B31" s="2"/>
      <c r="J31" s="9"/>
    </row>
    <row r="32" spans="1:10" ht="18.75" customHeight="1" x14ac:dyDescent="0.2">
      <c r="A32" s="2"/>
      <c r="B32" s="17"/>
      <c r="C32" s="72" t="s">
        <v>11</v>
      </c>
      <c r="D32" s="73"/>
      <c r="E32" s="73"/>
      <c r="F32" s="15" t="s">
        <v>10</v>
      </c>
      <c r="G32" s="26"/>
      <c r="H32" s="27"/>
      <c r="I32" s="26"/>
      <c r="J32" s="9"/>
    </row>
    <row r="33" spans="1:10" ht="47.25" customHeight="1" x14ac:dyDescent="0.2">
      <c r="A33" s="2"/>
      <c r="B33" s="2"/>
      <c r="J33" s="9"/>
    </row>
    <row r="34" spans="1:10" s="21" customFormat="1" ht="18.75" customHeight="1" x14ac:dyDescent="0.2">
      <c r="A34" s="20"/>
      <c r="B34" s="20"/>
      <c r="C34" s="74"/>
      <c r="D34" s="100"/>
      <c r="E34" s="101"/>
      <c r="G34" s="102"/>
      <c r="H34" s="103"/>
      <c r="I34" s="103"/>
      <c r="J34" s="25"/>
    </row>
    <row r="35" spans="1:10" ht="12.75" customHeight="1" x14ac:dyDescent="0.2">
      <c r="A35" s="2"/>
      <c r="B35" s="2"/>
      <c r="D35" s="94" t="s">
        <v>2</v>
      </c>
      <c r="E35" s="94"/>
      <c r="H35" s="10" t="s">
        <v>3</v>
      </c>
      <c r="J35" s="9"/>
    </row>
    <row r="36" spans="1:10" ht="13.5" customHeight="1" thickBot="1" x14ac:dyDescent="0.25">
      <c r="A36" s="11"/>
      <c r="B36" s="11"/>
      <c r="C36" s="75"/>
      <c r="D36" s="75"/>
      <c r="E36" s="75"/>
      <c r="F36" s="12"/>
      <c r="G36" s="12"/>
      <c r="H36" s="12"/>
      <c r="I36" s="12"/>
      <c r="J36" s="13"/>
    </row>
    <row r="37" spans="1:10" ht="27" customHeight="1" x14ac:dyDescent="0.2">
      <c r="B37" s="137" t="s">
        <v>16</v>
      </c>
      <c r="C37" s="138"/>
      <c r="D37" s="138"/>
      <c r="E37" s="138"/>
      <c r="F37" s="139"/>
      <c r="G37" s="139"/>
      <c r="H37" s="139"/>
      <c r="I37" s="139"/>
      <c r="J37" s="140"/>
    </row>
    <row r="38" spans="1:10" ht="25.5" customHeight="1" x14ac:dyDescent="0.2">
      <c r="A38" s="136" t="s">
        <v>37</v>
      </c>
      <c r="B38" s="141" t="s">
        <v>17</v>
      </c>
      <c r="C38" s="142" t="s">
        <v>5</v>
      </c>
      <c r="D38" s="142"/>
      <c r="E38" s="142"/>
      <c r="F38" s="143" t="str">
        <f>B23</f>
        <v>Základ pro sníženou DPH</v>
      </c>
      <c r="G38" s="143" t="str">
        <f>B25</f>
        <v>Základ pro základní DPH</v>
      </c>
      <c r="H38" s="144" t="s">
        <v>18</v>
      </c>
      <c r="I38" s="144" t="s">
        <v>1</v>
      </c>
      <c r="J38" s="145" t="s">
        <v>0</v>
      </c>
    </row>
    <row r="39" spans="1:10" ht="25.5" hidden="1" customHeight="1" x14ac:dyDescent="0.2">
      <c r="A39" s="136">
        <v>1</v>
      </c>
      <c r="B39" s="146" t="s">
        <v>51</v>
      </c>
      <c r="C39" s="147"/>
      <c r="D39" s="147"/>
      <c r="E39" s="147"/>
      <c r="F39" s="148">
        <f>'SO 01 D.1.1a Pol'!AE108+'SO 01 D.1.1b Pol'!AE108+'SO 01 D.1.1c Pol'!AE108+'SO 01 D.1.4.4a Pol'!AE102+'SO 01 D.1.4.4b Pol'!AE101+'SO 01 D.1.4.4c Pol'!AE101</f>
        <v>0</v>
      </c>
      <c r="G39" s="149">
        <f>'SO 01 D.1.1a Pol'!AF108+'SO 01 D.1.1b Pol'!AF108+'SO 01 D.1.1c Pol'!AF108+'SO 01 D.1.4.4a Pol'!AF102+'SO 01 D.1.4.4b Pol'!AF101+'SO 01 D.1.4.4c Pol'!AF101</f>
        <v>0</v>
      </c>
      <c r="H39" s="150">
        <f>(F39*SazbaDPH1/100)+(G39*SazbaDPH2/100)</f>
        <v>0</v>
      </c>
      <c r="I39" s="150">
        <f>F39+G39+H39</f>
        <v>0</v>
      </c>
      <c r="J39" s="151" t="str">
        <f>IF(CenaCelkemVypocet=0,"",I39/CenaCelkemVypocet*100)</f>
        <v/>
      </c>
    </row>
    <row r="40" spans="1:10" ht="25.5" customHeight="1" x14ac:dyDescent="0.2">
      <c r="A40" s="136">
        <v>2</v>
      </c>
      <c r="B40" s="152"/>
      <c r="C40" s="153" t="s">
        <v>52</v>
      </c>
      <c r="D40" s="153"/>
      <c r="E40" s="153"/>
      <c r="F40" s="154"/>
      <c r="G40" s="155"/>
      <c r="H40" s="155">
        <f>(F40*SazbaDPH1/100)+(G40*SazbaDPH2/100)</f>
        <v>0</v>
      </c>
      <c r="I40" s="155"/>
      <c r="J40" s="156"/>
    </row>
    <row r="41" spans="1:10" ht="25.5" customHeight="1" x14ac:dyDescent="0.2">
      <c r="A41" s="136">
        <v>2</v>
      </c>
      <c r="B41" s="152" t="s">
        <v>53</v>
      </c>
      <c r="C41" s="153" t="s">
        <v>54</v>
      </c>
      <c r="D41" s="153"/>
      <c r="E41" s="153"/>
      <c r="F41" s="154">
        <f>'SO 01 D.1.1a Pol'!AE108+'SO 01 D.1.1b Pol'!AE108+'SO 01 D.1.1c Pol'!AE108+'SO 01 D.1.4.4a Pol'!AE102+'SO 01 D.1.4.4b Pol'!AE101+'SO 01 D.1.4.4c Pol'!AE101</f>
        <v>0</v>
      </c>
      <c r="G41" s="155">
        <f>'SO 01 D.1.1a Pol'!AF108+'SO 01 D.1.1b Pol'!AF108+'SO 01 D.1.1c Pol'!AF108+'SO 01 D.1.4.4a Pol'!AF102+'SO 01 D.1.4.4b Pol'!AF101+'SO 01 D.1.4.4c Pol'!AF101</f>
        <v>0</v>
      </c>
      <c r="H41" s="155">
        <f>(F41*SazbaDPH1/100)+(G41*SazbaDPH2/100)</f>
        <v>0</v>
      </c>
      <c r="I41" s="155">
        <f>F41+G41+H41</f>
        <v>0</v>
      </c>
      <c r="J41" s="156" t="str">
        <f>IF(CenaCelkemVypocet=0,"",I41/CenaCelkemVypocet*100)</f>
        <v/>
      </c>
    </row>
    <row r="42" spans="1:10" ht="25.5" customHeight="1" x14ac:dyDescent="0.2">
      <c r="A42" s="136">
        <v>3</v>
      </c>
      <c r="B42" s="157" t="s">
        <v>55</v>
      </c>
      <c r="C42" s="147" t="s">
        <v>56</v>
      </c>
      <c r="D42" s="147"/>
      <c r="E42" s="147"/>
      <c r="F42" s="158">
        <f>'SO 01 D.1.1a Pol'!AE108</f>
        <v>0</v>
      </c>
      <c r="G42" s="150">
        <f>'SO 01 D.1.1a Pol'!AF108</f>
        <v>0</v>
      </c>
      <c r="H42" s="150">
        <f>(F42*SazbaDPH1/100)+(G42*SazbaDPH2/100)</f>
        <v>0</v>
      </c>
      <c r="I42" s="150">
        <f>F42+G42+H42</f>
        <v>0</v>
      </c>
      <c r="J42" s="151" t="str">
        <f>IF(CenaCelkemVypocet=0,"",I42/CenaCelkemVypocet*100)</f>
        <v/>
      </c>
    </row>
    <row r="43" spans="1:10" ht="25.5" customHeight="1" x14ac:dyDescent="0.2">
      <c r="A43" s="136">
        <v>3</v>
      </c>
      <c r="B43" s="157" t="s">
        <v>57</v>
      </c>
      <c r="C43" s="147" t="s">
        <v>58</v>
      </c>
      <c r="D43" s="147"/>
      <c r="E43" s="147"/>
      <c r="F43" s="158">
        <f>'SO 01 D.1.1b Pol'!AE108</f>
        <v>0</v>
      </c>
      <c r="G43" s="150">
        <f>'SO 01 D.1.1b Pol'!AF108</f>
        <v>0</v>
      </c>
      <c r="H43" s="150">
        <f>(F43*SazbaDPH1/100)+(G43*SazbaDPH2/100)</f>
        <v>0</v>
      </c>
      <c r="I43" s="150">
        <f>F43+G43+H43</f>
        <v>0</v>
      </c>
      <c r="J43" s="151" t="str">
        <f>IF(CenaCelkemVypocet=0,"",I43/CenaCelkemVypocet*100)</f>
        <v/>
      </c>
    </row>
    <row r="44" spans="1:10" ht="25.5" customHeight="1" x14ac:dyDescent="0.2">
      <c r="A44" s="136">
        <v>3</v>
      </c>
      <c r="B44" s="157" t="s">
        <v>59</v>
      </c>
      <c r="C44" s="147" t="s">
        <v>60</v>
      </c>
      <c r="D44" s="147"/>
      <c r="E44" s="147"/>
      <c r="F44" s="158">
        <f>'SO 01 D.1.1c Pol'!AE108</f>
        <v>0</v>
      </c>
      <c r="G44" s="150">
        <f>'SO 01 D.1.1c Pol'!AF108</f>
        <v>0</v>
      </c>
      <c r="H44" s="150">
        <f>(F44*SazbaDPH1/100)+(G44*SazbaDPH2/100)</f>
        <v>0</v>
      </c>
      <c r="I44" s="150">
        <f>F44+G44+H44</f>
        <v>0</v>
      </c>
      <c r="J44" s="151" t="str">
        <f>IF(CenaCelkemVypocet=0,"",I44/CenaCelkemVypocet*100)</f>
        <v/>
      </c>
    </row>
    <row r="45" spans="1:10" ht="25.5" customHeight="1" x14ac:dyDescent="0.2">
      <c r="A45" s="136">
        <v>3</v>
      </c>
      <c r="B45" s="157" t="s">
        <v>61</v>
      </c>
      <c r="C45" s="147" t="s">
        <v>62</v>
      </c>
      <c r="D45" s="147"/>
      <c r="E45" s="147"/>
      <c r="F45" s="158">
        <f>'SO 01 D.1.4.4a Pol'!AE102</f>
        <v>0</v>
      </c>
      <c r="G45" s="150">
        <f>'SO 01 D.1.4.4a Pol'!AF102</f>
        <v>0</v>
      </c>
      <c r="H45" s="150">
        <f>(F45*SazbaDPH1/100)+(G45*SazbaDPH2/100)</f>
        <v>0</v>
      </c>
      <c r="I45" s="150">
        <f>F45+G45+H45</f>
        <v>0</v>
      </c>
      <c r="J45" s="151" t="str">
        <f>IF(CenaCelkemVypocet=0,"",I45/CenaCelkemVypocet*100)</f>
        <v/>
      </c>
    </row>
    <row r="46" spans="1:10" ht="25.5" customHeight="1" x14ac:dyDescent="0.2">
      <c r="A46" s="136">
        <v>3</v>
      </c>
      <c r="B46" s="157" t="s">
        <v>63</v>
      </c>
      <c r="C46" s="147" t="s">
        <v>62</v>
      </c>
      <c r="D46" s="147"/>
      <c r="E46" s="147"/>
      <c r="F46" s="158">
        <f>'SO 01 D.1.4.4b Pol'!AE101</f>
        <v>0</v>
      </c>
      <c r="G46" s="150">
        <f>'SO 01 D.1.4.4b Pol'!AF101</f>
        <v>0</v>
      </c>
      <c r="H46" s="150">
        <f>(F46*SazbaDPH1/100)+(G46*SazbaDPH2/100)</f>
        <v>0</v>
      </c>
      <c r="I46" s="150">
        <f>F46+G46+H46</f>
        <v>0</v>
      </c>
      <c r="J46" s="151" t="str">
        <f>IF(CenaCelkemVypocet=0,"",I46/CenaCelkemVypocet*100)</f>
        <v/>
      </c>
    </row>
    <row r="47" spans="1:10" ht="25.5" customHeight="1" x14ac:dyDescent="0.2">
      <c r="A47" s="136">
        <v>3</v>
      </c>
      <c r="B47" s="157" t="s">
        <v>64</v>
      </c>
      <c r="C47" s="147" t="s">
        <v>62</v>
      </c>
      <c r="D47" s="147"/>
      <c r="E47" s="147"/>
      <c r="F47" s="158">
        <f>'SO 01 D.1.4.4c Pol'!AE101</f>
        <v>0</v>
      </c>
      <c r="G47" s="150">
        <f>'SO 01 D.1.4.4c Pol'!AF101</f>
        <v>0</v>
      </c>
      <c r="H47" s="150">
        <f>(F47*SazbaDPH1/100)+(G47*SazbaDPH2/100)</f>
        <v>0</v>
      </c>
      <c r="I47" s="150">
        <f>F47+G47+H47</f>
        <v>0</v>
      </c>
      <c r="J47" s="151" t="str">
        <f>IF(CenaCelkemVypocet=0,"",I47/CenaCelkemVypocet*100)</f>
        <v/>
      </c>
    </row>
    <row r="48" spans="1:10" ht="25.5" customHeight="1" x14ac:dyDescent="0.2">
      <c r="A48" s="136"/>
      <c r="B48" s="159" t="s">
        <v>65</v>
      </c>
      <c r="C48" s="160"/>
      <c r="D48" s="160"/>
      <c r="E48" s="161"/>
      <c r="F48" s="162">
        <f>SUMIF(A39:A47,"=1",F39:F47)</f>
        <v>0</v>
      </c>
      <c r="G48" s="163">
        <f>SUMIF(A39:A47,"=1",G39:G47)</f>
        <v>0</v>
      </c>
      <c r="H48" s="163">
        <f>SUMIF(A39:A47,"=1",H39:H47)</f>
        <v>0</v>
      </c>
      <c r="I48" s="163">
        <f>SUMIF(A39:A47,"=1",I39:I47)</f>
        <v>0</v>
      </c>
      <c r="J48" s="164">
        <f>SUMIF(A39:A47,"=1",J39:J47)</f>
        <v>0</v>
      </c>
    </row>
    <row r="50" spans="1:52" x14ac:dyDescent="0.2">
      <c r="A50" t="s">
        <v>67</v>
      </c>
      <c r="B50" t="s">
        <v>68</v>
      </c>
    </row>
    <row r="51" spans="1:52" x14ac:dyDescent="0.2">
      <c r="A51" t="s">
        <v>69</v>
      </c>
      <c r="B51" t="s">
        <v>70</v>
      </c>
    </row>
    <row r="52" spans="1:52" x14ac:dyDescent="0.2">
      <c r="A52" t="s">
        <v>71</v>
      </c>
      <c r="B52" t="s">
        <v>72</v>
      </c>
    </row>
    <row r="53" spans="1:52" x14ac:dyDescent="0.2">
      <c r="B53" s="176" t="s">
        <v>73</v>
      </c>
      <c r="C53" s="176"/>
      <c r="D53" s="176"/>
      <c r="E53" s="176"/>
      <c r="F53" s="176"/>
      <c r="G53" s="176"/>
      <c r="H53" s="176"/>
      <c r="I53" s="176"/>
      <c r="J53" s="176"/>
      <c r="AZ53" s="175" t="str">
        <f>B53</f>
        <v>Položky nenavázané na cenovou soustavu (D+M) budou oceněny kompletně včetně přesunu hmot.</v>
      </c>
    </row>
    <row r="54" spans="1:52" x14ac:dyDescent="0.2">
      <c r="B54" s="176" t="s">
        <v>74</v>
      </c>
      <c r="C54" s="176"/>
      <c r="D54" s="176"/>
      <c r="E54" s="176"/>
      <c r="F54" s="176"/>
      <c r="G54" s="176"/>
      <c r="H54" s="176"/>
      <c r="I54" s="176"/>
      <c r="J54" s="176"/>
      <c r="AZ54" s="175" t="str">
        <f>B54</f>
        <v>Položky montáže nenavázané na cenovou soustavu budou oceněny kompletně včetně přesunu hmot.</v>
      </c>
    </row>
    <row r="55" spans="1:52" x14ac:dyDescent="0.2">
      <c r="B55" s="176" t="s">
        <v>75</v>
      </c>
      <c r="C55" s="176"/>
      <c r="D55" s="176"/>
      <c r="E55" s="176"/>
      <c r="F55" s="176"/>
      <c r="G55" s="176"/>
      <c r="H55" s="176"/>
      <c r="I55" s="176"/>
      <c r="J55" s="176"/>
      <c r="AZ55" s="175" t="str">
        <f>B55</f>
        <v>Dodávka materiálů (výrobků) nenavázaných na cenovou soustavu bude oceněna včetně přesunu hmot.</v>
      </c>
    </row>
    <row r="56" spans="1:52" x14ac:dyDescent="0.2">
      <c r="B56" s="176" t="s">
        <v>76</v>
      </c>
      <c r="C56" s="176"/>
      <c r="D56" s="176"/>
      <c r="E56" s="176"/>
      <c r="F56" s="176"/>
      <c r="G56" s="176"/>
      <c r="H56" s="176"/>
      <c r="I56" s="176"/>
      <c r="J56" s="176"/>
      <c r="AZ56" s="175" t="str">
        <f>B56</f>
        <v>Poznámka:</v>
      </c>
    </row>
    <row r="57" spans="1:52" x14ac:dyDescent="0.2">
      <c r="B57" s="176" t="s">
        <v>77</v>
      </c>
      <c r="C57" s="176"/>
      <c r="D57" s="176"/>
      <c r="E57" s="176"/>
      <c r="F57" s="176"/>
      <c r="G57" s="176"/>
      <c r="H57" s="176"/>
      <c r="I57" s="176"/>
      <c r="J57" s="176"/>
      <c r="AZ57" s="175" t="str">
        <f>B57</f>
        <v>PD znamená projektová dokumentace</v>
      </c>
    </row>
    <row r="58" spans="1:52" x14ac:dyDescent="0.2">
      <c r="B58" s="176" t="s">
        <v>78</v>
      </c>
      <c r="C58" s="176"/>
      <c r="D58" s="176"/>
      <c r="E58" s="176"/>
      <c r="F58" s="176"/>
      <c r="G58" s="176"/>
      <c r="H58" s="176"/>
      <c r="I58" s="176"/>
      <c r="J58" s="176"/>
      <c r="AZ58" s="175" t="str">
        <f>B58</f>
        <v>D+M znamená dodávka a montáž</v>
      </c>
    </row>
    <row r="59" spans="1:52" x14ac:dyDescent="0.2">
      <c r="B59" s="176" t="s">
        <v>79</v>
      </c>
      <c r="C59" s="176"/>
      <c r="D59" s="176"/>
      <c r="E59" s="176"/>
      <c r="F59" s="176"/>
      <c r="G59" s="176"/>
      <c r="H59" s="176"/>
      <c r="I59" s="176"/>
      <c r="J59" s="176"/>
      <c r="AZ59" s="175" t="str">
        <f>B59</f>
        <v>D+M+Dem znamená dodávka a montáž a demontáž</v>
      </c>
    </row>
    <row r="60" spans="1:52" ht="25.5" x14ac:dyDescent="0.2">
      <c r="B60" s="176" t="s">
        <v>80</v>
      </c>
      <c r="C60" s="176"/>
      <c r="D60" s="176"/>
      <c r="E60" s="176"/>
      <c r="F60" s="176"/>
      <c r="G60" s="176"/>
      <c r="H60" s="176"/>
      <c r="I60" s="176"/>
      <c r="J60" s="176"/>
      <c r="AZ60" s="175" t="str">
        <f>B60</f>
        <v>Jsou-li v soupisu prací uvedeny odkazy na obchodní firmy, názvy nebo specifická označení výrobků apod., jsou</v>
      </c>
    </row>
    <row r="61" spans="1:52" ht="25.5" x14ac:dyDescent="0.2">
      <c r="B61" s="176" t="s">
        <v>81</v>
      </c>
      <c r="C61" s="176"/>
      <c r="D61" s="176"/>
      <c r="E61" s="176"/>
      <c r="F61" s="176"/>
      <c r="G61" s="176"/>
      <c r="H61" s="176"/>
      <c r="I61" s="176"/>
      <c r="J61" s="176"/>
      <c r="AZ61" s="175" t="str">
        <f>B61</f>
        <v>takové odkazy pouze informativní a zhotoviteli umožňují v souladu se zákonem č. 134/2016 Sb. a příslušných paragrafů</v>
      </c>
    </row>
    <row r="62" spans="1:52" x14ac:dyDescent="0.2">
      <c r="B62" s="176" t="s">
        <v>82</v>
      </c>
      <c r="C62" s="176"/>
      <c r="D62" s="176"/>
      <c r="E62" s="176"/>
      <c r="F62" s="176"/>
      <c r="G62" s="176"/>
      <c r="H62" s="176"/>
      <c r="I62" s="176"/>
      <c r="J62" s="176"/>
      <c r="AZ62" s="175" t="str">
        <f>B62</f>
        <v>použít i jiných kvalitativně a technicky obdobných, případně kvalitnějších řešení.</v>
      </c>
    </row>
    <row r="63" spans="1:52" x14ac:dyDescent="0.2">
      <c r="A63" t="s">
        <v>71</v>
      </c>
      <c r="B63" t="s">
        <v>83</v>
      </c>
    </row>
    <row r="64" spans="1:52" x14ac:dyDescent="0.2">
      <c r="B64" s="176" t="s">
        <v>73</v>
      </c>
      <c r="C64" s="176"/>
      <c r="D64" s="176"/>
      <c r="E64" s="176"/>
      <c r="F64" s="176"/>
      <c r="G64" s="176"/>
      <c r="H64" s="176"/>
      <c r="I64" s="176"/>
      <c r="J64" s="176"/>
      <c r="AZ64" s="175" t="str">
        <f>B64</f>
        <v>Položky nenavázané na cenovou soustavu (D+M) budou oceněny kompletně včetně přesunu hmot.</v>
      </c>
    </row>
    <row r="65" spans="1:52" x14ac:dyDescent="0.2">
      <c r="B65" s="176" t="s">
        <v>74</v>
      </c>
      <c r="C65" s="176"/>
      <c r="D65" s="176"/>
      <c r="E65" s="176"/>
      <c r="F65" s="176"/>
      <c r="G65" s="176"/>
      <c r="H65" s="176"/>
      <c r="I65" s="176"/>
      <c r="J65" s="176"/>
      <c r="AZ65" s="175" t="str">
        <f>B65</f>
        <v>Položky montáže nenavázané na cenovou soustavu budou oceněny kompletně včetně přesunu hmot.</v>
      </c>
    </row>
    <row r="66" spans="1:52" x14ac:dyDescent="0.2">
      <c r="B66" s="176" t="s">
        <v>75</v>
      </c>
      <c r="C66" s="176"/>
      <c r="D66" s="176"/>
      <c r="E66" s="176"/>
      <c r="F66" s="176"/>
      <c r="G66" s="176"/>
      <c r="H66" s="176"/>
      <c r="I66" s="176"/>
      <c r="J66" s="176"/>
      <c r="AZ66" s="175" t="str">
        <f>B66</f>
        <v>Dodávka materiálů (výrobků) nenavázaných na cenovou soustavu bude oceněna včetně přesunu hmot.</v>
      </c>
    </row>
    <row r="67" spans="1:52" x14ac:dyDescent="0.2">
      <c r="B67" s="176" t="s">
        <v>76</v>
      </c>
      <c r="C67" s="176"/>
      <c r="D67" s="176"/>
      <c r="E67" s="176"/>
      <c r="F67" s="176"/>
      <c r="G67" s="176"/>
      <c r="H67" s="176"/>
      <c r="I67" s="176"/>
      <c r="J67" s="176"/>
      <c r="AZ67" s="175" t="str">
        <f>B67</f>
        <v>Poznámka:</v>
      </c>
    </row>
    <row r="68" spans="1:52" x14ac:dyDescent="0.2">
      <c r="B68" s="176" t="s">
        <v>77</v>
      </c>
      <c r="C68" s="176"/>
      <c r="D68" s="176"/>
      <c r="E68" s="176"/>
      <c r="F68" s="176"/>
      <c r="G68" s="176"/>
      <c r="H68" s="176"/>
      <c r="I68" s="176"/>
      <c r="J68" s="176"/>
      <c r="AZ68" s="175" t="str">
        <f>B68</f>
        <v>PD znamená projektová dokumentace</v>
      </c>
    </row>
    <row r="69" spans="1:52" x14ac:dyDescent="0.2">
      <c r="B69" s="176" t="s">
        <v>78</v>
      </c>
      <c r="C69" s="176"/>
      <c r="D69" s="176"/>
      <c r="E69" s="176"/>
      <c r="F69" s="176"/>
      <c r="G69" s="176"/>
      <c r="H69" s="176"/>
      <c r="I69" s="176"/>
      <c r="J69" s="176"/>
      <c r="AZ69" s="175" t="str">
        <f>B69</f>
        <v>D+M znamená dodávka a montáž</v>
      </c>
    </row>
    <row r="70" spans="1:52" x14ac:dyDescent="0.2">
      <c r="B70" s="176" t="s">
        <v>79</v>
      </c>
      <c r="C70" s="176"/>
      <c r="D70" s="176"/>
      <c r="E70" s="176"/>
      <c r="F70" s="176"/>
      <c r="G70" s="176"/>
      <c r="H70" s="176"/>
      <c r="I70" s="176"/>
      <c r="J70" s="176"/>
      <c r="AZ70" s="175" t="str">
        <f>B70</f>
        <v>D+M+Dem znamená dodávka a montáž a demontáž</v>
      </c>
    </row>
    <row r="71" spans="1:52" ht="25.5" x14ac:dyDescent="0.2">
      <c r="B71" s="176" t="s">
        <v>80</v>
      </c>
      <c r="C71" s="176"/>
      <c r="D71" s="176"/>
      <c r="E71" s="176"/>
      <c r="F71" s="176"/>
      <c r="G71" s="176"/>
      <c r="H71" s="176"/>
      <c r="I71" s="176"/>
      <c r="J71" s="176"/>
      <c r="AZ71" s="175" t="str">
        <f>B71</f>
        <v>Jsou-li v soupisu prací uvedeny odkazy na obchodní firmy, názvy nebo specifická označení výrobků apod., jsou</v>
      </c>
    </row>
    <row r="72" spans="1:52" ht="25.5" x14ac:dyDescent="0.2">
      <c r="B72" s="176" t="s">
        <v>81</v>
      </c>
      <c r="C72" s="176"/>
      <c r="D72" s="176"/>
      <c r="E72" s="176"/>
      <c r="F72" s="176"/>
      <c r="G72" s="176"/>
      <c r="H72" s="176"/>
      <c r="I72" s="176"/>
      <c r="J72" s="176"/>
      <c r="AZ72" s="175" t="str">
        <f>B72</f>
        <v>takové odkazy pouze informativní a zhotoviteli umožňují v souladu se zákonem č. 134/2016 Sb. a příslušných paragrafů</v>
      </c>
    </row>
    <row r="73" spans="1:52" x14ac:dyDescent="0.2">
      <c r="B73" s="176" t="s">
        <v>82</v>
      </c>
      <c r="C73" s="176"/>
      <c r="D73" s="176"/>
      <c r="E73" s="176"/>
      <c r="F73" s="176"/>
      <c r="G73" s="176"/>
      <c r="H73" s="176"/>
      <c r="I73" s="176"/>
      <c r="J73" s="176"/>
      <c r="AZ73" s="175" t="str">
        <f>B73</f>
        <v>použít i jiných kvalitativně a technicky obdobných, případně kvalitnějších řešení.</v>
      </c>
    </row>
    <row r="74" spans="1:52" x14ac:dyDescent="0.2">
      <c r="A74" t="s">
        <v>71</v>
      </c>
      <c r="B74" t="s">
        <v>84</v>
      </c>
    </row>
    <row r="75" spans="1:52" x14ac:dyDescent="0.2">
      <c r="B75" s="176" t="s">
        <v>73</v>
      </c>
      <c r="C75" s="176"/>
      <c r="D75" s="176"/>
      <c r="E75" s="176"/>
      <c r="F75" s="176"/>
      <c r="G75" s="176"/>
      <c r="H75" s="176"/>
      <c r="I75" s="176"/>
      <c r="J75" s="176"/>
      <c r="AZ75" s="175" t="str">
        <f>B75</f>
        <v>Položky nenavázané na cenovou soustavu (D+M) budou oceněny kompletně včetně přesunu hmot.</v>
      </c>
    </row>
    <row r="76" spans="1:52" x14ac:dyDescent="0.2">
      <c r="B76" s="176" t="s">
        <v>74</v>
      </c>
      <c r="C76" s="176"/>
      <c r="D76" s="176"/>
      <c r="E76" s="176"/>
      <c r="F76" s="176"/>
      <c r="G76" s="176"/>
      <c r="H76" s="176"/>
      <c r="I76" s="176"/>
      <c r="J76" s="176"/>
      <c r="AZ76" s="175" t="str">
        <f>B76</f>
        <v>Položky montáže nenavázané na cenovou soustavu budou oceněny kompletně včetně přesunu hmot.</v>
      </c>
    </row>
    <row r="77" spans="1:52" x14ac:dyDescent="0.2">
      <c r="B77" s="176" t="s">
        <v>75</v>
      </c>
      <c r="C77" s="176"/>
      <c r="D77" s="176"/>
      <c r="E77" s="176"/>
      <c r="F77" s="176"/>
      <c r="G77" s="176"/>
      <c r="H77" s="176"/>
      <c r="I77" s="176"/>
      <c r="J77" s="176"/>
      <c r="AZ77" s="175" t="str">
        <f>B77</f>
        <v>Dodávka materiálů (výrobků) nenavázaných na cenovou soustavu bude oceněna včetně přesunu hmot.</v>
      </c>
    </row>
    <row r="78" spans="1:52" x14ac:dyDescent="0.2">
      <c r="B78" s="176" t="s">
        <v>76</v>
      </c>
      <c r="C78" s="176"/>
      <c r="D78" s="176"/>
      <c r="E78" s="176"/>
      <c r="F78" s="176"/>
      <c r="G78" s="176"/>
      <c r="H78" s="176"/>
      <c r="I78" s="176"/>
      <c r="J78" s="176"/>
      <c r="AZ78" s="175" t="str">
        <f>B78</f>
        <v>Poznámka:</v>
      </c>
    </row>
    <row r="79" spans="1:52" x14ac:dyDescent="0.2">
      <c r="B79" s="176" t="s">
        <v>77</v>
      </c>
      <c r="C79" s="176"/>
      <c r="D79" s="176"/>
      <c r="E79" s="176"/>
      <c r="F79" s="176"/>
      <c r="G79" s="176"/>
      <c r="H79" s="176"/>
      <c r="I79" s="176"/>
      <c r="J79" s="176"/>
      <c r="AZ79" s="175" t="str">
        <f>B79</f>
        <v>PD znamená projektová dokumentace</v>
      </c>
    </row>
    <row r="80" spans="1:52" x14ac:dyDescent="0.2">
      <c r="B80" s="176" t="s">
        <v>78</v>
      </c>
      <c r="C80" s="176"/>
      <c r="D80" s="176"/>
      <c r="E80" s="176"/>
      <c r="F80" s="176"/>
      <c r="G80" s="176"/>
      <c r="H80" s="176"/>
      <c r="I80" s="176"/>
      <c r="J80" s="176"/>
      <c r="AZ80" s="175" t="str">
        <f>B80</f>
        <v>D+M znamená dodávka a montáž</v>
      </c>
    </row>
    <row r="81" spans="1:52" x14ac:dyDescent="0.2">
      <c r="B81" s="176" t="s">
        <v>79</v>
      </c>
      <c r="C81" s="176"/>
      <c r="D81" s="176"/>
      <c r="E81" s="176"/>
      <c r="F81" s="176"/>
      <c r="G81" s="176"/>
      <c r="H81" s="176"/>
      <c r="I81" s="176"/>
      <c r="J81" s="176"/>
      <c r="AZ81" s="175" t="str">
        <f>B81</f>
        <v>D+M+Dem znamená dodávka a montáž a demontáž</v>
      </c>
    </row>
    <row r="82" spans="1:52" ht="25.5" x14ac:dyDescent="0.2">
      <c r="B82" s="176" t="s">
        <v>80</v>
      </c>
      <c r="C82" s="176"/>
      <c r="D82" s="176"/>
      <c r="E82" s="176"/>
      <c r="F82" s="176"/>
      <c r="G82" s="176"/>
      <c r="H82" s="176"/>
      <c r="I82" s="176"/>
      <c r="J82" s="176"/>
      <c r="AZ82" s="175" t="str">
        <f>B82</f>
        <v>Jsou-li v soupisu prací uvedeny odkazy na obchodní firmy, názvy nebo specifická označení výrobků apod., jsou</v>
      </c>
    </row>
    <row r="83" spans="1:52" ht="25.5" x14ac:dyDescent="0.2">
      <c r="B83" s="176" t="s">
        <v>81</v>
      </c>
      <c r="C83" s="176"/>
      <c r="D83" s="176"/>
      <c r="E83" s="176"/>
      <c r="F83" s="176"/>
      <c r="G83" s="176"/>
      <c r="H83" s="176"/>
      <c r="I83" s="176"/>
      <c r="J83" s="176"/>
      <c r="AZ83" s="175" t="str">
        <f>B83</f>
        <v>takové odkazy pouze informativní a zhotoviteli umožňují v souladu se zákonem č. 134/2016 Sb. a příslušných paragrafů</v>
      </c>
    </row>
    <row r="84" spans="1:52" x14ac:dyDescent="0.2">
      <c r="B84" s="176" t="s">
        <v>82</v>
      </c>
      <c r="C84" s="176"/>
      <c r="D84" s="176"/>
      <c r="E84" s="176"/>
      <c r="F84" s="176"/>
      <c r="G84" s="176"/>
      <c r="H84" s="176"/>
      <c r="I84" s="176"/>
      <c r="J84" s="176"/>
      <c r="AZ84" s="175" t="str">
        <f>B84</f>
        <v>použít i jiných kvalitativně a technicky obdobných, případně kvalitnějších řešení.</v>
      </c>
    </row>
    <row r="85" spans="1:52" x14ac:dyDescent="0.2">
      <c r="A85" t="s">
        <v>71</v>
      </c>
      <c r="B85" t="s">
        <v>85</v>
      </c>
    </row>
    <row r="86" spans="1:52" x14ac:dyDescent="0.2">
      <c r="A86" t="s">
        <v>71</v>
      </c>
      <c r="B86" t="s">
        <v>86</v>
      </c>
    </row>
    <row r="87" spans="1:52" x14ac:dyDescent="0.2">
      <c r="A87" t="s">
        <v>71</v>
      </c>
      <c r="B87" t="s">
        <v>87</v>
      </c>
    </row>
    <row r="90" spans="1:52" ht="15.75" x14ac:dyDescent="0.25">
      <c r="B90" s="177" t="s">
        <v>88</v>
      </c>
    </row>
    <row r="92" spans="1:52" ht="25.5" customHeight="1" x14ac:dyDescent="0.2">
      <c r="A92" s="179"/>
      <c r="B92" s="182" t="s">
        <v>17</v>
      </c>
      <c r="C92" s="182" t="s">
        <v>5</v>
      </c>
      <c r="D92" s="183"/>
      <c r="E92" s="183"/>
      <c r="F92" s="184" t="s">
        <v>89</v>
      </c>
      <c r="G92" s="184"/>
      <c r="H92" s="184"/>
      <c r="I92" s="184" t="s">
        <v>29</v>
      </c>
      <c r="J92" s="184" t="s">
        <v>0</v>
      </c>
    </row>
    <row r="93" spans="1:52" ht="36.75" customHeight="1" x14ac:dyDescent="0.2">
      <c r="A93" s="180"/>
      <c r="B93" s="185" t="s">
        <v>90</v>
      </c>
      <c r="C93" s="186" t="s">
        <v>91</v>
      </c>
      <c r="D93" s="187"/>
      <c r="E93" s="187"/>
      <c r="F93" s="194" t="s">
        <v>24</v>
      </c>
      <c r="G93" s="195"/>
      <c r="H93" s="195"/>
      <c r="I93" s="195">
        <f>'SO 01 D.1.1a Pol'!G8+'SO 01 D.1.1b Pol'!G8+'SO 01 D.1.1c Pol'!G8</f>
        <v>0</v>
      </c>
      <c r="J93" s="191" t="str">
        <f>IF(I107=0,"",I93/I107*100)</f>
        <v/>
      </c>
    </row>
    <row r="94" spans="1:52" ht="36.75" customHeight="1" x14ac:dyDescent="0.2">
      <c r="A94" s="180"/>
      <c r="B94" s="185" t="s">
        <v>92</v>
      </c>
      <c r="C94" s="186" t="s">
        <v>93</v>
      </c>
      <c r="D94" s="187"/>
      <c r="E94" s="187"/>
      <c r="F94" s="194" t="s">
        <v>24</v>
      </c>
      <c r="G94" s="195"/>
      <c r="H94" s="195"/>
      <c r="I94" s="195">
        <f>'SO 01 D.1.1a Pol'!G16+'SO 01 D.1.1b Pol'!G16+'SO 01 D.1.1c Pol'!G16</f>
        <v>0</v>
      </c>
      <c r="J94" s="191" t="str">
        <f>IF(I107=0,"",I94/I107*100)</f>
        <v/>
      </c>
    </row>
    <row r="95" spans="1:52" ht="36.75" customHeight="1" x14ac:dyDescent="0.2">
      <c r="A95" s="180"/>
      <c r="B95" s="185" t="s">
        <v>94</v>
      </c>
      <c r="C95" s="186" t="s">
        <v>95</v>
      </c>
      <c r="D95" s="187"/>
      <c r="E95" s="187"/>
      <c r="F95" s="194" t="s">
        <v>24</v>
      </c>
      <c r="G95" s="195"/>
      <c r="H95" s="195"/>
      <c r="I95" s="195">
        <f>'SO 01 D.1.1a Pol'!G25+'SO 01 D.1.1b Pol'!G25+'SO 01 D.1.1c Pol'!G25</f>
        <v>0</v>
      </c>
      <c r="J95" s="191" t="str">
        <f>IF(I107=0,"",I95/I107*100)</f>
        <v/>
      </c>
    </row>
    <row r="96" spans="1:52" ht="36.75" customHeight="1" x14ac:dyDescent="0.2">
      <c r="A96" s="180"/>
      <c r="B96" s="185" t="s">
        <v>96</v>
      </c>
      <c r="C96" s="186" t="s">
        <v>97</v>
      </c>
      <c r="D96" s="187"/>
      <c r="E96" s="187"/>
      <c r="F96" s="194" t="s">
        <v>24</v>
      </c>
      <c r="G96" s="195"/>
      <c r="H96" s="195"/>
      <c r="I96" s="195">
        <f>'SO 01 D.1.1a Pol'!G30+'SO 01 D.1.1b Pol'!G30+'SO 01 D.1.1c Pol'!G30</f>
        <v>0</v>
      </c>
      <c r="J96" s="191" t="str">
        <f>IF(I107=0,"",I96/I107*100)</f>
        <v/>
      </c>
    </row>
    <row r="97" spans="1:10" ht="36.75" customHeight="1" x14ac:dyDescent="0.2">
      <c r="A97" s="180"/>
      <c r="B97" s="185" t="s">
        <v>98</v>
      </c>
      <c r="C97" s="186" t="s">
        <v>99</v>
      </c>
      <c r="D97" s="187"/>
      <c r="E97" s="187"/>
      <c r="F97" s="194" t="s">
        <v>25</v>
      </c>
      <c r="G97" s="195"/>
      <c r="H97" s="195"/>
      <c r="I97" s="195">
        <f>'SO 01 D.1.1a Pol'!G36+'SO 01 D.1.1b Pol'!G36+'SO 01 D.1.1c Pol'!G36</f>
        <v>0</v>
      </c>
      <c r="J97" s="191" t="str">
        <f>IF(I107=0,"",I97/I107*100)</f>
        <v/>
      </c>
    </row>
    <row r="98" spans="1:10" ht="36.75" customHeight="1" x14ac:dyDescent="0.2">
      <c r="A98" s="180"/>
      <c r="B98" s="185" t="s">
        <v>100</v>
      </c>
      <c r="C98" s="186" t="s">
        <v>101</v>
      </c>
      <c r="D98" s="187"/>
      <c r="E98" s="187"/>
      <c r="F98" s="194" t="s">
        <v>26</v>
      </c>
      <c r="G98" s="195"/>
      <c r="H98" s="195"/>
      <c r="I98" s="195">
        <f>'SO 01 D.1.4.4a Pol'!G8</f>
        <v>0</v>
      </c>
      <c r="J98" s="191" t="str">
        <f>IF(I107=0,"",I98/I107*100)</f>
        <v/>
      </c>
    </row>
    <row r="99" spans="1:10" ht="36.75" customHeight="1" x14ac:dyDescent="0.2">
      <c r="A99" s="180"/>
      <c r="B99" s="185" t="s">
        <v>100</v>
      </c>
      <c r="C99" s="186" t="s">
        <v>102</v>
      </c>
      <c r="D99" s="187"/>
      <c r="E99" s="187"/>
      <c r="F99" s="194" t="s">
        <v>26</v>
      </c>
      <c r="G99" s="195"/>
      <c r="H99" s="195"/>
      <c r="I99" s="195">
        <f>'SO 01 D.1.4.4b Pol'!G8</f>
        <v>0</v>
      </c>
      <c r="J99" s="191" t="str">
        <f>IF(I107=0,"",I99/I107*100)</f>
        <v/>
      </c>
    </row>
    <row r="100" spans="1:10" ht="36.75" customHeight="1" x14ac:dyDescent="0.2">
      <c r="A100" s="180"/>
      <c r="B100" s="185" t="s">
        <v>100</v>
      </c>
      <c r="C100" s="186" t="s">
        <v>103</v>
      </c>
      <c r="D100" s="187"/>
      <c r="E100" s="187"/>
      <c r="F100" s="194" t="s">
        <v>26</v>
      </c>
      <c r="G100" s="195"/>
      <c r="H100" s="195"/>
      <c r="I100" s="195">
        <f>'SO 01 D.1.4.4c Pol'!G8</f>
        <v>0</v>
      </c>
      <c r="J100" s="191" t="str">
        <f>IF(I107=0,"",I100/I107*100)</f>
        <v/>
      </c>
    </row>
    <row r="101" spans="1:10" ht="36.75" customHeight="1" x14ac:dyDescent="0.2">
      <c r="A101" s="180"/>
      <c r="B101" s="185" t="s">
        <v>104</v>
      </c>
      <c r="C101" s="186" t="s">
        <v>105</v>
      </c>
      <c r="D101" s="187"/>
      <c r="E101" s="187"/>
      <c r="F101" s="194" t="s">
        <v>26</v>
      </c>
      <c r="G101" s="195"/>
      <c r="H101" s="195"/>
      <c r="I101" s="195">
        <f>'SO 01 D.1.4.4a Pol'!G37</f>
        <v>0</v>
      </c>
      <c r="J101" s="191" t="str">
        <f>IF(I107=0,"",I101/I107*100)</f>
        <v/>
      </c>
    </row>
    <row r="102" spans="1:10" ht="36.75" customHeight="1" x14ac:dyDescent="0.2">
      <c r="A102" s="180"/>
      <c r="B102" s="185" t="s">
        <v>104</v>
      </c>
      <c r="C102" s="186" t="s">
        <v>106</v>
      </c>
      <c r="D102" s="187"/>
      <c r="E102" s="187"/>
      <c r="F102" s="194" t="s">
        <v>26</v>
      </c>
      <c r="G102" s="195"/>
      <c r="H102" s="195"/>
      <c r="I102" s="195">
        <f>'SO 01 D.1.4.4b Pol'!G37</f>
        <v>0</v>
      </c>
      <c r="J102" s="191" t="str">
        <f>IF(I107=0,"",I102/I107*100)</f>
        <v/>
      </c>
    </row>
    <row r="103" spans="1:10" ht="36.75" customHeight="1" x14ac:dyDescent="0.2">
      <c r="A103" s="180"/>
      <c r="B103" s="185" t="s">
        <v>104</v>
      </c>
      <c r="C103" s="186" t="s">
        <v>107</v>
      </c>
      <c r="D103" s="187"/>
      <c r="E103" s="187"/>
      <c r="F103" s="194" t="s">
        <v>26</v>
      </c>
      <c r="G103" s="195"/>
      <c r="H103" s="195"/>
      <c r="I103" s="195">
        <f>'SO 01 D.1.4.4c Pol'!G36</f>
        <v>0</v>
      </c>
      <c r="J103" s="191" t="str">
        <f>IF(I107=0,"",I103/I107*100)</f>
        <v/>
      </c>
    </row>
    <row r="104" spans="1:10" ht="36.75" customHeight="1" x14ac:dyDescent="0.2">
      <c r="A104" s="180"/>
      <c r="B104" s="185" t="s">
        <v>108</v>
      </c>
      <c r="C104" s="186" t="s">
        <v>109</v>
      </c>
      <c r="D104" s="187"/>
      <c r="E104" s="187"/>
      <c r="F104" s="194" t="s">
        <v>26</v>
      </c>
      <c r="G104" s="195"/>
      <c r="H104" s="195"/>
      <c r="I104" s="195">
        <f>'SO 01 D.1.1a Pol'!G42+'SO 01 D.1.1b Pol'!G42+'SO 01 D.1.1c Pol'!G42</f>
        <v>0</v>
      </c>
      <c r="J104" s="191" t="str">
        <f>IF(I107=0,"",I104/I107*100)</f>
        <v/>
      </c>
    </row>
    <row r="105" spans="1:10" ht="36.75" customHeight="1" x14ac:dyDescent="0.2">
      <c r="A105" s="180"/>
      <c r="B105" s="185" t="s">
        <v>110</v>
      </c>
      <c r="C105" s="186" t="s">
        <v>27</v>
      </c>
      <c r="D105" s="187"/>
      <c r="E105" s="187"/>
      <c r="F105" s="194" t="s">
        <v>110</v>
      </c>
      <c r="G105" s="195"/>
      <c r="H105" s="195"/>
      <c r="I105" s="195">
        <f>'SO 01 D.1.1a Pol'!G94+'SO 01 D.1.1b Pol'!G94+'SO 01 D.1.1c Pol'!G94</f>
        <v>0</v>
      </c>
      <c r="J105" s="191" t="str">
        <f>IF(I107=0,"",I105/I107*100)</f>
        <v/>
      </c>
    </row>
    <row r="106" spans="1:10" ht="36.75" customHeight="1" x14ac:dyDescent="0.2">
      <c r="A106" s="180"/>
      <c r="B106" s="185" t="s">
        <v>111</v>
      </c>
      <c r="C106" s="186" t="s">
        <v>28</v>
      </c>
      <c r="D106" s="187"/>
      <c r="E106" s="187"/>
      <c r="F106" s="194" t="s">
        <v>111</v>
      </c>
      <c r="G106" s="195"/>
      <c r="H106" s="195"/>
      <c r="I106" s="195">
        <f>'SO 01 D.1.1a Pol'!G99+'SO 01 D.1.1b Pol'!G99+'SO 01 D.1.1c Pol'!G99</f>
        <v>0</v>
      </c>
      <c r="J106" s="191" t="str">
        <f>IF(I107=0,"",I106/I107*100)</f>
        <v/>
      </c>
    </row>
    <row r="107" spans="1:10" ht="25.5" customHeight="1" x14ac:dyDescent="0.2">
      <c r="A107" s="181"/>
      <c r="B107" s="188" t="s">
        <v>1</v>
      </c>
      <c r="C107" s="189"/>
      <c r="D107" s="190"/>
      <c r="E107" s="190"/>
      <c r="F107" s="196"/>
      <c r="G107" s="197"/>
      <c r="H107" s="197"/>
      <c r="I107" s="197">
        <f>SUM(I93:I106)</f>
        <v>0</v>
      </c>
      <c r="J107" s="192">
        <f>SUM(J93:J106)</f>
        <v>0</v>
      </c>
    </row>
    <row r="108" spans="1:10" x14ac:dyDescent="0.2">
      <c r="F108" s="135"/>
      <c r="G108" s="135"/>
      <c r="H108" s="135"/>
      <c r="I108" s="135"/>
      <c r="J108" s="193"/>
    </row>
    <row r="109" spans="1:10" x14ac:dyDescent="0.2">
      <c r="F109" s="135"/>
      <c r="G109" s="135"/>
      <c r="H109" s="135"/>
      <c r="I109" s="135"/>
      <c r="J109" s="193"/>
    </row>
    <row r="110" spans="1:10" x14ac:dyDescent="0.2">
      <c r="F110" s="135"/>
      <c r="G110" s="135"/>
      <c r="H110" s="135"/>
      <c r="I110" s="135"/>
      <c r="J110" s="193"/>
    </row>
  </sheetData>
  <sheetProtection algorithmName="SHA-512" hashValue="9glvbjW4PibCYgU9LlwCC2SatrRdGG5eowM2CgMGpAQQiHXKSU/KfUZGQ3TMkUv0RPAOl33tLNS2Xlved2hVeg==" saltValue="BLuHraI12gpa7dh2Wtwz9A==" spinCount="100000" sheet="1" formatRows="0"/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95">
    <mergeCell ref="C103:E103"/>
    <mergeCell ref="C104:E104"/>
    <mergeCell ref="C105:E105"/>
    <mergeCell ref="C106:E106"/>
    <mergeCell ref="C98:E98"/>
    <mergeCell ref="C99:E99"/>
    <mergeCell ref="C100:E100"/>
    <mergeCell ref="C101:E101"/>
    <mergeCell ref="C102:E102"/>
    <mergeCell ref="C93:E93"/>
    <mergeCell ref="C94:E94"/>
    <mergeCell ref="C95:E95"/>
    <mergeCell ref="C96:E96"/>
    <mergeCell ref="C97:E97"/>
    <mergeCell ref="B80:J80"/>
    <mergeCell ref="B81:J81"/>
    <mergeCell ref="B82:J82"/>
    <mergeCell ref="B83:J83"/>
    <mergeCell ref="B84:J84"/>
    <mergeCell ref="B75:J75"/>
    <mergeCell ref="B76:J76"/>
    <mergeCell ref="B77:J77"/>
    <mergeCell ref="B78:J78"/>
    <mergeCell ref="B79:J79"/>
    <mergeCell ref="B69:J69"/>
    <mergeCell ref="B70:J70"/>
    <mergeCell ref="B71:J71"/>
    <mergeCell ref="B72:J72"/>
    <mergeCell ref="B73:J73"/>
    <mergeCell ref="B64:J64"/>
    <mergeCell ref="B65:J65"/>
    <mergeCell ref="B66:J66"/>
    <mergeCell ref="B67:J67"/>
    <mergeCell ref="B68:J68"/>
    <mergeCell ref="B58:J58"/>
    <mergeCell ref="B59:J59"/>
    <mergeCell ref="B60:J60"/>
    <mergeCell ref="B61:J61"/>
    <mergeCell ref="B62:J62"/>
    <mergeCell ref="B53:J53"/>
    <mergeCell ref="B54:J54"/>
    <mergeCell ref="B55:J55"/>
    <mergeCell ref="B56:J56"/>
    <mergeCell ref="B57:J57"/>
    <mergeCell ref="C44:E44"/>
    <mergeCell ref="C45:E45"/>
    <mergeCell ref="C46:E46"/>
    <mergeCell ref="C47:E47"/>
    <mergeCell ref="B48:E48"/>
    <mergeCell ref="C39:E39"/>
    <mergeCell ref="C40:E40"/>
    <mergeCell ref="C41:E41"/>
    <mergeCell ref="C42:E42"/>
    <mergeCell ref="C43:E43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D34:E34"/>
    <mergeCell ref="G34:I34"/>
    <mergeCell ref="E17:F17"/>
    <mergeCell ref="D12:G12"/>
    <mergeCell ref="E4:J4"/>
    <mergeCell ref="G16:H16"/>
    <mergeCell ref="G17:H17"/>
    <mergeCell ref="E16:F16"/>
    <mergeCell ref="E13:G13"/>
    <mergeCell ref="D5:G5"/>
    <mergeCell ref="D6:G6"/>
    <mergeCell ref="E7:G7"/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2" manualBreakCount="2">
    <brk id="36" max="16383" man="1"/>
    <brk id="87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RowHeight="12.75" x14ac:dyDescent="0.2"/>
  <cols>
    <col min="1" max="1" width="4.28515625" style="3" customWidth="1"/>
    <col min="2" max="2" width="14.42578125" style="3" customWidth="1"/>
    <col min="3" max="3" width="38.28515625" style="7" customWidth="1"/>
    <col min="4" max="4" width="4.5703125" style="3" customWidth="1"/>
    <col min="5" max="5" width="10.5703125" style="3" customWidth="1"/>
    <col min="6" max="6" width="9.85546875" style="3" customWidth="1"/>
    <col min="7" max="7" width="12.7109375" style="3" customWidth="1"/>
    <col min="8" max="16384" width="9.140625" style="3"/>
  </cols>
  <sheetData>
    <row r="1" spans="1:7" ht="15.75" x14ac:dyDescent="0.2">
      <c r="A1" s="104" t="s">
        <v>6</v>
      </c>
      <c r="B1" s="104"/>
      <c r="C1" s="105"/>
      <c r="D1" s="104"/>
      <c r="E1" s="104"/>
      <c r="F1" s="104"/>
      <c r="G1" s="104"/>
    </row>
    <row r="2" spans="1:7" ht="24.95" customHeight="1" x14ac:dyDescent="0.2">
      <c r="A2" s="50" t="s">
        <v>7</v>
      </c>
      <c r="B2" s="49"/>
      <c r="C2" s="106"/>
      <c r="D2" s="106"/>
      <c r="E2" s="106"/>
      <c r="F2" s="106"/>
      <c r="G2" s="107"/>
    </row>
    <row r="3" spans="1:7" ht="24.95" customHeight="1" x14ac:dyDescent="0.2">
      <c r="A3" s="50" t="s">
        <v>8</v>
      </c>
      <c r="B3" s="49"/>
      <c r="C3" s="106"/>
      <c r="D3" s="106"/>
      <c r="E3" s="106"/>
      <c r="F3" s="106"/>
      <c r="G3" s="107"/>
    </row>
    <row r="4" spans="1:7" ht="24.95" customHeight="1" x14ac:dyDescent="0.2">
      <c r="A4" s="50" t="s">
        <v>9</v>
      </c>
      <c r="B4" s="49"/>
      <c r="C4" s="106"/>
      <c r="D4" s="106"/>
      <c r="E4" s="106"/>
      <c r="F4" s="106"/>
      <c r="G4" s="107"/>
    </row>
    <row r="5" spans="1:7" x14ac:dyDescent="0.2">
      <c r="B5" s="4"/>
      <c r="C5" s="5"/>
      <c r="D5" s="6"/>
    </row>
  </sheetData>
  <sheetProtection algorithmName="SHA-512" hashValue="d64WvIyJt7EWXpeWwsMawE4xR7QDuws4fabtSJaOCtw7AA4QBbqp6bxDFqm0CmFl5i7Tgm03ymoIlTFAA5fI4g==" saltValue="DawJRhJjRasPoZgD17Y/qw==" spinCount="100000" sheet="1" formatRows="0"/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787A58-919B-4C25-AC7E-0E0512A61BCA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3" x14ac:dyDescent="0.2"/>
  <cols>
    <col min="1" max="1" width="3.42578125" customWidth="1"/>
    <col min="2" max="2" width="12.5703125" style="178" customWidth="1"/>
    <col min="3" max="3" width="63.28515625" style="178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5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199" t="s">
        <v>112</v>
      </c>
      <c r="B1" s="199"/>
      <c r="C1" s="199"/>
      <c r="D1" s="199"/>
      <c r="E1" s="199"/>
      <c r="F1" s="199"/>
      <c r="G1" s="199"/>
      <c r="AG1" t="s">
        <v>113</v>
      </c>
    </row>
    <row r="2" spans="1:60" ht="24.95" customHeight="1" x14ac:dyDescent="0.2">
      <c r="A2" s="200" t="s">
        <v>7</v>
      </c>
      <c r="B2" s="49" t="s">
        <v>43</v>
      </c>
      <c r="C2" s="203" t="s">
        <v>44</v>
      </c>
      <c r="D2" s="201"/>
      <c r="E2" s="201"/>
      <c r="F2" s="201"/>
      <c r="G2" s="202"/>
      <c r="AG2" t="s">
        <v>114</v>
      </c>
    </row>
    <row r="3" spans="1:60" ht="24.95" customHeight="1" x14ac:dyDescent="0.2">
      <c r="A3" s="200" t="s">
        <v>8</v>
      </c>
      <c r="B3" s="49" t="s">
        <v>53</v>
      </c>
      <c r="C3" s="203" t="s">
        <v>54</v>
      </c>
      <c r="D3" s="201"/>
      <c r="E3" s="201"/>
      <c r="F3" s="201"/>
      <c r="G3" s="202"/>
      <c r="AC3" s="178" t="s">
        <v>114</v>
      </c>
      <c r="AG3" t="s">
        <v>115</v>
      </c>
    </row>
    <row r="4" spans="1:60" ht="24.95" customHeight="1" x14ac:dyDescent="0.2">
      <c r="A4" s="204" t="s">
        <v>9</v>
      </c>
      <c r="B4" s="205" t="s">
        <v>55</v>
      </c>
      <c r="C4" s="206" t="s">
        <v>56</v>
      </c>
      <c r="D4" s="207"/>
      <c r="E4" s="207"/>
      <c r="F4" s="207"/>
      <c r="G4" s="208"/>
      <c r="AG4" t="s">
        <v>116</v>
      </c>
    </row>
    <row r="5" spans="1:60" x14ac:dyDescent="0.2">
      <c r="D5" s="10"/>
    </row>
    <row r="6" spans="1:60" ht="38.25" x14ac:dyDescent="0.2">
      <c r="A6" s="210" t="s">
        <v>117</v>
      </c>
      <c r="B6" s="212" t="s">
        <v>118</v>
      </c>
      <c r="C6" s="212" t="s">
        <v>119</v>
      </c>
      <c r="D6" s="211" t="s">
        <v>120</v>
      </c>
      <c r="E6" s="210" t="s">
        <v>121</v>
      </c>
      <c r="F6" s="209" t="s">
        <v>122</v>
      </c>
      <c r="G6" s="210" t="s">
        <v>29</v>
      </c>
      <c r="H6" s="213" t="s">
        <v>30</v>
      </c>
      <c r="I6" s="213" t="s">
        <v>123</v>
      </c>
      <c r="J6" s="213" t="s">
        <v>31</v>
      </c>
      <c r="K6" s="213" t="s">
        <v>124</v>
      </c>
      <c r="L6" s="213" t="s">
        <v>125</v>
      </c>
      <c r="M6" s="213" t="s">
        <v>126</v>
      </c>
      <c r="N6" s="213" t="s">
        <v>127</v>
      </c>
      <c r="O6" s="213" t="s">
        <v>128</v>
      </c>
      <c r="P6" s="213" t="s">
        <v>129</v>
      </c>
      <c r="Q6" s="213" t="s">
        <v>130</v>
      </c>
      <c r="R6" s="213" t="s">
        <v>131</v>
      </c>
      <c r="S6" s="213" t="s">
        <v>132</v>
      </c>
      <c r="T6" s="213" t="s">
        <v>133</v>
      </c>
      <c r="U6" s="213" t="s">
        <v>134</v>
      </c>
      <c r="V6" s="213" t="s">
        <v>135</v>
      </c>
      <c r="W6" s="213" t="s">
        <v>136</v>
      </c>
      <c r="X6" s="213" t="s">
        <v>137</v>
      </c>
      <c r="Y6" s="213" t="s">
        <v>138</v>
      </c>
    </row>
    <row r="7" spans="1:60" hidden="1" x14ac:dyDescent="0.2">
      <c r="A7" s="3"/>
      <c r="B7" s="4"/>
      <c r="C7" s="4"/>
      <c r="D7" s="6"/>
      <c r="E7" s="215"/>
      <c r="F7" s="216"/>
      <c r="G7" s="216"/>
      <c r="H7" s="216"/>
      <c r="I7" s="216"/>
      <c r="J7" s="216"/>
      <c r="K7" s="216"/>
      <c r="L7" s="216"/>
      <c r="M7" s="216"/>
      <c r="N7" s="215"/>
      <c r="O7" s="215"/>
      <c r="P7" s="215"/>
      <c r="Q7" s="215"/>
      <c r="R7" s="216"/>
      <c r="S7" s="216"/>
      <c r="T7" s="216"/>
      <c r="U7" s="216"/>
      <c r="V7" s="216"/>
      <c r="W7" s="216"/>
      <c r="X7" s="216"/>
      <c r="Y7" s="216"/>
    </row>
    <row r="8" spans="1:60" x14ac:dyDescent="0.2">
      <c r="A8" s="231" t="s">
        <v>139</v>
      </c>
      <c r="B8" s="232" t="s">
        <v>90</v>
      </c>
      <c r="C8" s="249" t="s">
        <v>91</v>
      </c>
      <c r="D8" s="233"/>
      <c r="E8" s="234"/>
      <c r="F8" s="235"/>
      <c r="G8" s="235">
        <f>SUMIF(AG9:AG15,"&lt;&gt;NOR",G9:G15)</f>
        <v>0</v>
      </c>
      <c r="H8" s="235"/>
      <c r="I8" s="235">
        <f>SUM(I9:I15)</f>
        <v>0</v>
      </c>
      <c r="J8" s="235"/>
      <c r="K8" s="235">
        <f>SUM(K9:K15)</f>
        <v>0</v>
      </c>
      <c r="L8" s="235"/>
      <c r="M8" s="235">
        <f>SUM(M9:M15)</f>
        <v>0</v>
      </c>
      <c r="N8" s="234"/>
      <c r="O8" s="234">
        <f>SUM(O9:O15)</f>
        <v>0.16999999999999998</v>
      </c>
      <c r="P8" s="234"/>
      <c r="Q8" s="234">
        <f>SUM(Q9:Q15)</f>
        <v>0</v>
      </c>
      <c r="R8" s="235"/>
      <c r="S8" s="235"/>
      <c r="T8" s="236"/>
      <c r="U8" s="230"/>
      <c r="V8" s="230">
        <f>SUM(V9:V15)</f>
        <v>9.07</v>
      </c>
      <c r="W8" s="230"/>
      <c r="X8" s="230"/>
      <c r="Y8" s="230"/>
      <c r="AG8" t="s">
        <v>140</v>
      </c>
    </row>
    <row r="9" spans="1:60" ht="33.75" outlineLevel="1" x14ac:dyDescent="0.2">
      <c r="A9" s="238">
        <v>1</v>
      </c>
      <c r="B9" s="239" t="s">
        <v>141</v>
      </c>
      <c r="C9" s="250" t="s">
        <v>142</v>
      </c>
      <c r="D9" s="240" t="s">
        <v>143</v>
      </c>
      <c r="E9" s="241">
        <v>10</v>
      </c>
      <c r="F9" s="242"/>
      <c r="G9" s="243">
        <f>ROUND(E9*F9,2)</f>
        <v>0</v>
      </c>
      <c r="H9" s="242"/>
      <c r="I9" s="243">
        <f>ROUND(E9*H9,2)</f>
        <v>0</v>
      </c>
      <c r="J9" s="242"/>
      <c r="K9" s="243">
        <f>ROUND(E9*J9,2)</f>
        <v>0</v>
      </c>
      <c r="L9" s="243">
        <v>12</v>
      </c>
      <c r="M9" s="243">
        <f>G9*(1+L9/100)</f>
        <v>0</v>
      </c>
      <c r="N9" s="241">
        <v>8.8699999999999994E-3</v>
      </c>
      <c r="O9" s="241">
        <f>ROUND(E9*N9,2)</f>
        <v>0.09</v>
      </c>
      <c r="P9" s="241">
        <v>0</v>
      </c>
      <c r="Q9" s="241">
        <f>ROUND(E9*P9,2)</f>
        <v>0</v>
      </c>
      <c r="R9" s="243" t="s">
        <v>144</v>
      </c>
      <c r="S9" s="243" t="s">
        <v>145</v>
      </c>
      <c r="T9" s="244" t="s">
        <v>146</v>
      </c>
      <c r="U9" s="224">
        <v>0.35974</v>
      </c>
      <c r="V9" s="224">
        <f>ROUND(E9*U9,2)</f>
        <v>3.6</v>
      </c>
      <c r="W9" s="224"/>
      <c r="X9" s="224" t="s">
        <v>147</v>
      </c>
      <c r="Y9" s="224" t="s">
        <v>148</v>
      </c>
      <c r="Z9" s="214"/>
      <c r="AA9" s="214"/>
      <c r="AB9" s="214"/>
      <c r="AC9" s="214"/>
      <c r="AD9" s="214"/>
      <c r="AE9" s="214"/>
      <c r="AF9" s="214"/>
      <c r="AG9" s="214" t="s">
        <v>149</v>
      </c>
      <c r="AH9" s="214"/>
      <c r="AI9" s="214"/>
      <c r="AJ9" s="214"/>
      <c r="AK9" s="214"/>
      <c r="AL9" s="214"/>
      <c r="AM9" s="214"/>
      <c r="AN9" s="214"/>
      <c r="AO9" s="214"/>
      <c r="AP9" s="214"/>
      <c r="AQ9" s="214"/>
      <c r="AR9" s="214"/>
      <c r="AS9" s="214"/>
      <c r="AT9" s="214"/>
      <c r="AU9" s="214"/>
      <c r="AV9" s="214"/>
      <c r="AW9" s="214"/>
      <c r="AX9" s="214"/>
      <c r="AY9" s="214"/>
      <c r="AZ9" s="214"/>
      <c r="BA9" s="214"/>
      <c r="BB9" s="214"/>
      <c r="BC9" s="214"/>
      <c r="BD9" s="214"/>
      <c r="BE9" s="214"/>
      <c r="BF9" s="214"/>
      <c r="BG9" s="214"/>
      <c r="BH9" s="214"/>
    </row>
    <row r="10" spans="1:60" outlineLevel="2" x14ac:dyDescent="0.2">
      <c r="A10" s="221"/>
      <c r="B10" s="222"/>
      <c r="C10" s="251" t="s">
        <v>150</v>
      </c>
      <c r="D10" s="246"/>
      <c r="E10" s="246"/>
      <c r="F10" s="246"/>
      <c r="G10" s="246"/>
      <c r="H10" s="224"/>
      <c r="I10" s="224"/>
      <c r="J10" s="224"/>
      <c r="K10" s="224"/>
      <c r="L10" s="224"/>
      <c r="M10" s="224"/>
      <c r="N10" s="223"/>
      <c r="O10" s="223"/>
      <c r="P10" s="223"/>
      <c r="Q10" s="223"/>
      <c r="R10" s="224"/>
      <c r="S10" s="224"/>
      <c r="T10" s="224"/>
      <c r="U10" s="224"/>
      <c r="V10" s="224"/>
      <c r="W10" s="224"/>
      <c r="X10" s="224"/>
      <c r="Y10" s="224"/>
      <c r="Z10" s="214"/>
      <c r="AA10" s="214"/>
      <c r="AB10" s="214"/>
      <c r="AC10" s="214"/>
      <c r="AD10" s="214"/>
      <c r="AE10" s="214"/>
      <c r="AF10" s="214"/>
      <c r="AG10" s="214" t="s">
        <v>151</v>
      </c>
      <c r="AH10" s="214"/>
      <c r="AI10" s="214"/>
      <c r="AJ10" s="214"/>
      <c r="AK10" s="214"/>
      <c r="AL10" s="214"/>
      <c r="AM10" s="214"/>
      <c r="AN10" s="214"/>
      <c r="AO10" s="214"/>
      <c r="AP10" s="214"/>
      <c r="AQ10" s="214"/>
      <c r="AR10" s="214"/>
      <c r="AS10" s="214"/>
      <c r="AT10" s="214"/>
      <c r="AU10" s="214"/>
      <c r="AV10" s="214"/>
      <c r="AW10" s="214"/>
      <c r="AX10" s="214"/>
      <c r="AY10" s="214"/>
      <c r="AZ10" s="214"/>
      <c r="BA10" s="245" t="str">
        <f>C10</f>
        <v>jakoukoliv maltou, z pomocného pracovního lešení o výšce podlahy do 1900 mm a pro zatížení do 1,5 kPa,</v>
      </c>
      <c r="BB10" s="214"/>
      <c r="BC10" s="214"/>
      <c r="BD10" s="214"/>
      <c r="BE10" s="214"/>
      <c r="BF10" s="214"/>
      <c r="BG10" s="214"/>
      <c r="BH10" s="214"/>
    </row>
    <row r="11" spans="1:60" outlineLevel="2" x14ac:dyDescent="0.2">
      <c r="A11" s="221"/>
      <c r="B11" s="222"/>
      <c r="C11" s="252" t="s">
        <v>152</v>
      </c>
      <c r="D11" s="225"/>
      <c r="E11" s="226"/>
      <c r="F11" s="224"/>
      <c r="G11" s="224"/>
      <c r="H11" s="224"/>
      <c r="I11" s="224"/>
      <c r="J11" s="224"/>
      <c r="K11" s="224"/>
      <c r="L11" s="224"/>
      <c r="M11" s="224"/>
      <c r="N11" s="223"/>
      <c r="O11" s="223"/>
      <c r="P11" s="223"/>
      <c r="Q11" s="223"/>
      <c r="R11" s="224"/>
      <c r="S11" s="224"/>
      <c r="T11" s="224"/>
      <c r="U11" s="224"/>
      <c r="V11" s="224"/>
      <c r="W11" s="224"/>
      <c r="X11" s="224"/>
      <c r="Y11" s="224"/>
      <c r="Z11" s="214"/>
      <c r="AA11" s="214"/>
      <c r="AB11" s="214"/>
      <c r="AC11" s="214"/>
      <c r="AD11" s="214"/>
      <c r="AE11" s="214"/>
      <c r="AF11" s="214"/>
      <c r="AG11" s="214" t="s">
        <v>153</v>
      </c>
      <c r="AH11" s="214">
        <v>0</v>
      </c>
      <c r="AI11" s="214"/>
      <c r="AJ11" s="214"/>
      <c r="AK11" s="214"/>
      <c r="AL11" s="214"/>
      <c r="AM11" s="214"/>
      <c r="AN11" s="214"/>
      <c r="AO11" s="214"/>
      <c r="AP11" s="214"/>
      <c r="AQ11" s="214"/>
      <c r="AR11" s="214"/>
      <c r="AS11" s="214"/>
      <c r="AT11" s="214"/>
      <c r="AU11" s="214"/>
      <c r="AV11" s="214"/>
      <c r="AW11" s="214"/>
      <c r="AX11" s="214"/>
      <c r="AY11" s="214"/>
      <c r="AZ11" s="214"/>
      <c r="BA11" s="214"/>
      <c r="BB11" s="214"/>
      <c r="BC11" s="214"/>
      <c r="BD11" s="214"/>
      <c r="BE11" s="214"/>
      <c r="BF11" s="214"/>
      <c r="BG11" s="214"/>
      <c r="BH11" s="214"/>
    </row>
    <row r="12" spans="1:60" outlineLevel="3" x14ac:dyDescent="0.2">
      <c r="A12" s="221"/>
      <c r="B12" s="222"/>
      <c r="C12" s="252" t="s">
        <v>154</v>
      </c>
      <c r="D12" s="225"/>
      <c r="E12" s="226">
        <v>10</v>
      </c>
      <c r="F12" s="224"/>
      <c r="G12" s="224"/>
      <c r="H12" s="224"/>
      <c r="I12" s="224"/>
      <c r="J12" s="224"/>
      <c r="K12" s="224"/>
      <c r="L12" s="224"/>
      <c r="M12" s="224"/>
      <c r="N12" s="223"/>
      <c r="O12" s="223"/>
      <c r="P12" s="223"/>
      <c r="Q12" s="223"/>
      <c r="R12" s="224"/>
      <c r="S12" s="224"/>
      <c r="T12" s="224"/>
      <c r="U12" s="224"/>
      <c r="V12" s="224"/>
      <c r="W12" s="224"/>
      <c r="X12" s="224"/>
      <c r="Y12" s="224"/>
      <c r="Z12" s="214"/>
      <c r="AA12" s="214"/>
      <c r="AB12" s="214"/>
      <c r="AC12" s="214"/>
      <c r="AD12" s="214"/>
      <c r="AE12" s="214"/>
      <c r="AF12" s="214"/>
      <c r="AG12" s="214" t="s">
        <v>153</v>
      </c>
      <c r="AH12" s="214">
        <v>0</v>
      </c>
      <c r="AI12" s="214"/>
      <c r="AJ12" s="214"/>
      <c r="AK12" s="214"/>
      <c r="AL12" s="214"/>
      <c r="AM12" s="214"/>
      <c r="AN12" s="214"/>
      <c r="AO12" s="214"/>
      <c r="AP12" s="214"/>
      <c r="AQ12" s="214"/>
      <c r="AR12" s="214"/>
      <c r="AS12" s="214"/>
      <c r="AT12" s="214"/>
      <c r="AU12" s="214"/>
      <c r="AV12" s="214"/>
      <c r="AW12" s="214"/>
      <c r="AX12" s="214"/>
      <c r="AY12" s="214"/>
      <c r="AZ12" s="214"/>
      <c r="BA12" s="214"/>
      <c r="BB12" s="214"/>
      <c r="BC12" s="214"/>
      <c r="BD12" s="214"/>
      <c r="BE12" s="214"/>
      <c r="BF12" s="214"/>
      <c r="BG12" s="214"/>
      <c r="BH12" s="214"/>
    </row>
    <row r="13" spans="1:60" ht="33.75" outlineLevel="1" x14ac:dyDescent="0.2">
      <c r="A13" s="238">
        <v>2</v>
      </c>
      <c r="B13" s="239" t="s">
        <v>155</v>
      </c>
      <c r="C13" s="250" t="s">
        <v>156</v>
      </c>
      <c r="D13" s="240" t="s">
        <v>157</v>
      </c>
      <c r="E13" s="241">
        <v>30</v>
      </c>
      <c r="F13" s="242"/>
      <c r="G13" s="243">
        <f>ROUND(E13*F13,2)</f>
        <v>0</v>
      </c>
      <c r="H13" s="242"/>
      <c r="I13" s="243">
        <f>ROUND(E13*H13,2)</f>
        <v>0</v>
      </c>
      <c r="J13" s="242"/>
      <c r="K13" s="243">
        <f>ROUND(E13*J13,2)</f>
        <v>0</v>
      </c>
      <c r="L13" s="243">
        <v>12</v>
      </c>
      <c r="M13" s="243">
        <f>G13*(1+L13/100)</f>
        <v>0</v>
      </c>
      <c r="N13" s="241">
        <v>2.5100000000000001E-3</v>
      </c>
      <c r="O13" s="241">
        <f>ROUND(E13*N13,2)</f>
        <v>0.08</v>
      </c>
      <c r="P13" s="241">
        <v>0</v>
      </c>
      <c r="Q13" s="241">
        <f>ROUND(E13*P13,2)</f>
        <v>0</v>
      </c>
      <c r="R13" s="243" t="s">
        <v>144</v>
      </c>
      <c r="S13" s="243" t="s">
        <v>145</v>
      </c>
      <c r="T13" s="244" t="s">
        <v>146</v>
      </c>
      <c r="U13" s="224">
        <v>0.18232999999999999</v>
      </c>
      <c r="V13" s="224">
        <f>ROUND(E13*U13,2)</f>
        <v>5.47</v>
      </c>
      <c r="W13" s="224"/>
      <c r="X13" s="224" t="s">
        <v>147</v>
      </c>
      <c r="Y13" s="224" t="s">
        <v>148</v>
      </c>
      <c r="Z13" s="214"/>
      <c r="AA13" s="214"/>
      <c r="AB13" s="214"/>
      <c r="AC13" s="214"/>
      <c r="AD13" s="214"/>
      <c r="AE13" s="214"/>
      <c r="AF13" s="214"/>
      <c r="AG13" s="214" t="s">
        <v>149</v>
      </c>
      <c r="AH13" s="214"/>
      <c r="AI13" s="214"/>
      <c r="AJ13" s="214"/>
      <c r="AK13" s="214"/>
      <c r="AL13" s="214"/>
      <c r="AM13" s="214"/>
      <c r="AN13" s="214"/>
      <c r="AO13" s="214"/>
      <c r="AP13" s="214"/>
      <c r="AQ13" s="214"/>
      <c r="AR13" s="214"/>
      <c r="AS13" s="214"/>
      <c r="AT13" s="214"/>
      <c r="AU13" s="214"/>
      <c r="AV13" s="214"/>
      <c r="AW13" s="214"/>
      <c r="AX13" s="214"/>
      <c r="AY13" s="214"/>
      <c r="AZ13" s="214"/>
      <c r="BA13" s="214"/>
      <c r="BB13" s="214"/>
      <c r="BC13" s="214"/>
      <c r="BD13" s="214"/>
      <c r="BE13" s="214"/>
      <c r="BF13" s="214"/>
      <c r="BG13" s="214"/>
      <c r="BH13" s="214"/>
    </row>
    <row r="14" spans="1:60" outlineLevel="2" x14ac:dyDescent="0.2">
      <c r="A14" s="221"/>
      <c r="B14" s="222"/>
      <c r="C14" s="252" t="s">
        <v>152</v>
      </c>
      <c r="D14" s="225"/>
      <c r="E14" s="226"/>
      <c r="F14" s="224"/>
      <c r="G14" s="224"/>
      <c r="H14" s="224"/>
      <c r="I14" s="224"/>
      <c r="J14" s="224"/>
      <c r="K14" s="224"/>
      <c r="L14" s="224"/>
      <c r="M14" s="224"/>
      <c r="N14" s="223"/>
      <c r="O14" s="223"/>
      <c r="P14" s="223"/>
      <c r="Q14" s="223"/>
      <c r="R14" s="224"/>
      <c r="S14" s="224"/>
      <c r="T14" s="224"/>
      <c r="U14" s="224"/>
      <c r="V14" s="224"/>
      <c r="W14" s="224"/>
      <c r="X14" s="224"/>
      <c r="Y14" s="224"/>
      <c r="Z14" s="214"/>
      <c r="AA14" s="214"/>
      <c r="AB14" s="214"/>
      <c r="AC14" s="214"/>
      <c r="AD14" s="214"/>
      <c r="AE14" s="214"/>
      <c r="AF14" s="214"/>
      <c r="AG14" s="214" t="s">
        <v>153</v>
      </c>
      <c r="AH14" s="214">
        <v>0</v>
      </c>
      <c r="AI14" s="214"/>
      <c r="AJ14" s="214"/>
      <c r="AK14" s="214"/>
      <c r="AL14" s="214"/>
      <c r="AM14" s="214"/>
      <c r="AN14" s="214"/>
      <c r="AO14" s="214"/>
      <c r="AP14" s="214"/>
      <c r="AQ14" s="214"/>
      <c r="AR14" s="214"/>
      <c r="AS14" s="214"/>
      <c r="AT14" s="214"/>
      <c r="AU14" s="214"/>
      <c r="AV14" s="214"/>
      <c r="AW14" s="214"/>
      <c r="AX14" s="214"/>
      <c r="AY14" s="214"/>
      <c r="AZ14" s="214"/>
      <c r="BA14" s="214"/>
      <c r="BB14" s="214"/>
      <c r="BC14" s="214"/>
      <c r="BD14" s="214"/>
      <c r="BE14" s="214"/>
      <c r="BF14" s="214"/>
      <c r="BG14" s="214"/>
      <c r="BH14" s="214"/>
    </row>
    <row r="15" spans="1:60" outlineLevel="3" x14ac:dyDescent="0.2">
      <c r="A15" s="221"/>
      <c r="B15" s="222"/>
      <c r="C15" s="252" t="s">
        <v>158</v>
      </c>
      <c r="D15" s="225"/>
      <c r="E15" s="226">
        <v>30</v>
      </c>
      <c r="F15" s="224"/>
      <c r="G15" s="224"/>
      <c r="H15" s="224"/>
      <c r="I15" s="224"/>
      <c r="J15" s="224"/>
      <c r="K15" s="224"/>
      <c r="L15" s="224"/>
      <c r="M15" s="224"/>
      <c r="N15" s="223"/>
      <c r="O15" s="223"/>
      <c r="P15" s="223"/>
      <c r="Q15" s="223"/>
      <c r="R15" s="224"/>
      <c r="S15" s="224"/>
      <c r="T15" s="224"/>
      <c r="U15" s="224"/>
      <c r="V15" s="224"/>
      <c r="W15" s="224"/>
      <c r="X15" s="224"/>
      <c r="Y15" s="224"/>
      <c r="Z15" s="214"/>
      <c r="AA15" s="214"/>
      <c r="AB15" s="214"/>
      <c r="AC15" s="214"/>
      <c r="AD15" s="214"/>
      <c r="AE15" s="214"/>
      <c r="AF15" s="214"/>
      <c r="AG15" s="214" t="s">
        <v>153</v>
      </c>
      <c r="AH15" s="214">
        <v>0</v>
      </c>
      <c r="AI15" s="214"/>
      <c r="AJ15" s="214"/>
      <c r="AK15" s="214"/>
      <c r="AL15" s="214"/>
      <c r="AM15" s="214"/>
      <c r="AN15" s="214"/>
      <c r="AO15" s="214"/>
      <c r="AP15" s="214"/>
      <c r="AQ15" s="214"/>
      <c r="AR15" s="214"/>
      <c r="AS15" s="214"/>
      <c r="AT15" s="214"/>
      <c r="AU15" s="214"/>
      <c r="AV15" s="214"/>
      <c r="AW15" s="214"/>
      <c r="AX15" s="214"/>
      <c r="AY15" s="214"/>
      <c r="AZ15" s="214"/>
      <c r="BA15" s="214"/>
      <c r="BB15" s="214"/>
      <c r="BC15" s="214"/>
      <c r="BD15" s="214"/>
      <c r="BE15" s="214"/>
      <c r="BF15" s="214"/>
      <c r="BG15" s="214"/>
      <c r="BH15" s="214"/>
    </row>
    <row r="16" spans="1:60" x14ac:dyDescent="0.2">
      <c r="A16" s="231" t="s">
        <v>139</v>
      </c>
      <c r="B16" s="232" t="s">
        <v>92</v>
      </c>
      <c r="C16" s="249" t="s">
        <v>93</v>
      </c>
      <c r="D16" s="233"/>
      <c r="E16" s="234"/>
      <c r="F16" s="235"/>
      <c r="G16" s="235">
        <f>SUMIF(AG17:AG24,"&lt;&gt;NOR",G17:G24)</f>
        <v>0</v>
      </c>
      <c r="H16" s="235"/>
      <c r="I16" s="235">
        <f>SUM(I17:I24)</f>
        <v>0</v>
      </c>
      <c r="J16" s="235"/>
      <c r="K16" s="235">
        <f>SUM(K17:K24)</f>
        <v>0</v>
      </c>
      <c r="L16" s="235"/>
      <c r="M16" s="235">
        <f>SUM(M17:M24)</f>
        <v>0</v>
      </c>
      <c r="N16" s="234"/>
      <c r="O16" s="234">
        <f>SUM(O17:O24)</f>
        <v>0.01</v>
      </c>
      <c r="P16" s="234"/>
      <c r="Q16" s="234">
        <f>SUM(Q17:Q24)</f>
        <v>0</v>
      </c>
      <c r="R16" s="235"/>
      <c r="S16" s="235"/>
      <c r="T16" s="236"/>
      <c r="U16" s="230"/>
      <c r="V16" s="230">
        <f>SUM(V17:V24)</f>
        <v>69.3</v>
      </c>
      <c r="W16" s="230"/>
      <c r="X16" s="230"/>
      <c r="Y16" s="230"/>
      <c r="AG16" t="s">
        <v>140</v>
      </c>
    </row>
    <row r="17" spans="1:60" ht="56.25" outlineLevel="1" x14ac:dyDescent="0.2">
      <c r="A17" s="238">
        <v>3</v>
      </c>
      <c r="B17" s="239" t="s">
        <v>159</v>
      </c>
      <c r="C17" s="250" t="s">
        <v>160</v>
      </c>
      <c r="D17" s="240" t="s">
        <v>161</v>
      </c>
      <c r="E17" s="241">
        <v>225</v>
      </c>
      <c r="F17" s="242"/>
      <c r="G17" s="243">
        <f>ROUND(E17*F17,2)</f>
        <v>0</v>
      </c>
      <c r="H17" s="242"/>
      <c r="I17" s="243">
        <f>ROUND(E17*H17,2)</f>
        <v>0</v>
      </c>
      <c r="J17" s="242"/>
      <c r="K17" s="243">
        <f>ROUND(E17*J17,2)</f>
        <v>0</v>
      </c>
      <c r="L17" s="243">
        <v>12</v>
      </c>
      <c r="M17" s="243">
        <f>G17*(1+L17/100)</f>
        <v>0</v>
      </c>
      <c r="N17" s="241">
        <v>4.0000000000000003E-5</v>
      </c>
      <c r="O17" s="241">
        <f>ROUND(E17*N17,2)</f>
        <v>0.01</v>
      </c>
      <c r="P17" s="241">
        <v>0</v>
      </c>
      <c r="Q17" s="241">
        <f>ROUND(E17*P17,2)</f>
        <v>0</v>
      </c>
      <c r="R17" s="243" t="s">
        <v>162</v>
      </c>
      <c r="S17" s="243" t="s">
        <v>145</v>
      </c>
      <c r="T17" s="244" t="s">
        <v>146</v>
      </c>
      <c r="U17" s="224">
        <v>0.308</v>
      </c>
      <c r="V17" s="224">
        <f>ROUND(E17*U17,2)</f>
        <v>69.3</v>
      </c>
      <c r="W17" s="224"/>
      <c r="X17" s="224" t="s">
        <v>147</v>
      </c>
      <c r="Y17" s="224" t="s">
        <v>148</v>
      </c>
      <c r="Z17" s="214"/>
      <c r="AA17" s="214"/>
      <c r="AB17" s="214"/>
      <c r="AC17" s="214"/>
      <c r="AD17" s="214"/>
      <c r="AE17" s="214"/>
      <c r="AF17" s="214"/>
      <c r="AG17" s="214" t="s">
        <v>149</v>
      </c>
      <c r="AH17" s="214"/>
      <c r="AI17" s="214"/>
      <c r="AJ17" s="214"/>
      <c r="AK17" s="214"/>
      <c r="AL17" s="214"/>
      <c r="AM17" s="214"/>
      <c r="AN17" s="214"/>
      <c r="AO17" s="214"/>
      <c r="AP17" s="214"/>
      <c r="AQ17" s="214"/>
      <c r="AR17" s="214"/>
      <c r="AS17" s="214"/>
      <c r="AT17" s="214"/>
      <c r="AU17" s="214"/>
      <c r="AV17" s="214"/>
      <c r="AW17" s="214"/>
      <c r="AX17" s="214"/>
      <c r="AY17" s="214"/>
      <c r="AZ17" s="214"/>
      <c r="BA17" s="214"/>
      <c r="BB17" s="214"/>
      <c r="BC17" s="214"/>
      <c r="BD17" s="214"/>
      <c r="BE17" s="214"/>
      <c r="BF17" s="214"/>
      <c r="BG17" s="214"/>
      <c r="BH17" s="214"/>
    </row>
    <row r="18" spans="1:60" outlineLevel="2" x14ac:dyDescent="0.2">
      <c r="A18" s="221"/>
      <c r="B18" s="222"/>
      <c r="C18" s="252" t="s">
        <v>152</v>
      </c>
      <c r="D18" s="225"/>
      <c r="E18" s="226"/>
      <c r="F18" s="224"/>
      <c r="G18" s="224"/>
      <c r="H18" s="224"/>
      <c r="I18" s="224"/>
      <c r="J18" s="224"/>
      <c r="K18" s="224"/>
      <c r="L18" s="224"/>
      <c r="M18" s="224"/>
      <c r="N18" s="223"/>
      <c r="O18" s="223"/>
      <c r="P18" s="223"/>
      <c r="Q18" s="223"/>
      <c r="R18" s="224"/>
      <c r="S18" s="224"/>
      <c r="T18" s="224"/>
      <c r="U18" s="224"/>
      <c r="V18" s="224"/>
      <c r="W18" s="224"/>
      <c r="X18" s="224"/>
      <c r="Y18" s="224"/>
      <c r="Z18" s="214"/>
      <c r="AA18" s="214"/>
      <c r="AB18" s="214"/>
      <c r="AC18" s="214"/>
      <c r="AD18" s="214"/>
      <c r="AE18" s="214"/>
      <c r="AF18" s="214"/>
      <c r="AG18" s="214" t="s">
        <v>153</v>
      </c>
      <c r="AH18" s="214">
        <v>0</v>
      </c>
      <c r="AI18" s="214"/>
      <c r="AJ18" s="214"/>
      <c r="AK18" s="214"/>
      <c r="AL18" s="214"/>
      <c r="AM18" s="214"/>
      <c r="AN18" s="214"/>
      <c r="AO18" s="214"/>
      <c r="AP18" s="214"/>
      <c r="AQ18" s="214"/>
      <c r="AR18" s="214"/>
      <c r="AS18" s="214"/>
      <c r="AT18" s="214"/>
      <c r="AU18" s="214"/>
      <c r="AV18" s="214"/>
      <c r="AW18" s="214"/>
      <c r="AX18" s="214"/>
      <c r="AY18" s="214"/>
      <c r="AZ18" s="214"/>
      <c r="BA18" s="214"/>
      <c r="BB18" s="214"/>
      <c r="BC18" s="214"/>
      <c r="BD18" s="214"/>
      <c r="BE18" s="214"/>
      <c r="BF18" s="214"/>
      <c r="BG18" s="214"/>
      <c r="BH18" s="214"/>
    </row>
    <row r="19" spans="1:60" outlineLevel="3" x14ac:dyDescent="0.2">
      <c r="A19" s="221"/>
      <c r="B19" s="222"/>
      <c r="C19" s="252" t="s">
        <v>163</v>
      </c>
      <c r="D19" s="225"/>
      <c r="E19" s="226">
        <v>225</v>
      </c>
      <c r="F19" s="224"/>
      <c r="G19" s="224"/>
      <c r="H19" s="224"/>
      <c r="I19" s="224"/>
      <c r="J19" s="224"/>
      <c r="K19" s="224"/>
      <c r="L19" s="224"/>
      <c r="M19" s="224"/>
      <c r="N19" s="223"/>
      <c r="O19" s="223"/>
      <c r="P19" s="223"/>
      <c r="Q19" s="223"/>
      <c r="R19" s="224"/>
      <c r="S19" s="224"/>
      <c r="T19" s="224"/>
      <c r="U19" s="224"/>
      <c r="V19" s="224"/>
      <c r="W19" s="224"/>
      <c r="X19" s="224"/>
      <c r="Y19" s="224"/>
      <c r="Z19" s="214"/>
      <c r="AA19" s="214"/>
      <c r="AB19" s="214"/>
      <c r="AC19" s="214"/>
      <c r="AD19" s="214"/>
      <c r="AE19" s="214"/>
      <c r="AF19" s="214"/>
      <c r="AG19" s="214" t="s">
        <v>153</v>
      </c>
      <c r="AH19" s="214">
        <v>0</v>
      </c>
      <c r="AI19" s="214"/>
      <c r="AJ19" s="214"/>
      <c r="AK19" s="214"/>
      <c r="AL19" s="214"/>
      <c r="AM19" s="214"/>
      <c r="AN19" s="214"/>
      <c r="AO19" s="214"/>
      <c r="AP19" s="214"/>
      <c r="AQ19" s="214"/>
      <c r="AR19" s="214"/>
      <c r="AS19" s="214"/>
      <c r="AT19" s="214"/>
      <c r="AU19" s="214"/>
      <c r="AV19" s="214"/>
      <c r="AW19" s="214"/>
      <c r="AX19" s="214"/>
      <c r="AY19" s="214"/>
      <c r="AZ19" s="214"/>
      <c r="BA19" s="214"/>
      <c r="BB19" s="214"/>
      <c r="BC19" s="214"/>
      <c r="BD19" s="214"/>
      <c r="BE19" s="214"/>
      <c r="BF19" s="214"/>
      <c r="BG19" s="214"/>
      <c r="BH19" s="214"/>
    </row>
    <row r="20" spans="1:60" outlineLevel="1" x14ac:dyDescent="0.2">
      <c r="A20" s="238">
        <v>4</v>
      </c>
      <c r="B20" s="239" t="s">
        <v>164</v>
      </c>
      <c r="C20" s="250" t="s">
        <v>165</v>
      </c>
      <c r="D20" s="240" t="s">
        <v>143</v>
      </c>
      <c r="E20" s="241">
        <v>1</v>
      </c>
      <c r="F20" s="242"/>
      <c r="G20" s="243">
        <f>ROUND(E20*F20,2)</f>
        <v>0</v>
      </c>
      <c r="H20" s="242"/>
      <c r="I20" s="243">
        <f>ROUND(E20*H20,2)</f>
        <v>0</v>
      </c>
      <c r="J20" s="242"/>
      <c r="K20" s="243">
        <f>ROUND(E20*J20,2)</f>
        <v>0</v>
      </c>
      <c r="L20" s="243">
        <v>12</v>
      </c>
      <c r="M20" s="243">
        <f>G20*(1+L20/100)</f>
        <v>0</v>
      </c>
      <c r="N20" s="241">
        <v>0</v>
      </c>
      <c r="O20" s="241">
        <f>ROUND(E20*N20,2)</f>
        <v>0</v>
      </c>
      <c r="P20" s="241">
        <v>0</v>
      </c>
      <c r="Q20" s="241">
        <f>ROUND(E20*P20,2)</f>
        <v>0</v>
      </c>
      <c r="R20" s="243"/>
      <c r="S20" s="243" t="s">
        <v>166</v>
      </c>
      <c r="T20" s="244" t="s">
        <v>167</v>
      </c>
      <c r="U20" s="224">
        <v>0</v>
      </c>
      <c r="V20" s="224">
        <f>ROUND(E20*U20,2)</f>
        <v>0</v>
      </c>
      <c r="W20" s="224"/>
      <c r="X20" s="224" t="s">
        <v>147</v>
      </c>
      <c r="Y20" s="224" t="s">
        <v>148</v>
      </c>
      <c r="Z20" s="214"/>
      <c r="AA20" s="214"/>
      <c r="AB20" s="214"/>
      <c r="AC20" s="214"/>
      <c r="AD20" s="214"/>
      <c r="AE20" s="214"/>
      <c r="AF20" s="214"/>
      <c r="AG20" s="214" t="s">
        <v>149</v>
      </c>
      <c r="AH20" s="214"/>
      <c r="AI20" s="214"/>
      <c r="AJ20" s="214"/>
      <c r="AK20" s="214"/>
      <c r="AL20" s="214"/>
      <c r="AM20" s="214"/>
      <c r="AN20" s="214"/>
      <c r="AO20" s="214"/>
      <c r="AP20" s="214"/>
      <c r="AQ20" s="214"/>
      <c r="AR20" s="214"/>
      <c r="AS20" s="214"/>
      <c r="AT20" s="214"/>
      <c r="AU20" s="214"/>
      <c r="AV20" s="214"/>
      <c r="AW20" s="214"/>
      <c r="AX20" s="214"/>
      <c r="AY20" s="214"/>
      <c r="AZ20" s="214"/>
      <c r="BA20" s="214"/>
      <c r="BB20" s="214"/>
      <c r="BC20" s="214"/>
      <c r="BD20" s="214"/>
      <c r="BE20" s="214"/>
      <c r="BF20" s="214"/>
      <c r="BG20" s="214"/>
      <c r="BH20" s="214"/>
    </row>
    <row r="21" spans="1:60" outlineLevel="2" x14ac:dyDescent="0.2">
      <c r="A21" s="221"/>
      <c r="B21" s="222"/>
      <c r="C21" s="253" t="s">
        <v>168</v>
      </c>
      <c r="D21" s="247"/>
      <c r="E21" s="247"/>
      <c r="F21" s="247"/>
      <c r="G21" s="247"/>
      <c r="H21" s="224"/>
      <c r="I21" s="224"/>
      <c r="J21" s="224"/>
      <c r="K21" s="224"/>
      <c r="L21" s="224"/>
      <c r="M21" s="224"/>
      <c r="N21" s="223"/>
      <c r="O21" s="223"/>
      <c r="P21" s="223"/>
      <c r="Q21" s="223"/>
      <c r="R21" s="224"/>
      <c r="S21" s="224"/>
      <c r="T21" s="224"/>
      <c r="U21" s="224"/>
      <c r="V21" s="224"/>
      <c r="W21" s="224"/>
      <c r="X21" s="224"/>
      <c r="Y21" s="224"/>
      <c r="Z21" s="214"/>
      <c r="AA21" s="214"/>
      <c r="AB21" s="214"/>
      <c r="AC21" s="214"/>
      <c r="AD21" s="214"/>
      <c r="AE21" s="214"/>
      <c r="AF21" s="214"/>
      <c r="AG21" s="214" t="s">
        <v>169</v>
      </c>
      <c r="AH21" s="214"/>
      <c r="AI21" s="214"/>
      <c r="AJ21" s="214"/>
      <c r="AK21" s="214"/>
      <c r="AL21" s="214"/>
      <c r="AM21" s="214"/>
      <c r="AN21" s="214"/>
      <c r="AO21" s="214"/>
      <c r="AP21" s="214"/>
      <c r="AQ21" s="214"/>
      <c r="AR21" s="214"/>
      <c r="AS21" s="214"/>
      <c r="AT21" s="214"/>
      <c r="AU21" s="214"/>
      <c r="AV21" s="214"/>
      <c r="AW21" s="214"/>
      <c r="AX21" s="214"/>
      <c r="AY21" s="214"/>
      <c r="AZ21" s="214"/>
      <c r="BA21" s="214"/>
      <c r="BB21" s="214"/>
      <c r="BC21" s="214"/>
      <c r="BD21" s="214"/>
      <c r="BE21" s="214"/>
      <c r="BF21" s="214"/>
      <c r="BG21" s="214"/>
      <c r="BH21" s="214"/>
    </row>
    <row r="22" spans="1:60" outlineLevel="2" x14ac:dyDescent="0.2">
      <c r="A22" s="221"/>
      <c r="B22" s="222"/>
      <c r="C22" s="252" t="s">
        <v>170</v>
      </c>
      <c r="D22" s="225"/>
      <c r="E22" s="226"/>
      <c r="F22" s="224"/>
      <c r="G22" s="224"/>
      <c r="H22" s="224"/>
      <c r="I22" s="224"/>
      <c r="J22" s="224"/>
      <c r="K22" s="224"/>
      <c r="L22" s="224"/>
      <c r="M22" s="224"/>
      <c r="N22" s="223"/>
      <c r="O22" s="223"/>
      <c r="P22" s="223"/>
      <c r="Q22" s="223"/>
      <c r="R22" s="224"/>
      <c r="S22" s="224"/>
      <c r="T22" s="224"/>
      <c r="U22" s="224"/>
      <c r="V22" s="224"/>
      <c r="W22" s="224"/>
      <c r="X22" s="224"/>
      <c r="Y22" s="224"/>
      <c r="Z22" s="214"/>
      <c r="AA22" s="214"/>
      <c r="AB22" s="214"/>
      <c r="AC22" s="214"/>
      <c r="AD22" s="214"/>
      <c r="AE22" s="214"/>
      <c r="AF22" s="214"/>
      <c r="AG22" s="214" t="s">
        <v>153</v>
      </c>
      <c r="AH22" s="214">
        <v>0</v>
      </c>
      <c r="AI22" s="214"/>
      <c r="AJ22" s="214"/>
      <c r="AK22" s="214"/>
      <c r="AL22" s="214"/>
      <c r="AM22" s="214"/>
      <c r="AN22" s="214"/>
      <c r="AO22" s="214"/>
      <c r="AP22" s="214"/>
      <c r="AQ22" s="214"/>
      <c r="AR22" s="214"/>
      <c r="AS22" s="214"/>
      <c r="AT22" s="214"/>
      <c r="AU22" s="214"/>
      <c r="AV22" s="214"/>
      <c r="AW22" s="214"/>
      <c r="AX22" s="214"/>
      <c r="AY22" s="214"/>
      <c r="AZ22" s="214"/>
      <c r="BA22" s="214"/>
      <c r="BB22" s="214"/>
      <c r="BC22" s="214"/>
      <c r="BD22" s="214"/>
      <c r="BE22" s="214"/>
      <c r="BF22" s="214"/>
      <c r="BG22" s="214"/>
      <c r="BH22" s="214"/>
    </row>
    <row r="23" spans="1:60" outlineLevel="3" x14ac:dyDescent="0.2">
      <c r="A23" s="221"/>
      <c r="B23" s="222"/>
      <c r="C23" s="252" t="s">
        <v>171</v>
      </c>
      <c r="D23" s="225"/>
      <c r="E23" s="226"/>
      <c r="F23" s="224"/>
      <c r="G23" s="224"/>
      <c r="H23" s="224"/>
      <c r="I23" s="224"/>
      <c r="J23" s="224"/>
      <c r="K23" s="224"/>
      <c r="L23" s="224"/>
      <c r="M23" s="224"/>
      <c r="N23" s="223"/>
      <c r="O23" s="223"/>
      <c r="P23" s="223"/>
      <c r="Q23" s="223"/>
      <c r="R23" s="224"/>
      <c r="S23" s="224"/>
      <c r="T23" s="224"/>
      <c r="U23" s="224"/>
      <c r="V23" s="224"/>
      <c r="W23" s="224"/>
      <c r="X23" s="224"/>
      <c r="Y23" s="224"/>
      <c r="Z23" s="214"/>
      <c r="AA23" s="214"/>
      <c r="AB23" s="214"/>
      <c r="AC23" s="214"/>
      <c r="AD23" s="214"/>
      <c r="AE23" s="214"/>
      <c r="AF23" s="214"/>
      <c r="AG23" s="214" t="s">
        <v>153</v>
      </c>
      <c r="AH23" s="214">
        <v>0</v>
      </c>
      <c r="AI23" s="214"/>
      <c r="AJ23" s="214"/>
      <c r="AK23" s="214"/>
      <c r="AL23" s="214"/>
      <c r="AM23" s="214"/>
      <c r="AN23" s="214"/>
      <c r="AO23" s="214"/>
      <c r="AP23" s="214"/>
      <c r="AQ23" s="214"/>
      <c r="AR23" s="214"/>
      <c r="AS23" s="214"/>
      <c r="AT23" s="214"/>
      <c r="AU23" s="214"/>
      <c r="AV23" s="214"/>
      <c r="AW23" s="214"/>
      <c r="AX23" s="214"/>
      <c r="AY23" s="214"/>
      <c r="AZ23" s="214"/>
      <c r="BA23" s="214"/>
      <c r="BB23" s="214"/>
      <c r="BC23" s="214"/>
      <c r="BD23" s="214"/>
      <c r="BE23" s="214"/>
      <c r="BF23" s="214"/>
      <c r="BG23" s="214"/>
      <c r="BH23" s="214"/>
    </row>
    <row r="24" spans="1:60" outlineLevel="3" x14ac:dyDescent="0.2">
      <c r="A24" s="221"/>
      <c r="B24" s="222"/>
      <c r="C24" s="252" t="s">
        <v>172</v>
      </c>
      <c r="D24" s="225"/>
      <c r="E24" s="226">
        <v>1</v>
      </c>
      <c r="F24" s="224"/>
      <c r="G24" s="224"/>
      <c r="H24" s="224"/>
      <c r="I24" s="224"/>
      <c r="J24" s="224"/>
      <c r="K24" s="224"/>
      <c r="L24" s="224"/>
      <c r="M24" s="224"/>
      <c r="N24" s="223"/>
      <c r="O24" s="223"/>
      <c r="P24" s="223"/>
      <c r="Q24" s="223"/>
      <c r="R24" s="224"/>
      <c r="S24" s="224"/>
      <c r="T24" s="224"/>
      <c r="U24" s="224"/>
      <c r="V24" s="224"/>
      <c r="W24" s="224"/>
      <c r="X24" s="224"/>
      <c r="Y24" s="224"/>
      <c r="Z24" s="214"/>
      <c r="AA24" s="214"/>
      <c r="AB24" s="214"/>
      <c r="AC24" s="214"/>
      <c r="AD24" s="214"/>
      <c r="AE24" s="214"/>
      <c r="AF24" s="214"/>
      <c r="AG24" s="214" t="s">
        <v>153</v>
      </c>
      <c r="AH24" s="214">
        <v>0</v>
      </c>
      <c r="AI24" s="214"/>
      <c r="AJ24" s="214"/>
      <c r="AK24" s="214"/>
      <c r="AL24" s="214"/>
      <c r="AM24" s="214"/>
      <c r="AN24" s="214"/>
      <c r="AO24" s="214"/>
      <c r="AP24" s="214"/>
      <c r="AQ24" s="214"/>
      <c r="AR24" s="214"/>
      <c r="AS24" s="214"/>
      <c r="AT24" s="214"/>
      <c r="AU24" s="214"/>
      <c r="AV24" s="214"/>
      <c r="AW24" s="214"/>
      <c r="AX24" s="214"/>
      <c r="AY24" s="214"/>
      <c r="AZ24" s="214"/>
      <c r="BA24" s="214"/>
      <c r="BB24" s="214"/>
      <c r="BC24" s="214"/>
      <c r="BD24" s="214"/>
      <c r="BE24" s="214"/>
      <c r="BF24" s="214"/>
      <c r="BG24" s="214"/>
      <c r="BH24" s="214"/>
    </row>
    <row r="25" spans="1:60" x14ac:dyDescent="0.2">
      <c r="A25" s="231" t="s">
        <v>139</v>
      </c>
      <c r="B25" s="232" t="s">
        <v>94</v>
      </c>
      <c r="C25" s="249" t="s">
        <v>95</v>
      </c>
      <c r="D25" s="233"/>
      <c r="E25" s="234"/>
      <c r="F25" s="235"/>
      <c r="G25" s="235">
        <f>SUMIF(AG26:AG29,"&lt;&gt;NOR",G26:G29)</f>
        <v>0</v>
      </c>
      <c r="H25" s="235"/>
      <c r="I25" s="235">
        <f>SUM(I26:I29)</f>
        <v>0</v>
      </c>
      <c r="J25" s="235"/>
      <c r="K25" s="235">
        <f>SUM(K26:K29)</f>
        <v>0</v>
      </c>
      <c r="L25" s="235"/>
      <c r="M25" s="235">
        <f>SUM(M26:M29)</f>
        <v>0</v>
      </c>
      <c r="N25" s="234"/>
      <c r="O25" s="234">
        <f>SUM(O26:O29)</f>
        <v>0</v>
      </c>
      <c r="P25" s="234"/>
      <c r="Q25" s="234">
        <f>SUM(Q26:Q29)</f>
        <v>0</v>
      </c>
      <c r="R25" s="235"/>
      <c r="S25" s="235"/>
      <c r="T25" s="236"/>
      <c r="U25" s="230"/>
      <c r="V25" s="230">
        <f>SUM(V26:V29)</f>
        <v>0</v>
      </c>
      <c r="W25" s="230"/>
      <c r="X25" s="230"/>
      <c r="Y25" s="230"/>
      <c r="AG25" t="s">
        <v>140</v>
      </c>
    </row>
    <row r="26" spans="1:60" ht="22.5" outlineLevel="1" x14ac:dyDescent="0.2">
      <c r="A26" s="238">
        <v>5</v>
      </c>
      <c r="B26" s="239" t="s">
        <v>173</v>
      </c>
      <c r="C26" s="250" t="s">
        <v>174</v>
      </c>
      <c r="D26" s="240" t="s">
        <v>143</v>
      </c>
      <c r="E26" s="241">
        <v>1</v>
      </c>
      <c r="F26" s="242"/>
      <c r="G26" s="243">
        <f>ROUND(E26*F26,2)</f>
        <v>0</v>
      </c>
      <c r="H26" s="242"/>
      <c r="I26" s="243">
        <f>ROUND(E26*H26,2)</f>
        <v>0</v>
      </c>
      <c r="J26" s="242"/>
      <c r="K26" s="243">
        <f>ROUND(E26*J26,2)</f>
        <v>0</v>
      </c>
      <c r="L26" s="243">
        <v>12</v>
      </c>
      <c r="M26" s="243">
        <f>G26*(1+L26/100)</f>
        <v>0</v>
      </c>
      <c r="N26" s="241">
        <v>0</v>
      </c>
      <c r="O26" s="241">
        <f>ROUND(E26*N26,2)</f>
        <v>0</v>
      </c>
      <c r="P26" s="241">
        <v>0</v>
      </c>
      <c r="Q26" s="241">
        <f>ROUND(E26*P26,2)</f>
        <v>0</v>
      </c>
      <c r="R26" s="243"/>
      <c r="S26" s="243" t="s">
        <v>166</v>
      </c>
      <c r="T26" s="244" t="s">
        <v>167</v>
      </c>
      <c r="U26" s="224">
        <v>0</v>
      </c>
      <c r="V26" s="224">
        <f>ROUND(E26*U26,2)</f>
        <v>0</v>
      </c>
      <c r="W26" s="224"/>
      <c r="X26" s="224" t="s">
        <v>147</v>
      </c>
      <c r="Y26" s="224" t="s">
        <v>148</v>
      </c>
      <c r="Z26" s="214"/>
      <c r="AA26" s="214"/>
      <c r="AB26" s="214"/>
      <c r="AC26" s="214"/>
      <c r="AD26" s="214"/>
      <c r="AE26" s="214"/>
      <c r="AF26" s="214"/>
      <c r="AG26" s="214" t="s">
        <v>149</v>
      </c>
      <c r="AH26" s="214"/>
      <c r="AI26" s="214"/>
      <c r="AJ26" s="214"/>
      <c r="AK26" s="214"/>
      <c r="AL26" s="214"/>
      <c r="AM26" s="214"/>
      <c r="AN26" s="214"/>
      <c r="AO26" s="214"/>
      <c r="AP26" s="214"/>
      <c r="AQ26" s="214"/>
      <c r="AR26" s="214"/>
      <c r="AS26" s="214"/>
      <c r="AT26" s="214"/>
      <c r="AU26" s="214"/>
      <c r="AV26" s="214"/>
      <c r="AW26" s="214"/>
      <c r="AX26" s="214"/>
      <c r="AY26" s="214"/>
      <c r="AZ26" s="214"/>
      <c r="BA26" s="214"/>
      <c r="BB26" s="214"/>
      <c r="BC26" s="214"/>
      <c r="BD26" s="214"/>
      <c r="BE26" s="214"/>
      <c r="BF26" s="214"/>
      <c r="BG26" s="214"/>
      <c r="BH26" s="214"/>
    </row>
    <row r="27" spans="1:60" outlineLevel="2" x14ac:dyDescent="0.2">
      <c r="A27" s="221"/>
      <c r="B27" s="222"/>
      <c r="C27" s="252" t="s">
        <v>170</v>
      </c>
      <c r="D27" s="225"/>
      <c r="E27" s="226"/>
      <c r="F27" s="224"/>
      <c r="G27" s="224"/>
      <c r="H27" s="224"/>
      <c r="I27" s="224"/>
      <c r="J27" s="224"/>
      <c r="K27" s="224"/>
      <c r="L27" s="224"/>
      <c r="M27" s="224"/>
      <c r="N27" s="223"/>
      <c r="O27" s="223"/>
      <c r="P27" s="223"/>
      <c r="Q27" s="223"/>
      <c r="R27" s="224"/>
      <c r="S27" s="224"/>
      <c r="T27" s="224"/>
      <c r="U27" s="224"/>
      <c r="V27" s="224"/>
      <c r="W27" s="224"/>
      <c r="X27" s="224"/>
      <c r="Y27" s="224"/>
      <c r="Z27" s="214"/>
      <c r="AA27" s="214"/>
      <c r="AB27" s="214"/>
      <c r="AC27" s="214"/>
      <c r="AD27" s="214"/>
      <c r="AE27" s="214"/>
      <c r="AF27" s="214"/>
      <c r="AG27" s="214" t="s">
        <v>153</v>
      </c>
      <c r="AH27" s="214">
        <v>0</v>
      </c>
      <c r="AI27" s="214"/>
      <c r="AJ27" s="214"/>
      <c r="AK27" s="214"/>
      <c r="AL27" s="214"/>
      <c r="AM27" s="214"/>
      <c r="AN27" s="214"/>
      <c r="AO27" s="214"/>
      <c r="AP27" s="214"/>
      <c r="AQ27" s="214"/>
      <c r="AR27" s="214"/>
      <c r="AS27" s="214"/>
      <c r="AT27" s="214"/>
      <c r="AU27" s="214"/>
      <c r="AV27" s="214"/>
      <c r="AW27" s="214"/>
      <c r="AX27" s="214"/>
      <c r="AY27" s="214"/>
      <c r="AZ27" s="214"/>
      <c r="BA27" s="214"/>
      <c r="BB27" s="214"/>
      <c r="BC27" s="214"/>
      <c r="BD27" s="214"/>
      <c r="BE27" s="214"/>
      <c r="BF27" s="214"/>
      <c r="BG27" s="214"/>
      <c r="BH27" s="214"/>
    </row>
    <row r="28" spans="1:60" outlineLevel="3" x14ac:dyDescent="0.2">
      <c r="A28" s="221"/>
      <c r="B28" s="222"/>
      <c r="C28" s="252" t="s">
        <v>171</v>
      </c>
      <c r="D28" s="225"/>
      <c r="E28" s="226"/>
      <c r="F28" s="224"/>
      <c r="G28" s="224"/>
      <c r="H28" s="224"/>
      <c r="I28" s="224"/>
      <c r="J28" s="224"/>
      <c r="K28" s="224"/>
      <c r="L28" s="224"/>
      <c r="M28" s="224"/>
      <c r="N28" s="223"/>
      <c r="O28" s="223"/>
      <c r="P28" s="223"/>
      <c r="Q28" s="223"/>
      <c r="R28" s="224"/>
      <c r="S28" s="224"/>
      <c r="T28" s="224"/>
      <c r="U28" s="224"/>
      <c r="V28" s="224"/>
      <c r="W28" s="224"/>
      <c r="X28" s="224"/>
      <c r="Y28" s="224"/>
      <c r="Z28" s="214"/>
      <c r="AA28" s="214"/>
      <c r="AB28" s="214"/>
      <c r="AC28" s="214"/>
      <c r="AD28" s="214"/>
      <c r="AE28" s="214"/>
      <c r="AF28" s="214"/>
      <c r="AG28" s="214" t="s">
        <v>153</v>
      </c>
      <c r="AH28" s="214">
        <v>0</v>
      </c>
      <c r="AI28" s="214"/>
      <c r="AJ28" s="214"/>
      <c r="AK28" s="214"/>
      <c r="AL28" s="214"/>
      <c r="AM28" s="214"/>
      <c r="AN28" s="214"/>
      <c r="AO28" s="214"/>
      <c r="AP28" s="214"/>
      <c r="AQ28" s="214"/>
      <c r="AR28" s="214"/>
      <c r="AS28" s="214"/>
      <c r="AT28" s="214"/>
      <c r="AU28" s="214"/>
      <c r="AV28" s="214"/>
      <c r="AW28" s="214"/>
      <c r="AX28" s="214"/>
      <c r="AY28" s="214"/>
      <c r="AZ28" s="214"/>
      <c r="BA28" s="214"/>
      <c r="BB28" s="214"/>
      <c r="BC28" s="214"/>
      <c r="BD28" s="214"/>
      <c r="BE28" s="214"/>
      <c r="BF28" s="214"/>
      <c r="BG28" s="214"/>
      <c r="BH28" s="214"/>
    </row>
    <row r="29" spans="1:60" outlineLevel="3" x14ac:dyDescent="0.2">
      <c r="A29" s="221"/>
      <c r="B29" s="222"/>
      <c r="C29" s="252" t="s">
        <v>172</v>
      </c>
      <c r="D29" s="225"/>
      <c r="E29" s="226">
        <v>1</v>
      </c>
      <c r="F29" s="224"/>
      <c r="G29" s="224"/>
      <c r="H29" s="224"/>
      <c r="I29" s="224"/>
      <c r="J29" s="224"/>
      <c r="K29" s="224"/>
      <c r="L29" s="224"/>
      <c r="M29" s="224"/>
      <c r="N29" s="223"/>
      <c r="O29" s="223"/>
      <c r="P29" s="223"/>
      <c r="Q29" s="223"/>
      <c r="R29" s="224"/>
      <c r="S29" s="224"/>
      <c r="T29" s="224"/>
      <c r="U29" s="224"/>
      <c r="V29" s="224"/>
      <c r="W29" s="224"/>
      <c r="X29" s="224"/>
      <c r="Y29" s="224"/>
      <c r="Z29" s="214"/>
      <c r="AA29" s="214"/>
      <c r="AB29" s="214"/>
      <c r="AC29" s="214"/>
      <c r="AD29" s="214"/>
      <c r="AE29" s="214"/>
      <c r="AF29" s="214"/>
      <c r="AG29" s="214" t="s">
        <v>153</v>
      </c>
      <c r="AH29" s="214">
        <v>0</v>
      </c>
      <c r="AI29" s="214"/>
      <c r="AJ29" s="214"/>
      <c r="AK29" s="214"/>
      <c r="AL29" s="214"/>
      <c r="AM29" s="214"/>
      <c r="AN29" s="214"/>
      <c r="AO29" s="214"/>
      <c r="AP29" s="214"/>
      <c r="AQ29" s="214"/>
      <c r="AR29" s="214"/>
      <c r="AS29" s="214"/>
      <c r="AT29" s="214"/>
      <c r="AU29" s="214"/>
      <c r="AV29" s="214"/>
      <c r="AW29" s="214"/>
      <c r="AX29" s="214"/>
      <c r="AY29" s="214"/>
      <c r="AZ29" s="214"/>
      <c r="BA29" s="214"/>
      <c r="BB29" s="214"/>
      <c r="BC29" s="214"/>
      <c r="BD29" s="214"/>
      <c r="BE29" s="214"/>
      <c r="BF29" s="214"/>
      <c r="BG29" s="214"/>
      <c r="BH29" s="214"/>
    </row>
    <row r="30" spans="1:60" x14ac:dyDescent="0.2">
      <c r="A30" s="231" t="s">
        <v>139</v>
      </c>
      <c r="B30" s="232" t="s">
        <v>96</v>
      </c>
      <c r="C30" s="249" t="s">
        <v>97</v>
      </c>
      <c r="D30" s="233"/>
      <c r="E30" s="234"/>
      <c r="F30" s="235"/>
      <c r="G30" s="235">
        <f>SUMIF(AG31:AG35,"&lt;&gt;NOR",G31:G35)</f>
        <v>0</v>
      </c>
      <c r="H30" s="235"/>
      <c r="I30" s="235">
        <f>SUM(I31:I35)</f>
        <v>0</v>
      </c>
      <c r="J30" s="235"/>
      <c r="K30" s="235">
        <f>SUM(K31:K35)</f>
        <v>0</v>
      </c>
      <c r="L30" s="235"/>
      <c r="M30" s="235">
        <f>SUM(M31:M35)</f>
        <v>0</v>
      </c>
      <c r="N30" s="234"/>
      <c r="O30" s="234">
        <f>SUM(O31:O35)</f>
        <v>0</v>
      </c>
      <c r="P30" s="234"/>
      <c r="Q30" s="234">
        <f>SUM(Q31:Q35)</f>
        <v>0</v>
      </c>
      <c r="R30" s="235"/>
      <c r="S30" s="235"/>
      <c r="T30" s="236"/>
      <c r="U30" s="230"/>
      <c r="V30" s="230">
        <f>SUM(V31:V35)</f>
        <v>0.33</v>
      </c>
      <c r="W30" s="230"/>
      <c r="X30" s="230"/>
      <c r="Y30" s="230"/>
      <c r="AG30" t="s">
        <v>140</v>
      </c>
    </row>
    <row r="31" spans="1:60" ht="22.5" outlineLevel="1" x14ac:dyDescent="0.2">
      <c r="A31" s="238">
        <v>6</v>
      </c>
      <c r="B31" s="239" t="s">
        <v>175</v>
      </c>
      <c r="C31" s="250" t="s">
        <v>176</v>
      </c>
      <c r="D31" s="240" t="s">
        <v>177</v>
      </c>
      <c r="E31" s="241">
        <v>0.17299999999999999</v>
      </c>
      <c r="F31" s="242"/>
      <c r="G31" s="243">
        <f>ROUND(E31*F31,2)</f>
        <v>0</v>
      </c>
      <c r="H31" s="242"/>
      <c r="I31" s="243">
        <f>ROUND(E31*H31,2)</f>
        <v>0</v>
      </c>
      <c r="J31" s="242"/>
      <c r="K31" s="243">
        <f>ROUND(E31*J31,2)</f>
        <v>0</v>
      </c>
      <c r="L31" s="243">
        <v>12</v>
      </c>
      <c r="M31" s="243">
        <f>G31*(1+L31/100)</f>
        <v>0</v>
      </c>
      <c r="N31" s="241">
        <v>0</v>
      </c>
      <c r="O31" s="241">
        <f>ROUND(E31*N31,2)</f>
        <v>0</v>
      </c>
      <c r="P31" s="241">
        <v>0</v>
      </c>
      <c r="Q31" s="241">
        <f>ROUND(E31*P31,2)</f>
        <v>0</v>
      </c>
      <c r="R31" s="243" t="s">
        <v>144</v>
      </c>
      <c r="S31" s="243" t="s">
        <v>145</v>
      </c>
      <c r="T31" s="244" t="s">
        <v>146</v>
      </c>
      <c r="U31" s="224">
        <v>1.8919999999999999</v>
      </c>
      <c r="V31" s="224">
        <f>ROUND(E31*U31,2)</f>
        <v>0.33</v>
      </c>
      <c r="W31" s="224"/>
      <c r="X31" s="224" t="s">
        <v>178</v>
      </c>
      <c r="Y31" s="224" t="s">
        <v>148</v>
      </c>
      <c r="Z31" s="214"/>
      <c r="AA31" s="214"/>
      <c r="AB31" s="214"/>
      <c r="AC31" s="214"/>
      <c r="AD31" s="214"/>
      <c r="AE31" s="214"/>
      <c r="AF31" s="214"/>
      <c r="AG31" s="214" t="s">
        <v>179</v>
      </c>
      <c r="AH31" s="214"/>
      <c r="AI31" s="214"/>
      <c r="AJ31" s="214"/>
      <c r="AK31" s="214"/>
      <c r="AL31" s="214"/>
      <c r="AM31" s="214"/>
      <c r="AN31" s="214"/>
      <c r="AO31" s="214"/>
      <c r="AP31" s="214"/>
      <c r="AQ31" s="214"/>
      <c r="AR31" s="214"/>
      <c r="AS31" s="214"/>
      <c r="AT31" s="214"/>
      <c r="AU31" s="214"/>
      <c r="AV31" s="214"/>
      <c r="AW31" s="214"/>
      <c r="AX31" s="214"/>
      <c r="AY31" s="214"/>
      <c r="AZ31" s="214"/>
      <c r="BA31" s="214"/>
      <c r="BB31" s="214"/>
      <c r="BC31" s="214"/>
      <c r="BD31" s="214"/>
      <c r="BE31" s="214"/>
      <c r="BF31" s="214"/>
      <c r="BG31" s="214"/>
      <c r="BH31" s="214"/>
    </row>
    <row r="32" spans="1:60" outlineLevel="2" x14ac:dyDescent="0.2">
      <c r="A32" s="221"/>
      <c r="B32" s="222"/>
      <c r="C32" s="251" t="s">
        <v>180</v>
      </c>
      <c r="D32" s="246"/>
      <c r="E32" s="246"/>
      <c r="F32" s="246"/>
      <c r="G32" s="246"/>
      <c r="H32" s="224"/>
      <c r="I32" s="224"/>
      <c r="J32" s="224"/>
      <c r="K32" s="224"/>
      <c r="L32" s="224"/>
      <c r="M32" s="224"/>
      <c r="N32" s="223"/>
      <c r="O32" s="223"/>
      <c r="P32" s="223"/>
      <c r="Q32" s="223"/>
      <c r="R32" s="224"/>
      <c r="S32" s="224"/>
      <c r="T32" s="224"/>
      <c r="U32" s="224"/>
      <c r="V32" s="224"/>
      <c r="W32" s="224"/>
      <c r="X32" s="224"/>
      <c r="Y32" s="224"/>
      <c r="Z32" s="214"/>
      <c r="AA32" s="214"/>
      <c r="AB32" s="214"/>
      <c r="AC32" s="214"/>
      <c r="AD32" s="214"/>
      <c r="AE32" s="214"/>
      <c r="AF32" s="214"/>
      <c r="AG32" s="214" t="s">
        <v>151</v>
      </c>
      <c r="AH32" s="214"/>
      <c r="AI32" s="214"/>
      <c r="AJ32" s="214"/>
      <c r="AK32" s="214"/>
      <c r="AL32" s="214"/>
      <c r="AM32" s="214"/>
      <c r="AN32" s="214"/>
      <c r="AO32" s="214"/>
      <c r="AP32" s="214"/>
      <c r="AQ32" s="214"/>
      <c r="AR32" s="214"/>
      <c r="AS32" s="214"/>
      <c r="AT32" s="214"/>
      <c r="AU32" s="214"/>
      <c r="AV32" s="214"/>
      <c r="AW32" s="214"/>
      <c r="AX32" s="214"/>
      <c r="AY32" s="214"/>
      <c r="AZ32" s="214"/>
      <c r="BA32" s="214"/>
      <c r="BB32" s="214"/>
      <c r="BC32" s="214"/>
      <c r="BD32" s="214"/>
      <c r="BE32" s="214"/>
      <c r="BF32" s="214"/>
      <c r="BG32" s="214"/>
      <c r="BH32" s="214"/>
    </row>
    <row r="33" spans="1:60" outlineLevel="2" x14ac:dyDescent="0.2">
      <c r="A33" s="221"/>
      <c r="B33" s="222"/>
      <c r="C33" s="252" t="s">
        <v>181</v>
      </c>
      <c r="D33" s="225"/>
      <c r="E33" s="226"/>
      <c r="F33" s="224"/>
      <c r="G33" s="224"/>
      <c r="H33" s="224"/>
      <c r="I33" s="224"/>
      <c r="J33" s="224"/>
      <c r="K33" s="224"/>
      <c r="L33" s="224"/>
      <c r="M33" s="224"/>
      <c r="N33" s="223"/>
      <c r="O33" s="223"/>
      <c r="P33" s="223"/>
      <c r="Q33" s="223"/>
      <c r="R33" s="224"/>
      <c r="S33" s="224"/>
      <c r="T33" s="224"/>
      <c r="U33" s="224"/>
      <c r="V33" s="224"/>
      <c r="W33" s="224"/>
      <c r="X33" s="224"/>
      <c r="Y33" s="224"/>
      <c r="Z33" s="214"/>
      <c r="AA33" s="214"/>
      <c r="AB33" s="214"/>
      <c r="AC33" s="214"/>
      <c r="AD33" s="214"/>
      <c r="AE33" s="214"/>
      <c r="AF33" s="214"/>
      <c r="AG33" s="214" t="s">
        <v>153</v>
      </c>
      <c r="AH33" s="214">
        <v>0</v>
      </c>
      <c r="AI33" s="214"/>
      <c r="AJ33" s="214"/>
      <c r="AK33" s="214"/>
      <c r="AL33" s="214"/>
      <c r="AM33" s="214"/>
      <c r="AN33" s="214"/>
      <c r="AO33" s="214"/>
      <c r="AP33" s="214"/>
      <c r="AQ33" s="214"/>
      <c r="AR33" s="214"/>
      <c r="AS33" s="214"/>
      <c r="AT33" s="214"/>
      <c r="AU33" s="214"/>
      <c r="AV33" s="214"/>
      <c r="AW33" s="214"/>
      <c r="AX33" s="214"/>
      <c r="AY33" s="214"/>
      <c r="AZ33" s="214"/>
      <c r="BA33" s="214"/>
      <c r="BB33" s="214"/>
      <c r="BC33" s="214"/>
      <c r="BD33" s="214"/>
      <c r="BE33" s="214"/>
      <c r="BF33" s="214"/>
      <c r="BG33" s="214"/>
      <c r="BH33" s="214"/>
    </row>
    <row r="34" spans="1:60" outlineLevel="3" x14ac:dyDescent="0.2">
      <c r="A34" s="221"/>
      <c r="B34" s="222"/>
      <c r="C34" s="252" t="s">
        <v>182</v>
      </c>
      <c r="D34" s="225"/>
      <c r="E34" s="226"/>
      <c r="F34" s="224"/>
      <c r="G34" s="224"/>
      <c r="H34" s="224"/>
      <c r="I34" s="224"/>
      <c r="J34" s="224"/>
      <c r="K34" s="224"/>
      <c r="L34" s="224"/>
      <c r="M34" s="224"/>
      <c r="N34" s="223"/>
      <c r="O34" s="223"/>
      <c r="P34" s="223"/>
      <c r="Q34" s="223"/>
      <c r="R34" s="224"/>
      <c r="S34" s="224"/>
      <c r="T34" s="224"/>
      <c r="U34" s="224"/>
      <c r="V34" s="224"/>
      <c r="W34" s="224"/>
      <c r="X34" s="224"/>
      <c r="Y34" s="224"/>
      <c r="Z34" s="214"/>
      <c r="AA34" s="214"/>
      <c r="AB34" s="214"/>
      <c r="AC34" s="214"/>
      <c r="AD34" s="214"/>
      <c r="AE34" s="214"/>
      <c r="AF34" s="214"/>
      <c r="AG34" s="214" t="s">
        <v>153</v>
      </c>
      <c r="AH34" s="214">
        <v>0</v>
      </c>
      <c r="AI34" s="214"/>
      <c r="AJ34" s="214"/>
      <c r="AK34" s="214"/>
      <c r="AL34" s="214"/>
      <c r="AM34" s="214"/>
      <c r="AN34" s="214"/>
      <c r="AO34" s="214"/>
      <c r="AP34" s="214"/>
      <c r="AQ34" s="214"/>
      <c r="AR34" s="214"/>
      <c r="AS34" s="214"/>
      <c r="AT34" s="214"/>
      <c r="AU34" s="214"/>
      <c r="AV34" s="214"/>
      <c r="AW34" s="214"/>
      <c r="AX34" s="214"/>
      <c r="AY34" s="214"/>
      <c r="AZ34" s="214"/>
      <c r="BA34" s="214"/>
      <c r="BB34" s="214"/>
      <c r="BC34" s="214"/>
      <c r="BD34" s="214"/>
      <c r="BE34" s="214"/>
      <c r="BF34" s="214"/>
      <c r="BG34" s="214"/>
      <c r="BH34" s="214"/>
    </row>
    <row r="35" spans="1:60" outlineLevel="3" x14ac:dyDescent="0.2">
      <c r="A35" s="221"/>
      <c r="B35" s="222"/>
      <c r="C35" s="252" t="s">
        <v>183</v>
      </c>
      <c r="D35" s="225"/>
      <c r="E35" s="226">
        <v>0.17299999999999999</v>
      </c>
      <c r="F35" s="224"/>
      <c r="G35" s="224"/>
      <c r="H35" s="224"/>
      <c r="I35" s="224"/>
      <c r="J35" s="224"/>
      <c r="K35" s="224"/>
      <c r="L35" s="224"/>
      <c r="M35" s="224"/>
      <c r="N35" s="223"/>
      <c r="O35" s="223"/>
      <c r="P35" s="223"/>
      <c r="Q35" s="223"/>
      <c r="R35" s="224"/>
      <c r="S35" s="224"/>
      <c r="T35" s="224"/>
      <c r="U35" s="224"/>
      <c r="V35" s="224"/>
      <c r="W35" s="224"/>
      <c r="X35" s="224"/>
      <c r="Y35" s="224"/>
      <c r="Z35" s="214"/>
      <c r="AA35" s="214"/>
      <c r="AB35" s="214"/>
      <c r="AC35" s="214"/>
      <c r="AD35" s="214"/>
      <c r="AE35" s="214"/>
      <c r="AF35" s="214"/>
      <c r="AG35" s="214" t="s">
        <v>153</v>
      </c>
      <c r="AH35" s="214">
        <v>0</v>
      </c>
      <c r="AI35" s="214"/>
      <c r="AJ35" s="214"/>
      <c r="AK35" s="214"/>
      <c r="AL35" s="214"/>
      <c r="AM35" s="214"/>
      <c r="AN35" s="214"/>
      <c r="AO35" s="214"/>
      <c r="AP35" s="214"/>
      <c r="AQ35" s="214"/>
      <c r="AR35" s="214"/>
      <c r="AS35" s="214"/>
      <c r="AT35" s="214"/>
      <c r="AU35" s="214"/>
      <c r="AV35" s="214"/>
      <c r="AW35" s="214"/>
      <c r="AX35" s="214"/>
      <c r="AY35" s="214"/>
      <c r="AZ35" s="214"/>
      <c r="BA35" s="214"/>
      <c r="BB35" s="214"/>
      <c r="BC35" s="214"/>
      <c r="BD35" s="214"/>
      <c r="BE35" s="214"/>
      <c r="BF35" s="214"/>
      <c r="BG35" s="214"/>
      <c r="BH35" s="214"/>
    </row>
    <row r="36" spans="1:60" x14ac:dyDescent="0.2">
      <c r="A36" s="231" t="s">
        <v>139</v>
      </c>
      <c r="B36" s="232" t="s">
        <v>98</v>
      </c>
      <c r="C36" s="249" t="s">
        <v>99</v>
      </c>
      <c r="D36" s="233"/>
      <c r="E36" s="234"/>
      <c r="F36" s="235"/>
      <c r="G36" s="235">
        <f>SUMIF(AG37:AG41,"&lt;&gt;NOR",G37:G41)</f>
        <v>0</v>
      </c>
      <c r="H36" s="235"/>
      <c r="I36" s="235">
        <f>SUM(I37:I41)</f>
        <v>0</v>
      </c>
      <c r="J36" s="235"/>
      <c r="K36" s="235">
        <f>SUM(K37:K41)</f>
        <v>0</v>
      </c>
      <c r="L36" s="235"/>
      <c r="M36" s="235">
        <f>SUM(M37:M41)</f>
        <v>0</v>
      </c>
      <c r="N36" s="234"/>
      <c r="O36" s="234">
        <f>SUM(O37:O41)</f>
        <v>0.01</v>
      </c>
      <c r="P36" s="234"/>
      <c r="Q36" s="234">
        <f>SUM(Q37:Q41)</f>
        <v>0</v>
      </c>
      <c r="R36" s="235"/>
      <c r="S36" s="235"/>
      <c r="T36" s="236"/>
      <c r="U36" s="230"/>
      <c r="V36" s="230">
        <f>SUM(V37:V41)</f>
        <v>6.05</v>
      </c>
      <c r="W36" s="230"/>
      <c r="X36" s="230"/>
      <c r="Y36" s="230"/>
      <c r="AG36" t="s">
        <v>140</v>
      </c>
    </row>
    <row r="37" spans="1:60" outlineLevel="1" x14ac:dyDescent="0.2">
      <c r="A37" s="238">
        <v>7</v>
      </c>
      <c r="B37" s="239" t="s">
        <v>184</v>
      </c>
      <c r="C37" s="250" t="s">
        <v>185</v>
      </c>
      <c r="D37" s="240" t="s">
        <v>161</v>
      </c>
      <c r="E37" s="241">
        <v>45</v>
      </c>
      <c r="F37" s="242"/>
      <c r="G37" s="243">
        <f>ROUND(E37*F37,2)</f>
        <v>0</v>
      </c>
      <c r="H37" s="242"/>
      <c r="I37" s="243">
        <f>ROUND(E37*H37,2)</f>
        <v>0</v>
      </c>
      <c r="J37" s="242"/>
      <c r="K37" s="243">
        <f>ROUND(E37*J37,2)</f>
        <v>0</v>
      </c>
      <c r="L37" s="243">
        <v>12</v>
      </c>
      <c r="M37" s="243">
        <f>G37*(1+L37/100)</f>
        <v>0</v>
      </c>
      <c r="N37" s="241">
        <v>6.9999999999999994E-5</v>
      </c>
      <c r="O37" s="241">
        <f>ROUND(E37*N37,2)</f>
        <v>0</v>
      </c>
      <c r="P37" s="241">
        <v>0</v>
      </c>
      <c r="Q37" s="241">
        <f>ROUND(E37*P37,2)</f>
        <v>0</v>
      </c>
      <c r="R37" s="243" t="s">
        <v>186</v>
      </c>
      <c r="S37" s="243" t="s">
        <v>145</v>
      </c>
      <c r="T37" s="244" t="s">
        <v>146</v>
      </c>
      <c r="U37" s="224">
        <v>3.2480000000000002E-2</v>
      </c>
      <c r="V37" s="224">
        <f>ROUND(E37*U37,2)</f>
        <v>1.46</v>
      </c>
      <c r="W37" s="224"/>
      <c r="X37" s="224" t="s">
        <v>147</v>
      </c>
      <c r="Y37" s="224" t="s">
        <v>148</v>
      </c>
      <c r="Z37" s="214"/>
      <c r="AA37" s="214"/>
      <c r="AB37" s="214"/>
      <c r="AC37" s="214"/>
      <c r="AD37" s="214"/>
      <c r="AE37" s="214"/>
      <c r="AF37" s="214"/>
      <c r="AG37" s="214" t="s">
        <v>149</v>
      </c>
      <c r="AH37" s="214"/>
      <c r="AI37" s="214"/>
      <c r="AJ37" s="214"/>
      <c r="AK37" s="214"/>
      <c r="AL37" s="214"/>
      <c r="AM37" s="214"/>
      <c r="AN37" s="214"/>
      <c r="AO37" s="214"/>
      <c r="AP37" s="214"/>
      <c r="AQ37" s="214"/>
      <c r="AR37" s="214"/>
      <c r="AS37" s="214"/>
      <c r="AT37" s="214"/>
      <c r="AU37" s="214"/>
      <c r="AV37" s="214"/>
      <c r="AW37" s="214"/>
      <c r="AX37" s="214"/>
      <c r="AY37" s="214"/>
      <c r="AZ37" s="214"/>
      <c r="BA37" s="214"/>
      <c r="BB37" s="214"/>
      <c r="BC37" s="214"/>
      <c r="BD37" s="214"/>
      <c r="BE37" s="214"/>
      <c r="BF37" s="214"/>
      <c r="BG37" s="214"/>
      <c r="BH37" s="214"/>
    </row>
    <row r="38" spans="1:60" outlineLevel="2" x14ac:dyDescent="0.2">
      <c r="A38" s="221"/>
      <c r="B38" s="222"/>
      <c r="C38" s="252" t="s">
        <v>187</v>
      </c>
      <c r="D38" s="225"/>
      <c r="E38" s="226">
        <v>45</v>
      </c>
      <c r="F38" s="224"/>
      <c r="G38" s="224"/>
      <c r="H38" s="224"/>
      <c r="I38" s="224"/>
      <c r="J38" s="224"/>
      <c r="K38" s="224"/>
      <c r="L38" s="224"/>
      <c r="M38" s="224"/>
      <c r="N38" s="223"/>
      <c r="O38" s="223"/>
      <c r="P38" s="223"/>
      <c r="Q38" s="223"/>
      <c r="R38" s="224"/>
      <c r="S38" s="224"/>
      <c r="T38" s="224"/>
      <c r="U38" s="224"/>
      <c r="V38" s="224"/>
      <c r="W38" s="224"/>
      <c r="X38" s="224"/>
      <c r="Y38" s="224"/>
      <c r="Z38" s="214"/>
      <c r="AA38" s="214"/>
      <c r="AB38" s="214"/>
      <c r="AC38" s="214"/>
      <c r="AD38" s="214"/>
      <c r="AE38" s="214"/>
      <c r="AF38" s="214"/>
      <c r="AG38" s="214" t="s">
        <v>153</v>
      </c>
      <c r="AH38" s="214">
        <v>5</v>
      </c>
      <c r="AI38" s="214"/>
      <c r="AJ38" s="214"/>
      <c r="AK38" s="214"/>
      <c r="AL38" s="214"/>
      <c r="AM38" s="214"/>
      <c r="AN38" s="214"/>
      <c r="AO38" s="214"/>
      <c r="AP38" s="214"/>
      <c r="AQ38" s="214"/>
      <c r="AR38" s="214"/>
      <c r="AS38" s="214"/>
      <c r="AT38" s="214"/>
      <c r="AU38" s="214"/>
      <c r="AV38" s="214"/>
      <c r="AW38" s="214"/>
      <c r="AX38" s="214"/>
      <c r="AY38" s="214"/>
      <c r="AZ38" s="214"/>
      <c r="BA38" s="214"/>
      <c r="BB38" s="214"/>
      <c r="BC38" s="214"/>
      <c r="BD38" s="214"/>
      <c r="BE38" s="214"/>
      <c r="BF38" s="214"/>
      <c r="BG38" s="214"/>
      <c r="BH38" s="214"/>
    </row>
    <row r="39" spans="1:60" ht="22.5" outlineLevel="1" x14ac:dyDescent="0.2">
      <c r="A39" s="238">
        <v>8</v>
      </c>
      <c r="B39" s="239" t="s">
        <v>188</v>
      </c>
      <c r="C39" s="250" t="s">
        <v>189</v>
      </c>
      <c r="D39" s="240" t="s">
        <v>161</v>
      </c>
      <c r="E39" s="241">
        <v>45</v>
      </c>
      <c r="F39" s="242"/>
      <c r="G39" s="243">
        <f>ROUND(E39*F39,2)</f>
        <v>0</v>
      </c>
      <c r="H39" s="242"/>
      <c r="I39" s="243">
        <f>ROUND(E39*H39,2)</f>
        <v>0</v>
      </c>
      <c r="J39" s="242"/>
      <c r="K39" s="243">
        <f>ROUND(E39*J39,2)</f>
        <v>0</v>
      </c>
      <c r="L39" s="243">
        <v>12</v>
      </c>
      <c r="M39" s="243">
        <f>G39*(1+L39/100)</f>
        <v>0</v>
      </c>
      <c r="N39" s="241">
        <v>1.4999999999999999E-4</v>
      </c>
      <c r="O39" s="241">
        <f>ROUND(E39*N39,2)</f>
        <v>0.01</v>
      </c>
      <c r="P39" s="241">
        <v>0</v>
      </c>
      <c r="Q39" s="241">
        <f>ROUND(E39*P39,2)</f>
        <v>0</v>
      </c>
      <c r="R39" s="243" t="s">
        <v>186</v>
      </c>
      <c r="S39" s="243" t="s">
        <v>145</v>
      </c>
      <c r="T39" s="244" t="s">
        <v>146</v>
      </c>
      <c r="U39" s="224">
        <v>0.10191</v>
      </c>
      <c r="V39" s="224">
        <f>ROUND(E39*U39,2)</f>
        <v>4.59</v>
      </c>
      <c r="W39" s="224"/>
      <c r="X39" s="224" t="s">
        <v>147</v>
      </c>
      <c r="Y39" s="224" t="s">
        <v>148</v>
      </c>
      <c r="Z39" s="214"/>
      <c r="AA39" s="214"/>
      <c r="AB39" s="214"/>
      <c r="AC39" s="214"/>
      <c r="AD39" s="214"/>
      <c r="AE39" s="214"/>
      <c r="AF39" s="214"/>
      <c r="AG39" s="214" t="s">
        <v>149</v>
      </c>
      <c r="AH39" s="214"/>
      <c r="AI39" s="214"/>
      <c r="AJ39" s="214"/>
      <c r="AK39" s="214"/>
      <c r="AL39" s="214"/>
      <c r="AM39" s="214"/>
      <c r="AN39" s="214"/>
      <c r="AO39" s="214"/>
      <c r="AP39" s="214"/>
      <c r="AQ39" s="214"/>
      <c r="AR39" s="214"/>
      <c r="AS39" s="214"/>
      <c r="AT39" s="214"/>
      <c r="AU39" s="214"/>
      <c r="AV39" s="214"/>
      <c r="AW39" s="214"/>
      <c r="AX39" s="214"/>
      <c r="AY39" s="214"/>
      <c r="AZ39" s="214"/>
      <c r="BA39" s="214"/>
      <c r="BB39" s="214"/>
      <c r="BC39" s="214"/>
      <c r="BD39" s="214"/>
      <c r="BE39" s="214"/>
      <c r="BF39" s="214"/>
      <c r="BG39" s="214"/>
      <c r="BH39" s="214"/>
    </row>
    <row r="40" spans="1:60" outlineLevel="2" x14ac:dyDescent="0.2">
      <c r="A40" s="221"/>
      <c r="B40" s="222"/>
      <c r="C40" s="252" t="s">
        <v>152</v>
      </c>
      <c r="D40" s="225"/>
      <c r="E40" s="226"/>
      <c r="F40" s="224"/>
      <c r="G40" s="224"/>
      <c r="H40" s="224"/>
      <c r="I40" s="224"/>
      <c r="J40" s="224"/>
      <c r="K40" s="224"/>
      <c r="L40" s="224"/>
      <c r="M40" s="224"/>
      <c r="N40" s="223"/>
      <c r="O40" s="223"/>
      <c r="P40" s="223"/>
      <c r="Q40" s="223"/>
      <c r="R40" s="224"/>
      <c r="S40" s="224"/>
      <c r="T40" s="224"/>
      <c r="U40" s="224"/>
      <c r="V40" s="224"/>
      <c r="W40" s="224"/>
      <c r="X40" s="224"/>
      <c r="Y40" s="224"/>
      <c r="Z40" s="214"/>
      <c r="AA40" s="214"/>
      <c r="AB40" s="214"/>
      <c r="AC40" s="214"/>
      <c r="AD40" s="214"/>
      <c r="AE40" s="214"/>
      <c r="AF40" s="214"/>
      <c r="AG40" s="214" t="s">
        <v>153</v>
      </c>
      <c r="AH40" s="214">
        <v>0</v>
      </c>
      <c r="AI40" s="214"/>
      <c r="AJ40" s="214"/>
      <c r="AK40" s="214"/>
      <c r="AL40" s="214"/>
      <c r="AM40" s="214"/>
      <c r="AN40" s="214"/>
      <c r="AO40" s="214"/>
      <c r="AP40" s="214"/>
      <c r="AQ40" s="214"/>
      <c r="AR40" s="214"/>
      <c r="AS40" s="214"/>
      <c r="AT40" s="214"/>
      <c r="AU40" s="214"/>
      <c r="AV40" s="214"/>
      <c r="AW40" s="214"/>
      <c r="AX40" s="214"/>
      <c r="AY40" s="214"/>
      <c r="AZ40" s="214"/>
      <c r="BA40" s="214"/>
      <c r="BB40" s="214"/>
      <c r="BC40" s="214"/>
      <c r="BD40" s="214"/>
      <c r="BE40" s="214"/>
      <c r="BF40" s="214"/>
      <c r="BG40" s="214"/>
      <c r="BH40" s="214"/>
    </row>
    <row r="41" spans="1:60" outlineLevel="3" x14ac:dyDescent="0.2">
      <c r="A41" s="221"/>
      <c r="B41" s="222"/>
      <c r="C41" s="252" t="s">
        <v>190</v>
      </c>
      <c r="D41" s="225"/>
      <c r="E41" s="226">
        <v>45</v>
      </c>
      <c r="F41" s="224"/>
      <c r="G41" s="224"/>
      <c r="H41" s="224"/>
      <c r="I41" s="224"/>
      <c r="J41" s="224"/>
      <c r="K41" s="224"/>
      <c r="L41" s="224"/>
      <c r="M41" s="224"/>
      <c r="N41" s="223"/>
      <c r="O41" s="223"/>
      <c r="P41" s="223"/>
      <c r="Q41" s="223"/>
      <c r="R41" s="224"/>
      <c r="S41" s="224"/>
      <c r="T41" s="224"/>
      <c r="U41" s="224"/>
      <c r="V41" s="224"/>
      <c r="W41" s="224"/>
      <c r="X41" s="224"/>
      <c r="Y41" s="224"/>
      <c r="Z41" s="214"/>
      <c r="AA41" s="214"/>
      <c r="AB41" s="214"/>
      <c r="AC41" s="214"/>
      <c r="AD41" s="214"/>
      <c r="AE41" s="214"/>
      <c r="AF41" s="214"/>
      <c r="AG41" s="214" t="s">
        <v>153</v>
      </c>
      <c r="AH41" s="214">
        <v>0</v>
      </c>
      <c r="AI41" s="214"/>
      <c r="AJ41" s="214"/>
      <c r="AK41" s="214"/>
      <c r="AL41" s="214"/>
      <c r="AM41" s="214"/>
      <c r="AN41" s="214"/>
      <c r="AO41" s="214"/>
      <c r="AP41" s="214"/>
      <c r="AQ41" s="214"/>
      <c r="AR41" s="214"/>
      <c r="AS41" s="214"/>
      <c r="AT41" s="214"/>
      <c r="AU41" s="214"/>
      <c r="AV41" s="214"/>
      <c r="AW41" s="214"/>
      <c r="AX41" s="214"/>
      <c r="AY41" s="214"/>
      <c r="AZ41" s="214"/>
      <c r="BA41" s="214"/>
      <c r="BB41" s="214"/>
      <c r="BC41" s="214"/>
      <c r="BD41" s="214"/>
      <c r="BE41" s="214"/>
      <c r="BF41" s="214"/>
      <c r="BG41" s="214"/>
      <c r="BH41" s="214"/>
    </row>
    <row r="42" spans="1:60" x14ac:dyDescent="0.2">
      <c r="A42" s="231" t="s">
        <v>139</v>
      </c>
      <c r="B42" s="232" t="s">
        <v>108</v>
      </c>
      <c r="C42" s="249" t="s">
        <v>109</v>
      </c>
      <c r="D42" s="233"/>
      <c r="E42" s="234"/>
      <c r="F42" s="235"/>
      <c r="G42" s="235">
        <f>SUMIF(AG43:AG93,"&lt;&gt;NOR",G43:G93)</f>
        <v>0</v>
      </c>
      <c r="H42" s="235"/>
      <c r="I42" s="235">
        <f>SUM(I43:I93)</f>
        <v>0</v>
      </c>
      <c r="J42" s="235"/>
      <c r="K42" s="235">
        <f>SUM(K43:K93)</f>
        <v>0</v>
      </c>
      <c r="L42" s="235"/>
      <c r="M42" s="235">
        <f>SUM(M43:M93)</f>
        <v>0</v>
      </c>
      <c r="N42" s="234"/>
      <c r="O42" s="234">
        <f>SUM(O43:O93)</f>
        <v>0</v>
      </c>
      <c r="P42" s="234"/>
      <c r="Q42" s="234">
        <f>SUM(Q43:Q93)</f>
        <v>0</v>
      </c>
      <c r="R42" s="235"/>
      <c r="S42" s="235"/>
      <c r="T42" s="236"/>
      <c r="U42" s="230"/>
      <c r="V42" s="230">
        <f>SUM(V43:V93)</f>
        <v>0</v>
      </c>
      <c r="W42" s="230"/>
      <c r="X42" s="230"/>
      <c r="Y42" s="230"/>
      <c r="AG42" t="s">
        <v>140</v>
      </c>
    </row>
    <row r="43" spans="1:60" outlineLevel="1" x14ac:dyDescent="0.2">
      <c r="A43" s="238">
        <v>9</v>
      </c>
      <c r="B43" s="239" t="s">
        <v>191</v>
      </c>
      <c r="C43" s="250" t="s">
        <v>192</v>
      </c>
      <c r="D43" s="240" t="s">
        <v>143</v>
      </c>
      <c r="E43" s="241">
        <v>1</v>
      </c>
      <c r="F43" s="242"/>
      <c r="G43" s="243">
        <f>ROUND(E43*F43,2)</f>
        <v>0</v>
      </c>
      <c r="H43" s="242"/>
      <c r="I43" s="243">
        <f>ROUND(E43*H43,2)</f>
        <v>0</v>
      </c>
      <c r="J43" s="242"/>
      <c r="K43" s="243">
        <f>ROUND(E43*J43,2)</f>
        <v>0</v>
      </c>
      <c r="L43" s="243">
        <v>12</v>
      </c>
      <c r="M43" s="243">
        <f>G43*(1+L43/100)</f>
        <v>0</v>
      </c>
      <c r="N43" s="241">
        <v>0</v>
      </c>
      <c r="O43" s="241">
        <f>ROUND(E43*N43,2)</f>
        <v>0</v>
      </c>
      <c r="P43" s="241">
        <v>0</v>
      </c>
      <c r="Q43" s="241">
        <f>ROUND(E43*P43,2)</f>
        <v>0</v>
      </c>
      <c r="R43" s="243"/>
      <c r="S43" s="243" t="s">
        <v>166</v>
      </c>
      <c r="T43" s="244" t="s">
        <v>167</v>
      </c>
      <c r="U43" s="224">
        <v>0</v>
      </c>
      <c r="V43" s="224">
        <f>ROUND(E43*U43,2)</f>
        <v>0</v>
      </c>
      <c r="W43" s="224"/>
      <c r="X43" s="224" t="s">
        <v>147</v>
      </c>
      <c r="Y43" s="224" t="s">
        <v>148</v>
      </c>
      <c r="Z43" s="214"/>
      <c r="AA43" s="214"/>
      <c r="AB43" s="214"/>
      <c r="AC43" s="214"/>
      <c r="AD43" s="214"/>
      <c r="AE43" s="214"/>
      <c r="AF43" s="214"/>
      <c r="AG43" s="214" t="s">
        <v>149</v>
      </c>
      <c r="AH43" s="214"/>
      <c r="AI43" s="214"/>
      <c r="AJ43" s="214"/>
      <c r="AK43" s="214"/>
      <c r="AL43" s="214"/>
      <c r="AM43" s="214"/>
      <c r="AN43" s="214"/>
      <c r="AO43" s="214"/>
      <c r="AP43" s="214"/>
      <c r="AQ43" s="214"/>
      <c r="AR43" s="214"/>
      <c r="AS43" s="214"/>
      <c r="AT43" s="214"/>
      <c r="AU43" s="214"/>
      <c r="AV43" s="214"/>
      <c r="AW43" s="214"/>
      <c r="AX43" s="214"/>
      <c r="AY43" s="214"/>
      <c r="AZ43" s="214"/>
      <c r="BA43" s="214"/>
      <c r="BB43" s="214"/>
      <c r="BC43" s="214"/>
      <c r="BD43" s="214"/>
      <c r="BE43" s="214"/>
      <c r="BF43" s="214"/>
      <c r="BG43" s="214"/>
      <c r="BH43" s="214"/>
    </row>
    <row r="44" spans="1:60" outlineLevel="2" x14ac:dyDescent="0.2">
      <c r="A44" s="221"/>
      <c r="B44" s="222"/>
      <c r="C44" s="253" t="s">
        <v>193</v>
      </c>
      <c r="D44" s="247"/>
      <c r="E44" s="247"/>
      <c r="F44" s="247"/>
      <c r="G44" s="247"/>
      <c r="H44" s="224"/>
      <c r="I44" s="224"/>
      <c r="J44" s="224"/>
      <c r="K44" s="224"/>
      <c r="L44" s="224"/>
      <c r="M44" s="224"/>
      <c r="N44" s="223"/>
      <c r="O44" s="223"/>
      <c r="P44" s="223"/>
      <c r="Q44" s="223"/>
      <c r="R44" s="224"/>
      <c r="S44" s="224"/>
      <c r="T44" s="224"/>
      <c r="U44" s="224"/>
      <c r="V44" s="224"/>
      <c r="W44" s="224"/>
      <c r="X44" s="224"/>
      <c r="Y44" s="224"/>
      <c r="Z44" s="214"/>
      <c r="AA44" s="214"/>
      <c r="AB44" s="214"/>
      <c r="AC44" s="214"/>
      <c r="AD44" s="214"/>
      <c r="AE44" s="214"/>
      <c r="AF44" s="214"/>
      <c r="AG44" s="214" t="s">
        <v>169</v>
      </c>
      <c r="AH44" s="214"/>
      <c r="AI44" s="214"/>
      <c r="AJ44" s="214"/>
      <c r="AK44" s="214"/>
      <c r="AL44" s="214"/>
      <c r="AM44" s="214"/>
      <c r="AN44" s="214"/>
      <c r="AO44" s="214"/>
      <c r="AP44" s="214"/>
      <c r="AQ44" s="214"/>
      <c r="AR44" s="214"/>
      <c r="AS44" s="214"/>
      <c r="AT44" s="214"/>
      <c r="AU44" s="214"/>
      <c r="AV44" s="214"/>
      <c r="AW44" s="214"/>
      <c r="AX44" s="214"/>
      <c r="AY44" s="214"/>
      <c r="AZ44" s="214"/>
      <c r="BA44" s="214"/>
      <c r="BB44" s="214"/>
      <c r="BC44" s="214"/>
      <c r="BD44" s="214"/>
      <c r="BE44" s="214"/>
      <c r="BF44" s="214"/>
      <c r="BG44" s="214"/>
      <c r="BH44" s="214"/>
    </row>
    <row r="45" spans="1:60" outlineLevel="3" x14ac:dyDescent="0.2">
      <c r="A45" s="221"/>
      <c r="B45" s="222"/>
      <c r="C45" s="254" t="s">
        <v>194</v>
      </c>
      <c r="D45" s="248"/>
      <c r="E45" s="248"/>
      <c r="F45" s="248"/>
      <c r="G45" s="248"/>
      <c r="H45" s="224"/>
      <c r="I45" s="224"/>
      <c r="J45" s="224"/>
      <c r="K45" s="224"/>
      <c r="L45" s="224"/>
      <c r="M45" s="224"/>
      <c r="N45" s="223"/>
      <c r="O45" s="223"/>
      <c r="P45" s="223"/>
      <c r="Q45" s="223"/>
      <c r="R45" s="224"/>
      <c r="S45" s="224"/>
      <c r="T45" s="224"/>
      <c r="U45" s="224"/>
      <c r="V45" s="224"/>
      <c r="W45" s="224"/>
      <c r="X45" s="224"/>
      <c r="Y45" s="224"/>
      <c r="Z45" s="214"/>
      <c r="AA45" s="214"/>
      <c r="AB45" s="214"/>
      <c r="AC45" s="214"/>
      <c r="AD45" s="214"/>
      <c r="AE45" s="214"/>
      <c r="AF45" s="214"/>
      <c r="AG45" s="214" t="s">
        <v>169</v>
      </c>
      <c r="AH45" s="214"/>
      <c r="AI45" s="214"/>
      <c r="AJ45" s="214"/>
      <c r="AK45" s="214"/>
      <c r="AL45" s="214"/>
      <c r="AM45" s="214"/>
      <c r="AN45" s="214"/>
      <c r="AO45" s="214"/>
      <c r="AP45" s="214"/>
      <c r="AQ45" s="214"/>
      <c r="AR45" s="214"/>
      <c r="AS45" s="214"/>
      <c r="AT45" s="214"/>
      <c r="AU45" s="214"/>
      <c r="AV45" s="214"/>
      <c r="AW45" s="214"/>
      <c r="AX45" s="214"/>
      <c r="AY45" s="214"/>
      <c r="AZ45" s="214"/>
      <c r="BA45" s="214"/>
      <c r="BB45" s="214"/>
      <c r="BC45" s="214"/>
      <c r="BD45" s="214"/>
      <c r="BE45" s="214"/>
      <c r="BF45" s="214"/>
      <c r="BG45" s="214"/>
      <c r="BH45" s="214"/>
    </row>
    <row r="46" spans="1:60" outlineLevel="3" x14ac:dyDescent="0.2">
      <c r="A46" s="221"/>
      <c r="B46" s="222"/>
      <c r="C46" s="254" t="s">
        <v>195</v>
      </c>
      <c r="D46" s="248"/>
      <c r="E46" s="248"/>
      <c r="F46" s="248"/>
      <c r="G46" s="248"/>
      <c r="H46" s="224"/>
      <c r="I46" s="224"/>
      <c r="J46" s="224"/>
      <c r="K46" s="224"/>
      <c r="L46" s="224"/>
      <c r="M46" s="224"/>
      <c r="N46" s="223"/>
      <c r="O46" s="223"/>
      <c r="P46" s="223"/>
      <c r="Q46" s="223"/>
      <c r="R46" s="224"/>
      <c r="S46" s="224"/>
      <c r="T46" s="224"/>
      <c r="U46" s="224"/>
      <c r="V46" s="224"/>
      <c r="W46" s="224"/>
      <c r="X46" s="224"/>
      <c r="Y46" s="224"/>
      <c r="Z46" s="214"/>
      <c r="AA46" s="214"/>
      <c r="AB46" s="214"/>
      <c r="AC46" s="214"/>
      <c r="AD46" s="214"/>
      <c r="AE46" s="214"/>
      <c r="AF46" s="214"/>
      <c r="AG46" s="214" t="s">
        <v>169</v>
      </c>
      <c r="AH46" s="214"/>
      <c r="AI46" s="214"/>
      <c r="AJ46" s="214"/>
      <c r="AK46" s="214"/>
      <c r="AL46" s="214"/>
      <c r="AM46" s="214"/>
      <c r="AN46" s="214"/>
      <c r="AO46" s="214"/>
      <c r="AP46" s="214"/>
      <c r="AQ46" s="214"/>
      <c r="AR46" s="214"/>
      <c r="AS46" s="214"/>
      <c r="AT46" s="214"/>
      <c r="AU46" s="214"/>
      <c r="AV46" s="214"/>
      <c r="AW46" s="214"/>
      <c r="AX46" s="214"/>
      <c r="AY46" s="214"/>
      <c r="AZ46" s="214"/>
      <c r="BA46" s="214"/>
      <c r="BB46" s="214"/>
      <c r="BC46" s="214"/>
      <c r="BD46" s="214"/>
      <c r="BE46" s="214"/>
      <c r="BF46" s="214"/>
      <c r="BG46" s="214"/>
      <c r="BH46" s="214"/>
    </row>
    <row r="47" spans="1:60" outlineLevel="3" x14ac:dyDescent="0.2">
      <c r="A47" s="221"/>
      <c r="B47" s="222"/>
      <c r="C47" s="254" t="s">
        <v>196</v>
      </c>
      <c r="D47" s="248"/>
      <c r="E47" s="248"/>
      <c r="F47" s="248"/>
      <c r="G47" s="248"/>
      <c r="H47" s="224"/>
      <c r="I47" s="224"/>
      <c r="J47" s="224"/>
      <c r="K47" s="224"/>
      <c r="L47" s="224"/>
      <c r="M47" s="224"/>
      <c r="N47" s="223"/>
      <c r="O47" s="223"/>
      <c r="P47" s="223"/>
      <c r="Q47" s="223"/>
      <c r="R47" s="224"/>
      <c r="S47" s="224"/>
      <c r="T47" s="224"/>
      <c r="U47" s="224"/>
      <c r="V47" s="224"/>
      <c r="W47" s="224"/>
      <c r="X47" s="224"/>
      <c r="Y47" s="224"/>
      <c r="Z47" s="214"/>
      <c r="AA47" s="214"/>
      <c r="AB47" s="214"/>
      <c r="AC47" s="214"/>
      <c r="AD47" s="214"/>
      <c r="AE47" s="214"/>
      <c r="AF47" s="214"/>
      <c r="AG47" s="214" t="s">
        <v>169</v>
      </c>
      <c r="AH47" s="214"/>
      <c r="AI47" s="214"/>
      <c r="AJ47" s="214"/>
      <c r="AK47" s="214"/>
      <c r="AL47" s="214"/>
      <c r="AM47" s="214"/>
      <c r="AN47" s="214"/>
      <c r="AO47" s="214"/>
      <c r="AP47" s="214"/>
      <c r="AQ47" s="214"/>
      <c r="AR47" s="214"/>
      <c r="AS47" s="214"/>
      <c r="AT47" s="214"/>
      <c r="AU47" s="214"/>
      <c r="AV47" s="214"/>
      <c r="AW47" s="214"/>
      <c r="AX47" s="214"/>
      <c r="AY47" s="214"/>
      <c r="AZ47" s="214"/>
      <c r="BA47" s="214"/>
      <c r="BB47" s="214"/>
      <c r="BC47" s="214"/>
      <c r="BD47" s="214"/>
      <c r="BE47" s="214"/>
      <c r="BF47" s="214"/>
      <c r="BG47" s="214"/>
      <c r="BH47" s="214"/>
    </row>
    <row r="48" spans="1:60" outlineLevel="3" x14ac:dyDescent="0.2">
      <c r="A48" s="221"/>
      <c r="B48" s="222"/>
      <c r="C48" s="254" t="s">
        <v>197</v>
      </c>
      <c r="D48" s="248"/>
      <c r="E48" s="248"/>
      <c r="F48" s="248"/>
      <c r="G48" s="248"/>
      <c r="H48" s="224"/>
      <c r="I48" s="224"/>
      <c r="J48" s="224"/>
      <c r="K48" s="224"/>
      <c r="L48" s="224"/>
      <c r="M48" s="224"/>
      <c r="N48" s="223"/>
      <c r="O48" s="223"/>
      <c r="P48" s="223"/>
      <c r="Q48" s="223"/>
      <c r="R48" s="224"/>
      <c r="S48" s="224"/>
      <c r="T48" s="224"/>
      <c r="U48" s="224"/>
      <c r="V48" s="224"/>
      <c r="W48" s="224"/>
      <c r="X48" s="224"/>
      <c r="Y48" s="224"/>
      <c r="Z48" s="214"/>
      <c r="AA48" s="214"/>
      <c r="AB48" s="214"/>
      <c r="AC48" s="214"/>
      <c r="AD48" s="214"/>
      <c r="AE48" s="214"/>
      <c r="AF48" s="214"/>
      <c r="AG48" s="214" t="s">
        <v>169</v>
      </c>
      <c r="AH48" s="214"/>
      <c r="AI48" s="214"/>
      <c r="AJ48" s="214"/>
      <c r="AK48" s="214"/>
      <c r="AL48" s="214"/>
      <c r="AM48" s="214"/>
      <c r="AN48" s="214"/>
      <c r="AO48" s="214"/>
      <c r="AP48" s="214"/>
      <c r="AQ48" s="214"/>
      <c r="AR48" s="214"/>
      <c r="AS48" s="214"/>
      <c r="AT48" s="214"/>
      <c r="AU48" s="214"/>
      <c r="AV48" s="214"/>
      <c r="AW48" s="214"/>
      <c r="AX48" s="214"/>
      <c r="AY48" s="214"/>
      <c r="AZ48" s="214"/>
      <c r="BA48" s="214"/>
      <c r="BB48" s="214"/>
      <c r="BC48" s="214"/>
      <c r="BD48" s="214"/>
      <c r="BE48" s="214"/>
      <c r="BF48" s="214"/>
      <c r="BG48" s="214"/>
      <c r="BH48" s="214"/>
    </row>
    <row r="49" spans="1:60" outlineLevel="3" x14ac:dyDescent="0.2">
      <c r="A49" s="221"/>
      <c r="B49" s="222"/>
      <c r="C49" s="254" t="s">
        <v>198</v>
      </c>
      <c r="D49" s="248"/>
      <c r="E49" s="248"/>
      <c r="F49" s="248"/>
      <c r="G49" s="248"/>
      <c r="H49" s="224"/>
      <c r="I49" s="224"/>
      <c r="J49" s="224"/>
      <c r="K49" s="224"/>
      <c r="L49" s="224"/>
      <c r="M49" s="224"/>
      <c r="N49" s="223"/>
      <c r="O49" s="223"/>
      <c r="P49" s="223"/>
      <c r="Q49" s="223"/>
      <c r="R49" s="224"/>
      <c r="S49" s="224"/>
      <c r="T49" s="224"/>
      <c r="U49" s="224"/>
      <c r="V49" s="224"/>
      <c r="W49" s="224"/>
      <c r="X49" s="224"/>
      <c r="Y49" s="224"/>
      <c r="Z49" s="214"/>
      <c r="AA49" s="214"/>
      <c r="AB49" s="214"/>
      <c r="AC49" s="214"/>
      <c r="AD49" s="214"/>
      <c r="AE49" s="214"/>
      <c r="AF49" s="214"/>
      <c r="AG49" s="214" t="s">
        <v>169</v>
      </c>
      <c r="AH49" s="214"/>
      <c r="AI49" s="214"/>
      <c r="AJ49" s="214"/>
      <c r="AK49" s="214"/>
      <c r="AL49" s="214"/>
      <c r="AM49" s="214"/>
      <c r="AN49" s="214"/>
      <c r="AO49" s="214"/>
      <c r="AP49" s="214"/>
      <c r="AQ49" s="214"/>
      <c r="AR49" s="214"/>
      <c r="AS49" s="214"/>
      <c r="AT49" s="214"/>
      <c r="AU49" s="214"/>
      <c r="AV49" s="214"/>
      <c r="AW49" s="214"/>
      <c r="AX49" s="214"/>
      <c r="AY49" s="214"/>
      <c r="AZ49" s="214"/>
      <c r="BA49" s="214"/>
      <c r="BB49" s="214"/>
      <c r="BC49" s="214"/>
      <c r="BD49" s="214"/>
      <c r="BE49" s="214"/>
      <c r="BF49" s="214"/>
      <c r="BG49" s="214"/>
      <c r="BH49" s="214"/>
    </row>
    <row r="50" spans="1:60" outlineLevel="3" x14ac:dyDescent="0.2">
      <c r="A50" s="221"/>
      <c r="B50" s="222"/>
      <c r="C50" s="254" t="s">
        <v>199</v>
      </c>
      <c r="D50" s="248"/>
      <c r="E50" s="248"/>
      <c r="F50" s="248"/>
      <c r="G50" s="248"/>
      <c r="H50" s="224"/>
      <c r="I50" s="224"/>
      <c r="J50" s="224"/>
      <c r="K50" s="224"/>
      <c r="L50" s="224"/>
      <c r="M50" s="224"/>
      <c r="N50" s="223"/>
      <c r="O50" s="223"/>
      <c r="P50" s="223"/>
      <c r="Q50" s="223"/>
      <c r="R50" s="224"/>
      <c r="S50" s="224"/>
      <c r="T50" s="224"/>
      <c r="U50" s="224"/>
      <c r="V50" s="224"/>
      <c r="W50" s="224"/>
      <c r="X50" s="224"/>
      <c r="Y50" s="224"/>
      <c r="Z50" s="214"/>
      <c r="AA50" s="214"/>
      <c r="AB50" s="214"/>
      <c r="AC50" s="214"/>
      <c r="AD50" s="214"/>
      <c r="AE50" s="214"/>
      <c r="AF50" s="214"/>
      <c r="AG50" s="214" t="s">
        <v>169</v>
      </c>
      <c r="AH50" s="214"/>
      <c r="AI50" s="214"/>
      <c r="AJ50" s="214"/>
      <c r="AK50" s="214"/>
      <c r="AL50" s="214"/>
      <c r="AM50" s="214"/>
      <c r="AN50" s="214"/>
      <c r="AO50" s="214"/>
      <c r="AP50" s="214"/>
      <c r="AQ50" s="214"/>
      <c r="AR50" s="214"/>
      <c r="AS50" s="214"/>
      <c r="AT50" s="214"/>
      <c r="AU50" s="214"/>
      <c r="AV50" s="214"/>
      <c r="AW50" s="214"/>
      <c r="AX50" s="214"/>
      <c r="AY50" s="214"/>
      <c r="AZ50" s="214"/>
      <c r="BA50" s="214"/>
      <c r="BB50" s="214"/>
      <c r="BC50" s="214"/>
      <c r="BD50" s="214"/>
      <c r="BE50" s="214"/>
      <c r="BF50" s="214"/>
      <c r="BG50" s="214"/>
      <c r="BH50" s="214"/>
    </row>
    <row r="51" spans="1:60" outlineLevel="3" x14ac:dyDescent="0.2">
      <c r="A51" s="221"/>
      <c r="B51" s="222"/>
      <c r="C51" s="254" t="s">
        <v>200</v>
      </c>
      <c r="D51" s="248"/>
      <c r="E51" s="248"/>
      <c r="F51" s="248"/>
      <c r="G51" s="248"/>
      <c r="H51" s="224"/>
      <c r="I51" s="224"/>
      <c r="J51" s="224"/>
      <c r="K51" s="224"/>
      <c r="L51" s="224"/>
      <c r="M51" s="224"/>
      <c r="N51" s="223"/>
      <c r="O51" s="223"/>
      <c r="P51" s="223"/>
      <c r="Q51" s="223"/>
      <c r="R51" s="224"/>
      <c r="S51" s="224"/>
      <c r="T51" s="224"/>
      <c r="U51" s="224"/>
      <c r="V51" s="224"/>
      <c r="W51" s="224"/>
      <c r="X51" s="224"/>
      <c r="Y51" s="224"/>
      <c r="Z51" s="214"/>
      <c r="AA51" s="214"/>
      <c r="AB51" s="214"/>
      <c r="AC51" s="214"/>
      <c r="AD51" s="214"/>
      <c r="AE51" s="214"/>
      <c r="AF51" s="214"/>
      <c r="AG51" s="214" t="s">
        <v>169</v>
      </c>
      <c r="AH51" s="214"/>
      <c r="AI51" s="214"/>
      <c r="AJ51" s="214"/>
      <c r="AK51" s="214"/>
      <c r="AL51" s="214"/>
      <c r="AM51" s="214"/>
      <c r="AN51" s="214"/>
      <c r="AO51" s="214"/>
      <c r="AP51" s="214"/>
      <c r="AQ51" s="214"/>
      <c r="AR51" s="214"/>
      <c r="AS51" s="214"/>
      <c r="AT51" s="214"/>
      <c r="AU51" s="214"/>
      <c r="AV51" s="214"/>
      <c r="AW51" s="214"/>
      <c r="AX51" s="214"/>
      <c r="AY51" s="214"/>
      <c r="AZ51" s="214"/>
      <c r="BA51" s="214"/>
      <c r="BB51" s="214"/>
      <c r="BC51" s="214"/>
      <c r="BD51" s="214"/>
      <c r="BE51" s="214"/>
      <c r="BF51" s="214"/>
      <c r="BG51" s="214"/>
      <c r="BH51" s="214"/>
    </row>
    <row r="52" spans="1:60" outlineLevel="3" x14ac:dyDescent="0.2">
      <c r="A52" s="221"/>
      <c r="B52" s="222"/>
      <c r="C52" s="254" t="s">
        <v>201</v>
      </c>
      <c r="D52" s="248"/>
      <c r="E52" s="248"/>
      <c r="F52" s="248"/>
      <c r="G52" s="248"/>
      <c r="H52" s="224"/>
      <c r="I52" s="224"/>
      <c r="J52" s="224"/>
      <c r="K52" s="224"/>
      <c r="L52" s="224"/>
      <c r="M52" s="224"/>
      <c r="N52" s="223"/>
      <c r="O52" s="223"/>
      <c r="P52" s="223"/>
      <c r="Q52" s="223"/>
      <c r="R52" s="224"/>
      <c r="S52" s="224"/>
      <c r="T52" s="224"/>
      <c r="U52" s="224"/>
      <c r="V52" s="224"/>
      <c r="W52" s="224"/>
      <c r="X52" s="224"/>
      <c r="Y52" s="224"/>
      <c r="Z52" s="214"/>
      <c r="AA52" s="214"/>
      <c r="AB52" s="214"/>
      <c r="AC52" s="214"/>
      <c r="AD52" s="214"/>
      <c r="AE52" s="214"/>
      <c r="AF52" s="214"/>
      <c r="AG52" s="214" t="s">
        <v>169</v>
      </c>
      <c r="AH52" s="214"/>
      <c r="AI52" s="214"/>
      <c r="AJ52" s="214"/>
      <c r="AK52" s="214"/>
      <c r="AL52" s="214"/>
      <c r="AM52" s="214"/>
      <c r="AN52" s="214"/>
      <c r="AO52" s="214"/>
      <c r="AP52" s="214"/>
      <c r="AQ52" s="214"/>
      <c r="AR52" s="214"/>
      <c r="AS52" s="214"/>
      <c r="AT52" s="214"/>
      <c r="AU52" s="214"/>
      <c r="AV52" s="214"/>
      <c r="AW52" s="214"/>
      <c r="AX52" s="214"/>
      <c r="AY52" s="214"/>
      <c r="AZ52" s="214"/>
      <c r="BA52" s="214"/>
      <c r="BB52" s="214"/>
      <c r="BC52" s="214"/>
      <c r="BD52" s="214"/>
      <c r="BE52" s="214"/>
      <c r="BF52" s="214"/>
      <c r="BG52" s="214"/>
      <c r="BH52" s="214"/>
    </row>
    <row r="53" spans="1:60" outlineLevel="3" x14ac:dyDescent="0.2">
      <c r="A53" s="221"/>
      <c r="B53" s="222"/>
      <c r="C53" s="254" t="s">
        <v>202</v>
      </c>
      <c r="D53" s="248"/>
      <c r="E53" s="248"/>
      <c r="F53" s="248"/>
      <c r="G53" s="248"/>
      <c r="H53" s="224"/>
      <c r="I53" s="224"/>
      <c r="J53" s="224"/>
      <c r="K53" s="224"/>
      <c r="L53" s="224"/>
      <c r="M53" s="224"/>
      <c r="N53" s="223"/>
      <c r="O53" s="223"/>
      <c r="P53" s="223"/>
      <c r="Q53" s="223"/>
      <c r="R53" s="224"/>
      <c r="S53" s="224"/>
      <c r="T53" s="224"/>
      <c r="U53" s="224"/>
      <c r="V53" s="224"/>
      <c r="W53" s="224"/>
      <c r="X53" s="224"/>
      <c r="Y53" s="224"/>
      <c r="Z53" s="214"/>
      <c r="AA53" s="214"/>
      <c r="AB53" s="214"/>
      <c r="AC53" s="214"/>
      <c r="AD53" s="214"/>
      <c r="AE53" s="214"/>
      <c r="AF53" s="214"/>
      <c r="AG53" s="214" t="s">
        <v>169</v>
      </c>
      <c r="AH53" s="214"/>
      <c r="AI53" s="214"/>
      <c r="AJ53" s="214"/>
      <c r="AK53" s="214"/>
      <c r="AL53" s="214"/>
      <c r="AM53" s="214"/>
      <c r="AN53" s="214"/>
      <c r="AO53" s="214"/>
      <c r="AP53" s="214"/>
      <c r="AQ53" s="214"/>
      <c r="AR53" s="214"/>
      <c r="AS53" s="214"/>
      <c r="AT53" s="214"/>
      <c r="AU53" s="214"/>
      <c r="AV53" s="214"/>
      <c r="AW53" s="214"/>
      <c r="AX53" s="214"/>
      <c r="AY53" s="214"/>
      <c r="AZ53" s="214"/>
      <c r="BA53" s="214"/>
      <c r="BB53" s="214"/>
      <c r="BC53" s="214"/>
      <c r="BD53" s="214"/>
      <c r="BE53" s="214"/>
      <c r="BF53" s="214"/>
      <c r="BG53" s="214"/>
      <c r="BH53" s="214"/>
    </row>
    <row r="54" spans="1:60" outlineLevel="3" x14ac:dyDescent="0.2">
      <c r="A54" s="221"/>
      <c r="B54" s="222"/>
      <c r="C54" s="254" t="s">
        <v>203</v>
      </c>
      <c r="D54" s="248"/>
      <c r="E54" s="248"/>
      <c r="F54" s="248"/>
      <c r="G54" s="248"/>
      <c r="H54" s="224"/>
      <c r="I54" s="224"/>
      <c r="J54" s="224"/>
      <c r="K54" s="224"/>
      <c r="L54" s="224"/>
      <c r="M54" s="224"/>
      <c r="N54" s="223"/>
      <c r="O54" s="223"/>
      <c r="P54" s="223"/>
      <c r="Q54" s="223"/>
      <c r="R54" s="224"/>
      <c r="S54" s="224"/>
      <c r="T54" s="224"/>
      <c r="U54" s="224"/>
      <c r="V54" s="224"/>
      <c r="W54" s="224"/>
      <c r="X54" s="224"/>
      <c r="Y54" s="224"/>
      <c r="Z54" s="214"/>
      <c r="AA54" s="214"/>
      <c r="AB54" s="214"/>
      <c r="AC54" s="214"/>
      <c r="AD54" s="214"/>
      <c r="AE54" s="214"/>
      <c r="AF54" s="214"/>
      <c r="AG54" s="214" t="s">
        <v>169</v>
      </c>
      <c r="AH54" s="214"/>
      <c r="AI54" s="214"/>
      <c r="AJ54" s="214"/>
      <c r="AK54" s="214"/>
      <c r="AL54" s="214"/>
      <c r="AM54" s="214"/>
      <c r="AN54" s="214"/>
      <c r="AO54" s="214"/>
      <c r="AP54" s="214"/>
      <c r="AQ54" s="214"/>
      <c r="AR54" s="214"/>
      <c r="AS54" s="214"/>
      <c r="AT54" s="214"/>
      <c r="AU54" s="214"/>
      <c r="AV54" s="214"/>
      <c r="AW54" s="214"/>
      <c r="AX54" s="214"/>
      <c r="AY54" s="214"/>
      <c r="AZ54" s="214"/>
      <c r="BA54" s="214"/>
      <c r="BB54" s="214"/>
      <c r="BC54" s="214"/>
      <c r="BD54" s="214"/>
      <c r="BE54" s="214"/>
      <c r="BF54" s="214"/>
      <c r="BG54" s="214"/>
      <c r="BH54" s="214"/>
    </row>
    <row r="55" spans="1:60" outlineLevel="3" x14ac:dyDescent="0.2">
      <c r="A55" s="221"/>
      <c r="B55" s="222"/>
      <c r="C55" s="254" t="s">
        <v>204</v>
      </c>
      <c r="D55" s="248"/>
      <c r="E55" s="248"/>
      <c r="F55" s="248"/>
      <c r="G55" s="248"/>
      <c r="H55" s="224"/>
      <c r="I55" s="224"/>
      <c r="J55" s="224"/>
      <c r="K55" s="224"/>
      <c r="L55" s="224"/>
      <c r="M55" s="224"/>
      <c r="N55" s="223"/>
      <c r="O55" s="223"/>
      <c r="P55" s="223"/>
      <c r="Q55" s="223"/>
      <c r="R55" s="224"/>
      <c r="S55" s="224"/>
      <c r="T55" s="224"/>
      <c r="U55" s="224"/>
      <c r="V55" s="224"/>
      <c r="W55" s="224"/>
      <c r="X55" s="224"/>
      <c r="Y55" s="224"/>
      <c r="Z55" s="214"/>
      <c r="AA55" s="214"/>
      <c r="AB55" s="214"/>
      <c r="AC55" s="214"/>
      <c r="AD55" s="214"/>
      <c r="AE55" s="214"/>
      <c r="AF55" s="214"/>
      <c r="AG55" s="214" t="s">
        <v>169</v>
      </c>
      <c r="AH55" s="214"/>
      <c r="AI55" s="214"/>
      <c r="AJ55" s="214"/>
      <c r="AK55" s="214"/>
      <c r="AL55" s="214"/>
      <c r="AM55" s="214"/>
      <c r="AN55" s="214"/>
      <c r="AO55" s="214"/>
      <c r="AP55" s="214"/>
      <c r="AQ55" s="214"/>
      <c r="AR55" s="214"/>
      <c r="AS55" s="214"/>
      <c r="AT55" s="214"/>
      <c r="AU55" s="214"/>
      <c r="AV55" s="214"/>
      <c r="AW55" s="214"/>
      <c r="AX55" s="214"/>
      <c r="AY55" s="214"/>
      <c r="AZ55" s="214"/>
      <c r="BA55" s="214"/>
      <c r="BB55" s="214"/>
      <c r="BC55" s="214"/>
      <c r="BD55" s="214"/>
      <c r="BE55" s="214"/>
      <c r="BF55" s="214"/>
      <c r="BG55" s="214"/>
      <c r="BH55" s="214"/>
    </row>
    <row r="56" spans="1:60" outlineLevel="3" x14ac:dyDescent="0.2">
      <c r="A56" s="221"/>
      <c r="B56" s="222"/>
      <c r="C56" s="254" t="s">
        <v>205</v>
      </c>
      <c r="D56" s="248"/>
      <c r="E56" s="248"/>
      <c r="F56" s="248"/>
      <c r="G56" s="248"/>
      <c r="H56" s="224"/>
      <c r="I56" s="224"/>
      <c r="J56" s="224"/>
      <c r="K56" s="224"/>
      <c r="L56" s="224"/>
      <c r="M56" s="224"/>
      <c r="N56" s="223"/>
      <c r="O56" s="223"/>
      <c r="P56" s="223"/>
      <c r="Q56" s="223"/>
      <c r="R56" s="224"/>
      <c r="S56" s="224"/>
      <c r="T56" s="224"/>
      <c r="U56" s="224"/>
      <c r="V56" s="224"/>
      <c r="W56" s="224"/>
      <c r="X56" s="224"/>
      <c r="Y56" s="224"/>
      <c r="Z56" s="214"/>
      <c r="AA56" s="214"/>
      <c r="AB56" s="214"/>
      <c r="AC56" s="214"/>
      <c r="AD56" s="214"/>
      <c r="AE56" s="214"/>
      <c r="AF56" s="214"/>
      <c r="AG56" s="214" t="s">
        <v>169</v>
      </c>
      <c r="AH56" s="214"/>
      <c r="AI56" s="214"/>
      <c r="AJ56" s="214"/>
      <c r="AK56" s="214"/>
      <c r="AL56" s="214"/>
      <c r="AM56" s="214"/>
      <c r="AN56" s="214"/>
      <c r="AO56" s="214"/>
      <c r="AP56" s="214"/>
      <c r="AQ56" s="214"/>
      <c r="AR56" s="214"/>
      <c r="AS56" s="214"/>
      <c r="AT56" s="214"/>
      <c r="AU56" s="214"/>
      <c r="AV56" s="214"/>
      <c r="AW56" s="214"/>
      <c r="AX56" s="214"/>
      <c r="AY56" s="214"/>
      <c r="AZ56" s="214"/>
      <c r="BA56" s="214"/>
      <c r="BB56" s="214"/>
      <c r="BC56" s="214"/>
      <c r="BD56" s="214"/>
      <c r="BE56" s="214"/>
      <c r="BF56" s="214"/>
      <c r="BG56" s="214"/>
      <c r="BH56" s="214"/>
    </row>
    <row r="57" spans="1:60" outlineLevel="3" x14ac:dyDescent="0.2">
      <c r="A57" s="221"/>
      <c r="B57" s="222"/>
      <c r="C57" s="254" t="s">
        <v>206</v>
      </c>
      <c r="D57" s="248"/>
      <c r="E57" s="248"/>
      <c r="F57" s="248"/>
      <c r="G57" s="248"/>
      <c r="H57" s="224"/>
      <c r="I57" s="224"/>
      <c r="J57" s="224"/>
      <c r="K57" s="224"/>
      <c r="L57" s="224"/>
      <c r="M57" s="224"/>
      <c r="N57" s="223"/>
      <c r="O57" s="223"/>
      <c r="P57" s="223"/>
      <c r="Q57" s="223"/>
      <c r="R57" s="224"/>
      <c r="S57" s="224"/>
      <c r="T57" s="224"/>
      <c r="U57" s="224"/>
      <c r="V57" s="224"/>
      <c r="W57" s="224"/>
      <c r="X57" s="224"/>
      <c r="Y57" s="224"/>
      <c r="Z57" s="214"/>
      <c r="AA57" s="214"/>
      <c r="AB57" s="214"/>
      <c r="AC57" s="214"/>
      <c r="AD57" s="214"/>
      <c r="AE57" s="214"/>
      <c r="AF57" s="214"/>
      <c r="AG57" s="214" t="s">
        <v>169</v>
      </c>
      <c r="AH57" s="214"/>
      <c r="AI57" s="214"/>
      <c r="AJ57" s="214"/>
      <c r="AK57" s="214"/>
      <c r="AL57" s="214"/>
      <c r="AM57" s="214"/>
      <c r="AN57" s="214"/>
      <c r="AO57" s="214"/>
      <c r="AP57" s="214"/>
      <c r="AQ57" s="214"/>
      <c r="AR57" s="214"/>
      <c r="AS57" s="214"/>
      <c r="AT57" s="214"/>
      <c r="AU57" s="214"/>
      <c r="AV57" s="214"/>
      <c r="AW57" s="214"/>
      <c r="AX57" s="214"/>
      <c r="AY57" s="214"/>
      <c r="AZ57" s="214"/>
      <c r="BA57" s="214"/>
      <c r="BB57" s="214"/>
      <c r="BC57" s="214"/>
      <c r="BD57" s="214"/>
      <c r="BE57" s="214"/>
      <c r="BF57" s="214"/>
      <c r="BG57" s="214"/>
      <c r="BH57" s="214"/>
    </row>
    <row r="58" spans="1:60" outlineLevel="3" x14ac:dyDescent="0.2">
      <c r="A58" s="221"/>
      <c r="B58" s="222"/>
      <c r="C58" s="254" t="s">
        <v>207</v>
      </c>
      <c r="D58" s="248"/>
      <c r="E58" s="248"/>
      <c r="F58" s="248"/>
      <c r="G58" s="248"/>
      <c r="H58" s="224"/>
      <c r="I58" s="224"/>
      <c r="J58" s="224"/>
      <c r="K58" s="224"/>
      <c r="L58" s="224"/>
      <c r="M58" s="224"/>
      <c r="N58" s="223"/>
      <c r="O58" s="223"/>
      <c r="P58" s="223"/>
      <c r="Q58" s="223"/>
      <c r="R58" s="224"/>
      <c r="S58" s="224"/>
      <c r="T58" s="224"/>
      <c r="U58" s="224"/>
      <c r="V58" s="224"/>
      <c r="W58" s="224"/>
      <c r="X58" s="224"/>
      <c r="Y58" s="224"/>
      <c r="Z58" s="214"/>
      <c r="AA58" s="214"/>
      <c r="AB58" s="214"/>
      <c r="AC58" s="214"/>
      <c r="AD58" s="214"/>
      <c r="AE58" s="214"/>
      <c r="AF58" s="214"/>
      <c r="AG58" s="214" t="s">
        <v>169</v>
      </c>
      <c r="AH58" s="214"/>
      <c r="AI58" s="214"/>
      <c r="AJ58" s="214"/>
      <c r="AK58" s="214"/>
      <c r="AL58" s="214"/>
      <c r="AM58" s="214"/>
      <c r="AN58" s="214"/>
      <c r="AO58" s="214"/>
      <c r="AP58" s="214"/>
      <c r="AQ58" s="214"/>
      <c r="AR58" s="214"/>
      <c r="AS58" s="214"/>
      <c r="AT58" s="214"/>
      <c r="AU58" s="214"/>
      <c r="AV58" s="214"/>
      <c r="AW58" s="214"/>
      <c r="AX58" s="214"/>
      <c r="AY58" s="214"/>
      <c r="AZ58" s="214"/>
      <c r="BA58" s="214"/>
      <c r="BB58" s="214"/>
      <c r="BC58" s="214"/>
      <c r="BD58" s="214"/>
      <c r="BE58" s="214"/>
      <c r="BF58" s="214"/>
      <c r="BG58" s="214"/>
      <c r="BH58" s="214"/>
    </row>
    <row r="59" spans="1:60" outlineLevel="3" x14ac:dyDescent="0.2">
      <c r="A59" s="221"/>
      <c r="B59" s="222"/>
      <c r="C59" s="254" t="s">
        <v>208</v>
      </c>
      <c r="D59" s="248"/>
      <c r="E59" s="248"/>
      <c r="F59" s="248"/>
      <c r="G59" s="248"/>
      <c r="H59" s="224"/>
      <c r="I59" s="224"/>
      <c r="J59" s="224"/>
      <c r="K59" s="224"/>
      <c r="L59" s="224"/>
      <c r="M59" s="224"/>
      <c r="N59" s="223"/>
      <c r="O59" s="223"/>
      <c r="P59" s="223"/>
      <c r="Q59" s="223"/>
      <c r="R59" s="224"/>
      <c r="S59" s="224"/>
      <c r="T59" s="224"/>
      <c r="U59" s="224"/>
      <c r="V59" s="224"/>
      <c r="W59" s="224"/>
      <c r="X59" s="224"/>
      <c r="Y59" s="224"/>
      <c r="Z59" s="214"/>
      <c r="AA59" s="214"/>
      <c r="AB59" s="214"/>
      <c r="AC59" s="214"/>
      <c r="AD59" s="214"/>
      <c r="AE59" s="214"/>
      <c r="AF59" s="214"/>
      <c r="AG59" s="214" t="s">
        <v>169</v>
      </c>
      <c r="AH59" s="214"/>
      <c r="AI59" s="214"/>
      <c r="AJ59" s="214"/>
      <c r="AK59" s="214"/>
      <c r="AL59" s="214"/>
      <c r="AM59" s="214"/>
      <c r="AN59" s="214"/>
      <c r="AO59" s="214"/>
      <c r="AP59" s="214"/>
      <c r="AQ59" s="214"/>
      <c r="AR59" s="214"/>
      <c r="AS59" s="214"/>
      <c r="AT59" s="214"/>
      <c r="AU59" s="214"/>
      <c r="AV59" s="214"/>
      <c r="AW59" s="214"/>
      <c r="AX59" s="214"/>
      <c r="AY59" s="214"/>
      <c r="AZ59" s="214"/>
      <c r="BA59" s="214"/>
      <c r="BB59" s="214"/>
      <c r="BC59" s="214"/>
      <c r="BD59" s="214"/>
      <c r="BE59" s="214"/>
      <c r="BF59" s="214"/>
      <c r="BG59" s="214"/>
      <c r="BH59" s="214"/>
    </row>
    <row r="60" spans="1:60" outlineLevel="3" x14ac:dyDescent="0.2">
      <c r="A60" s="221"/>
      <c r="B60" s="222"/>
      <c r="C60" s="254" t="s">
        <v>209</v>
      </c>
      <c r="D60" s="248"/>
      <c r="E60" s="248"/>
      <c r="F60" s="248"/>
      <c r="G60" s="248"/>
      <c r="H60" s="224"/>
      <c r="I60" s="224"/>
      <c r="J60" s="224"/>
      <c r="K60" s="224"/>
      <c r="L60" s="224"/>
      <c r="M60" s="224"/>
      <c r="N60" s="223"/>
      <c r="O60" s="223"/>
      <c r="P60" s="223"/>
      <c r="Q60" s="223"/>
      <c r="R60" s="224"/>
      <c r="S60" s="224"/>
      <c r="T60" s="224"/>
      <c r="U60" s="224"/>
      <c r="V60" s="224"/>
      <c r="W60" s="224"/>
      <c r="X60" s="224"/>
      <c r="Y60" s="224"/>
      <c r="Z60" s="214"/>
      <c r="AA60" s="214"/>
      <c r="AB60" s="214"/>
      <c r="AC60" s="214"/>
      <c r="AD60" s="214"/>
      <c r="AE60" s="214"/>
      <c r="AF60" s="214"/>
      <c r="AG60" s="214" t="s">
        <v>169</v>
      </c>
      <c r="AH60" s="214"/>
      <c r="AI60" s="214"/>
      <c r="AJ60" s="214"/>
      <c r="AK60" s="214"/>
      <c r="AL60" s="214"/>
      <c r="AM60" s="214"/>
      <c r="AN60" s="214"/>
      <c r="AO60" s="214"/>
      <c r="AP60" s="214"/>
      <c r="AQ60" s="214"/>
      <c r="AR60" s="214"/>
      <c r="AS60" s="214"/>
      <c r="AT60" s="214"/>
      <c r="AU60" s="214"/>
      <c r="AV60" s="214"/>
      <c r="AW60" s="214"/>
      <c r="AX60" s="214"/>
      <c r="AY60" s="214"/>
      <c r="AZ60" s="214"/>
      <c r="BA60" s="214"/>
      <c r="BB60" s="214"/>
      <c r="BC60" s="214"/>
      <c r="BD60" s="214"/>
      <c r="BE60" s="214"/>
      <c r="BF60" s="214"/>
      <c r="BG60" s="214"/>
      <c r="BH60" s="214"/>
    </row>
    <row r="61" spans="1:60" outlineLevel="3" x14ac:dyDescent="0.2">
      <c r="A61" s="221"/>
      <c r="B61" s="222"/>
      <c r="C61" s="254" t="s">
        <v>210</v>
      </c>
      <c r="D61" s="248"/>
      <c r="E61" s="248"/>
      <c r="F61" s="248"/>
      <c r="G61" s="248"/>
      <c r="H61" s="224"/>
      <c r="I61" s="224"/>
      <c r="J61" s="224"/>
      <c r="K61" s="224"/>
      <c r="L61" s="224"/>
      <c r="M61" s="224"/>
      <c r="N61" s="223"/>
      <c r="O61" s="223"/>
      <c r="P61" s="223"/>
      <c r="Q61" s="223"/>
      <c r="R61" s="224"/>
      <c r="S61" s="224"/>
      <c r="T61" s="224"/>
      <c r="U61" s="224"/>
      <c r="V61" s="224"/>
      <c r="W61" s="224"/>
      <c r="X61" s="224"/>
      <c r="Y61" s="224"/>
      <c r="Z61" s="214"/>
      <c r="AA61" s="214"/>
      <c r="AB61" s="214"/>
      <c r="AC61" s="214"/>
      <c r="AD61" s="214"/>
      <c r="AE61" s="214"/>
      <c r="AF61" s="214"/>
      <c r="AG61" s="214" t="s">
        <v>169</v>
      </c>
      <c r="AH61" s="214"/>
      <c r="AI61" s="214"/>
      <c r="AJ61" s="214"/>
      <c r="AK61" s="214"/>
      <c r="AL61" s="214"/>
      <c r="AM61" s="214"/>
      <c r="AN61" s="214"/>
      <c r="AO61" s="214"/>
      <c r="AP61" s="214"/>
      <c r="AQ61" s="214"/>
      <c r="AR61" s="214"/>
      <c r="AS61" s="214"/>
      <c r="AT61" s="214"/>
      <c r="AU61" s="214"/>
      <c r="AV61" s="214"/>
      <c r="AW61" s="214"/>
      <c r="AX61" s="214"/>
      <c r="AY61" s="214"/>
      <c r="AZ61" s="214"/>
      <c r="BA61" s="214"/>
      <c r="BB61" s="214"/>
      <c r="BC61" s="214"/>
      <c r="BD61" s="214"/>
      <c r="BE61" s="214"/>
      <c r="BF61" s="214"/>
      <c r="BG61" s="214"/>
      <c r="BH61" s="214"/>
    </row>
    <row r="62" spans="1:60" outlineLevel="3" x14ac:dyDescent="0.2">
      <c r="A62" s="221"/>
      <c r="B62" s="222"/>
      <c r="C62" s="254" t="s">
        <v>211</v>
      </c>
      <c r="D62" s="248"/>
      <c r="E62" s="248"/>
      <c r="F62" s="248"/>
      <c r="G62" s="248"/>
      <c r="H62" s="224"/>
      <c r="I62" s="224"/>
      <c r="J62" s="224"/>
      <c r="K62" s="224"/>
      <c r="L62" s="224"/>
      <c r="M62" s="224"/>
      <c r="N62" s="223"/>
      <c r="O62" s="223"/>
      <c r="P62" s="223"/>
      <c r="Q62" s="223"/>
      <c r="R62" s="224"/>
      <c r="S62" s="224"/>
      <c r="T62" s="224"/>
      <c r="U62" s="224"/>
      <c r="V62" s="224"/>
      <c r="W62" s="224"/>
      <c r="X62" s="224"/>
      <c r="Y62" s="224"/>
      <c r="Z62" s="214"/>
      <c r="AA62" s="214"/>
      <c r="AB62" s="214"/>
      <c r="AC62" s="214"/>
      <c r="AD62" s="214"/>
      <c r="AE62" s="214"/>
      <c r="AF62" s="214"/>
      <c r="AG62" s="214" t="s">
        <v>169</v>
      </c>
      <c r="AH62" s="214"/>
      <c r="AI62" s="214"/>
      <c r="AJ62" s="214"/>
      <c r="AK62" s="214"/>
      <c r="AL62" s="214"/>
      <c r="AM62" s="214"/>
      <c r="AN62" s="214"/>
      <c r="AO62" s="214"/>
      <c r="AP62" s="214"/>
      <c r="AQ62" s="214"/>
      <c r="AR62" s="214"/>
      <c r="AS62" s="214"/>
      <c r="AT62" s="214"/>
      <c r="AU62" s="214"/>
      <c r="AV62" s="214"/>
      <c r="AW62" s="214"/>
      <c r="AX62" s="214"/>
      <c r="AY62" s="214"/>
      <c r="AZ62" s="214"/>
      <c r="BA62" s="214"/>
      <c r="BB62" s="214"/>
      <c r="BC62" s="214"/>
      <c r="BD62" s="214"/>
      <c r="BE62" s="214"/>
      <c r="BF62" s="214"/>
      <c r="BG62" s="214"/>
      <c r="BH62" s="214"/>
    </row>
    <row r="63" spans="1:60" outlineLevel="3" x14ac:dyDescent="0.2">
      <c r="A63" s="221"/>
      <c r="B63" s="222"/>
      <c r="C63" s="254" t="s">
        <v>212</v>
      </c>
      <c r="D63" s="248"/>
      <c r="E63" s="248"/>
      <c r="F63" s="248"/>
      <c r="G63" s="248"/>
      <c r="H63" s="224"/>
      <c r="I63" s="224"/>
      <c r="J63" s="224"/>
      <c r="K63" s="224"/>
      <c r="L63" s="224"/>
      <c r="M63" s="224"/>
      <c r="N63" s="223"/>
      <c r="O63" s="223"/>
      <c r="P63" s="223"/>
      <c r="Q63" s="223"/>
      <c r="R63" s="224"/>
      <c r="S63" s="224"/>
      <c r="T63" s="224"/>
      <c r="U63" s="224"/>
      <c r="V63" s="224"/>
      <c r="W63" s="224"/>
      <c r="X63" s="224"/>
      <c r="Y63" s="224"/>
      <c r="Z63" s="214"/>
      <c r="AA63" s="214"/>
      <c r="AB63" s="214"/>
      <c r="AC63" s="214"/>
      <c r="AD63" s="214"/>
      <c r="AE63" s="214"/>
      <c r="AF63" s="214"/>
      <c r="AG63" s="214" t="s">
        <v>169</v>
      </c>
      <c r="AH63" s="214"/>
      <c r="AI63" s="214"/>
      <c r="AJ63" s="214"/>
      <c r="AK63" s="214"/>
      <c r="AL63" s="214"/>
      <c r="AM63" s="214"/>
      <c r="AN63" s="214"/>
      <c r="AO63" s="214"/>
      <c r="AP63" s="214"/>
      <c r="AQ63" s="214"/>
      <c r="AR63" s="214"/>
      <c r="AS63" s="214"/>
      <c r="AT63" s="214"/>
      <c r="AU63" s="214"/>
      <c r="AV63" s="214"/>
      <c r="AW63" s="214"/>
      <c r="AX63" s="214"/>
      <c r="AY63" s="214"/>
      <c r="AZ63" s="214"/>
      <c r="BA63" s="214"/>
      <c r="BB63" s="214"/>
      <c r="BC63" s="214"/>
      <c r="BD63" s="214"/>
      <c r="BE63" s="214"/>
      <c r="BF63" s="214"/>
      <c r="BG63" s="214"/>
      <c r="BH63" s="214"/>
    </row>
    <row r="64" spans="1:60" outlineLevel="3" x14ac:dyDescent="0.2">
      <c r="A64" s="221"/>
      <c r="B64" s="222"/>
      <c r="C64" s="254" t="s">
        <v>213</v>
      </c>
      <c r="D64" s="248"/>
      <c r="E64" s="248"/>
      <c r="F64" s="248"/>
      <c r="G64" s="248"/>
      <c r="H64" s="224"/>
      <c r="I64" s="224"/>
      <c r="J64" s="224"/>
      <c r="K64" s="224"/>
      <c r="L64" s="224"/>
      <c r="M64" s="224"/>
      <c r="N64" s="223"/>
      <c r="O64" s="223"/>
      <c r="P64" s="223"/>
      <c r="Q64" s="223"/>
      <c r="R64" s="224"/>
      <c r="S64" s="224"/>
      <c r="T64" s="224"/>
      <c r="U64" s="224"/>
      <c r="V64" s="224"/>
      <c r="W64" s="224"/>
      <c r="X64" s="224"/>
      <c r="Y64" s="224"/>
      <c r="Z64" s="214"/>
      <c r="AA64" s="214"/>
      <c r="AB64" s="214"/>
      <c r="AC64" s="214"/>
      <c r="AD64" s="214"/>
      <c r="AE64" s="214"/>
      <c r="AF64" s="214"/>
      <c r="AG64" s="214" t="s">
        <v>169</v>
      </c>
      <c r="AH64" s="214"/>
      <c r="AI64" s="214"/>
      <c r="AJ64" s="214"/>
      <c r="AK64" s="214"/>
      <c r="AL64" s="214"/>
      <c r="AM64" s="214"/>
      <c r="AN64" s="214"/>
      <c r="AO64" s="214"/>
      <c r="AP64" s="214"/>
      <c r="AQ64" s="214"/>
      <c r="AR64" s="214"/>
      <c r="AS64" s="214"/>
      <c r="AT64" s="214"/>
      <c r="AU64" s="214"/>
      <c r="AV64" s="214"/>
      <c r="AW64" s="214"/>
      <c r="AX64" s="214"/>
      <c r="AY64" s="214"/>
      <c r="AZ64" s="214"/>
      <c r="BA64" s="214"/>
      <c r="BB64" s="214"/>
      <c r="BC64" s="214"/>
      <c r="BD64" s="214"/>
      <c r="BE64" s="214"/>
      <c r="BF64" s="214"/>
      <c r="BG64" s="214"/>
      <c r="BH64" s="214"/>
    </row>
    <row r="65" spans="1:60" outlineLevel="3" x14ac:dyDescent="0.2">
      <c r="A65" s="221"/>
      <c r="B65" s="222"/>
      <c r="C65" s="254" t="s">
        <v>214</v>
      </c>
      <c r="D65" s="248"/>
      <c r="E65" s="248"/>
      <c r="F65" s="248"/>
      <c r="G65" s="248"/>
      <c r="H65" s="224"/>
      <c r="I65" s="224"/>
      <c r="J65" s="224"/>
      <c r="K65" s="224"/>
      <c r="L65" s="224"/>
      <c r="M65" s="224"/>
      <c r="N65" s="223"/>
      <c r="O65" s="223"/>
      <c r="P65" s="223"/>
      <c r="Q65" s="223"/>
      <c r="R65" s="224"/>
      <c r="S65" s="224"/>
      <c r="T65" s="224"/>
      <c r="U65" s="224"/>
      <c r="V65" s="224"/>
      <c r="W65" s="224"/>
      <c r="X65" s="224"/>
      <c r="Y65" s="224"/>
      <c r="Z65" s="214"/>
      <c r="AA65" s="214"/>
      <c r="AB65" s="214"/>
      <c r="AC65" s="214"/>
      <c r="AD65" s="214"/>
      <c r="AE65" s="214"/>
      <c r="AF65" s="214"/>
      <c r="AG65" s="214" t="s">
        <v>169</v>
      </c>
      <c r="AH65" s="214"/>
      <c r="AI65" s="214"/>
      <c r="AJ65" s="214"/>
      <c r="AK65" s="214"/>
      <c r="AL65" s="214"/>
      <c r="AM65" s="214"/>
      <c r="AN65" s="214"/>
      <c r="AO65" s="214"/>
      <c r="AP65" s="214"/>
      <c r="AQ65" s="214"/>
      <c r="AR65" s="214"/>
      <c r="AS65" s="214"/>
      <c r="AT65" s="214"/>
      <c r="AU65" s="214"/>
      <c r="AV65" s="214"/>
      <c r="AW65" s="214"/>
      <c r="AX65" s="214"/>
      <c r="AY65" s="214"/>
      <c r="AZ65" s="214"/>
      <c r="BA65" s="214"/>
      <c r="BB65" s="214"/>
      <c r="BC65" s="214"/>
      <c r="BD65" s="214"/>
      <c r="BE65" s="214"/>
      <c r="BF65" s="214"/>
      <c r="BG65" s="214"/>
      <c r="BH65" s="214"/>
    </row>
    <row r="66" spans="1:60" outlineLevel="3" x14ac:dyDescent="0.2">
      <c r="A66" s="221"/>
      <c r="B66" s="222"/>
      <c r="C66" s="254" t="s">
        <v>215</v>
      </c>
      <c r="D66" s="248"/>
      <c r="E66" s="248"/>
      <c r="F66" s="248"/>
      <c r="G66" s="248"/>
      <c r="H66" s="224"/>
      <c r="I66" s="224"/>
      <c r="J66" s="224"/>
      <c r="K66" s="224"/>
      <c r="L66" s="224"/>
      <c r="M66" s="224"/>
      <c r="N66" s="223"/>
      <c r="O66" s="223"/>
      <c r="P66" s="223"/>
      <c r="Q66" s="223"/>
      <c r="R66" s="224"/>
      <c r="S66" s="224"/>
      <c r="T66" s="224"/>
      <c r="U66" s="224"/>
      <c r="V66" s="224"/>
      <c r="W66" s="224"/>
      <c r="X66" s="224"/>
      <c r="Y66" s="224"/>
      <c r="Z66" s="214"/>
      <c r="AA66" s="214"/>
      <c r="AB66" s="214"/>
      <c r="AC66" s="214"/>
      <c r="AD66" s="214"/>
      <c r="AE66" s="214"/>
      <c r="AF66" s="214"/>
      <c r="AG66" s="214" t="s">
        <v>169</v>
      </c>
      <c r="AH66" s="214"/>
      <c r="AI66" s="214"/>
      <c r="AJ66" s="214"/>
      <c r="AK66" s="214"/>
      <c r="AL66" s="214"/>
      <c r="AM66" s="214"/>
      <c r="AN66" s="214"/>
      <c r="AO66" s="214"/>
      <c r="AP66" s="214"/>
      <c r="AQ66" s="214"/>
      <c r="AR66" s="214"/>
      <c r="AS66" s="214"/>
      <c r="AT66" s="214"/>
      <c r="AU66" s="214"/>
      <c r="AV66" s="214"/>
      <c r="AW66" s="214"/>
      <c r="AX66" s="214"/>
      <c r="AY66" s="214"/>
      <c r="AZ66" s="214"/>
      <c r="BA66" s="214"/>
      <c r="BB66" s="214"/>
      <c r="BC66" s="214"/>
      <c r="BD66" s="214"/>
      <c r="BE66" s="214"/>
      <c r="BF66" s="214"/>
      <c r="BG66" s="214"/>
      <c r="BH66" s="214"/>
    </row>
    <row r="67" spans="1:60" outlineLevel="3" x14ac:dyDescent="0.2">
      <c r="A67" s="221"/>
      <c r="B67" s="222"/>
      <c r="C67" s="254" t="s">
        <v>216</v>
      </c>
      <c r="D67" s="248"/>
      <c r="E67" s="248"/>
      <c r="F67" s="248"/>
      <c r="G67" s="248"/>
      <c r="H67" s="224"/>
      <c r="I67" s="224"/>
      <c r="J67" s="224"/>
      <c r="K67" s="224"/>
      <c r="L67" s="224"/>
      <c r="M67" s="224"/>
      <c r="N67" s="223"/>
      <c r="O67" s="223"/>
      <c r="P67" s="223"/>
      <c r="Q67" s="223"/>
      <c r="R67" s="224"/>
      <c r="S67" s="224"/>
      <c r="T67" s="224"/>
      <c r="U67" s="224"/>
      <c r="V67" s="224"/>
      <c r="W67" s="224"/>
      <c r="X67" s="224"/>
      <c r="Y67" s="224"/>
      <c r="Z67" s="214"/>
      <c r="AA67" s="214"/>
      <c r="AB67" s="214"/>
      <c r="AC67" s="214"/>
      <c r="AD67" s="214"/>
      <c r="AE67" s="214"/>
      <c r="AF67" s="214"/>
      <c r="AG67" s="214" t="s">
        <v>169</v>
      </c>
      <c r="AH67" s="214"/>
      <c r="AI67" s="214"/>
      <c r="AJ67" s="214"/>
      <c r="AK67" s="214"/>
      <c r="AL67" s="214"/>
      <c r="AM67" s="214"/>
      <c r="AN67" s="214"/>
      <c r="AO67" s="214"/>
      <c r="AP67" s="214"/>
      <c r="AQ67" s="214"/>
      <c r="AR67" s="214"/>
      <c r="AS67" s="214"/>
      <c r="AT67" s="214"/>
      <c r="AU67" s="214"/>
      <c r="AV67" s="214"/>
      <c r="AW67" s="214"/>
      <c r="AX67" s="214"/>
      <c r="AY67" s="214"/>
      <c r="AZ67" s="214"/>
      <c r="BA67" s="214"/>
      <c r="BB67" s="214"/>
      <c r="BC67" s="214"/>
      <c r="BD67" s="214"/>
      <c r="BE67" s="214"/>
      <c r="BF67" s="214"/>
      <c r="BG67" s="214"/>
      <c r="BH67" s="214"/>
    </row>
    <row r="68" spans="1:60" outlineLevel="3" x14ac:dyDescent="0.2">
      <c r="A68" s="221"/>
      <c r="B68" s="222"/>
      <c r="C68" s="254" t="s">
        <v>217</v>
      </c>
      <c r="D68" s="248"/>
      <c r="E68" s="248"/>
      <c r="F68" s="248"/>
      <c r="G68" s="248"/>
      <c r="H68" s="224"/>
      <c r="I68" s="224"/>
      <c r="J68" s="224"/>
      <c r="K68" s="224"/>
      <c r="L68" s="224"/>
      <c r="M68" s="224"/>
      <c r="N68" s="223"/>
      <c r="O68" s="223"/>
      <c r="P68" s="223"/>
      <c r="Q68" s="223"/>
      <c r="R68" s="224"/>
      <c r="S68" s="224"/>
      <c r="T68" s="224"/>
      <c r="U68" s="224"/>
      <c r="V68" s="224"/>
      <c r="W68" s="224"/>
      <c r="X68" s="224"/>
      <c r="Y68" s="224"/>
      <c r="Z68" s="214"/>
      <c r="AA68" s="214"/>
      <c r="AB68" s="214"/>
      <c r="AC68" s="214"/>
      <c r="AD68" s="214"/>
      <c r="AE68" s="214"/>
      <c r="AF68" s="214"/>
      <c r="AG68" s="214" t="s">
        <v>169</v>
      </c>
      <c r="AH68" s="214"/>
      <c r="AI68" s="214"/>
      <c r="AJ68" s="214"/>
      <c r="AK68" s="214"/>
      <c r="AL68" s="214"/>
      <c r="AM68" s="214"/>
      <c r="AN68" s="214"/>
      <c r="AO68" s="214"/>
      <c r="AP68" s="214"/>
      <c r="AQ68" s="214"/>
      <c r="AR68" s="214"/>
      <c r="AS68" s="214"/>
      <c r="AT68" s="214"/>
      <c r="AU68" s="214"/>
      <c r="AV68" s="214"/>
      <c r="AW68" s="214"/>
      <c r="AX68" s="214"/>
      <c r="AY68" s="214"/>
      <c r="AZ68" s="214"/>
      <c r="BA68" s="214"/>
      <c r="BB68" s="214"/>
      <c r="BC68" s="214"/>
      <c r="BD68" s="214"/>
      <c r="BE68" s="214"/>
      <c r="BF68" s="214"/>
      <c r="BG68" s="214"/>
      <c r="BH68" s="214"/>
    </row>
    <row r="69" spans="1:60" outlineLevel="3" x14ac:dyDescent="0.2">
      <c r="A69" s="221"/>
      <c r="B69" s="222"/>
      <c r="C69" s="254" t="s">
        <v>218</v>
      </c>
      <c r="D69" s="248"/>
      <c r="E69" s="248"/>
      <c r="F69" s="248"/>
      <c r="G69" s="248"/>
      <c r="H69" s="224"/>
      <c r="I69" s="224"/>
      <c r="J69" s="224"/>
      <c r="K69" s="224"/>
      <c r="L69" s="224"/>
      <c r="M69" s="224"/>
      <c r="N69" s="223"/>
      <c r="O69" s="223"/>
      <c r="P69" s="223"/>
      <c r="Q69" s="223"/>
      <c r="R69" s="224"/>
      <c r="S69" s="224"/>
      <c r="T69" s="224"/>
      <c r="U69" s="224"/>
      <c r="V69" s="224"/>
      <c r="W69" s="224"/>
      <c r="X69" s="224"/>
      <c r="Y69" s="224"/>
      <c r="Z69" s="214"/>
      <c r="AA69" s="214"/>
      <c r="AB69" s="214"/>
      <c r="AC69" s="214"/>
      <c r="AD69" s="214"/>
      <c r="AE69" s="214"/>
      <c r="AF69" s="214"/>
      <c r="AG69" s="214" t="s">
        <v>169</v>
      </c>
      <c r="AH69" s="214"/>
      <c r="AI69" s="214"/>
      <c r="AJ69" s="214"/>
      <c r="AK69" s="214"/>
      <c r="AL69" s="214"/>
      <c r="AM69" s="214"/>
      <c r="AN69" s="214"/>
      <c r="AO69" s="214"/>
      <c r="AP69" s="214"/>
      <c r="AQ69" s="214"/>
      <c r="AR69" s="214"/>
      <c r="AS69" s="214"/>
      <c r="AT69" s="214"/>
      <c r="AU69" s="214"/>
      <c r="AV69" s="214"/>
      <c r="AW69" s="214"/>
      <c r="AX69" s="214"/>
      <c r="AY69" s="214"/>
      <c r="AZ69" s="214"/>
      <c r="BA69" s="214"/>
      <c r="BB69" s="214"/>
      <c r="BC69" s="214"/>
      <c r="BD69" s="214"/>
      <c r="BE69" s="214"/>
      <c r="BF69" s="214"/>
      <c r="BG69" s="214"/>
      <c r="BH69" s="214"/>
    </row>
    <row r="70" spans="1:60" outlineLevel="3" x14ac:dyDescent="0.2">
      <c r="A70" s="221"/>
      <c r="B70" s="222"/>
      <c r="C70" s="254" t="s">
        <v>219</v>
      </c>
      <c r="D70" s="248"/>
      <c r="E70" s="248"/>
      <c r="F70" s="248"/>
      <c r="G70" s="248"/>
      <c r="H70" s="224"/>
      <c r="I70" s="224"/>
      <c r="J70" s="224"/>
      <c r="K70" s="224"/>
      <c r="L70" s="224"/>
      <c r="M70" s="224"/>
      <c r="N70" s="223"/>
      <c r="O70" s="223"/>
      <c r="P70" s="223"/>
      <c r="Q70" s="223"/>
      <c r="R70" s="224"/>
      <c r="S70" s="224"/>
      <c r="T70" s="224"/>
      <c r="U70" s="224"/>
      <c r="V70" s="224"/>
      <c r="W70" s="224"/>
      <c r="X70" s="224"/>
      <c r="Y70" s="224"/>
      <c r="Z70" s="214"/>
      <c r="AA70" s="214"/>
      <c r="AB70" s="214"/>
      <c r="AC70" s="214"/>
      <c r="AD70" s="214"/>
      <c r="AE70" s="214"/>
      <c r="AF70" s="214"/>
      <c r="AG70" s="214" t="s">
        <v>169</v>
      </c>
      <c r="AH70" s="214"/>
      <c r="AI70" s="214"/>
      <c r="AJ70" s="214"/>
      <c r="AK70" s="214"/>
      <c r="AL70" s="214"/>
      <c r="AM70" s="214"/>
      <c r="AN70" s="214"/>
      <c r="AO70" s="214"/>
      <c r="AP70" s="214"/>
      <c r="AQ70" s="214"/>
      <c r="AR70" s="214"/>
      <c r="AS70" s="214"/>
      <c r="AT70" s="214"/>
      <c r="AU70" s="214"/>
      <c r="AV70" s="214"/>
      <c r="AW70" s="214"/>
      <c r="AX70" s="214"/>
      <c r="AY70" s="214"/>
      <c r="AZ70" s="214"/>
      <c r="BA70" s="214"/>
      <c r="BB70" s="214"/>
      <c r="BC70" s="214"/>
      <c r="BD70" s="214"/>
      <c r="BE70" s="214"/>
      <c r="BF70" s="214"/>
      <c r="BG70" s="214"/>
      <c r="BH70" s="214"/>
    </row>
    <row r="71" spans="1:60" outlineLevel="3" x14ac:dyDescent="0.2">
      <c r="A71" s="221"/>
      <c r="B71" s="222"/>
      <c r="C71" s="254" t="s">
        <v>220</v>
      </c>
      <c r="D71" s="248"/>
      <c r="E71" s="248"/>
      <c r="F71" s="248"/>
      <c r="G71" s="248"/>
      <c r="H71" s="224"/>
      <c r="I71" s="224"/>
      <c r="J71" s="224"/>
      <c r="K71" s="224"/>
      <c r="L71" s="224"/>
      <c r="M71" s="224"/>
      <c r="N71" s="223"/>
      <c r="O71" s="223"/>
      <c r="P71" s="223"/>
      <c r="Q71" s="223"/>
      <c r="R71" s="224"/>
      <c r="S71" s="224"/>
      <c r="T71" s="224"/>
      <c r="U71" s="224"/>
      <c r="V71" s="224"/>
      <c r="W71" s="224"/>
      <c r="X71" s="224"/>
      <c r="Y71" s="224"/>
      <c r="Z71" s="214"/>
      <c r="AA71" s="214"/>
      <c r="AB71" s="214"/>
      <c r="AC71" s="214"/>
      <c r="AD71" s="214"/>
      <c r="AE71" s="214"/>
      <c r="AF71" s="214"/>
      <c r="AG71" s="214" t="s">
        <v>169</v>
      </c>
      <c r="AH71" s="214"/>
      <c r="AI71" s="214"/>
      <c r="AJ71" s="214"/>
      <c r="AK71" s="214"/>
      <c r="AL71" s="214"/>
      <c r="AM71" s="214"/>
      <c r="AN71" s="214"/>
      <c r="AO71" s="214"/>
      <c r="AP71" s="214"/>
      <c r="AQ71" s="214"/>
      <c r="AR71" s="214"/>
      <c r="AS71" s="214"/>
      <c r="AT71" s="214"/>
      <c r="AU71" s="214"/>
      <c r="AV71" s="214"/>
      <c r="AW71" s="214"/>
      <c r="AX71" s="214"/>
      <c r="AY71" s="214"/>
      <c r="AZ71" s="214"/>
      <c r="BA71" s="214"/>
      <c r="BB71" s="214"/>
      <c r="BC71" s="214"/>
      <c r="BD71" s="214"/>
      <c r="BE71" s="214"/>
      <c r="BF71" s="214"/>
      <c r="BG71" s="214"/>
      <c r="BH71" s="214"/>
    </row>
    <row r="72" spans="1:60" ht="22.5" outlineLevel="3" x14ac:dyDescent="0.2">
      <c r="A72" s="221"/>
      <c r="B72" s="222"/>
      <c r="C72" s="254" t="s">
        <v>221</v>
      </c>
      <c r="D72" s="248"/>
      <c r="E72" s="248"/>
      <c r="F72" s="248"/>
      <c r="G72" s="248"/>
      <c r="H72" s="224"/>
      <c r="I72" s="224"/>
      <c r="J72" s="224"/>
      <c r="K72" s="224"/>
      <c r="L72" s="224"/>
      <c r="M72" s="224"/>
      <c r="N72" s="223"/>
      <c r="O72" s="223"/>
      <c r="P72" s="223"/>
      <c r="Q72" s="223"/>
      <c r="R72" s="224"/>
      <c r="S72" s="224"/>
      <c r="T72" s="224"/>
      <c r="U72" s="224"/>
      <c r="V72" s="224"/>
      <c r="W72" s="224"/>
      <c r="X72" s="224"/>
      <c r="Y72" s="224"/>
      <c r="Z72" s="214"/>
      <c r="AA72" s="214"/>
      <c r="AB72" s="214"/>
      <c r="AC72" s="214"/>
      <c r="AD72" s="214"/>
      <c r="AE72" s="214"/>
      <c r="AF72" s="214"/>
      <c r="AG72" s="214" t="s">
        <v>169</v>
      </c>
      <c r="AH72" s="214"/>
      <c r="AI72" s="214"/>
      <c r="AJ72" s="214"/>
      <c r="AK72" s="214"/>
      <c r="AL72" s="214"/>
      <c r="AM72" s="214"/>
      <c r="AN72" s="214"/>
      <c r="AO72" s="214"/>
      <c r="AP72" s="214"/>
      <c r="AQ72" s="214"/>
      <c r="AR72" s="214"/>
      <c r="AS72" s="214"/>
      <c r="AT72" s="214"/>
      <c r="AU72" s="214"/>
      <c r="AV72" s="214"/>
      <c r="AW72" s="214"/>
      <c r="AX72" s="214"/>
      <c r="AY72" s="214"/>
      <c r="AZ72" s="214"/>
      <c r="BA72" s="245" t="str">
        <f>C72</f>
        <v>· VÝTAH MUSÍ BÝT SCHOPEN PROVOZU PO STANOVENOU DOBU EVAKUACE A MUSÍ BÝT NAVRŽEN PODLE ČSN EN 81-1 NEBO ČSN EN 81-2 A BÝT</v>
      </c>
      <c r="BB72" s="214"/>
      <c r="BC72" s="214"/>
      <c r="BD72" s="214"/>
      <c r="BE72" s="214"/>
      <c r="BF72" s="214"/>
      <c r="BG72" s="214"/>
      <c r="BH72" s="214"/>
    </row>
    <row r="73" spans="1:60" outlineLevel="3" x14ac:dyDescent="0.2">
      <c r="A73" s="221"/>
      <c r="B73" s="222"/>
      <c r="C73" s="254" t="s">
        <v>222</v>
      </c>
      <c r="D73" s="248"/>
      <c r="E73" s="248"/>
      <c r="F73" s="248"/>
      <c r="G73" s="248"/>
      <c r="H73" s="224"/>
      <c r="I73" s="224"/>
      <c r="J73" s="224"/>
      <c r="K73" s="224"/>
      <c r="L73" s="224"/>
      <c r="M73" s="224"/>
      <c r="N73" s="223"/>
      <c r="O73" s="223"/>
      <c r="P73" s="223"/>
      <c r="Q73" s="223"/>
      <c r="R73" s="224"/>
      <c r="S73" s="224"/>
      <c r="T73" s="224"/>
      <c r="U73" s="224"/>
      <c r="V73" s="224"/>
      <c r="W73" s="224"/>
      <c r="X73" s="224"/>
      <c r="Y73" s="224"/>
      <c r="Z73" s="214"/>
      <c r="AA73" s="214"/>
      <c r="AB73" s="214"/>
      <c r="AC73" s="214"/>
      <c r="AD73" s="214"/>
      <c r="AE73" s="214"/>
      <c r="AF73" s="214"/>
      <c r="AG73" s="214" t="s">
        <v>169</v>
      </c>
      <c r="AH73" s="214"/>
      <c r="AI73" s="214"/>
      <c r="AJ73" s="214"/>
      <c r="AK73" s="214"/>
      <c r="AL73" s="214"/>
      <c r="AM73" s="214"/>
      <c r="AN73" s="214"/>
      <c r="AO73" s="214"/>
      <c r="AP73" s="214"/>
      <c r="AQ73" s="214"/>
      <c r="AR73" s="214"/>
      <c r="AS73" s="214"/>
      <c r="AT73" s="214"/>
      <c r="AU73" s="214"/>
      <c r="AV73" s="214"/>
      <c r="AW73" s="214"/>
      <c r="AX73" s="214"/>
      <c r="AY73" s="214"/>
      <c r="AZ73" s="214"/>
      <c r="BA73" s="214"/>
      <c r="BB73" s="214"/>
      <c r="BC73" s="214"/>
      <c r="BD73" s="214"/>
      <c r="BE73" s="214"/>
      <c r="BF73" s="214"/>
      <c r="BG73" s="214"/>
      <c r="BH73" s="214"/>
    </row>
    <row r="74" spans="1:60" outlineLevel="3" x14ac:dyDescent="0.2">
      <c r="A74" s="221"/>
      <c r="B74" s="222"/>
      <c r="C74" s="254" t="s">
        <v>223</v>
      </c>
      <c r="D74" s="248"/>
      <c r="E74" s="248"/>
      <c r="F74" s="248"/>
      <c r="G74" s="248"/>
      <c r="H74" s="224"/>
      <c r="I74" s="224"/>
      <c r="J74" s="224"/>
      <c r="K74" s="224"/>
      <c r="L74" s="224"/>
      <c r="M74" s="224"/>
      <c r="N74" s="223"/>
      <c r="O74" s="223"/>
      <c r="P74" s="223"/>
      <c r="Q74" s="223"/>
      <c r="R74" s="224"/>
      <c r="S74" s="224"/>
      <c r="T74" s="224"/>
      <c r="U74" s="224"/>
      <c r="V74" s="224"/>
      <c r="W74" s="224"/>
      <c r="X74" s="224"/>
      <c r="Y74" s="224"/>
      <c r="Z74" s="214"/>
      <c r="AA74" s="214"/>
      <c r="AB74" s="214"/>
      <c r="AC74" s="214"/>
      <c r="AD74" s="214"/>
      <c r="AE74" s="214"/>
      <c r="AF74" s="214"/>
      <c r="AG74" s="214" t="s">
        <v>169</v>
      </c>
      <c r="AH74" s="214"/>
      <c r="AI74" s="214"/>
      <c r="AJ74" s="214"/>
      <c r="AK74" s="214"/>
      <c r="AL74" s="214"/>
      <c r="AM74" s="214"/>
      <c r="AN74" s="214"/>
      <c r="AO74" s="214"/>
      <c r="AP74" s="214"/>
      <c r="AQ74" s="214"/>
      <c r="AR74" s="214"/>
      <c r="AS74" s="214"/>
      <c r="AT74" s="214"/>
      <c r="AU74" s="214"/>
      <c r="AV74" s="214"/>
      <c r="AW74" s="214"/>
      <c r="AX74" s="214"/>
      <c r="AY74" s="214"/>
      <c r="AZ74" s="214"/>
      <c r="BA74" s="214"/>
      <c r="BB74" s="214"/>
      <c r="BC74" s="214"/>
      <c r="BD74" s="214"/>
      <c r="BE74" s="214"/>
      <c r="BF74" s="214"/>
      <c r="BG74" s="214"/>
      <c r="BH74" s="214"/>
    </row>
    <row r="75" spans="1:60" ht="22.5" outlineLevel="3" x14ac:dyDescent="0.2">
      <c r="A75" s="221"/>
      <c r="B75" s="222"/>
      <c r="C75" s="254" t="s">
        <v>224</v>
      </c>
      <c r="D75" s="248"/>
      <c r="E75" s="248"/>
      <c r="F75" s="248"/>
      <c r="G75" s="248"/>
      <c r="H75" s="224"/>
      <c r="I75" s="224"/>
      <c r="J75" s="224"/>
      <c r="K75" s="224"/>
      <c r="L75" s="224"/>
      <c r="M75" s="224"/>
      <c r="N75" s="223"/>
      <c r="O75" s="223"/>
      <c r="P75" s="223"/>
      <c r="Q75" s="223"/>
      <c r="R75" s="224"/>
      <c r="S75" s="224"/>
      <c r="T75" s="224"/>
      <c r="U75" s="224"/>
      <c r="V75" s="224"/>
      <c r="W75" s="224"/>
      <c r="X75" s="224"/>
      <c r="Y75" s="224"/>
      <c r="Z75" s="214"/>
      <c r="AA75" s="214"/>
      <c r="AB75" s="214"/>
      <c r="AC75" s="214"/>
      <c r="AD75" s="214"/>
      <c r="AE75" s="214"/>
      <c r="AF75" s="214"/>
      <c r="AG75" s="214" t="s">
        <v>169</v>
      </c>
      <c r="AH75" s="214"/>
      <c r="AI75" s="214"/>
      <c r="AJ75" s="214"/>
      <c r="AK75" s="214"/>
      <c r="AL75" s="214"/>
      <c r="AM75" s="214"/>
      <c r="AN75" s="214"/>
      <c r="AO75" s="214"/>
      <c r="AP75" s="214"/>
      <c r="AQ75" s="214"/>
      <c r="AR75" s="214"/>
      <c r="AS75" s="214"/>
      <c r="AT75" s="214"/>
      <c r="AU75" s="214"/>
      <c r="AV75" s="214"/>
      <c r="AW75" s="214"/>
      <c r="AX75" s="214"/>
      <c r="AY75" s="214"/>
      <c r="AZ75" s="214"/>
      <c r="BA75" s="245" t="str">
        <f>C75</f>
        <v>· VÝTAH MUSÍ MÍT TAKOVOU RYCHLOST, ABY DOBA JÍZDY MEZI NEJVZDÁLENĚJŠÍM MÍSTEM EVAKUACE, POČÍTÁNO OD UZAVŘENÍ DVEŘÍ VÝTAHU,</v>
      </c>
      <c r="BB75" s="214"/>
      <c r="BC75" s="214"/>
      <c r="BD75" s="214"/>
      <c r="BE75" s="214"/>
      <c r="BF75" s="214"/>
      <c r="BG75" s="214"/>
      <c r="BH75" s="214"/>
    </row>
    <row r="76" spans="1:60" ht="22.5" outlineLevel="3" x14ac:dyDescent="0.2">
      <c r="A76" s="221"/>
      <c r="B76" s="222"/>
      <c r="C76" s="254" t="s">
        <v>225</v>
      </c>
      <c r="D76" s="248"/>
      <c r="E76" s="248"/>
      <c r="F76" s="248"/>
      <c r="G76" s="248"/>
      <c r="H76" s="224"/>
      <c r="I76" s="224"/>
      <c r="J76" s="224"/>
      <c r="K76" s="224"/>
      <c r="L76" s="224"/>
      <c r="M76" s="224"/>
      <c r="N76" s="223"/>
      <c r="O76" s="223"/>
      <c r="P76" s="223"/>
      <c r="Q76" s="223"/>
      <c r="R76" s="224"/>
      <c r="S76" s="224"/>
      <c r="T76" s="224"/>
      <c r="U76" s="224"/>
      <c r="V76" s="224"/>
      <c r="W76" s="224"/>
      <c r="X76" s="224"/>
      <c r="Y76" s="224"/>
      <c r="Z76" s="214"/>
      <c r="AA76" s="214"/>
      <c r="AB76" s="214"/>
      <c r="AC76" s="214"/>
      <c r="AD76" s="214"/>
      <c r="AE76" s="214"/>
      <c r="AF76" s="214"/>
      <c r="AG76" s="214" t="s">
        <v>169</v>
      </c>
      <c r="AH76" s="214"/>
      <c r="AI76" s="214"/>
      <c r="AJ76" s="214"/>
      <c r="AK76" s="214"/>
      <c r="AL76" s="214"/>
      <c r="AM76" s="214"/>
      <c r="AN76" s="214"/>
      <c r="AO76" s="214"/>
      <c r="AP76" s="214"/>
      <c r="AQ76" s="214"/>
      <c r="AR76" s="214"/>
      <c r="AS76" s="214"/>
      <c r="AT76" s="214"/>
      <c r="AU76" s="214"/>
      <c r="AV76" s="214"/>
      <c r="AW76" s="214"/>
      <c r="AX76" s="214"/>
      <c r="AY76" s="214"/>
      <c r="AZ76" s="214"/>
      <c r="BA76" s="245" t="str">
        <f>C76</f>
        <v>A ÚROVNÍ, ZE KTERÉ EVAKUACE PROBÍHÁ NEPŘESÁHLA 60 s. DOBA JEDNOHO CYKLU EVAKUACE, KTERÁ ZAHRNUJE JÍZDU KLECE VÝTAHU Z</v>
      </c>
      <c r="BB76" s="214"/>
      <c r="BC76" s="214"/>
      <c r="BD76" s="214"/>
      <c r="BE76" s="214"/>
      <c r="BF76" s="214"/>
      <c r="BG76" s="214"/>
      <c r="BH76" s="214"/>
    </row>
    <row r="77" spans="1:60" outlineLevel="3" x14ac:dyDescent="0.2">
      <c r="A77" s="221"/>
      <c r="B77" s="222"/>
      <c r="C77" s="254" t="s">
        <v>226</v>
      </c>
      <c r="D77" s="248"/>
      <c r="E77" s="248"/>
      <c r="F77" s="248"/>
      <c r="G77" s="248"/>
      <c r="H77" s="224"/>
      <c r="I77" s="224"/>
      <c r="J77" s="224"/>
      <c r="K77" s="224"/>
      <c r="L77" s="224"/>
      <c r="M77" s="224"/>
      <c r="N77" s="223"/>
      <c r="O77" s="223"/>
      <c r="P77" s="223"/>
      <c r="Q77" s="223"/>
      <c r="R77" s="224"/>
      <c r="S77" s="224"/>
      <c r="T77" s="224"/>
      <c r="U77" s="224"/>
      <c r="V77" s="224"/>
      <c r="W77" s="224"/>
      <c r="X77" s="224"/>
      <c r="Y77" s="224"/>
      <c r="Z77" s="214"/>
      <c r="AA77" s="214"/>
      <c r="AB77" s="214"/>
      <c r="AC77" s="214"/>
      <c r="AD77" s="214"/>
      <c r="AE77" s="214"/>
      <c r="AF77" s="214"/>
      <c r="AG77" s="214" t="s">
        <v>169</v>
      </c>
      <c r="AH77" s="214"/>
      <c r="AI77" s="214"/>
      <c r="AJ77" s="214"/>
      <c r="AK77" s="214"/>
      <c r="AL77" s="214"/>
      <c r="AM77" s="214"/>
      <c r="AN77" s="214"/>
      <c r="AO77" s="214"/>
      <c r="AP77" s="214"/>
      <c r="AQ77" s="214"/>
      <c r="AR77" s="214"/>
      <c r="AS77" s="214"/>
      <c r="AT77" s="214"/>
      <c r="AU77" s="214"/>
      <c r="AV77" s="214"/>
      <c r="AW77" s="214"/>
      <c r="AX77" s="214"/>
      <c r="AY77" s="214"/>
      <c r="AZ77" s="214"/>
      <c r="BA77" s="214"/>
      <c r="BB77" s="214"/>
      <c r="BC77" s="214"/>
      <c r="BD77" s="214"/>
      <c r="BE77" s="214"/>
      <c r="BF77" s="214"/>
      <c r="BG77" s="214"/>
      <c r="BH77" s="214"/>
    </row>
    <row r="78" spans="1:60" ht="22.5" outlineLevel="3" x14ac:dyDescent="0.2">
      <c r="A78" s="221"/>
      <c r="B78" s="222"/>
      <c r="C78" s="254" t="s">
        <v>227</v>
      </c>
      <c r="D78" s="248"/>
      <c r="E78" s="248"/>
      <c r="F78" s="248"/>
      <c r="G78" s="248"/>
      <c r="H78" s="224"/>
      <c r="I78" s="224"/>
      <c r="J78" s="224"/>
      <c r="K78" s="224"/>
      <c r="L78" s="224"/>
      <c r="M78" s="224"/>
      <c r="N78" s="223"/>
      <c r="O78" s="223"/>
      <c r="P78" s="223"/>
      <c r="Q78" s="223"/>
      <c r="R78" s="224"/>
      <c r="S78" s="224"/>
      <c r="T78" s="224"/>
      <c r="U78" s="224"/>
      <c r="V78" s="224"/>
      <c r="W78" s="224"/>
      <c r="X78" s="224"/>
      <c r="Y78" s="224"/>
      <c r="Z78" s="214"/>
      <c r="AA78" s="214"/>
      <c r="AB78" s="214"/>
      <c r="AC78" s="214"/>
      <c r="AD78" s="214"/>
      <c r="AE78" s="214"/>
      <c r="AF78" s="214"/>
      <c r="AG78" s="214" t="s">
        <v>169</v>
      </c>
      <c r="AH78" s="214"/>
      <c r="AI78" s="214"/>
      <c r="AJ78" s="214"/>
      <c r="AK78" s="214"/>
      <c r="AL78" s="214"/>
      <c r="AM78" s="214"/>
      <c r="AN78" s="214"/>
      <c r="AO78" s="214"/>
      <c r="AP78" s="214"/>
      <c r="AQ78" s="214"/>
      <c r="AR78" s="214"/>
      <c r="AS78" s="214"/>
      <c r="AT78" s="214"/>
      <c r="AU78" s="214"/>
      <c r="AV78" s="214"/>
      <c r="AW78" s="214"/>
      <c r="AX78" s="214"/>
      <c r="AY78" s="214"/>
      <c r="AZ78" s="214"/>
      <c r="BA78" s="245" t="str">
        <f>C78</f>
        <v>· V PŘÍPADĚ OHROŽENÍ OBJEKTU POŽÁREM BUDE UMOŽNĚNO SJETÍ KLECE DO STANICE V 1.NP PŘIVOLÁNÍM POMOCÍ KLÍČOVÉHO SPÍNAČE.</v>
      </c>
      <c r="BB78" s="214"/>
      <c r="BC78" s="214"/>
      <c r="BD78" s="214"/>
      <c r="BE78" s="214"/>
      <c r="BF78" s="214"/>
      <c r="BG78" s="214"/>
      <c r="BH78" s="214"/>
    </row>
    <row r="79" spans="1:60" ht="22.5" outlineLevel="3" x14ac:dyDescent="0.2">
      <c r="A79" s="221"/>
      <c r="B79" s="222"/>
      <c r="C79" s="254" t="s">
        <v>228</v>
      </c>
      <c r="D79" s="248"/>
      <c r="E79" s="248"/>
      <c r="F79" s="248"/>
      <c r="G79" s="248"/>
      <c r="H79" s="224"/>
      <c r="I79" s="224"/>
      <c r="J79" s="224"/>
      <c r="K79" s="224"/>
      <c r="L79" s="224"/>
      <c r="M79" s="224"/>
      <c r="N79" s="223"/>
      <c r="O79" s="223"/>
      <c r="P79" s="223"/>
      <c r="Q79" s="223"/>
      <c r="R79" s="224"/>
      <c r="S79" s="224"/>
      <c r="T79" s="224"/>
      <c r="U79" s="224"/>
      <c r="V79" s="224"/>
      <c r="W79" s="224"/>
      <c r="X79" s="224"/>
      <c r="Y79" s="224"/>
      <c r="Z79" s="214"/>
      <c r="AA79" s="214"/>
      <c r="AB79" s="214"/>
      <c r="AC79" s="214"/>
      <c r="AD79" s="214"/>
      <c r="AE79" s="214"/>
      <c r="AF79" s="214"/>
      <c r="AG79" s="214" t="s">
        <v>169</v>
      </c>
      <c r="AH79" s="214"/>
      <c r="AI79" s="214"/>
      <c r="AJ79" s="214"/>
      <c r="AK79" s="214"/>
      <c r="AL79" s="214"/>
      <c r="AM79" s="214"/>
      <c r="AN79" s="214"/>
      <c r="AO79" s="214"/>
      <c r="AP79" s="214"/>
      <c r="AQ79" s="214"/>
      <c r="AR79" s="214"/>
      <c r="AS79" s="214"/>
      <c r="AT79" s="214"/>
      <c r="AU79" s="214"/>
      <c r="AV79" s="214"/>
      <c r="AW79" s="214"/>
      <c r="AX79" s="214"/>
      <c r="AY79" s="214"/>
      <c r="AZ79" s="214"/>
      <c r="BA79" s="245" t="str">
        <f>C79</f>
        <v>· VÝTAH MUSÍ BÝT VYŘAZEN Z NORMÁLNÍHO PROVOZU A BÝT PŘIPRAVEN PRO EVAKUACI POMOCÍ ZVLÁŠTNÍHO OVLÁDÁNÍ VÝTAHOVÉ KLECE.</v>
      </c>
      <c r="BB79" s="214"/>
      <c r="BC79" s="214"/>
      <c r="BD79" s="214"/>
      <c r="BE79" s="214"/>
      <c r="BF79" s="214"/>
      <c r="BG79" s="214"/>
      <c r="BH79" s="214"/>
    </row>
    <row r="80" spans="1:60" outlineLevel="3" x14ac:dyDescent="0.2">
      <c r="A80" s="221"/>
      <c r="B80" s="222"/>
      <c r="C80" s="254" t="s">
        <v>229</v>
      </c>
      <c r="D80" s="248"/>
      <c r="E80" s="248"/>
      <c r="F80" s="248"/>
      <c r="G80" s="248"/>
      <c r="H80" s="224"/>
      <c r="I80" s="224"/>
      <c r="J80" s="224"/>
      <c r="K80" s="224"/>
      <c r="L80" s="224"/>
      <c r="M80" s="224"/>
      <c r="N80" s="223"/>
      <c r="O80" s="223"/>
      <c r="P80" s="223"/>
      <c r="Q80" s="223"/>
      <c r="R80" s="224"/>
      <c r="S80" s="224"/>
      <c r="T80" s="224"/>
      <c r="U80" s="224"/>
      <c r="V80" s="224"/>
      <c r="W80" s="224"/>
      <c r="X80" s="224"/>
      <c r="Y80" s="224"/>
      <c r="Z80" s="214"/>
      <c r="AA80" s="214"/>
      <c r="AB80" s="214"/>
      <c r="AC80" s="214"/>
      <c r="AD80" s="214"/>
      <c r="AE80" s="214"/>
      <c r="AF80" s="214"/>
      <c r="AG80" s="214" t="s">
        <v>169</v>
      </c>
      <c r="AH80" s="214"/>
      <c r="AI80" s="214"/>
      <c r="AJ80" s="214"/>
      <c r="AK80" s="214"/>
      <c r="AL80" s="214"/>
      <c r="AM80" s="214"/>
      <c r="AN80" s="214"/>
      <c r="AO80" s="214"/>
      <c r="AP80" s="214"/>
      <c r="AQ80" s="214"/>
      <c r="AR80" s="214"/>
      <c r="AS80" s="214"/>
      <c r="AT80" s="214"/>
      <c r="AU80" s="214"/>
      <c r="AV80" s="214"/>
      <c r="AW80" s="214"/>
      <c r="AX80" s="214"/>
      <c r="AY80" s="214"/>
      <c r="AZ80" s="214"/>
      <c r="BA80" s="214"/>
      <c r="BB80" s="214"/>
      <c r="BC80" s="214"/>
      <c r="BD80" s="214"/>
      <c r="BE80" s="214"/>
      <c r="BF80" s="214"/>
      <c r="BG80" s="214"/>
      <c r="BH80" s="214"/>
    </row>
    <row r="81" spans="1:60" outlineLevel="3" x14ac:dyDescent="0.2">
      <c r="A81" s="221"/>
      <c r="B81" s="222"/>
      <c r="C81" s="254" t="s">
        <v>230</v>
      </c>
      <c r="D81" s="248"/>
      <c r="E81" s="248"/>
      <c r="F81" s="248"/>
      <c r="G81" s="248"/>
      <c r="H81" s="224"/>
      <c r="I81" s="224"/>
      <c r="J81" s="224"/>
      <c r="K81" s="224"/>
      <c r="L81" s="224"/>
      <c r="M81" s="224"/>
      <c r="N81" s="223"/>
      <c r="O81" s="223"/>
      <c r="P81" s="223"/>
      <c r="Q81" s="223"/>
      <c r="R81" s="224"/>
      <c r="S81" s="224"/>
      <c r="T81" s="224"/>
      <c r="U81" s="224"/>
      <c r="V81" s="224"/>
      <c r="W81" s="224"/>
      <c r="X81" s="224"/>
      <c r="Y81" s="224"/>
      <c r="Z81" s="214"/>
      <c r="AA81" s="214"/>
      <c r="AB81" s="214"/>
      <c r="AC81" s="214"/>
      <c r="AD81" s="214"/>
      <c r="AE81" s="214"/>
      <c r="AF81" s="214"/>
      <c r="AG81" s="214" t="s">
        <v>169</v>
      </c>
      <c r="AH81" s="214"/>
      <c r="AI81" s="214"/>
      <c r="AJ81" s="214"/>
      <c r="AK81" s="214"/>
      <c r="AL81" s="214"/>
      <c r="AM81" s="214"/>
      <c r="AN81" s="214"/>
      <c r="AO81" s="214"/>
      <c r="AP81" s="214"/>
      <c r="AQ81" s="214"/>
      <c r="AR81" s="214"/>
      <c r="AS81" s="214"/>
      <c r="AT81" s="214"/>
      <c r="AU81" s="214"/>
      <c r="AV81" s="214"/>
      <c r="AW81" s="214"/>
      <c r="AX81" s="214"/>
      <c r="AY81" s="214"/>
      <c r="AZ81" s="214"/>
      <c r="BA81" s="214"/>
      <c r="BB81" s="214"/>
      <c r="BC81" s="214"/>
      <c r="BD81" s="214"/>
      <c r="BE81" s="214"/>
      <c r="BF81" s="214"/>
      <c r="BG81" s="214"/>
      <c r="BH81" s="214"/>
    </row>
    <row r="82" spans="1:60" ht="22.5" outlineLevel="3" x14ac:dyDescent="0.2">
      <c r="A82" s="221"/>
      <c r="B82" s="222"/>
      <c r="C82" s="254" t="s">
        <v>231</v>
      </c>
      <c r="D82" s="248"/>
      <c r="E82" s="248"/>
      <c r="F82" s="248"/>
      <c r="G82" s="248"/>
      <c r="H82" s="224"/>
      <c r="I82" s="224"/>
      <c r="J82" s="224"/>
      <c r="K82" s="224"/>
      <c r="L82" s="224"/>
      <c r="M82" s="224"/>
      <c r="N82" s="223"/>
      <c r="O82" s="223"/>
      <c r="P82" s="223"/>
      <c r="Q82" s="223"/>
      <c r="R82" s="224"/>
      <c r="S82" s="224"/>
      <c r="T82" s="224"/>
      <c r="U82" s="224"/>
      <c r="V82" s="224"/>
      <c r="W82" s="224"/>
      <c r="X82" s="224"/>
      <c r="Y82" s="224"/>
      <c r="Z82" s="214"/>
      <c r="AA82" s="214"/>
      <c r="AB82" s="214"/>
      <c r="AC82" s="214"/>
      <c r="AD82" s="214"/>
      <c r="AE82" s="214"/>
      <c r="AF82" s="214"/>
      <c r="AG82" s="214" t="s">
        <v>169</v>
      </c>
      <c r="AH82" s="214"/>
      <c r="AI82" s="214"/>
      <c r="AJ82" s="214"/>
      <c r="AK82" s="214"/>
      <c r="AL82" s="214"/>
      <c r="AM82" s="214"/>
      <c r="AN82" s="214"/>
      <c r="AO82" s="214"/>
      <c r="AP82" s="214"/>
      <c r="AQ82" s="214"/>
      <c r="AR82" s="214"/>
      <c r="AS82" s="214"/>
      <c r="AT82" s="214"/>
      <c r="AU82" s="214"/>
      <c r="AV82" s="214"/>
      <c r="AW82" s="214"/>
      <c r="AX82" s="214"/>
      <c r="AY82" s="214"/>
      <c r="AZ82" s="214"/>
      <c r="BA82" s="245" t="str">
        <f>C82</f>
        <v>· V 1.NP VE VZDÁLENOSTI NEJVÝŠE 2 M OD VSTUPU DO VÝTAHU MUSÍ BÝT UMÍSTĚN SPECIÁLNÍ KLÍČ, KTERÝ BUDE OVLÁDAT SPÍNAČ PŘEPÍNAJÍCÍ</v>
      </c>
      <c r="BB82" s="214"/>
      <c r="BC82" s="214"/>
      <c r="BD82" s="214"/>
      <c r="BE82" s="214"/>
      <c r="BF82" s="214"/>
      <c r="BG82" s="214"/>
      <c r="BH82" s="214"/>
    </row>
    <row r="83" spans="1:60" ht="22.5" outlineLevel="3" x14ac:dyDescent="0.2">
      <c r="A83" s="221"/>
      <c r="B83" s="222"/>
      <c r="C83" s="254" t="s">
        <v>232</v>
      </c>
      <c r="D83" s="248"/>
      <c r="E83" s="248"/>
      <c r="F83" s="248"/>
      <c r="G83" s="248"/>
      <c r="H83" s="224"/>
      <c r="I83" s="224"/>
      <c r="J83" s="224"/>
      <c r="K83" s="224"/>
      <c r="L83" s="224"/>
      <c r="M83" s="224"/>
      <c r="N83" s="223"/>
      <c r="O83" s="223"/>
      <c r="P83" s="223"/>
      <c r="Q83" s="223"/>
      <c r="R83" s="224"/>
      <c r="S83" s="224"/>
      <c r="T83" s="224"/>
      <c r="U83" s="224"/>
      <c r="V83" s="224"/>
      <c r="W83" s="224"/>
      <c r="X83" s="224"/>
      <c r="Y83" s="224"/>
      <c r="Z83" s="214"/>
      <c r="AA83" s="214"/>
      <c r="AB83" s="214"/>
      <c r="AC83" s="214"/>
      <c r="AD83" s="214"/>
      <c r="AE83" s="214"/>
      <c r="AF83" s="214"/>
      <c r="AG83" s="214" t="s">
        <v>169</v>
      </c>
      <c r="AH83" s="214"/>
      <c r="AI83" s="214"/>
      <c r="AJ83" s="214"/>
      <c r="AK83" s="214"/>
      <c r="AL83" s="214"/>
      <c r="AM83" s="214"/>
      <c r="AN83" s="214"/>
      <c r="AO83" s="214"/>
      <c r="AP83" s="214"/>
      <c r="AQ83" s="214"/>
      <c r="AR83" s="214"/>
      <c r="AS83" s="214"/>
      <c r="AT83" s="214"/>
      <c r="AU83" s="214"/>
      <c r="AV83" s="214"/>
      <c r="AW83" s="214"/>
      <c r="AX83" s="214"/>
      <c r="AY83" s="214"/>
      <c r="AZ83" s="214"/>
      <c r="BA83" s="245" t="str">
        <f>C83</f>
        <v>NORMÁLNÍ ŘÍZENÍ VÝTAHU A ŘÍZENÍ UMOŽŇUJÍCÍ PŘEDNOSTNÍ ŘÍZENÍ VÝTAHU POVĚŘENOU OSOBOU PŘÍPADNĚ HZS. NÁVRAT DO NORMÁLNÍHO</v>
      </c>
      <c r="BB83" s="214"/>
      <c r="BC83" s="214"/>
      <c r="BD83" s="214"/>
      <c r="BE83" s="214"/>
      <c r="BF83" s="214"/>
      <c r="BG83" s="214"/>
      <c r="BH83" s="214"/>
    </row>
    <row r="84" spans="1:60" outlineLevel="3" x14ac:dyDescent="0.2">
      <c r="A84" s="221"/>
      <c r="B84" s="222"/>
      <c r="C84" s="254" t="s">
        <v>233</v>
      </c>
      <c r="D84" s="248"/>
      <c r="E84" s="248"/>
      <c r="F84" s="248"/>
      <c r="G84" s="248"/>
      <c r="H84" s="224"/>
      <c r="I84" s="224"/>
      <c r="J84" s="224"/>
      <c r="K84" s="224"/>
      <c r="L84" s="224"/>
      <c r="M84" s="224"/>
      <c r="N84" s="223"/>
      <c r="O84" s="223"/>
      <c r="P84" s="223"/>
      <c r="Q84" s="223"/>
      <c r="R84" s="224"/>
      <c r="S84" s="224"/>
      <c r="T84" s="224"/>
      <c r="U84" s="224"/>
      <c r="V84" s="224"/>
      <c r="W84" s="224"/>
      <c r="X84" s="224"/>
      <c r="Y84" s="224"/>
      <c r="Z84" s="214"/>
      <c r="AA84" s="214"/>
      <c r="AB84" s="214"/>
      <c r="AC84" s="214"/>
      <c r="AD84" s="214"/>
      <c r="AE84" s="214"/>
      <c r="AF84" s="214"/>
      <c r="AG84" s="214" t="s">
        <v>169</v>
      </c>
      <c r="AH84" s="214"/>
      <c r="AI84" s="214"/>
      <c r="AJ84" s="214"/>
      <c r="AK84" s="214"/>
      <c r="AL84" s="214"/>
      <c r="AM84" s="214"/>
      <c r="AN84" s="214"/>
      <c r="AO84" s="214"/>
      <c r="AP84" s="214"/>
      <c r="AQ84" s="214"/>
      <c r="AR84" s="214"/>
      <c r="AS84" s="214"/>
      <c r="AT84" s="214"/>
      <c r="AU84" s="214"/>
      <c r="AV84" s="214"/>
      <c r="AW84" s="214"/>
      <c r="AX84" s="214"/>
      <c r="AY84" s="214"/>
      <c r="AZ84" s="214"/>
      <c r="BA84" s="214"/>
      <c r="BB84" s="214"/>
      <c r="BC84" s="214"/>
      <c r="BD84" s="214"/>
      <c r="BE84" s="214"/>
      <c r="BF84" s="214"/>
      <c r="BG84" s="214"/>
      <c r="BH84" s="214"/>
    </row>
    <row r="85" spans="1:60" ht="22.5" outlineLevel="3" x14ac:dyDescent="0.2">
      <c r="A85" s="221"/>
      <c r="B85" s="222"/>
      <c r="C85" s="254" t="s">
        <v>234</v>
      </c>
      <c r="D85" s="248"/>
      <c r="E85" s="248"/>
      <c r="F85" s="248"/>
      <c r="G85" s="248"/>
      <c r="H85" s="224"/>
      <c r="I85" s="224"/>
      <c r="J85" s="224"/>
      <c r="K85" s="224"/>
      <c r="L85" s="224"/>
      <c r="M85" s="224"/>
      <c r="N85" s="223"/>
      <c r="O85" s="223"/>
      <c r="P85" s="223"/>
      <c r="Q85" s="223"/>
      <c r="R85" s="224"/>
      <c r="S85" s="224"/>
      <c r="T85" s="224"/>
      <c r="U85" s="224"/>
      <c r="V85" s="224"/>
      <c r="W85" s="224"/>
      <c r="X85" s="224"/>
      <c r="Y85" s="224"/>
      <c r="Z85" s="214"/>
      <c r="AA85" s="214"/>
      <c r="AB85" s="214"/>
      <c r="AC85" s="214"/>
      <c r="AD85" s="214"/>
      <c r="AE85" s="214"/>
      <c r="AF85" s="214"/>
      <c r="AG85" s="214" t="s">
        <v>169</v>
      </c>
      <c r="AH85" s="214"/>
      <c r="AI85" s="214"/>
      <c r="AJ85" s="214"/>
      <c r="AK85" s="214"/>
      <c r="AL85" s="214"/>
      <c r="AM85" s="214"/>
      <c r="AN85" s="214"/>
      <c r="AO85" s="214"/>
      <c r="AP85" s="214"/>
      <c r="AQ85" s="214"/>
      <c r="AR85" s="214"/>
      <c r="AS85" s="214"/>
      <c r="AT85" s="214"/>
      <c r="AU85" s="214"/>
      <c r="AV85" s="214"/>
      <c r="AW85" s="214"/>
      <c r="AX85" s="214"/>
      <c r="AY85" s="214"/>
      <c r="AZ85" s="214"/>
      <c r="BA85" s="245" t="str">
        <f>C85</f>
        <v>· DODÁVKA EL. ENERGIE EVAKUAČNÍHO VÝTAHU MUSÍ BÝT V SOULADU S ČL. 12. 9. 1 ČSN 73 0802 ZAJIŠTĚNA ZE DVOU NA SOBĚ NEZÁVISLÝCH</v>
      </c>
      <c r="BB85" s="214"/>
      <c r="BC85" s="214"/>
      <c r="BD85" s="214"/>
      <c r="BE85" s="214"/>
      <c r="BF85" s="214"/>
      <c r="BG85" s="214"/>
      <c r="BH85" s="214"/>
    </row>
    <row r="86" spans="1:60" ht="22.5" outlineLevel="3" x14ac:dyDescent="0.2">
      <c r="A86" s="221"/>
      <c r="B86" s="222"/>
      <c r="C86" s="254" t="s">
        <v>235</v>
      </c>
      <c r="D86" s="248"/>
      <c r="E86" s="248"/>
      <c r="F86" s="248"/>
      <c r="G86" s="248"/>
      <c r="H86" s="224"/>
      <c r="I86" s="224"/>
      <c r="J86" s="224"/>
      <c r="K86" s="224"/>
      <c r="L86" s="224"/>
      <c r="M86" s="224"/>
      <c r="N86" s="223"/>
      <c r="O86" s="223"/>
      <c r="P86" s="223"/>
      <c r="Q86" s="223"/>
      <c r="R86" s="224"/>
      <c r="S86" s="224"/>
      <c r="T86" s="224"/>
      <c r="U86" s="224"/>
      <c r="V86" s="224"/>
      <c r="W86" s="224"/>
      <c r="X86" s="224"/>
      <c r="Y86" s="224"/>
      <c r="Z86" s="214"/>
      <c r="AA86" s="214"/>
      <c r="AB86" s="214"/>
      <c r="AC86" s="214"/>
      <c r="AD86" s="214"/>
      <c r="AE86" s="214"/>
      <c r="AF86" s="214"/>
      <c r="AG86" s="214" t="s">
        <v>169</v>
      </c>
      <c r="AH86" s="214"/>
      <c r="AI86" s="214"/>
      <c r="AJ86" s="214"/>
      <c r="AK86" s="214"/>
      <c r="AL86" s="214"/>
      <c r="AM86" s="214"/>
      <c r="AN86" s="214"/>
      <c r="AO86" s="214"/>
      <c r="AP86" s="214"/>
      <c r="AQ86" s="214"/>
      <c r="AR86" s="214"/>
      <c r="AS86" s="214"/>
      <c r="AT86" s="214"/>
      <c r="AU86" s="214"/>
      <c r="AV86" s="214"/>
      <c r="AW86" s="214"/>
      <c r="AX86" s="214"/>
      <c r="AY86" s="214"/>
      <c r="AZ86" s="214"/>
      <c r="BA86" s="245" t="str">
        <f>C86</f>
        <v>ZDROJŮ Z NICHŽ KAŽDÝ MUSÍ MÍT TAKOVÝ VÝKON, ABY PŘI PŘERUŠENÍ DODÁVKY Z JEDNOHO ZDROJE BYLY DODÁVKY PLNĚ ZAJIŠTĚNY PO DOBU</v>
      </c>
      <c r="BB86" s="214"/>
      <c r="BC86" s="214"/>
      <c r="BD86" s="214"/>
      <c r="BE86" s="214"/>
      <c r="BF86" s="214"/>
      <c r="BG86" s="214"/>
      <c r="BH86" s="214"/>
    </row>
    <row r="87" spans="1:60" ht="22.5" outlineLevel="3" x14ac:dyDescent="0.2">
      <c r="A87" s="221"/>
      <c r="B87" s="222"/>
      <c r="C87" s="254" t="s">
        <v>236</v>
      </c>
      <c r="D87" s="248"/>
      <c r="E87" s="248"/>
      <c r="F87" s="248"/>
      <c r="G87" s="248"/>
      <c r="H87" s="224"/>
      <c r="I87" s="224"/>
      <c r="J87" s="224"/>
      <c r="K87" s="224"/>
      <c r="L87" s="224"/>
      <c r="M87" s="224"/>
      <c r="N87" s="223"/>
      <c r="O87" s="223"/>
      <c r="P87" s="223"/>
      <c r="Q87" s="223"/>
      <c r="R87" s="224"/>
      <c r="S87" s="224"/>
      <c r="T87" s="224"/>
      <c r="U87" s="224"/>
      <c r="V87" s="224"/>
      <c r="W87" s="224"/>
      <c r="X87" s="224"/>
      <c r="Y87" s="224"/>
      <c r="Z87" s="214"/>
      <c r="AA87" s="214"/>
      <c r="AB87" s="214"/>
      <c r="AC87" s="214"/>
      <c r="AD87" s="214"/>
      <c r="AE87" s="214"/>
      <c r="AF87" s="214"/>
      <c r="AG87" s="214" t="s">
        <v>169</v>
      </c>
      <c r="AH87" s="214"/>
      <c r="AI87" s="214"/>
      <c r="AJ87" s="214"/>
      <c r="AK87" s="214"/>
      <c r="AL87" s="214"/>
      <c r="AM87" s="214"/>
      <c r="AN87" s="214"/>
      <c r="AO87" s="214"/>
      <c r="AP87" s="214"/>
      <c r="AQ87" s="214"/>
      <c r="AR87" s="214"/>
      <c r="AS87" s="214"/>
      <c r="AT87" s="214"/>
      <c r="AU87" s="214"/>
      <c r="AV87" s="214"/>
      <c r="AW87" s="214"/>
      <c r="AX87" s="214"/>
      <c r="AY87" s="214"/>
      <c r="AZ87" s="214"/>
      <c r="BA87" s="245" t="str">
        <f>C87</f>
        <v>PŘEDPOKLÁDANÉ FUNKCE ZAŘÍZENÍ ZE ZDROJE DRUHÉHO. SAMOČINNÁ DODÁVKA ELEKTRICKÉ ENERGIE POMOCÍ UPS ZABEZPEČUJE NEPŘETRŽITÉ</v>
      </c>
      <c r="BB87" s="214"/>
      <c r="BC87" s="214"/>
      <c r="BD87" s="214"/>
      <c r="BE87" s="214"/>
      <c r="BF87" s="214"/>
      <c r="BG87" s="214"/>
      <c r="BH87" s="214"/>
    </row>
    <row r="88" spans="1:60" outlineLevel="3" x14ac:dyDescent="0.2">
      <c r="A88" s="221"/>
      <c r="B88" s="222"/>
      <c r="C88" s="254" t="s">
        <v>237</v>
      </c>
      <c r="D88" s="248"/>
      <c r="E88" s="248"/>
      <c r="F88" s="248"/>
      <c r="G88" s="248"/>
      <c r="H88" s="224"/>
      <c r="I88" s="224"/>
      <c r="J88" s="224"/>
      <c r="K88" s="224"/>
      <c r="L88" s="224"/>
      <c r="M88" s="224"/>
      <c r="N88" s="223"/>
      <c r="O88" s="223"/>
      <c r="P88" s="223"/>
      <c r="Q88" s="223"/>
      <c r="R88" s="224"/>
      <c r="S88" s="224"/>
      <c r="T88" s="224"/>
      <c r="U88" s="224"/>
      <c r="V88" s="224"/>
      <c r="W88" s="224"/>
      <c r="X88" s="224"/>
      <c r="Y88" s="224"/>
      <c r="Z88" s="214"/>
      <c r="AA88" s="214"/>
      <c r="AB88" s="214"/>
      <c r="AC88" s="214"/>
      <c r="AD88" s="214"/>
      <c r="AE88" s="214"/>
      <c r="AF88" s="214"/>
      <c r="AG88" s="214" t="s">
        <v>169</v>
      </c>
      <c r="AH88" s="214"/>
      <c r="AI88" s="214"/>
      <c r="AJ88" s="214"/>
      <c r="AK88" s="214"/>
      <c r="AL88" s="214"/>
      <c r="AM88" s="214"/>
      <c r="AN88" s="214"/>
      <c r="AO88" s="214"/>
      <c r="AP88" s="214"/>
      <c r="AQ88" s="214"/>
      <c r="AR88" s="214"/>
      <c r="AS88" s="214"/>
      <c r="AT88" s="214"/>
      <c r="AU88" s="214"/>
      <c r="AV88" s="214"/>
      <c r="AW88" s="214"/>
      <c r="AX88" s="214"/>
      <c r="AY88" s="214"/>
      <c r="AZ88" s="214"/>
      <c r="BA88" s="214"/>
      <c r="BB88" s="214"/>
      <c r="BC88" s="214"/>
      <c r="BD88" s="214"/>
      <c r="BE88" s="214"/>
      <c r="BF88" s="214"/>
      <c r="BG88" s="214"/>
      <c r="BH88" s="214"/>
    </row>
    <row r="89" spans="1:60" outlineLevel="3" x14ac:dyDescent="0.2">
      <c r="A89" s="221"/>
      <c r="B89" s="222"/>
      <c r="C89" s="255" t="s">
        <v>238</v>
      </c>
      <c r="D89" s="227"/>
      <c r="E89" s="228"/>
      <c r="F89" s="229"/>
      <c r="G89" s="229"/>
      <c r="H89" s="224"/>
      <c r="I89" s="224"/>
      <c r="J89" s="224"/>
      <c r="K89" s="224"/>
      <c r="L89" s="224"/>
      <c r="M89" s="224"/>
      <c r="N89" s="223"/>
      <c r="O89" s="223"/>
      <c r="P89" s="223"/>
      <c r="Q89" s="223"/>
      <c r="R89" s="224"/>
      <c r="S89" s="224"/>
      <c r="T89" s="224"/>
      <c r="U89" s="224"/>
      <c r="V89" s="224"/>
      <c r="W89" s="224"/>
      <c r="X89" s="224"/>
      <c r="Y89" s="224"/>
      <c r="Z89" s="214"/>
      <c r="AA89" s="214"/>
      <c r="AB89" s="214"/>
      <c r="AC89" s="214"/>
      <c r="AD89" s="214"/>
      <c r="AE89" s="214"/>
      <c r="AF89" s="214"/>
      <c r="AG89" s="214" t="s">
        <v>169</v>
      </c>
      <c r="AH89" s="214"/>
      <c r="AI89" s="214"/>
      <c r="AJ89" s="214"/>
      <c r="AK89" s="214"/>
      <c r="AL89" s="214"/>
      <c r="AM89" s="214"/>
      <c r="AN89" s="214"/>
      <c r="AO89" s="214"/>
      <c r="AP89" s="214"/>
      <c r="AQ89" s="214"/>
      <c r="AR89" s="214"/>
      <c r="AS89" s="214"/>
      <c r="AT89" s="214"/>
      <c r="AU89" s="214"/>
      <c r="AV89" s="214"/>
      <c r="AW89" s="214"/>
      <c r="AX89" s="214"/>
      <c r="AY89" s="214"/>
      <c r="AZ89" s="214"/>
      <c r="BA89" s="214"/>
      <c r="BB89" s="214"/>
      <c r="BC89" s="214"/>
      <c r="BD89" s="214"/>
      <c r="BE89" s="214"/>
      <c r="BF89" s="214"/>
      <c r="BG89" s="214"/>
      <c r="BH89" s="214"/>
    </row>
    <row r="90" spans="1:60" outlineLevel="3" x14ac:dyDescent="0.2">
      <c r="A90" s="221"/>
      <c r="B90" s="222"/>
      <c r="C90" s="254" t="s">
        <v>239</v>
      </c>
      <c r="D90" s="248"/>
      <c r="E90" s="248"/>
      <c r="F90" s="248"/>
      <c r="G90" s="248"/>
      <c r="H90" s="224"/>
      <c r="I90" s="224"/>
      <c r="J90" s="224"/>
      <c r="K90" s="224"/>
      <c r="L90" s="224"/>
      <c r="M90" s="224"/>
      <c r="N90" s="223"/>
      <c r="O90" s="223"/>
      <c r="P90" s="223"/>
      <c r="Q90" s="223"/>
      <c r="R90" s="224"/>
      <c r="S90" s="224"/>
      <c r="T90" s="224"/>
      <c r="U90" s="224"/>
      <c r="V90" s="224"/>
      <c r="W90" s="224"/>
      <c r="X90" s="224"/>
      <c r="Y90" s="224"/>
      <c r="Z90" s="214"/>
      <c r="AA90" s="214"/>
      <c r="AB90" s="214"/>
      <c r="AC90" s="214"/>
      <c r="AD90" s="214"/>
      <c r="AE90" s="214"/>
      <c r="AF90" s="214"/>
      <c r="AG90" s="214" t="s">
        <v>169</v>
      </c>
      <c r="AH90" s="214"/>
      <c r="AI90" s="214"/>
      <c r="AJ90" s="214"/>
      <c r="AK90" s="214"/>
      <c r="AL90" s="214"/>
      <c r="AM90" s="214"/>
      <c r="AN90" s="214"/>
      <c r="AO90" s="214"/>
      <c r="AP90" s="214"/>
      <c r="AQ90" s="214"/>
      <c r="AR90" s="214"/>
      <c r="AS90" s="214"/>
      <c r="AT90" s="214"/>
      <c r="AU90" s="214"/>
      <c r="AV90" s="214"/>
      <c r="AW90" s="214"/>
      <c r="AX90" s="214"/>
      <c r="AY90" s="214"/>
      <c r="AZ90" s="214"/>
      <c r="BA90" s="214"/>
      <c r="BB90" s="214"/>
      <c r="BC90" s="214"/>
      <c r="BD90" s="214"/>
      <c r="BE90" s="214"/>
      <c r="BF90" s="214"/>
      <c r="BG90" s="214"/>
      <c r="BH90" s="214"/>
    </row>
    <row r="91" spans="1:60" outlineLevel="3" x14ac:dyDescent="0.2">
      <c r="A91" s="221"/>
      <c r="B91" s="222"/>
      <c r="C91" s="254" t="s">
        <v>240</v>
      </c>
      <c r="D91" s="248"/>
      <c r="E91" s="248"/>
      <c r="F91" s="248"/>
      <c r="G91" s="248"/>
      <c r="H91" s="224"/>
      <c r="I91" s="224"/>
      <c r="J91" s="224"/>
      <c r="K91" s="224"/>
      <c r="L91" s="224"/>
      <c r="M91" s="224"/>
      <c r="N91" s="223"/>
      <c r="O91" s="223"/>
      <c r="P91" s="223"/>
      <c r="Q91" s="223"/>
      <c r="R91" s="224"/>
      <c r="S91" s="224"/>
      <c r="T91" s="224"/>
      <c r="U91" s="224"/>
      <c r="V91" s="224"/>
      <c r="W91" s="224"/>
      <c r="X91" s="224"/>
      <c r="Y91" s="224"/>
      <c r="Z91" s="214"/>
      <c r="AA91" s="214"/>
      <c r="AB91" s="214"/>
      <c r="AC91" s="214"/>
      <c r="AD91" s="214"/>
      <c r="AE91" s="214"/>
      <c r="AF91" s="214"/>
      <c r="AG91" s="214" t="s">
        <v>169</v>
      </c>
      <c r="AH91" s="214"/>
      <c r="AI91" s="214"/>
      <c r="AJ91" s="214"/>
      <c r="AK91" s="214"/>
      <c r="AL91" s="214"/>
      <c r="AM91" s="214"/>
      <c r="AN91" s="214"/>
      <c r="AO91" s="214"/>
      <c r="AP91" s="214"/>
      <c r="AQ91" s="214"/>
      <c r="AR91" s="214"/>
      <c r="AS91" s="214"/>
      <c r="AT91" s="214"/>
      <c r="AU91" s="214"/>
      <c r="AV91" s="214"/>
      <c r="AW91" s="214"/>
      <c r="AX91" s="214"/>
      <c r="AY91" s="214"/>
      <c r="AZ91" s="214"/>
      <c r="BA91" s="214"/>
      <c r="BB91" s="214"/>
      <c r="BC91" s="214"/>
      <c r="BD91" s="214"/>
      <c r="BE91" s="214"/>
      <c r="BF91" s="214"/>
      <c r="BG91" s="214"/>
      <c r="BH91" s="214"/>
    </row>
    <row r="92" spans="1:60" outlineLevel="2" x14ac:dyDescent="0.2">
      <c r="A92" s="221"/>
      <c r="B92" s="222"/>
      <c r="C92" s="252" t="s">
        <v>241</v>
      </c>
      <c r="D92" s="225"/>
      <c r="E92" s="226"/>
      <c r="F92" s="224"/>
      <c r="G92" s="224"/>
      <c r="H92" s="224"/>
      <c r="I92" s="224"/>
      <c r="J92" s="224"/>
      <c r="K92" s="224"/>
      <c r="L92" s="224"/>
      <c r="M92" s="224"/>
      <c r="N92" s="223"/>
      <c r="O92" s="223"/>
      <c r="P92" s="223"/>
      <c r="Q92" s="223"/>
      <c r="R92" s="224"/>
      <c r="S92" s="224"/>
      <c r="T92" s="224"/>
      <c r="U92" s="224"/>
      <c r="V92" s="224"/>
      <c r="W92" s="224"/>
      <c r="X92" s="224"/>
      <c r="Y92" s="224"/>
      <c r="Z92" s="214"/>
      <c r="AA92" s="214"/>
      <c r="AB92" s="214"/>
      <c r="AC92" s="214"/>
      <c r="AD92" s="214"/>
      <c r="AE92" s="214"/>
      <c r="AF92" s="214"/>
      <c r="AG92" s="214" t="s">
        <v>153</v>
      </c>
      <c r="AH92" s="214">
        <v>0</v>
      </c>
      <c r="AI92" s="214"/>
      <c r="AJ92" s="214"/>
      <c r="AK92" s="214"/>
      <c r="AL92" s="214"/>
      <c r="AM92" s="214"/>
      <c r="AN92" s="214"/>
      <c r="AO92" s="214"/>
      <c r="AP92" s="214"/>
      <c r="AQ92" s="214"/>
      <c r="AR92" s="214"/>
      <c r="AS92" s="214"/>
      <c r="AT92" s="214"/>
      <c r="AU92" s="214"/>
      <c r="AV92" s="214"/>
      <c r="AW92" s="214"/>
      <c r="AX92" s="214"/>
      <c r="AY92" s="214"/>
      <c r="AZ92" s="214"/>
      <c r="BA92" s="214"/>
      <c r="BB92" s="214"/>
      <c r="BC92" s="214"/>
      <c r="BD92" s="214"/>
      <c r="BE92" s="214"/>
      <c r="BF92" s="214"/>
      <c r="BG92" s="214"/>
      <c r="BH92" s="214"/>
    </row>
    <row r="93" spans="1:60" outlineLevel="3" x14ac:dyDescent="0.2">
      <c r="A93" s="221"/>
      <c r="B93" s="222"/>
      <c r="C93" s="252" t="s">
        <v>242</v>
      </c>
      <c r="D93" s="225"/>
      <c r="E93" s="226">
        <v>1</v>
      </c>
      <c r="F93" s="224"/>
      <c r="G93" s="224"/>
      <c r="H93" s="224"/>
      <c r="I93" s="224"/>
      <c r="J93" s="224"/>
      <c r="K93" s="224"/>
      <c r="L93" s="224"/>
      <c r="M93" s="224"/>
      <c r="N93" s="223"/>
      <c r="O93" s="223"/>
      <c r="P93" s="223"/>
      <c r="Q93" s="223"/>
      <c r="R93" s="224"/>
      <c r="S93" s="224"/>
      <c r="T93" s="224"/>
      <c r="U93" s="224"/>
      <c r="V93" s="224"/>
      <c r="W93" s="224"/>
      <c r="X93" s="224"/>
      <c r="Y93" s="224"/>
      <c r="Z93" s="214"/>
      <c r="AA93" s="214"/>
      <c r="AB93" s="214"/>
      <c r="AC93" s="214"/>
      <c r="AD93" s="214"/>
      <c r="AE93" s="214"/>
      <c r="AF93" s="214"/>
      <c r="AG93" s="214" t="s">
        <v>153</v>
      </c>
      <c r="AH93" s="214">
        <v>0</v>
      </c>
      <c r="AI93" s="214"/>
      <c r="AJ93" s="214"/>
      <c r="AK93" s="214"/>
      <c r="AL93" s="214"/>
      <c r="AM93" s="214"/>
      <c r="AN93" s="214"/>
      <c r="AO93" s="214"/>
      <c r="AP93" s="214"/>
      <c r="AQ93" s="214"/>
      <c r="AR93" s="214"/>
      <c r="AS93" s="214"/>
      <c r="AT93" s="214"/>
      <c r="AU93" s="214"/>
      <c r="AV93" s="214"/>
      <c r="AW93" s="214"/>
      <c r="AX93" s="214"/>
      <c r="AY93" s="214"/>
      <c r="AZ93" s="214"/>
      <c r="BA93" s="214"/>
      <c r="BB93" s="214"/>
      <c r="BC93" s="214"/>
      <c r="BD93" s="214"/>
      <c r="BE93" s="214"/>
      <c r="BF93" s="214"/>
      <c r="BG93" s="214"/>
      <c r="BH93" s="214"/>
    </row>
    <row r="94" spans="1:60" x14ac:dyDescent="0.2">
      <c r="A94" s="231" t="s">
        <v>139</v>
      </c>
      <c r="B94" s="232" t="s">
        <v>110</v>
      </c>
      <c r="C94" s="249" t="s">
        <v>27</v>
      </c>
      <c r="D94" s="233"/>
      <c r="E94" s="234"/>
      <c r="F94" s="235"/>
      <c r="G94" s="235">
        <f>SUMIF(AG95:AG98,"&lt;&gt;NOR",G95:G98)</f>
        <v>0</v>
      </c>
      <c r="H94" s="235"/>
      <c r="I94" s="235">
        <f>SUM(I95:I98)</f>
        <v>0</v>
      </c>
      <c r="J94" s="235"/>
      <c r="K94" s="235">
        <f>SUM(K95:K98)</f>
        <v>0</v>
      </c>
      <c r="L94" s="235"/>
      <c r="M94" s="235">
        <f>SUM(M95:M98)</f>
        <v>0</v>
      </c>
      <c r="N94" s="234"/>
      <c r="O94" s="234">
        <f>SUM(O95:O98)</f>
        <v>0</v>
      </c>
      <c r="P94" s="234"/>
      <c r="Q94" s="234">
        <f>SUM(Q95:Q98)</f>
        <v>0</v>
      </c>
      <c r="R94" s="235"/>
      <c r="S94" s="235"/>
      <c r="T94" s="236"/>
      <c r="U94" s="230"/>
      <c r="V94" s="230">
        <f>SUM(V95:V98)</f>
        <v>0</v>
      </c>
      <c r="W94" s="230"/>
      <c r="X94" s="230"/>
      <c r="Y94" s="230"/>
      <c r="AG94" t="s">
        <v>140</v>
      </c>
    </row>
    <row r="95" spans="1:60" outlineLevel="1" x14ac:dyDescent="0.2">
      <c r="A95" s="238">
        <v>10</v>
      </c>
      <c r="B95" s="239" t="s">
        <v>243</v>
      </c>
      <c r="C95" s="250" t="s">
        <v>244</v>
      </c>
      <c r="D95" s="240" t="s">
        <v>245</v>
      </c>
      <c r="E95" s="241">
        <v>1</v>
      </c>
      <c r="F95" s="242"/>
      <c r="G95" s="243">
        <f>ROUND(E95*F95,2)</f>
        <v>0</v>
      </c>
      <c r="H95" s="242"/>
      <c r="I95" s="243">
        <f>ROUND(E95*H95,2)</f>
        <v>0</v>
      </c>
      <c r="J95" s="242"/>
      <c r="K95" s="243">
        <f>ROUND(E95*J95,2)</f>
        <v>0</v>
      </c>
      <c r="L95" s="243">
        <v>12</v>
      </c>
      <c r="M95" s="243">
        <f>G95*(1+L95/100)</f>
        <v>0</v>
      </c>
      <c r="N95" s="241">
        <v>0</v>
      </c>
      <c r="O95" s="241">
        <f>ROUND(E95*N95,2)</f>
        <v>0</v>
      </c>
      <c r="P95" s="241">
        <v>0</v>
      </c>
      <c r="Q95" s="241">
        <f>ROUND(E95*P95,2)</f>
        <v>0</v>
      </c>
      <c r="R95" s="243"/>
      <c r="S95" s="243" t="s">
        <v>145</v>
      </c>
      <c r="T95" s="244" t="s">
        <v>167</v>
      </c>
      <c r="U95" s="224">
        <v>0</v>
      </c>
      <c r="V95" s="224">
        <f>ROUND(E95*U95,2)</f>
        <v>0</v>
      </c>
      <c r="W95" s="224"/>
      <c r="X95" s="224" t="s">
        <v>246</v>
      </c>
      <c r="Y95" s="224" t="s">
        <v>148</v>
      </c>
      <c r="Z95" s="214"/>
      <c r="AA95" s="214"/>
      <c r="AB95" s="214"/>
      <c r="AC95" s="214"/>
      <c r="AD95" s="214"/>
      <c r="AE95" s="214"/>
      <c r="AF95" s="214"/>
      <c r="AG95" s="214" t="s">
        <v>247</v>
      </c>
      <c r="AH95" s="214"/>
      <c r="AI95" s="214"/>
      <c r="AJ95" s="214"/>
      <c r="AK95" s="214"/>
      <c r="AL95" s="214"/>
      <c r="AM95" s="214"/>
      <c r="AN95" s="214"/>
      <c r="AO95" s="214"/>
      <c r="AP95" s="214"/>
      <c r="AQ95" s="214"/>
      <c r="AR95" s="214"/>
      <c r="AS95" s="214"/>
      <c r="AT95" s="214"/>
      <c r="AU95" s="214"/>
      <c r="AV95" s="214"/>
      <c r="AW95" s="214"/>
      <c r="AX95" s="214"/>
      <c r="AY95" s="214"/>
      <c r="AZ95" s="214"/>
      <c r="BA95" s="214"/>
      <c r="BB95" s="214"/>
      <c r="BC95" s="214"/>
      <c r="BD95" s="214"/>
      <c r="BE95" s="214"/>
      <c r="BF95" s="214"/>
      <c r="BG95" s="214"/>
      <c r="BH95" s="214"/>
    </row>
    <row r="96" spans="1:60" outlineLevel="2" x14ac:dyDescent="0.2">
      <c r="A96" s="221"/>
      <c r="B96" s="222"/>
      <c r="C96" s="253" t="s">
        <v>248</v>
      </c>
      <c r="D96" s="247"/>
      <c r="E96" s="247"/>
      <c r="F96" s="247"/>
      <c r="G96" s="247"/>
      <c r="H96" s="224"/>
      <c r="I96" s="224"/>
      <c r="J96" s="224"/>
      <c r="K96" s="224"/>
      <c r="L96" s="224"/>
      <c r="M96" s="224"/>
      <c r="N96" s="223"/>
      <c r="O96" s="223"/>
      <c r="P96" s="223"/>
      <c r="Q96" s="223"/>
      <c r="R96" s="224"/>
      <c r="S96" s="224"/>
      <c r="T96" s="224"/>
      <c r="U96" s="224"/>
      <c r="V96" s="224"/>
      <c r="W96" s="224"/>
      <c r="X96" s="224"/>
      <c r="Y96" s="224"/>
      <c r="Z96" s="214"/>
      <c r="AA96" s="214"/>
      <c r="AB96" s="214"/>
      <c r="AC96" s="214"/>
      <c r="AD96" s="214"/>
      <c r="AE96" s="214"/>
      <c r="AF96" s="214"/>
      <c r="AG96" s="214" t="s">
        <v>169</v>
      </c>
      <c r="AH96" s="214"/>
      <c r="AI96" s="214"/>
      <c r="AJ96" s="214"/>
      <c r="AK96" s="214"/>
      <c r="AL96" s="214"/>
      <c r="AM96" s="214"/>
      <c r="AN96" s="214"/>
      <c r="AO96" s="214"/>
      <c r="AP96" s="214"/>
      <c r="AQ96" s="214"/>
      <c r="AR96" s="214"/>
      <c r="AS96" s="214"/>
      <c r="AT96" s="214"/>
      <c r="AU96" s="214"/>
      <c r="AV96" s="214"/>
      <c r="AW96" s="214"/>
      <c r="AX96" s="214"/>
      <c r="AY96" s="214"/>
      <c r="AZ96" s="214"/>
      <c r="BA96" s="214"/>
      <c r="BB96" s="214"/>
      <c r="BC96" s="214"/>
      <c r="BD96" s="214"/>
      <c r="BE96" s="214"/>
      <c r="BF96" s="214"/>
      <c r="BG96" s="214"/>
      <c r="BH96" s="214"/>
    </row>
    <row r="97" spans="1:60" outlineLevel="1" x14ac:dyDescent="0.2">
      <c r="A97" s="238">
        <v>11</v>
      </c>
      <c r="B97" s="239" t="s">
        <v>249</v>
      </c>
      <c r="C97" s="250" t="s">
        <v>250</v>
      </c>
      <c r="D97" s="240" t="s">
        <v>245</v>
      </c>
      <c r="E97" s="241">
        <v>1</v>
      </c>
      <c r="F97" s="242"/>
      <c r="G97" s="243">
        <f>ROUND(E97*F97,2)</f>
        <v>0</v>
      </c>
      <c r="H97" s="242"/>
      <c r="I97" s="243">
        <f>ROUND(E97*H97,2)</f>
        <v>0</v>
      </c>
      <c r="J97" s="242"/>
      <c r="K97" s="243">
        <f>ROUND(E97*J97,2)</f>
        <v>0</v>
      </c>
      <c r="L97" s="243">
        <v>12</v>
      </c>
      <c r="M97" s="243">
        <f>G97*(1+L97/100)</f>
        <v>0</v>
      </c>
      <c r="N97" s="241">
        <v>0</v>
      </c>
      <c r="O97" s="241">
        <f>ROUND(E97*N97,2)</f>
        <v>0</v>
      </c>
      <c r="P97" s="241">
        <v>0</v>
      </c>
      <c r="Q97" s="241">
        <f>ROUND(E97*P97,2)</f>
        <v>0</v>
      </c>
      <c r="R97" s="243"/>
      <c r="S97" s="243" t="s">
        <v>145</v>
      </c>
      <c r="T97" s="244" t="s">
        <v>167</v>
      </c>
      <c r="U97" s="224">
        <v>0</v>
      </c>
      <c r="V97" s="224">
        <f>ROUND(E97*U97,2)</f>
        <v>0</v>
      </c>
      <c r="W97" s="224"/>
      <c r="X97" s="224" t="s">
        <v>246</v>
      </c>
      <c r="Y97" s="224" t="s">
        <v>148</v>
      </c>
      <c r="Z97" s="214"/>
      <c r="AA97" s="214"/>
      <c r="AB97" s="214"/>
      <c r="AC97" s="214"/>
      <c r="AD97" s="214"/>
      <c r="AE97" s="214"/>
      <c r="AF97" s="214"/>
      <c r="AG97" s="214" t="s">
        <v>251</v>
      </c>
      <c r="AH97" s="214"/>
      <c r="AI97" s="214"/>
      <c r="AJ97" s="214"/>
      <c r="AK97" s="214"/>
      <c r="AL97" s="214"/>
      <c r="AM97" s="214"/>
      <c r="AN97" s="214"/>
      <c r="AO97" s="214"/>
      <c r="AP97" s="214"/>
      <c r="AQ97" s="214"/>
      <c r="AR97" s="214"/>
      <c r="AS97" s="214"/>
      <c r="AT97" s="214"/>
      <c r="AU97" s="214"/>
      <c r="AV97" s="214"/>
      <c r="AW97" s="214"/>
      <c r="AX97" s="214"/>
      <c r="AY97" s="214"/>
      <c r="AZ97" s="214"/>
      <c r="BA97" s="214"/>
      <c r="BB97" s="214"/>
      <c r="BC97" s="214"/>
      <c r="BD97" s="214"/>
      <c r="BE97" s="214"/>
      <c r="BF97" s="214"/>
      <c r="BG97" s="214"/>
      <c r="BH97" s="214"/>
    </row>
    <row r="98" spans="1:60" ht="22.5" outlineLevel="2" x14ac:dyDescent="0.2">
      <c r="A98" s="221"/>
      <c r="B98" s="222"/>
      <c r="C98" s="253" t="s">
        <v>252</v>
      </c>
      <c r="D98" s="247"/>
      <c r="E98" s="247"/>
      <c r="F98" s="247"/>
      <c r="G98" s="247"/>
      <c r="H98" s="224"/>
      <c r="I98" s="224"/>
      <c r="J98" s="224"/>
      <c r="K98" s="224"/>
      <c r="L98" s="224"/>
      <c r="M98" s="224"/>
      <c r="N98" s="223"/>
      <c r="O98" s="223"/>
      <c r="P98" s="223"/>
      <c r="Q98" s="223"/>
      <c r="R98" s="224"/>
      <c r="S98" s="224"/>
      <c r="T98" s="224"/>
      <c r="U98" s="224"/>
      <c r="V98" s="224"/>
      <c r="W98" s="224"/>
      <c r="X98" s="224"/>
      <c r="Y98" s="224"/>
      <c r="Z98" s="214"/>
      <c r="AA98" s="214"/>
      <c r="AB98" s="214"/>
      <c r="AC98" s="214"/>
      <c r="AD98" s="214"/>
      <c r="AE98" s="214"/>
      <c r="AF98" s="214"/>
      <c r="AG98" s="214" t="s">
        <v>169</v>
      </c>
      <c r="AH98" s="214"/>
      <c r="AI98" s="214"/>
      <c r="AJ98" s="214"/>
      <c r="AK98" s="214"/>
      <c r="AL98" s="214"/>
      <c r="AM98" s="214"/>
      <c r="AN98" s="214"/>
      <c r="AO98" s="214"/>
      <c r="AP98" s="214"/>
      <c r="AQ98" s="214"/>
      <c r="AR98" s="214"/>
      <c r="AS98" s="214"/>
      <c r="AT98" s="214"/>
      <c r="AU98" s="214"/>
      <c r="AV98" s="214"/>
      <c r="AW98" s="214"/>
      <c r="AX98" s="214"/>
      <c r="AY98" s="214"/>
      <c r="AZ98" s="214"/>
      <c r="BA98" s="245" t="str">
        <f>C98</f>
        <v>Náklady na ztížené provádění stavebních prací v důsledku nepřerušeného provozu na staveništi nebo v případech nepřerušeného provozu v objektech v nichž se stavební práce provádí.</v>
      </c>
      <c r="BB98" s="214"/>
      <c r="BC98" s="214"/>
      <c r="BD98" s="214"/>
      <c r="BE98" s="214"/>
      <c r="BF98" s="214"/>
      <c r="BG98" s="214"/>
      <c r="BH98" s="214"/>
    </row>
    <row r="99" spans="1:60" x14ac:dyDescent="0.2">
      <c r="A99" s="231" t="s">
        <v>139</v>
      </c>
      <c r="B99" s="232" t="s">
        <v>111</v>
      </c>
      <c r="C99" s="249" t="s">
        <v>28</v>
      </c>
      <c r="D99" s="233"/>
      <c r="E99" s="234"/>
      <c r="F99" s="235"/>
      <c r="G99" s="235">
        <f>SUMIF(AG100:AG106,"&lt;&gt;NOR",G100:G106)</f>
        <v>0</v>
      </c>
      <c r="H99" s="235"/>
      <c r="I99" s="235">
        <f>SUM(I100:I106)</f>
        <v>0</v>
      </c>
      <c r="J99" s="235"/>
      <c r="K99" s="235">
        <f>SUM(K100:K106)</f>
        <v>0</v>
      </c>
      <c r="L99" s="235"/>
      <c r="M99" s="235">
        <f>SUM(M100:M106)</f>
        <v>0</v>
      </c>
      <c r="N99" s="234"/>
      <c r="O99" s="234">
        <f>SUM(O100:O106)</f>
        <v>0</v>
      </c>
      <c r="P99" s="234"/>
      <c r="Q99" s="234">
        <f>SUM(Q100:Q106)</f>
        <v>0</v>
      </c>
      <c r="R99" s="235"/>
      <c r="S99" s="235"/>
      <c r="T99" s="236"/>
      <c r="U99" s="230"/>
      <c r="V99" s="230">
        <f>SUM(V100:V106)</f>
        <v>0</v>
      </c>
      <c r="W99" s="230"/>
      <c r="X99" s="230"/>
      <c r="Y99" s="230"/>
      <c r="AG99" t="s">
        <v>140</v>
      </c>
    </row>
    <row r="100" spans="1:60" outlineLevel="1" x14ac:dyDescent="0.2">
      <c r="A100" s="238">
        <v>12</v>
      </c>
      <c r="B100" s="239" t="s">
        <v>253</v>
      </c>
      <c r="C100" s="250" t="s">
        <v>254</v>
      </c>
      <c r="D100" s="240" t="s">
        <v>245</v>
      </c>
      <c r="E100" s="241">
        <v>1</v>
      </c>
      <c r="F100" s="242"/>
      <c r="G100" s="243">
        <f>ROUND(E100*F100,2)</f>
        <v>0</v>
      </c>
      <c r="H100" s="242"/>
      <c r="I100" s="243">
        <f>ROUND(E100*H100,2)</f>
        <v>0</v>
      </c>
      <c r="J100" s="242"/>
      <c r="K100" s="243">
        <f>ROUND(E100*J100,2)</f>
        <v>0</v>
      </c>
      <c r="L100" s="243">
        <v>12</v>
      </c>
      <c r="M100" s="243">
        <f>G100*(1+L100/100)</f>
        <v>0</v>
      </c>
      <c r="N100" s="241">
        <v>0</v>
      </c>
      <c r="O100" s="241">
        <f>ROUND(E100*N100,2)</f>
        <v>0</v>
      </c>
      <c r="P100" s="241">
        <v>0</v>
      </c>
      <c r="Q100" s="241">
        <f>ROUND(E100*P100,2)</f>
        <v>0</v>
      </c>
      <c r="R100" s="243"/>
      <c r="S100" s="243" t="s">
        <v>145</v>
      </c>
      <c r="T100" s="244" t="s">
        <v>167</v>
      </c>
      <c r="U100" s="224">
        <v>0</v>
      </c>
      <c r="V100" s="224">
        <f>ROUND(E100*U100,2)</f>
        <v>0</v>
      </c>
      <c r="W100" s="224"/>
      <c r="X100" s="224" t="s">
        <v>246</v>
      </c>
      <c r="Y100" s="224" t="s">
        <v>148</v>
      </c>
      <c r="Z100" s="214"/>
      <c r="AA100" s="214"/>
      <c r="AB100" s="214"/>
      <c r="AC100" s="214"/>
      <c r="AD100" s="214"/>
      <c r="AE100" s="214"/>
      <c r="AF100" s="214"/>
      <c r="AG100" s="214" t="s">
        <v>255</v>
      </c>
      <c r="AH100" s="214"/>
      <c r="AI100" s="214"/>
      <c r="AJ100" s="214"/>
      <c r="AK100" s="214"/>
      <c r="AL100" s="214"/>
      <c r="AM100" s="214"/>
      <c r="AN100" s="214"/>
      <c r="AO100" s="214"/>
      <c r="AP100" s="214"/>
      <c r="AQ100" s="214"/>
      <c r="AR100" s="214"/>
      <c r="AS100" s="214"/>
      <c r="AT100" s="214"/>
      <c r="AU100" s="214"/>
      <c r="AV100" s="214"/>
      <c r="AW100" s="214"/>
      <c r="AX100" s="214"/>
      <c r="AY100" s="214"/>
      <c r="AZ100" s="214"/>
      <c r="BA100" s="214"/>
      <c r="BB100" s="214"/>
      <c r="BC100" s="214"/>
      <c r="BD100" s="214"/>
      <c r="BE100" s="214"/>
      <c r="BF100" s="214"/>
      <c r="BG100" s="214"/>
      <c r="BH100" s="214"/>
    </row>
    <row r="101" spans="1:60" outlineLevel="2" x14ac:dyDescent="0.2">
      <c r="A101" s="221"/>
      <c r="B101" s="222"/>
      <c r="C101" s="253" t="s">
        <v>256</v>
      </c>
      <c r="D101" s="247"/>
      <c r="E101" s="247"/>
      <c r="F101" s="247"/>
      <c r="G101" s="247"/>
      <c r="H101" s="224"/>
      <c r="I101" s="224"/>
      <c r="J101" s="224"/>
      <c r="K101" s="224"/>
      <c r="L101" s="224"/>
      <c r="M101" s="224"/>
      <c r="N101" s="223"/>
      <c r="O101" s="223"/>
      <c r="P101" s="223"/>
      <c r="Q101" s="223"/>
      <c r="R101" s="224"/>
      <c r="S101" s="224"/>
      <c r="T101" s="224"/>
      <c r="U101" s="224"/>
      <c r="V101" s="224"/>
      <c r="W101" s="224"/>
      <c r="X101" s="224"/>
      <c r="Y101" s="224"/>
      <c r="Z101" s="214"/>
      <c r="AA101" s="214"/>
      <c r="AB101" s="214"/>
      <c r="AC101" s="214"/>
      <c r="AD101" s="214"/>
      <c r="AE101" s="214"/>
      <c r="AF101" s="214"/>
      <c r="AG101" s="214" t="s">
        <v>169</v>
      </c>
      <c r="AH101" s="214"/>
      <c r="AI101" s="214"/>
      <c r="AJ101" s="214"/>
      <c r="AK101" s="214"/>
      <c r="AL101" s="214"/>
      <c r="AM101" s="214"/>
      <c r="AN101" s="214"/>
      <c r="AO101" s="214"/>
      <c r="AP101" s="214"/>
      <c r="AQ101" s="214"/>
      <c r="AR101" s="214"/>
      <c r="AS101" s="214"/>
      <c r="AT101" s="214"/>
      <c r="AU101" s="214"/>
      <c r="AV101" s="214"/>
      <c r="AW101" s="214"/>
      <c r="AX101" s="214"/>
      <c r="AY101" s="214"/>
      <c r="AZ101" s="214"/>
      <c r="BA101" s="214"/>
      <c r="BB101" s="214"/>
      <c r="BC101" s="214"/>
      <c r="BD101" s="214"/>
      <c r="BE101" s="214"/>
      <c r="BF101" s="214"/>
      <c r="BG101" s="214"/>
      <c r="BH101" s="214"/>
    </row>
    <row r="102" spans="1:60" outlineLevel="1" x14ac:dyDescent="0.2">
      <c r="A102" s="238">
        <v>13</v>
      </c>
      <c r="B102" s="239" t="s">
        <v>257</v>
      </c>
      <c r="C102" s="250" t="s">
        <v>258</v>
      </c>
      <c r="D102" s="240" t="s">
        <v>245</v>
      </c>
      <c r="E102" s="241">
        <v>1</v>
      </c>
      <c r="F102" s="242"/>
      <c r="G102" s="243">
        <f>ROUND(E102*F102,2)</f>
        <v>0</v>
      </c>
      <c r="H102" s="242"/>
      <c r="I102" s="243">
        <f>ROUND(E102*H102,2)</f>
        <v>0</v>
      </c>
      <c r="J102" s="242"/>
      <c r="K102" s="243">
        <f>ROUND(E102*J102,2)</f>
        <v>0</v>
      </c>
      <c r="L102" s="243">
        <v>12</v>
      </c>
      <c r="M102" s="243">
        <f>G102*(1+L102/100)</f>
        <v>0</v>
      </c>
      <c r="N102" s="241">
        <v>0</v>
      </c>
      <c r="O102" s="241">
        <f>ROUND(E102*N102,2)</f>
        <v>0</v>
      </c>
      <c r="P102" s="241">
        <v>0</v>
      </c>
      <c r="Q102" s="241">
        <f>ROUND(E102*P102,2)</f>
        <v>0</v>
      </c>
      <c r="R102" s="243"/>
      <c r="S102" s="243" t="s">
        <v>145</v>
      </c>
      <c r="T102" s="244" t="s">
        <v>167</v>
      </c>
      <c r="U102" s="224">
        <v>0</v>
      </c>
      <c r="V102" s="224">
        <f>ROUND(E102*U102,2)</f>
        <v>0</v>
      </c>
      <c r="W102" s="224"/>
      <c r="X102" s="224" t="s">
        <v>246</v>
      </c>
      <c r="Y102" s="224" t="s">
        <v>148</v>
      </c>
      <c r="Z102" s="214"/>
      <c r="AA102" s="214"/>
      <c r="AB102" s="214"/>
      <c r="AC102" s="214"/>
      <c r="AD102" s="214"/>
      <c r="AE102" s="214"/>
      <c r="AF102" s="214"/>
      <c r="AG102" s="214" t="s">
        <v>255</v>
      </c>
      <c r="AH102" s="214"/>
      <c r="AI102" s="214"/>
      <c r="AJ102" s="214"/>
      <c r="AK102" s="214"/>
      <c r="AL102" s="214"/>
      <c r="AM102" s="214"/>
      <c r="AN102" s="214"/>
      <c r="AO102" s="214"/>
      <c r="AP102" s="214"/>
      <c r="AQ102" s="214"/>
      <c r="AR102" s="214"/>
      <c r="AS102" s="214"/>
      <c r="AT102" s="214"/>
      <c r="AU102" s="214"/>
      <c r="AV102" s="214"/>
      <c r="AW102" s="214"/>
      <c r="AX102" s="214"/>
      <c r="AY102" s="214"/>
      <c r="AZ102" s="214"/>
      <c r="BA102" s="214"/>
      <c r="BB102" s="214"/>
      <c r="BC102" s="214"/>
      <c r="BD102" s="214"/>
      <c r="BE102" s="214"/>
      <c r="BF102" s="214"/>
      <c r="BG102" s="214"/>
      <c r="BH102" s="214"/>
    </row>
    <row r="103" spans="1:60" ht="33.75" outlineLevel="2" x14ac:dyDescent="0.2">
      <c r="A103" s="221"/>
      <c r="B103" s="222"/>
      <c r="C103" s="253" t="s">
        <v>259</v>
      </c>
      <c r="D103" s="247"/>
      <c r="E103" s="247"/>
      <c r="F103" s="247"/>
      <c r="G103" s="247"/>
      <c r="H103" s="224"/>
      <c r="I103" s="224"/>
      <c r="J103" s="224"/>
      <c r="K103" s="224"/>
      <c r="L103" s="224"/>
      <c r="M103" s="224"/>
      <c r="N103" s="223"/>
      <c r="O103" s="223"/>
      <c r="P103" s="223"/>
      <c r="Q103" s="223"/>
      <c r="R103" s="224"/>
      <c r="S103" s="224"/>
      <c r="T103" s="224"/>
      <c r="U103" s="224"/>
      <c r="V103" s="224"/>
      <c r="W103" s="224"/>
      <c r="X103" s="224"/>
      <c r="Y103" s="224"/>
      <c r="Z103" s="214"/>
      <c r="AA103" s="214"/>
      <c r="AB103" s="214"/>
      <c r="AC103" s="214"/>
      <c r="AD103" s="214"/>
      <c r="AE103" s="214"/>
      <c r="AF103" s="214"/>
      <c r="AG103" s="214" t="s">
        <v>169</v>
      </c>
      <c r="AH103" s="214"/>
      <c r="AI103" s="214"/>
      <c r="AJ103" s="214"/>
      <c r="AK103" s="214"/>
      <c r="AL103" s="214"/>
      <c r="AM103" s="214"/>
      <c r="AN103" s="214"/>
      <c r="AO103" s="214"/>
      <c r="AP103" s="214"/>
      <c r="AQ103" s="214"/>
      <c r="AR103" s="214"/>
      <c r="AS103" s="214"/>
      <c r="AT103" s="214"/>
      <c r="AU103" s="214"/>
      <c r="AV103" s="214"/>
      <c r="AW103" s="214"/>
      <c r="AX103" s="214"/>
      <c r="AY103" s="214"/>
      <c r="AZ103" s="214"/>
      <c r="BA103" s="245" t="str">
        <f>C103</f>
        <v>Náklady na ochranu staveniště před vstupem nepovolaných osob, včetně příslušného značení, náklady na oplocení staveniště či na jeho osvětlení, náklady na vypracování potřebné dokumentace pro provoz staveniště z hlediska požární ochrany (požární řád a poplachová směrnice) a z hlediska provozu staveniště (provozně dopravní řád).</v>
      </c>
      <c r="BB103" s="214"/>
      <c r="BC103" s="214"/>
      <c r="BD103" s="214"/>
      <c r="BE103" s="214"/>
      <c r="BF103" s="214"/>
      <c r="BG103" s="214"/>
      <c r="BH103" s="214"/>
    </row>
    <row r="104" spans="1:60" ht="22.5" outlineLevel="3" x14ac:dyDescent="0.2">
      <c r="A104" s="221"/>
      <c r="B104" s="222"/>
      <c r="C104" s="254" t="s">
        <v>260</v>
      </c>
      <c r="D104" s="248"/>
      <c r="E104" s="248"/>
      <c r="F104" s="248"/>
      <c r="G104" s="248"/>
      <c r="H104" s="224"/>
      <c r="I104" s="224"/>
      <c r="J104" s="224"/>
      <c r="K104" s="224"/>
      <c r="L104" s="224"/>
      <c r="M104" s="224"/>
      <c r="N104" s="223"/>
      <c r="O104" s="223"/>
      <c r="P104" s="223"/>
      <c r="Q104" s="223"/>
      <c r="R104" s="224"/>
      <c r="S104" s="224"/>
      <c r="T104" s="224"/>
      <c r="U104" s="224"/>
      <c r="V104" s="224"/>
      <c r="W104" s="224"/>
      <c r="X104" s="224"/>
      <c r="Y104" s="224"/>
      <c r="Z104" s="214"/>
      <c r="AA104" s="214"/>
      <c r="AB104" s="214"/>
      <c r="AC104" s="214"/>
      <c r="AD104" s="214"/>
      <c r="AE104" s="214"/>
      <c r="AF104" s="214"/>
      <c r="AG104" s="214" t="s">
        <v>169</v>
      </c>
      <c r="AH104" s="214"/>
      <c r="AI104" s="214"/>
      <c r="AJ104" s="214"/>
      <c r="AK104" s="214"/>
      <c r="AL104" s="214"/>
      <c r="AM104" s="214"/>
      <c r="AN104" s="214"/>
      <c r="AO104" s="214"/>
      <c r="AP104" s="214"/>
      <c r="AQ104" s="214"/>
      <c r="AR104" s="214"/>
      <c r="AS104" s="214"/>
      <c r="AT104" s="214"/>
      <c r="AU104" s="214"/>
      <c r="AV104" s="214"/>
      <c r="AW104" s="214"/>
      <c r="AX104" s="214"/>
      <c r="AY104" s="214"/>
      <c r="AZ104" s="214"/>
      <c r="BA104" s="245" t="str">
        <f>C104</f>
        <v>Provoz pro pěší bude zajištěn provizorními lávkami. Výkopy na volných a neohrazených pozemcích budou opatřeny ochranným zábradlím tak, aby bylo zabráněno pádu cizích osob do výkopu. Zábradlí bude zřetelně označeno případně osvíceno.</v>
      </c>
      <c r="BB104" s="214"/>
      <c r="BC104" s="214"/>
      <c r="BD104" s="214"/>
      <c r="BE104" s="214"/>
      <c r="BF104" s="214"/>
      <c r="BG104" s="214"/>
      <c r="BH104" s="214"/>
    </row>
    <row r="105" spans="1:60" outlineLevel="1" x14ac:dyDescent="0.2">
      <c r="A105" s="238">
        <v>14</v>
      </c>
      <c r="B105" s="239" t="s">
        <v>261</v>
      </c>
      <c r="C105" s="250" t="s">
        <v>262</v>
      </c>
      <c r="D105" s="240" t="s">
        <v>245</v>
      </c>
      <c r="E105" s="241">
        <v>1</v>
      </c>
      <c r="F105" s="242"/>
      <c r="G105" s="243">
        <f>ROUND(E105*F105,2)</f>
        <v>0</v>
      </c>
      <c r="H105" s="242"/>
      <c r="I105" s="243">
        <f>ROUND(E105*H105,2)</f>
        <v>0</v>
      </c>
      <c r="J105" s="242"/>
      <c r="K105" s="243">
        <f>ROUND(E105*J105,2)</f>
        <v>0</v>
      </c>
      <c r="L105" s="243">
        <v>12</v>
      </c>
      <c r="M105" s="243">
        <f>G105*(1+L105/100)</f>
        <v>0</v>
      </c>
      <c r="N105" s="241">
        <v>0</v>
      </c>
      <c r="O105" s="241">
        <f>ROUND(E105*N105,2)</f>
        <v>0</v>
      </c>
      <c r="P105" s="241">
        <v>0</v>
      </c>
      <c r="Q105" s="241">
        <f>ROUND(E105*P105,2)</f>
        <v>0</v>
      </c>
      <c r="R105" s="243"/>
      <c r="S105" s="243" t="s">
        <v>145</v>
      </c>
      <c r="T105" s="244" t="s">
        <v>167</v>
      </c>
      <c r="U105" s="224">
        <v>0</v>
      </c>
      <c r="V105" s="224">
        <f>ROUND(E105*U105,2)</f>
        <v>0</v>
      </c>
      <c r="W105" s="224"/>
      <c r="X105" s="224" t="s">
        <v>246</v>
      </c>
      <c r="Y105" s="224" t="s">
        <v>148</v>
      </c>
      <c r="Z105" s="214"/>
      <c r="AA105" s="214"/>
      <c r="AB105" s="214"/>
      <c r="AC105" s="214"/>
      <c r="AD105" s="214"/>
      <c r="AE105" s="214"/>
      <c r="AF105" s="214"/>
      <c r="AG105" s="214" t="s">
        <v>255</v>
      </c>
      <c r="AH105" s="214"/>
      <c r="AI105" s="214"/>
      <c r="AJ105" s="214"/>
      <c r="AK105" s="214"/>
      <c r="AL105" s="214"/>
      <c r="AM105" s="214"/>
      <c r="AN105" s="214"/>
      <c r="AO105" s="214"/>
      <c r="AP105" s="214"/>
      <c r="AQ105" s="214"/>
      <c r="AR105" s="214"/>
      <c r="AS105" s="214"/>
      <c r="AT105" s="214"/>
      <c r="AU105" s="214"/>
      <c r="AV105" s="214"/>
      <c r="AW105" s="214"/>
      <c r="AX105" s="214"/>
      <c r="AY105" s="214"/>
      <c r="AZ105" s="214"/>
      <c r="BA105" s="214"/>
      <c r="BB105" s="214"/>
      <c r="BC105" s="214"/>
      <c r="BD105" s="214"/>
      <c r="BE105" s="214"/>
      <c r="BF105" s="214"/>
      <c r="BG105" s="214"/>
      <c r="BH105" s="214"/>
    </row>
    <row r="106" spans="1:60" outlineLevel="2" x14ac:dyDescent="0.2">
      <c r="A106" s="221"/>
      <c r="B106" s="222"/>
      <c r="C106" s="253" t="s">
        <v>263</v>
      </c>
      <c r="D106" s="247"/>
      <c r="E106" s="247"/>
      <c r="F106" s="247"/>
      <c r="G106" s="247"/>
      <c r="H106" s="224"/>
      <c r="I106" s="224"/>
      <c r="J106" s="224"/>
      <c r="K106" s="224"/>
      <c r="L106" s="224"/>
      <c r="M106" s="224"/>
      <c r="N106" s="223"/>
      <c r="O106" s="223"/>
      <c r="P106" s="223"/>
      <c r="Q106" s="223"/>
      <c r="R106" s="224"/>
      <c r="S106" s="224"/>
      <c r="T106" s="224"/>
      <c r="U106" s="224"/>
      <c r="V106" s="224"/>
      <c r="W106" s="224"/>
      <c r="X106" s="224"/>
      <c r="Y106" s="224"/>
      <c r="Z106" s="214"/>
      <c r="AA106" s="214"/>
      <c r="AB106" s="214"/>
      <c r="AC106" s="214"/>
      <c r="AD106" s="214"/>
      <c r="AE106" s="214"/>
      <c r="AF106" s="214"/>
      <c r="AG106" s="214" t="s">
        <v>169</v>
      </c>
      <c r="AH106" s="214"/>
      <c r="AI106" s="214"/>
      <c r="AJ106" s="214"/>
      <c r="AK106" s="214"/>
      <c r="AL106" s="214"/>
      <c r="AM106" s="214"/>
      <c r="AN106" s="214"/>
      <c r="AO106" s="214"/>
      <c r="AP106" s="214"/>
      <c r="AQ106" s="214"/>
      <c r="AR106" s="214"/>
      <c r="AS106" s="214"/>
      <c r="AT106" s="214"/>
      <c r="AU106" s="214"/>
      <c r="AV106" s="214"/>
      <c r="AW106" s="214"/>
      <c r="AX106" s="214"/>
      <c r="AY106" s="214"/>
      <c r="AZ106" s="214"/>
      <c r="BA106" s="245" t="str">
        <f>C106</f>
        <v>Náklady zhotovitele, které vzniknou v souvislosti s povinnostmi zhotovitele při předání a převzetí díla.</v>
      </c>
      <c r="BB106" s="214"/>
      <c r="BC106" s="214"/>
      <c r="BD106" s="214"/>
      <c r="BE106" s="214"/>
      <c r="BF106" s="214"/>
      <c r="BG106" s="214"/>
      <c r="BH106" s="214"/>
    </row>
    <row r="107" spans="1:60" x14ac:dyDescent="0.2">
      <c r="A107" s="3"/>
      <c r="B107" s="4"/>
      <c r="C107" s="256"/>
      <c r="D107" s="6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AE107">
        <v>12</v>
      </c>
      <c r="AF107">
        <v>21</v>
      </c>
      <c r="AG107" t="s">
        <v>125</v>
      </c>
    </row>
    <row r="108" spans="1:60" x14ac:dyDescent="0.2">
      <c r="A108" s="217"/>
      <c r="B108" s="218" t="s">
        <v>29</v>
      </c>
      <c r="C108" s="257"/>
      <c r="D108" s="219"/>
      <c r="E108" s="220"/>
      <c r="F108" s="220"/>
      <c r="G108" s="237">
        <f>G8+G16+G25+G30+G36+G42+G94+G99</f>
        <v>0</v>
      </c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AE108">
        <f>SUMIF(L7:L106,AE107,G7:G106)</f>
        <v>0</v>
      </c>
      <c r="AF108">
        <f>SUMIF(L7:L106,AF107,G7:G106)</f>
        <v>0</v>
      </c>
      <c r="AG108" t="s">
        <v>264</v>
      </c>
    </row>
    <row r="109" spans="1:60" x14ac:dyDescent="0.2">
      <c r="C109" s="258"/>
      <c r="D109" s="10"/>
      <c r="AG109" t="s">
        <v>265</v>
      </c>
    </row>
    <row r="110" spans="1:60" x14ac:dyDescent="0.2">
      <c r="D110" s="10"/>
    </row>
    <row r="111" spans="1:60" x14ac:dyDescent="0.2">
      <c r="D111" s="10"/>
    </row>
    <row r="112" spans="1:60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8fqdySOjHtRiNXgA33bPmK2O9mYeRiKGyMNuQRn+fHTLCHr5wPPDeUvEJuMrAp7aoytJZM2d7lHSVQy77/nJ3A==" saltValue="JsUsiA0vJjDrdyXVqqCaPQ==" spinCount="100000" sheet="1" formatRows="0"/>
  <mergeCells count="60">
    <mergeCell ref="C96:G96"/>
    <mergeCell ref="C98:G98"/>
    <mergeCell ref="C101:G101"/>
    <mergeCell ref="C103:G103"/>
    <mergeCell ref="C104:G104"/>
    <mergeCell ref="C106:G106"/>
    <mergeCell ref="C85:G85"/>
    <mergeCell ref="C86:G86"/>
    <mergeCell ref="C87:G87"/>
    <mergeCell ref="C88:G88"/>
    <mergeCell ref="C90:G90"/>
    <mergeCell ref="C91:G91"/>
    <mergeCell ref="C79:G79"/>
    <mergeCell ref="C80:G80"/>
    <mergeCell ref="C81:G81"/>
    <mergeCell ref="C82:G82"/>
    <mergeCell ref="C83:G83"/>
    <mergeCell ref="C84:G84"/>
    <mergeCell ref="C73:G73"/>
    <mergeCell ref="C74:G74"/>
    <mergeCell ref="C75:G75"/>
    <mergeCell ref="C76:G76"/>
    <mergeCell ref="C77:G77"/>
    <mergeCell ref="C78:G78"/>
    <mergeCell ref="C67:G67"/>
    <mergeCell ref="C68:G68"/>
    <mergeCell ref="C69:G69"/>
    <mergeCell ref="C70:G70"/>
    <mergeCell ref="C71:G71"/>
    <mergeCell ref="C72:G72"/>
    <mergeCell ref="C61:G61"/>
    <mergeCell ref="C62:G62"/>
    <mergeCell ref="C63:G63"/>
    <mergeCell ref="C64:G64"/>
    <mergeCell ref="C65:G65"/>
    <mergeCell ref="C66:G66"/>
    <mergeCell ref="C55:G55"/>
    <mergeCell ref="C56:G56"/>
    <mergeCell ref="C57:G57"/>
    <mergeCell ref="C58:G58"/>
    <mergeCell ref="C59:G59"/>
    <mergeCell ref="C60:G60"/>
    <mergeCell ref="C49:G49"/>
    <mergeCell ref="C50:G50"/>
    <mergeCell ref="C51:G51"/>
    <mergeCell ref="C52:G52"/>
    <mergeCell ref="C53:G53"/>
    <mergeCell ref="C54:G54"/>
    <mergeCell ref="C32:G32"/>
    <mergeCell ref="C44:G44"/>
    <mergeCell ref="C45:G45"/>
    <mergeCell ref="C46:G46"/>
    <mergeCell ref="C47:G47"/>
    <mergeCell ref="C48:G48"/>
    <mergeCell ref="A1:G1"/>
    <mergeCell ref="C2:G2"/>
    <mergeCell ref="C3:G3"/>
    <mergeCell ref="C4:G4"/>
    <mergeCell ref="C10:G10"/>
    <mergeCell ref="C21:G21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B79E62-B5DF-4651-9748-69591F2953E9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3" x14ac:dyDescent="0.2"/>
  <cols>
    <col min="1" max="1" width="3.42578125" customWidth="1"/>
    <col min="2" max="2" width="12.5703125" style="178" customWidth="1"/>
    <col min="3" max="3" width="63.28515625" style="178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5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199" t="s">
        <v>112</v>
      </c>
      <c r="B1" s="199"/>
      <c r="C1" s="199"/>
      <c r="D1" s="199"/>
      <c r="E1" s="199"/>
      <c r="F1" s="199"/>
      <c r="G1" s="199"/>
      <c r="AG1" t="s">
        <v>113</v>
      </c>
    </row>
    <row r="2" spans="1:60" ht="24.95" customHeight="1" x14ac:dyDescent="0.2">
      <c r="A2" s="200" t="s">
        <v>7</v>
      </c>
      <c r="B2" s="49" t="s">
        <v>43</v>
      </c>
      <c r="C2" s="203" t="s">
        <v>44</v>
      </c>
      <c r="D2" s="201"/>
      <c r="E2" s="201"/>
      <c r="F2" s="201"/>
      <c r="G2" s="202"/>
      <c r="AG2" t="s">
        <v>114</v>
      </c>
    </row>
    <row r="3" spans="1:60" ht="24.95" customHeight="1" x14ac:dyDescent="0.2">
      <c r="A3" s="200" t="s">
        <v>8</v>
      </c>
      <c r="B3" s="49" t="s">
        <v>53</v>
      </c>
      <c r="C3" s="203" t="s">
        <v>54</v>
      </c>
      <c r="D3" s="201"/>
      <c r="E3" s="201"/>
      <c r="F3" s="201"/>
      <c r="G3" s="202"/>
      <c r="AC3" s="178" t="s">
        <v>114</v>
      </c>
      <c r="AG3" t="s">
        <v>115</v>
      </c>
    </row>
    <row r="4" spans="1:60" ht="24.95" customHeight="1" x14ac:dyDescent="0.2">
      <c r="A4" s="204" t="s">
        <v>9</v>
      </c>
      <c r="B4" s="205" t="s">
        <v>57</v>
      </c>
      <c r="C4" s="206" t="s">
        <v>58</v>
      </c>
      <c r="D4" s="207"/>
      <c r="E4" s="207"/>
      <c r="F4" s="207"/>
      <c r="G4" s="208"/>
      <c r="AG4" t="s">
        <v>116</v>
      </c>
    </row>
    <row r="5" spans="1:60" x14ac:dyDescent="0.2">
      <c r="D5" s="10"/>
    </row>
    <row r="6" spans="1:60" ht="38.25" x14ac:dyDescent="0.2">
      <c r="A6" s="210" t="s">
        <v>117</v>
      </c>
      <c r="B6" s="212" t="s">
        <v>118</v>
      </c>
      <c r="C6" s="212" t="s">
        <v>119</v>
      </c>
      <c r="D6" s="211" t="s">
        <v>120</v>
      </c>
      <c r="E6" s="210" t="s">
        <v>121</v>
      </c>
      <c r="F6" s="209" t="s">
        <v>122</v>
      </c>
      <c r="G6" s="210" t="s">
        <v>29</v>
      </c>
      <c r="H6" s="213" t="s">
        <v>30</v>
      </c>
      <c r="I6" s="213" t="s">
        <v>123</v>
      </c>
      <c r="J6" s="213" t="s">
        <v>31</v>
      </c>
      <c r="K6" s="213" t="s">
        <v>124</v>
      </c>
      <c r="L6" s="213" t="s">
        <v>125</v>
      </c>
      <c r="M6" s="213" t="s">
        <v>126</v>
      </c>
      <c r="N6" s="213" t="s">
        <v>127</v>
      </c>
      <c r="O6" s="213" t="s">
        <v>128</v>
      </c>
      <c r="P6" s="213" t="s">
        <v>129</v>
      </c>
      <c r="Q6" s="213" t="s">
        <v>130</v>
      </c>
      <c r="R6" s="213" t="s">
        <v>131</v>
      </c>
      <c r="S6" s="213" t="s">
        <v>132</v>
      </c>
      <c r="T6" s="213" t="s">
        <v>133</v>
      </c>
      <c r="U6" s="213" t="s">
        <v>134</v>
      </c>
      <c r="V6" s="213" t="s">
        <v>135</v>
      </c>
      <c r="W6" s="213" t="s">
        <v>136</v>
      </c>
      <c r="X6" s="213" t="s">
        <v>137</v>
      </c>
      <c r="Y6" s="213" t="s">
        <v>138</v>
      </c>
    </row>
    <row r="7" spans="1:60" hidden="1" x14ac:dyDescent="0.2">
      <c r="A7" s="3"/>
      <c r="B7" s="4"/>
      <c r="C7" s="4"/>
      <c r="D7" s="6"/>
      <c r="E7" s="215"/>
      <c r="F7" s="216"/>
      <c r="G7" s="216"/>
      <c r="H7" s="216"/>
      <c r="I7" s="216"/>
      <c r="J7" s="216"/>
      <c r="K7" s="216"/>
      <c r="L7" s="216"/>
      <c r="M7" s="216"/>
      <c r="N7" s="215"/>
      <c r="O7" s="215"/>
      <c r="P7" s="215"/>
      <c r="Q7" s="215"/>
      <c r="R7" s="216"/>
      <c r="S7" s="216"/>
      <c r="T7" s="216"/>
      <c r="U7" s="216"/>
      <c r="V7" s="216"/>
      <c r="W7" s="216"/>
      <c r="X7" s="216"/>
      <c r="Y7" s="216"/>
    </row>
    <row r="8" spans="1:60" x14ac:dyDescent="0.2">
      <c r="A8" s="231" t="s">
        <v>139</v>
      </c>
      <c r="B8" s="232" t="s">
        <v>90</v>
      </c>
      <c r="C8" s="249" t="s">
        <v>91</v>
      </c>
      <c r="D8" s="233"/>
      <c r="E8" s="234"/>
      <c r="F8" s="235"/>
      <c r="G8" s="235">
        <f>SUMIF(AG9:AG15,"&lt;&gt;NOR",G9:G15)</f>
        <v>0</v>
      </c>
      <c r="H8" s="235"/>
      <c r="I8" s="235">
        <f>SUM(I9:I15)</f>
        <v>0</v>
      </c>
      <c r="J8" s="235"/>
      <c r="K8" s="235">
        <f>SUM(K9:K15)</f>
        <v>0</v>
      </c>
      <c r="L8" s="235"/>
      <c r="M8" s="235">
        <f>SUM(M9:M15)</f>
        <v>0</v>
      </c>
      <c r="N8" s="234"/>
      <c r="O8" s="234">
        <f>SUM(O9:O15)</f>
        <v>0.16999999999999998</v>
      </c>
      <c r="P8" s="234"/>
      <c r="Q8" s="234">
        <f>SUM(Q9:Q15)</f>
        <v>0</v>
      </c>
      <c r="R8" s="235"/>
      <c r="S8" s="235"/>
      <c r="T8" s="236"/>
      <c r="U8" s="230"/>
      <c r="V8" s="230">
        <f>SUM(V9:V15)</f>
        <v>9.07</v>
      </c>
      <c r="W8" s="230"/>
      <c r="X8" s="230"/>
      <c r="Y8" s="230"/>
      <c r="AG8" t="s">
        <v>140</v>
      </c>
    </row>
    <row r="9" spans="1:60" outlineLevel="1" x14ac:dyDescent="0.2">
      <c r="A9" s="238">
        <v>1</v>
      </c>
      <c r="B9" s="239" t="s">
        <v>141</v>
      </c>
      <c r="C9" s="250" t="s">
        <v>266</v>
      </c>
      <c r="D9" s="240" t="s">
        <v>143</v>
      </c>
      <c r="E9" s="241">
        <v>10</v>
      </c>
      <c r="F9" s="242"/>
      <c r="G9" s="243">
        <f>ROUND(E9*F9,2)</f>
        <v>0</v>
      </c>
      <c r="H9" s="242"/>
      <c r="I9" s="243">
        <f>ROUND(E9*H9,2)</f>
        <v>0</v>
      </c>
      <c r="J9" s="242"/>
      <c r="K9" s="243">
        <f>ROUND(E9*J9,2)</f>
        <v>0</v>
      </c>
      <c r="L9" s="243">
        <v>12</v>
      </c>
      <c r="M9" s="243">
        <f>G9*(1+L9/100)</f>
        <v>0</v>
      </c>
      <c r="N9" s="241">
        <v>8.8699999999999994E-3</v>
      </c>
      <c r="O9" s="241">
        <f>ROUND(E9*N9,2)</f>
        <v>0.09</v>
      </c>
      <c r="P9" s="241">
        <v>0</v>
      </c>
      <c r="Q9" s="241">
        <f>ROUND(E9*P9,2)</f>
        <v>0</v>
      </c>
      <c r="R9" s="243" t="s">
        <v>144</v>
      </c>
      <c r="S9" s="243" t="s">
        <v>145</v>
      </c>
      <c r="T9" s="244" t="s">
        <v>146</v>
      </c>
      <c r="U9" s="224">
        <v>0.35974</v>
      </c>
      <c r="V9" s="224">
        <f>ROUND(E9*U9,2)</f>
        <v>3.6</v>
      </c>
      <c r="W9" s="224"/>
      <c r="X9" s="224" t="s">
        <v>147</v>
      </c>
      <c r="Y9" s="224" t="s">
        <v>148</v>
      </c>
      <c r="Z9" s="214"/>
      <c r="AA9" s="214"/>
      <c r="AB9" s="214"/>
      <c r="AC9" s="214"/>
      <c r="AD9" s="214"/>
      <c r="AE9" s="214"/>
      <c r="AF9" s="214"/>
      <c r="AG9" s="214" t="s">
        <v>149</v>
      </c>
      <c r="AH9" s="214"/>
      <c r="AI9" s="214"/>
      <c r="AJ9" s="214"/>
      <c r="AK9" s="214"/>
      <c r="AL9" s="214"/>
      <c r="AM9" s="214"/>
      <c r="AN9" s="214"/>
      <c r="AO9" s="214"/>
      <c r="AP9" s="214"/>
      <c r="AQ9" s="214"/>
      <c r="AR9" s="214"/>
      <c r="AS9" s="214"/>
      <c r="AT9" s="214"/>
      <c r="AU9" s="214"/>
      <c r="AV9" s="214"/>
      <c r="AW9" s="214"/>
      <c r="AX9" s="214"/>
      <c r="AY9" s="214"/>
      <c r="AZ9" s="214"/>
      <c r="BA9" s="214"/>
      <c r="BB9" s="214"/>
      <c r="BC9" s="214"/>
      <c r="BD9" s="214"/>
      <c r="BE9" s="214"/>
      <c r="BF9" s="214"/>
      <c r="BG9" s="214"/>
      <c r="BH9" s="214"/>
    </row>
    <row r="10" spans="1:60" outlineLevel="2" x14ac:dyDescent="0.2">
      <c r="A10" s="221"/>
      <c r="B10" s="222"/>
      <c r="C10" s="251" t="s">
        <v>150</v>
      </c>
      <c r="D10" s="246"/>
      <c r="E10" s="246"/>
      <c r="F10" s="246"/>
      <c r="G10" s="246"/>
      <c r="H10" s="224"/>
      <c r="I10" s="224"/>
      <c r="J10" s="224"/>
      <c r="K10" s="224"/>
      <c r="L10" s="224"/>
      <c r="M10" s="224"/>
      <c r="N10" s="223"/>
      <c r="O10" s="223"/>
      <c r="P10" s="223"/>
      <c r="Q10" s="223"/>
      <c r="R10" s="224"/>
      <c r="S10" s="224"/>
      <c r="T10" s="224"/>
      <c r="U10" s="224"/>
      <c r="V10" s="224"/>
      <c r="W10" s="224"/>
      <c r="X10" s="224"/>
      <c r="Y10" s="224"/>
      <c r="Z10" s="214"/>
      <c r="AA10" s="214"/>
      <c r="AB10" s="214"/>
      <c r="AC10" s="214"/>
      <c r="AD10" s="214"/>
      <c r="AE10" s="214"/>
      <c r="AF10" s="214"/>
      <c r="AG10" s="214" t="s">
        <v>151</v>
      </c>
      <c r="AH10" s="214"/>
      <c r="AI10" s="214"/>
      <c r="AJ10" s="214"/>
      <c r="AK10" s="214"/>
      <c r="AL10" s="214"/>
      <c r="AM10" s="214"/>
      <c r="AN10" s="214"/>
      <c r="AO10" s="214"/>
      <c r="AP10" s="214"/>
      <c r="AQ10" s="214"/>
      <c r="AR10" s="214"/>
      <c r="AS10" s="214"/>
      <c r="AT10" s="214"/>
      <c r="AU10" s="214"/>
      <c r="AV10" s="214"/>
      <c r="AW10" s="214"/>
      <c r="AX10" s="214"/>
      <c r="AY10" s="214"/>
      <c r="AZ10" s="214"/>
      <c r="BA10" s="245" t="str">
        <f>C10</f>
        <v>jakoukoliv maltou, z pomocného pracovního lešení o výšce podlahy do 1900 mm a pro zatížení do 1,5 kPa,</v>
      </c>
      <c r="BB10" s="214"/>
      <c r="BC10" s="214"/>
      <c r="BD10" s="214"/>
      <c r="BE10" s="214"/>
      <c r="BF10" s="214"/>
      <c r="BG10" s="214"/>
      <c r="BH10" s="214"/>
    </row>
    <row r="11" spans="1:60" outlineLevel="2" x14ac:dyDescent="0.2">
      <c r="A11" s="221"/>
      <c r="B11" s="222"/>
      <c r="C11" s="252" t="s">
        <v>152</v>
      </c>
      <c r="D11" s="225"/>
      <c r="E11" s="226"/>
      <c r="F11" s="224"/>
      <c r="G11" s="224"/>
      <c r="H11" s="224"/>
      <c r="I11" s="224"/>
      <c r="J11" s="224"/>
      <c r="K11" s="224"/>
      <c r="L11" s="224"/>
      <c r="M11" s="224"/>
      <c r="N11" s="223"/>
      <c r="O11" s="223"/>
      <c r="P11" s="223"/>
      <c r="Q11" s="223"/>
      <c r="R11" s="224"/>
      <c r="S11" s="224"/>
      <c r="T11" s="224"/>
      <c r="U11" s="224"/>
      <c r="V11" s="224"/>
      <c r="W11" s="224"/>
      <c r="X11" s="224"/>
      <c r="Y11" s="224"/>
      <c r="Z11" s="214"/>
      <c r="AA11" s="214"/>
      <c r="AB11" s="214"/>
      <c r="AC11" s="214"/>
      <c r="AD11" s="214"/>
      <c r="AE11" s="214"/>
      <c r="AF11" s="214"/>
      <c r="AG11" s="214" t="s">
        <v>153</v>
      </c>
      <c r="AH11" s="214">
        <v>0</v>
      </c>
      <c r="AI11" s="214"/>
      <c r="AJ11" s="214"/>
      <c r="AK11" s="214"/>
      <c r="AL11" s="214"/>
      <c r="AM11" s="214"/>
      <c r="AN11" s="214"/>
      <c r="AO11" s="214"/>
      <c r="AP11" s="214"/>
      <c r="AQ11" s="214"/>
      <c r="AR11" s="214"/>
      <c r="AS11" s="214"/>
      <c r="AT11" s="214"/>
      <c r="AU11" s="214"/>
      <c r="AV11" s="214"/>
      <c r="AW11" s="214"/>
      <c r="AX11" s="214"/>
      <c r="AY11" s="214"/>
      <c r="AZ11" s="214"/>
      <c r="BA11" s="214"/>
      <c r="BB11" s="214"/>
      <c r="BC11" s="214"/>
      <c r="BD11" s="214"/>
      <c r="BE11" s="214"/>
      <c r="BF11" s="214"/>
      <c r="BG11" s="214"/>
      <c r="BH11" s="214"/>
    </row>
    <row r="12" spans="1:60" outlineLevel="3" x14ac:dyDescent="0.2">
      <c r="A12" s="221"/>
      <c r="B12" s="222"/>
      <c r="C12" s="252" t="s">
        <v>154</v>
      </c>
      <c r="D12" s="225"/>
      <c r="E12" s="226">
        <v>10</v>
      </c>
      <c r="F12" s="224"/>
      <c r="G12" s="224"/>
      <c r="H12" s="224"/>
      <c r="I12" s="224"/>
      <c r="J12" s="224"/>
      <c r="K12" s="224"/>
      <c r="L12" s="224"/>
      <c r="M12" s="224"/>
      <c r="N12" s="223"/>
      <c r="O12" s="223"/>
      <c r="P12" s="223"/>
      <c r="Q12" s="223"/>
      <c r="R12" s="224"/>
      <c r="S12" s="224"/>
      <c r="T12" s="224"/>
      <c r="U12" s="224"/>
      <c r="V12" s="224"/>
      <c r="W12" s="224"/>
      <c r="X12" s="224"/>
      <c r="Y12" s="224"/>
      <c r="Z12" s="214"/>
      <c r="AA12" s="214"/>
      <c r="AB12" s="214"/>
      <c r="AC12" s="214"/>
      <c r="AD12" s="214"/>
      <c r="AE12" s="214"/>
      <c r="AF12" s="214"/>
      <c r="AG12" s="214" t="s">
        <v>153</v>
      </c>
      <c r="AH12" s="214">
        <v>0</v>
      </c>
      <c r="AI12" s="214"/>
      <c r="AJ12" s="214"/>
      <c r="AK12" s="214"/>
      <c r="AL12" s="214"/>
      <c r="AM12" s="214"/>
      <c r="AN12" s="214"/>
      <c r="AO12" s="214"/>
      <c r="AP12" s="214"/>
      <c r="AQ12" s="214"/>
      <c r="AR12" s="214"/>
      <c r="AS12" s="214"/>
      <c r="AT12" s="214"/>
      <c r="AU12" s="214"/>
      <c r="AV12" s="214"/>
      <c r="AW12" s="214"/>
      <c r="AX12" s="214"/>
      <c r="AY12" s="214"/>
      <c r="AZ12" s="214"/>
      <c r="BA12" s="214"/>
      <c r="BB12" s="214"/>
      <c r="BC12" s="214"/>
      <c r="BD12" s="214"/>
      <c r="BE12" s="214"/>
      <c r="BF12" s="214"/>
      <c r="BG12" s="214"/>
      <c r="BH12" s="214"/>
    </row>
    <row r="13" spans="1:60" outlineLevel="1" x14ac:dyDescent="0.2">
      <c r="A13" s="238">
        <v>2</v>
      </c>
      <c r="B13" s="239" t="s">
        <v>155</v>
      </c>
      <c r="C13" s="250" t="s">
        <v>267</v>
      </c>
      <c r="D13" s="240" t="s">
        <v>157</v>
      </c>
      <c r="E13" s="241">
        <v>30</v>
      </c>
      <c r="F13" s="242"/>
      <c r="G13" s="243">
        <f>ROUND(E13*F13,2)</f>
        <v>0</v>
      </c>
      <c r="H13" s="242"/>
      <c r="I13" s="243">
        <f>ROUND(E13*H13,2)</f>
        <v>0</v>
      </c>
      <c r="J13" s="242"/>
      <c r="K13" s="243">
        <f>ROUND(E13*J13,2)</f>
        <v>0</v>
      </c>
      <c r="L13" s="243">
        <v>12</v>
      </c>
      <c r="M13" s="243">
        <f>G13*(1+L13/100)</f>
        <v>0</v>
      </c>
      <c r="N13" s="241">
        <v>2.5100000000000001E-3</v>
      </c>
      <c r="O13" s="241">
        <f>ROUND(E13*N13,2)</f>
        <v>0.08</v>
      </c>
      <c r="P13" s="241">
        <v>0</v>
      </c>
      <c r="Q13" s="241">
        <f>ROUND(E13*P13,2)</f>
        <v>0</v>
      </c>
      <c r="R13" s="243" t="s">
        <v>144</v>
      </c>
      <c r="S13" s="243" t="s">
        <v>145</v>
      </c>
      <c r="T13" s="244" t="s">
        <v>146</v>
      </c>
      <c r="U13" s="224">
        <v>0.18232999999999999</v>
      </c>
      <c r="V13" s="224">
        <f>ROUND(E13*U13,2)</f>
        <v>5.47</v>
      </c>
      <c r="W13" s="224"/>
      <c r="X13" s="224" t="s">
        <v>147</v>
      </c>
      <c r="Y13" s="224" t="s">
        <v>148</v>
      </c>
      <c r="Z13" s="214"/>
      <c r="AA13" s="214"/>
      <c r="AB13" s="214"/>
      <c r="AC13" s="214"/>
      <c r="AD13" s="214"/>
      <c r="AE13" s="214"/>
      <c r="AF13" s="214"/>
      <c r="AG13" s="214" t="s">
        <v>149</v>
      </c>
      <c r="AH13" s="214"/>
      <c r="AI13" s="214"/>
      <c r="AJ13" s="214"/>
      <c r="AK13" s="214"/>
      <c r="AL13" s="214"/>
      <c r="AM13" s="214"/>
      <c r="AN13" s="214"/>
      <c r="AO13" s="214"/>
      <c r="AP13" s="214"/>
      <c r="AQ13" s="214"/>
      <c r="AR13" s="214"/>
      <c r="AS13" s="214"/>
      <c r="AT13" s="214"/>
      <c r="AU13" s="214"/>
      <c r="AV13" s="214"/>
      <c r="AW13" s="214"/>
      <c r="AX13" s="214"/>
      <c r="AY13" s="214"/>
      <c r="AZ13" s="214"/>
      <c r="BA13" s="214"/>
      <c r="BB13" s="214"/>
      <c r="BC13" s="214"/>
      <c r="BD13" s="214"/>
      <c r="BE13" s="214"/>
      <c r="BF13" s="214"/>
      <c r="BG13" s="214"/>
      <c r="BH13" s="214"/>
    </row>
    <row r="14" spans="1:60" outlineLevel="2" x14ac:dyDescent="0.2">
      <c r="A14" s="221"/>
      <c r="B14" s="222"/>
      <c r="C14" s="252" t="s">
        <v>152</v>
      </c>
      <c r="D14" s="225"/>
      <c r="E14" s="226"/>
      <c r="F14" s="224"/>
      <c r="G14" s="224"/>
      <c r="H14" s="224"/>
      <c r="I14" s="224"/>
      <c r="J14" s="224"/>
      <c r="K14" s="224"/>
      <c r="L14" s="224"/>
      <c r="M14" s="224"/>
      <c r="N14" s="223"/>
      <c r="O14" s="223"/>
      <c r="P14" s="223"/>
      <c r="Q14" s="223"/>
      <c r="R14" s="224"/>
      <c r="S14" s="224"/>
      <c r="T14" s="224"/>
      <c r="U14" s="224"/>
      <c r="V14" s="224"/>
      <c r="W14" s="224"/>
      <c r="X14" s="224"/>
      <c r="Y14" s="224"/>
      <c r="Z14" s="214"/>
      <c r="AA14" s="214"/>
      <c r="AB14" s="214"/>
      <c r="AC14" s="214"/>
      <c r="AD14" s="214"/>
      <c r="AE14" s="214"/>
      <c r="AF14" s="214"/>
      <c r="AG14" s="214" t="s">
        <v>153</v>
      </c>
      <c r="AH14" s="214">
        <v>0</v>
      </c>
      <c r="AI14" s="214"/>
      <c r="AJ14" s="214"/>
      <c r="AK14" s="214"/>
      <c r="AL14" s="214"/>
      <c r="AM14" s="214"/>
      <c r="AN14" s="214"/>
      <c r="AO14" s="214"/>
      <c r="AP14" s="214"/>
      <c r="AQ14" s="214"/>
      <c r="AR14" s="214"/>
      <c r="AS14" s="214"/>
      <c r="AT14" s="214"/>
      <c r="AU14" s="214"/>
      <c r="AV14" s="214"/>
      <c r="AW14" s="214"/>
      <c r="AX14" s="214"/>
      <c r="AY14" s="214"/>
      <c r="AZ14" s="214"/>
      <c r="BA14" s="214"/>
      <c r="BB14" s="214"/>
      <c r="BC14" s="214"/>
      <c r="BD14" s="214"/>
      <c r="BE14" s="214"/>
      <c r="BF14" s="214"/>
      <c r="BG14" s="214"/>
      <c r="BH14" s="214"/>
    </row>
    <row r="15" spans="1:60" outlineLevel="3" x14ac:dyDescent="0.2">
      <c r="A15" s="221"/>
      <c r="B15" s="222"/>
      <c r="C15" s="252" t="s">
        <v>158</v>
      </c>
      <c r="D15" s="225"/>
      <c r="E15" s="226">
        <v>30</v>
      </c>
      <c r="F15" s="224"/>
      <c r="G15" s="224"/>
      <c r="H15" s="224"/>
      <c r="I15" s="224"/>
      <c r="J15" s="224"/>
      <c r="K15" s="224"/>
      <c r="L15" s="224"/>
      <c r="M15" s="224"/>
      <c r="N15" s="223"/>
      <c r="O15" s="223"/>
      <c r="P15" s="223"/>
      <c r="Q15" s="223"/>
      <c r="R15" s="224"/>
      <c r="S15" s="224"/>
      <c r="T15" s="224"/>
      <c r="U15" s="224"/>
      <c r="V15" s="224"/>
      <c r="W15" s="224"/>
      <c r="X15" s="224"/>
      <c r="Y15" s="224"/>
      <c r="Z15" s="214"/>
      <c r="AA15" s="214"/>
      <c r="AB15" s="214"/>
      <c r="AC15" s="214"/>
      <c r="AD15" s="214"/>
      <c r="AE15" s="214"/>
      <c r="AF15" s="214"/>
      <c r="AG15" s="214" t="s">
        <v>153</v>
      </c>
      <c r="AH15" s="214">
        <v>0</v>
      </c>
      <c r="AI15" s="214"/>
      <c r="AJ15" s="214"/>
      <c r="AK15" s="214"/>
      <c r="AL15" s="214"/>
      <c r="AM15" s="214"/>
      <c r="AN15" s="214"/>
      <c r="AO15" s="214"/>
      <c r="AP15" s="214"/>
      <c r="AQ15" s="214"/>
      <c r="AR15" s="214"/>
      <c r="AS15" s="214"/>
      <c r="AT15" s="214"/>
      <c r="AU15" s="214"/>
      <c r="AV15" s="214"/>
      <c r="AW15" s="214"/>
      <c r="AX15" s="214"/>
      <c r="AY15" s="214"/>
      <c r="AZ15" s="214"/>
      <c r="BA15" s="214"/>
      <c r="BB15" s="214"/>
      <c r="BC15" s="214"/>
      <c r="BD15" s="214"/>
      <c r="BE15" s="214"/>
      <c r="BF15" s="214"/>
      <c r="BG15" s="214"/>
      <c r="BH15" s="214"/>
    </row>
    <row r="16" spans="1:60" x14ac:dyDescent="0.2">
      <c r="A16" s="231" t="s">
        <v>139</v>
      </c>
      <c r="B16" s="232" t="s">
        <v>92</v>
      </c>
      <c r="C16" s="249" t="s">
        <v>93</v>
      </c>
      <c r="D16" s="233"/>
      <c r="E16" s="234"/>
      <c r="F16" s="235"/>
      <c r="G16" s="235">
        <f>SUMIF(AG17:AG24,"&lt;&gt;NOR",G17:G24)</f>
        <v>0</v>
      </c>
      <c r="H16" s="235"/>
      <c r="I16" s="235">
        <f>SUM(I17:I24)</f>
        <v>0</v>
      </c>
      <c r="J16" s="235"/>
      <c r="K16" s="235">
        <f>SUM(K17:K24)</f>
        <v>0</v>
      </c>
      <c r="L16" s="235"/>
      <c r="M16" s="235">
        <f>SUM(M17:M24)</f>
        <v>0</v>
      </c>
      <c r="N16" s="234"/>
      <c r="O16" s="234">
        <f>SUM(O17:O24)</f>
        <v>0.01</v>
      </c>
      <c r="P16" s="234"/>
      <c r="Q16" s="234">
        <f>SUM(Q17:Q24)</f>
        <v>0</v>
      </c>
      <c r="R16" s="235"/>
      <c r="S16" s="235"/>
      <c r="T16" s="236"/>
      <c r="U16" s="230"/>
      <c r="V16" s="230">
        <f>SUM(V17:V24)</f>
        <v>69.3</v>
      </c>
      <c r="W16" s="230"/>
      <c r="X16" s="230"/>
      <c r="Y16" s="230"/>
      <c r="AG16" t="s">
        <v>140</v>
      </c>
    </row>
    <row r="17" spans="1:60" ht="56.25" outlineLevel="1" x14ac:dyDescent="0.2">
      <c r="A17" s="238">
        <v>3</v>
      </c>
      <c r="B17" s="239" t="s">
        <v>159</v>
      </c>
      <c r="C17" s="250" t="s">
        <v>160</v>
      </c>
      <c r="D17" s="240" t="s">
        <v>161</v>
      </c>
      <c r="E17" s="241">
        <v>225</v>
      </c>
      <c r="F17" s="242"/>
      <c r="G17" s="243">
        <f>ROUND(E17*F17,2)</f>
        <v>0</v>
      </c>
      <c r="H17" s="242"/>
      <c r="I17" s="243">
        <f>ROUND(E17*H17,2)</f>
        <v>0</v>
      </c>
      <c r="J17" s="242"/>
      <c r="K17" s="243">
        <f>ROUND(E17*J17,2)</f>
        <v>0</v>
      </c>
      <c r="L17" s="243">
        <v>12</v>
      </c>
      <c r="M17" s="243">
        <f>G17*(1+L17/100)</f>
        <v>0</v>
      </c>
      <c r="N17" s="241">
        <v>4.0000000000000003E-5</v>
      </c>
      <c r="O17" s="241">
        <f>ROUND(E17*N17,2)</f>
        <v>0.01</v>
      </c>
      <c r="P17" s="241">
        <v>0</v>
      </c>
      <c r="Q17" s="241">
        <f>ROUND(E17*P17,2)</f>
        <v>0</v>
      </c>
      <c r="R17" s="243" t="s">
        <v>162</v>
      </c>
      <c r="S17" s="243" t="s">
        <v>145</v>
      </c>
      <c r="T17" s="244" t="s">
        <v>146</v>
      </c>
      <c r="U17" s="224">
        <v>0.308</v>
      </c>
      <c r="V17" s="224">
        <f>ROUND(E17*U17,2)</f>
        <v>69.3</v>
      </c>
      <c r="W17" s="224"/>
      <c r="X17" s="224" t="s">
        <v>147</v>
      </c>
      <c r="Y17" s="224" t="s">
        <v>148</v>
      </c>
      <c r="Z17" s="214"/>
      <c r="AA17" s="214"/>
      <c r="AB17" s="214"/>
      <c r="AC17" s="214"/>
      <c r="AD17" s="214"/>
      <c r="AE17" s="214"/>
      <c r="AF17" s="214"/>
      <c r="AG17" s="214" t="s">
        <v>149</v>
      </c>
      <c r="AH17" s="214"/>
      <c r="AI17" s="214"/>
      <c r="AJ17" s="214"/>
      <c r="AK17" s="214"/>
      <c r="AL17" s="214"/>
      <c r="AM17" s="214"/>
      <c r="AN17" s="214"/>
      <c r="AO17" s="214"/>
      <c r="AP17" s="214"/>
      <c r="AQ17" s="214"/>
      <c r="AR17" s="214"/>
      <c r="AS17" s="214"/>
      <c r="AT17" s="214"/>
      <c r="AU17" s="214"/>
      <c r="AV17" s="214"/>
      <c r="AW17" s="214"/>
      <c r="AX17" s="214"/>
      <c r="AY17" s="214"/>
      <c r="AZ17" s="214"/>
      <c r="BA17" s="214"/>
      <c r="BB17" s="214"/>
      <c r="BC17" s="214"/>
      <c r="BD17" s="214"/>
      <c r="BE17" s="214"/>
      <c r="BF17" s="214"/>
      <c r="BG17" s="214"/>
      <c r="BH17" s="214"/>
    </row>
    <row r="18" spans="1:60" outlineLevel="2" x14ac:dyDescent="0.2">
      <c r="A18" s="221"/>
      <c r="B18" s="222"/>
      <c r="C18" s="252" t="s">
        <v>152</v>
      </c>
      <c r="D18" s="225"/>
      <c r="E18" s="226"/>
      <c r="F18" s="224"/>
      <c r="G18" s="224"/>
      <c r="H18" s="224"/>
      <c r="I18" s="224"/>
      <c r="J18" s="224"/>
      <c r="K18" s="224"/>
      <c r="L18" s="224"/>
      <c r="M18" s="224"/>
      <c r="N18" s="223"/>
      <c r="O18" s="223"/>
      <c r="P18" s="223"/>
      <c r="Q18" s="223"/>
      <c r="R18" s="224"/>
      <c r="S18" s="224"/>
      <c r="T18" s="224"/>
      <c r="U18" s="224"/>
      <c r="V18" s="224"/>
      <c r="W18" s="224"/>
      <c r="X18" s="224"/>
      <c r="Y18" s="224"/>
      <c r="Z18" s="214"/>
      <c r="AA18" s="214"/>
      <c r="AB18" s="214"/>
      <c r="AC18" s="214"/>
      <c r="AD18" s="214"/>
      <c r="AE18" s="214"/>
      <c r="AF18" s="214"/>
      <c r="AG18" s="214" t="s">
        <v>153</v>
      </c>
      <c r="AH18" s="214">
        <v>0</v>
      </c>
      <c r="AI18" s="214"/>
      <c r="AJ18" s="214"/>
      <c r="AK18" s="214"/>
      <c r="AL18" s="214"/>
      <c r="AM18" s="214"/>
      <c r="AN18" s="214"/>
      <c r="AO18" s="214"/>
      <c r="AP18" s="214"/>
      <c r="AQ18" s="214"/>
      <c r="AR18" s="214"/>
      <c r="AS18" s="214"/>
      <c r="AT18" s="214"/>
      <c r="AU18" s="214"/>
      <c r="AV18" s="214"/>
      <c r="AW18" s="214"/>
      <c r="AX18" s="214"/>
      <c r="AY18" s="214"/>
      <c r="AZ18" s="214"/>
      <c r="BA18" s="214"/>
      <c r="BB18" s="214"/>
      <c r="BC18" s="214"/>
      <c r="BD18" s="214"/>
      <c r="BE18" s="214"/>
      <c r="BF18" s="214"/>
      <c r="BG18" s="214"/>
      <c r="BH18" s="214"/>
    </row>
    <row r="19" spans="1:60" outlineLevel="3" x14ac:dyDescent="0.2">
      <c r="A19" s="221"/>
      <c r="B19" s="222"/>
      <c r="C19" s="252" t="s">
        <v>163</v>
      </c>
      <c r="D19" s="225"/>
      <c r="E19" s="226">
        <v>225</v>
      </c>
      <c r="F19" s="224"/>
      <c r="G19" s="224"/>
      <c r="H19" s="224"/>
      <c r="I19" s="224"/>
      <c r="J19" s="224"/>
      <c r="K19" s="224"/>
      <c r="L19" s="224"/>
      <c r="M19" s="224"/>
      <c r="N19" s="223"/>
      <c r="O19" s="223"/>
      <c r="P19" s="223"/>
      <c r="Q19" s="223"/>
      <c r="R19" s="224"/>
      <c r="S19" s="224"/>
      <c r="T19" s="224"/>
      <c r="U19" s="224"/>
      <c r="V19" s="224"/>
      <c r="W19" s="224"/>
      <c r="X19" s="224"/>
      <c r="Y19" s="224"/>
      <c r="Z19" s="214"/>
      <c r="AA19" s="214"/>
      <c r="AB19" s="214"/>
      <c r="AC19" s="214"/>
      <c r="AD19" s="214"/>
      <c r="AE19" s="214"/>
      <c r="AF19" s="214"/>
      <c r="AG19" s="214" t="s">
        <v>153</v>
      </c>
      <c r="AH19" s="214">
        <v>0</v>
      </c>
      <c r="AI19" s="214"/>
      <c r="AJ19" s="214"/>
      <c r="AK19" s="214"/>
      <c r="AL19" s="214"/>
      <c r="AM19" s="214"/>
      <c r="AN19" s="214"/>
      <c r="AO19" s="214"/>
      <c r="AP19" s="214"/>
      <c r="AQ19" s="214"/>
      <c r="AR19" s="214"/>
      <c r="AS19" s="214"/>
      <c r="AT19" s="214"/>
      <c r="AU19" s="214"/>
      <c r="AV19" s="214"/>
      <c r="AW19" s="214"/>
      <c r="AX19" s="214"/>
      <c r="AY19" s="214"/>
      <c r="AZ19" s="214"/>
      <c r="BA19" s="214"/>
      <c r="BB19" s="214"/>
      <c r="BC19" s="214"/>
      <c r="BD19" s="214"/>
      <c r="BE19" s="214"/>
      <c r="BF19" s="214"/>
      <c r="BG19" s="214"/>
      <c r="BH19" s="214"/>
    </row>
    <row r="20" spans="1:60" outlineLevel="1" x14ac:dyDescent="0.2">
      <c r="A20" s="238">
        <v>4</v>
      </c>
      <c r="B20" s="239" t="s">
        <v>164</v>
      </c>
      <c r="C20" s="250" t="s">
        <v>165</v>
      </c>
      <c r="D20" s="240" t="s">
        <v>143</v>
      </c>
      <c r="E20" s="241">
        <v>1</v>
      </c>
      <c r="F20" s="242"/>
      <c r="G20" s="243">
        <f>ROUND(E20*F20,2)</f>
        <v>0</v>
      </c>
      <c r="H20" s="242"/>
      <c r="I20" s="243">
        <f>ROUND(E20*H20,2)</f>
        <v>0</v>
      </c>
      <c r="J20" s="242"/>
      <c r="K20" s="243">
        <f>ROUND(E20*J20,2)</f>
        <v>0</v>
      </c>
      <c r="L20" s="243">
        <v>12</v>
      </c>
      <c r="M20" s="243">
        <f>G20*(1+L20/100)</f>
        <v>0</v>
      </c>
      <c r="N20" s="241">
        <v>0</v>
      </c>
      <c r="O20" s="241">
        <f>ROUND(E20*N20,2)</f>
        <v>0</v>
      </c>
      <c r="P20" s="241">
        <v>0</v>
      </c>
      <c r="Q20" s="241">
        <f>ROUND(E20*P20,2)</f>
        <v>0</v>
      </c>
      <c r="R20" s="243"/>
      <c r="S20" s="243" t="s">
        <v>166</v>
      </c>
      <c r="T20" s="244" t="s">
        <v>167</v>
      </c>
      <c r="U20" s="224">
        <v>0</v>
      </c>
      <c r="V20" s="224">
        <f>ROUND(E20*U20,2)</f>
        <v>0</v>
      </c>
      <c r="W20" s="224"/>
      <c r="X20" s="224" t="s">
        <v>147</v>
      </c>
      <c r="Y20" s="224" t="s">
        <v>148</v>
      </c>
      <c r="Z20" s="214"/>
      <c r="AA20" s="214"/>
      <c r="AB20" s="214"/>
      <c r="AC20" s="214"/>
      <c r="AD20" s="214"/>
      <c r="AE20" s="214"/>
      <c r="AF20" s="214"/>
      <c r="AG20" s="214" t="s">
        <v>149</v>
      </c>
      <c r="AH20" s="214"/>
      <c r="AI20" s="214"/>
      <c r="AJ20" s="214"/>
      <c r="AK20" s="214"/>
      <c r="AL20" s="214"/>
      <c r="AM20" s="214"/>
      <c r="AN20" s="214"/>
      <c r="AO20" s="214"/>
      <c r="AP20" s="214"/>
      <c r="AQ20" s="214"/>
      <c r="AR20" s="214"/>
      <c r="AS20" s="214"/>
      <c r="AT20" s="214"/>
      <c r="AU20" s="214"/>
      <c r="AV20" s="214"/>
      <c r="AW20" s="214"/>
      <c r="AX20" s="214"/>
      <c r="AY20" s="214"/>
      <c r="AZ20" s="214"/>
      <c r="BA20" s="214"/>
      <c r="BB20" s="214"/>
      <c r="BC20" s="214"/>
      <c r="BD20" s="214"/>
      <c r="BE20" s="214"/>
      <c r="BF20" s="214"/>
      <c r="BG20" s="214"/>
      <c r="BH20" s="214"/>
    </row>
    <row r="21" spans="1:60" outlineLevel="2" x14ac:dyDescent="0.2">
      <c r="A21" s="221"/>
      <c r="B21" s="222"/>
      <c r="C21" s="253" t="s">
        <v>168</v>
      </c>
      <c r="D21" s="247"/>
      <c r="E21" s="247"/>
      <c r="F21" s="247"/>
      <c r="G21" s="247"/>
      <c r="H21" s="224"/>
      <c r="I21" s="224"/>
      <c r="J21" s="224"/>
      <c r="K21" s="224"/>
      <c r="L21" s="224"/>
      <c r="M21" s="224"/>
      <c r="N21" s="223"/>
      <c r="O21" s="223"/>
      <c r="P21" s="223"/>
      <c r="Q21" s="223"/>
      <c r="R21" s="224"/>
      <c r="S21" s="224"/>
      <c r="T21" s="224"/>
      <c r="U21" s="224"/>
      <c r="V21" s="224"/>
      <c r="W21" s="224"/>
      <c r="X21" s="224"/>
      <c r="Y21" s="224"/>
      <c r="Z21" s="214"/>
      <c r="AA21" s="214"/>
      <c r="AB21" s="214"/>
      <c r="AC21" s="214"/>
      <c r="AD21" s="214"/>
      <c r="AE21" s="214"/>
      <c r="AF21" s="214"/>
      <c r="AG21" s="214" t="s">
        <v>169</v>
      </c>
      <c r="AH21" s="214"/>
      <c r="AI21" s="214"/>
      <c r="AJ21" s="214"/>
      <c r="AK21" s="214"/>
      <c r="AL21" s="214"/>
      <c r="AM21" s="214"/>
      <c r="AN21" s="214"/>
      <c r="AO21" s="214"/>
      <c r="AP21" s="214"/>
      <c r="AQ21" s="214"/>
      <c r="AR21" s="214"/>
      <c r="AS21" s="214"/>
      <c r="AT21" s="214"/>
      <c r="AU21" s="214"/>
      <c r="AV21" s="214"/>
      <c r="AW21" s="214"/>
      <c r="AX21" s="214"/>
      <c r="AY21" s="214"/>
      <c r="AZ21" s="214"/>
      <c r="BA21" s="214"/>
      <c r="BB21" s="214"/>
      <c r="BC21" s="214"/>
      <c r="BD21" s="214"/>
      <c r="BE21" s="214"/>
      <c r="BF21" s="214"/>
      <c r="BG21" s="214"/>
      <c r="BH21" s="214"/>
    </row>
    <row r="22" spans="1:60" outlineLevel="2" x14ac:dyDescent="0.2">
      <c r="A22" s="221"/>
      <c r="B22" s="222"/>
      <c r="C22" s="252" t="s">
        <v>170</v>
      </c>
      <c r="D22" s="225"/>
      <c r="E22" s="226"/>
      <c r="F22" s="224"/>
      <c r="G22" s="224"/>
      <c r="H22" s="224"/>
      <c r="I22" s="224"/>
      <c r="J22" s="224"/>
      <c r="K22" s="224"/>
      <c r="L22" s="224"/>
      <c r="M22" s="224"/>
      <c r="N22" s="223"/>
      <c r="O22" s="223"/>
      <c r="P22" s="223"/>
      <c r="Q22" s="223"/>
      <c r="R22" s="224"/>
      <c r="S22" s="224"/>
      <c r="T22" s="224"/>
      <c r="U22" s="224"/>
      <c r="V22" s="224"/>
      <c r="W22" s="224"/>
      <c r="X22" s="224"/>
      <c r="Y22" s="224"/>
      <c r="Z22" s="214"/>
      <c r="AA22" s="214"/>
      <c r="AB22" s="214"/>
      <c r="AC22" s="214"/>
      <c r="AD22" s="214"/>
      <c r="AE22" s="214"/>
      <c r="AF22" s="214"/>
      <c r="AG22" s="214" t="s">
        <v>153</v>
      </c>
      <c r="AH22" s="214">
        <v>0</v>
      </c>
      <c r="AI22" s="214"/>
      <c r="AJ22" s="214"/>
      <c r="AK22" s="214"/>
      <c r="AL22" s="214"/>
      <c r="AM22" s="214"/>
      <c r="AN22" s="214"/>
      <c r="AO22" s="214"/>
      <c r="AP22" s="214"/>
      <c r="AQ22" s="214"/>
      <c r="AR22" s="214"/>
      <c r="AS22" s="214"/>
      <c r="AT22" s="214"/>
      <c r="AU22" s="214"/>
      <c r="AV22" s="214"/>
      <c r="AW22" s="214"/>
      <c r="AX22" s="214"/>
      <c r="AY22" s="214"/>
      <c r="AZ22" s="214"/>
      <c r="BA22" s="214"/>
      <c r="BB22" s="214"/>
      <c r="BC22" s="214"/>
      <c r="BD22" s="214"/>
      <c r="BE22" s="214"/>
      <c r="BF22" s="214"/>
      <c r="BG22" s="214"/>
      <c r="BH22" s="214"/>
    </row>
    <row r="23" spans="1:60" outlineLevel="3" x14ac:dyDescent="0.2">
      <c r="A23" s="221"/>
      <c r="B23" s="222"/>
      <c r="C23" s="252" t="s">
        <v>171</v>
      </c>
      <c r="D23" s="225"/>
      <c r="E23" s="226"/>
      <c r="F23" s="224"/>
      <c r="G23" s="224"/>
      <c r="H23" s="224"/>
      <c r="I23" s="224"/>
      <c r="J23" s="224"/>
      <c r="K23" s="224"/>
      <c r="L23" s="224"/>
      <c r="M23" s="224"/>
      <c r="N23" s="223"/>
      <c r="O23" s="223"/>
      <c r="P23" s="223"/>
      <c r="Q23" s="223"/>
      <c r="R23" s="224"/>
      <c r="S23" s="224"/>
      <c r="T23" s="224"/>
      <c r="U23" s="224"/>
      <c r="V23" s="224"/>
      <c r="W23" s="224"/>
      <c r="X23" s="224"/>
      <c r="Y23" s="224"/>
      <c r="Z23" s="214"/>
      <c r="AA23" s="214"/>
      <c r="AB23" s="214"/>
      <c r="AC23" s="214"/>
      <c r="AD23" s="214"/>
      <c r="AE23" s="214"/>
      <c r="AF23" s="214"/>
      <c r="AG23" s="214" t="s">
        <v>153</v>
      </c>
      <c r="AH23" s="214">
        <v>0</v>
      </c>
      <c r="AI23" s="214"/>
      <c r="AJ23" s="214"/>
      <c r="AK23" s="214"/>
      <c r="AL23" s="214"/>
      <c r="AM23" s="214"/>
      <c r="AN23" s="214"/>
      <c r="AO23" s="214"/>
      <c r="AP23" s="214"/>
      <c r="AQ23" s="214"/>
      <c r="AR23" s="214"/>
      <c r="AS23" s="214"/>
      <c r="AT23" s="214"/>
      <c r="AU23" s="214"/>
      <c r="AV23" s="214"/>
      <c r="AW23" s="214"/>
      <c r="AX23" s="214"/>
      <c r="AY23" s="214"/>
      <c r="AZ23" s="214"/>
      <c r="BA23" s="214"/>
      <c r="BB23" s="214"/>
      <c r="BC23" s="214"/>
      <c r="BD23" s="214"/>
      <c r="BE23" s="214"/>
      <c r="BF23" s="214"/>
      <c r="BG23" s="214"/>
      <c r="BH23" s="214"/>
    </row>
    <row r="24" spans="1:60" outlineLevel="3" x14ac:dyDescent="0.2">
      <c r="A24" s="221"/>
      <c r="B24" s="222"/>
      <c r="C24" s="252" t="s">
        <v>172</v>
      </c>
      <c r="D24" s="225"/>
      <c r="E24" s="226">
        <v>1</v>
      </c>
      <c r="F24" s="224"/>
      <c r="G24" s="224"/>
      <c r="H24" s="224"/>
      <c r="I24" s="224"/>
      <c r="J24" s="224"/>
      <c r="K24" s="224"/>
      <c r="L24" s="224"/>
      <c r="M24" s="224"/>
      <c r="N24" s="223"/>
      <c r="O24" s="223"/>
      <c r="P24" s="223"/>
      <c r="Q24" s="223"/>
      <c r="R24" s="224"/>
      <c r="S24" s="224"/>
      <c r="T24" s="224"/>
      <c r="U24" s="224"/>
      <c r="V24" s="224"/>
      <c r="W24" s="224"/>
      <c r="X24" s="224"/>
      <c r="Y24" s="224"/>
      <c r="Z24" s="214"/>
      <c r="AA24" s="214"/>
      <c r="AB24" s="214"/>
      <c r="AC24" s="214"/>
      <c r="AD24" s="214"/>
      <c r="AE24" s="214"/>
      <c r="AF24" s="214"/>
      <c r="AG24" s="214" t="s">
        <v>153</v>
      </c>
      <c r="AH24" s="214">
        <v>0</v>
      </c>
      <c r="AI24" s="214"/>
      <c r="AJ24" s="214"/>
      <c r="AK24" s="214"/>
      <c r="AL24" s="214"/>
      <c r="AM24" s="214"/>
      <c r="AN24" s="214"/>
      <c r="AO24" s="214"/>
      <c r="AP24" s="214"/>
      <c r="AQ24" s="214"/>
      <c r="AR24" s="214"/>
      <c r="AS24" s="214"/>
      <c r="AT24" s="214"/>
      <c r="AU24" s="214"/>
      <c r="AV24" s="214"/>
      <c r="AW24" s="214"/>
      <c r="AX24" s="214"/>
      <c r="AY24" s="214"/>
      <c r="AZ24" s="214"/>
      <c r="BA24" s="214"/>
      <c r="BB24" s="214"/>
      <c r="BC24" s="214"/>
      <c r="BD24" s="214"/>
      <c r="BE24" s="214"/>
      <c r="BF24" s="214"/>
      <c r="BG24" s="214"/>
      <c r="BH24" s="214"/>
    </row>
    <row r="25" spans="1:60" x14ac:dyDescent="0.2">
      <c r="A25" s="231" t="s">
        <v>139</v>
      </c>
      <c r="B25" s="232" t="s">
        <v>94</v>
      </c>
      <c r="C25" s="249" t="s">
        <v>95</v>
      </c>
      <c r="D25" s="233"/>
      <c r="E25" s="234"/>
      <c r="F25" s="235"/>
      <c r="G25" s="235">
        <f>SUMIF(AG26:AG29,"&lt;&gt;NOR",G26:G29)</f>
        <v>0</v>
      </c>
      <c r="H25" s="235"/>
      <c r="I25" s="235">
        <f>SUM(I26:I29)</f>
        <v>0</v>
      </c>
      <c r="J25" s="235"/>
      <c r="K25" s="235">
        <f>SUM(K26:K29)</f>
        <v>0</v>
      </c>
      <c r="L25" s="235"/>
      <c r="M25" s="235">
        <f>SUM(M26:M29)</f>
        <v>0</v>
      </c>
      <c r="N25" s="234"/>
      <c r="O25" s="234">
        <f>SUM(O26:O29)</f>
        <v>0</v>
      </c>
      <c r="P25" s="234"/>
      <c r="Q25" s="234">
        <f>SUM(Q26:Q29)</f>
        <v>0</v>
      </c>
      <c r="R25" s="235"/>
      <c r="S25" s="235"/>
      <c r="T25" s="236"/>
      <c r="U25" s="230"/>
      <c r="V25" s="230">
        <f>SUM(V26:V29)</f>
        <v>0</v>
      </c>
      <c r="W25" s="230"/>
      <c r="X25" s="230"/>
      <c r="Y25" s="230"/>
      <c r="AG25" t="s">
        <v>140</v>
      </c>
    </row>
    <row r="26" spans="1:60" ht="22.5" outlineLevel="1" x14ac:dyDescent="0.2">
      <c r="A26" s="238">
        <v>5</v>
      </c>
      <c r="B26" s="239" t="s">
        <v>173</v>
      </c>
      <c r="C26" s="250" t="s">
        <v>174</v>
      </c>
      <c r="D26" s="240" t="s">
        <v>143</v>
      </c>
      <c r="E26" s="241">
        <v>1</v>
      </c>
      <c r="F26" s="242"/>
      <c r="G26" s="243">
        <f>ROUND(E26*F26,2)</f>
        <v>0</v>
      </c>
      <c r="H26" s="242"/>
      <c r="I26" s="243">
        <f>ROUND(E26*H26,2)</f>
        <v>0</v>
      </c>
      <c r="J26" s="242"/>
      <c r="K26" s="243">
        <f>ROUND(E26*J26,2)</f>
        <v>0</v>
      </c>
      <c r="L26" s="243">
        <v>12</v>
      </c>
      <c r="M26" s="243">
        <f>G26*(1+L26/100)</f>
        <v>0</v>
      </c>
      <c r="N26" s="241">
        <v>0</v>
      </c>
      <c r="O26" s="241">
        <f>ROUND(E26*N26,2)</f>
        <v>0</v>
      </c>
      <c r="P26" s="241">
        <v>0</v>
      </c>
      <c r="Q26" s="241">
        <f>ROUND(E26*P26,2)</f>
        <v>0</v>
      </c>
      <c r="R26" s="243"/>
      <c r="S26" s="243" t="s">
        <v>166</v>
      </c>
      <c r="T26" s="244" t="s">
        <v>167</v>
      </c>
      <c r="U26" s="224">
        <v>0</v>
      </c>
      <c r="V26" s="224">
        <f>ROUND(E26*U26,2)</f>
        <v>0</v>
      </c>
      <c r="W26" s="224"/>
      <c r="X26" s="224" t="s">
        <v>147</v>
      </c>
      <c r="Y26" s="224" t="s">
        <v>148</v>
      </c>
      <c r="Z26" s="214"/>
      <c r="AA26" s="214"/>
      <c r="AB26" s="214"/>
      <c r="AC26" s="214"/>
      <c r="AD26" s="214"/>
      <c r="AE26" s="214"/>
      <c r="AF26" s="214"/>
      <c r="AG26" s="214" t="s">
        <v>149</v>
      </c>
      <c r="AH26" s="214"/>
      <c r="AI26" s="214"/>
      <c r="AJ26" s="214"/>
      <c r="AK26" s="214"/>
      <c r="AL26" s="214"/>
      <c r="AM26" s="214"/>
      <c r="AN26" s="214"/>
      <c r="AO26" s="214"/>
      <c r="AP26" s="214"/>
      <c r="AQ26" s="214"/>
      <c r="AR26" s="214"/>
      <c r="AS26" s="214"/>
      <c r="AT26" s="214"/>
      <c r="AU26" s="214"/>
      <c r="AV26" s="214"/>
      <c r="AW26" s="214"/>
      <c r="AX26" s="214"/>
      <c r="AY26" s="214"/>
      <c r="AZ26" s="214"/>
      <c r="BA26" s="214"/>
      <c r="BB26" s="214"/>
      <c r="BC26" s="214"/>
      <c r="BD26" s="214"/>
      <c r="BE26" s="214"/>
      <c r="BF26" s="214"/>
      <c r="BG26" s="214"/>
      <c r="BH26" s="214"/>
    </row>
    <row r="27" spans="1:60" outlineLevel="2" x14ac:dyDescent="0.2">
      <c r="A27" s="221"/>
      <c r="B27" s="222"/>
      <c r="C27" s="252" t="s">
        <v>170</v>
      </c>
      <c r="D27" s="225"/>
      <c r="E27" s="226"/>
      <c r="F27" s="224"/>
      <c r="G27" s="224"/>
      <c r="H27" s="224"/>
      <c r="I27" s="224"/>
      <c r="J27" s="224"/>
      <c r="K27" s="224"/>
      <c r="L27" s="224"/>
      <c r="M27" s="224"/>
      <c r="N27" s="223"/>
      <c r="O27" s="223"/>
      <c r="P27" s="223"/>
      <c r="Q27" s="223"/>
      <c r="R27" s="224"/>
      <c r="S27" s="224"/>
      <c r="T27" s="224"/>
      <c r="U27" s="224"/>
      <c r="V27" s="224"/>
      <c r="W27" s="224"/>
      <c r="X27" s="224"/>
      <c r="Y27" s="224"/>
      <c r="Z27" s="214"/>
      <c r="AA27" s="214"/>
      <c r="AB27" s="214"/>
      <c r="AC27" s="214"/>
      <c r="AD27" s="214"/>
      <c r="AE27" s="214"/>
      <c r="AF27" s="214"/>
      <c r="AG27" s="214" t="s">
        <v>153</v>
      </c>
      <c r="AH27" s="214">
        <v>0</v>
      </c>
      <c r="AI27" s="214"/>
      <c r="AJ27" s="214"/>
      <c r="AK27" s="214"/>
      <c r="AL27" s="214"/>
      <c r="AM27" s="214"/>
      <c r="AN27" s="214"/>
      <c r="AO27" s="214"/>
      <c r="AP27" s="214"/>
      <c r="AQ27" s="214"/>
      <c r="AR27" s="214"/>
      <c r="AS27" s="214"/>
      <c r="AT27" s="214"/>
      <c r="AU27" s="214"/>
      <c r="AV27" s="214"/>
      <c r="AW27" s="214"/>
      <c r="AX27" s="214"/>
      <c r="AY27" s="214"/>
      <c r="AZ27" s="214"/>
      <c r="BA27" s="214"/>
      <c r="BB27" s="214"/>
      <c r="BC27" s="214"/>
      <c r="BD27" s="214"/>
      <c r="BE27" s="214"/>
      <c r="BF27" s="214"/>
      <c r="BG27" s="214"/>
      <c r="BH27" s="214"/>
    </row>
    <row r="28" spans="1:60" outlineLevel="3" x14ac:dyDescent="0.2">
      <c r="A28" s="221"/>
      <c r="B28" s="222"/>
      <c r="C28" s="252" t="s">
        <v>171</v>
      </c>
      <c r="D28" s="225"/>
      <c r="E28" s="226"/>
      <c r="F28" s="224"/>
      <c r="G28" s="224"/>
      <c r="H28" s="224"/>
      <c r="I28" s="224"/>
      <c r="J28" s="224"/>
      <c r="K28" s="224"/>
      <c r="L28" s="224"/>
      <c r="M28" s="224"/>
      <c r="N28" s="223"/>
      <c r="O28" s="223"/>
      <c r="P28" s="223"/>
      <c r="Q28" s="223"/>
      <c r="R28" s="224"/>
      <c r="S28" s="224"/>
      <c r="T28" s="224"/>
      <c r="U28" s="224"/>
      <c r="V28" s="224"/>
      <c r="W28" s="224"/>
      <c r="X28" s="224"/>
      <c r="Y28" s="224"/>
      <c r="Z28" s="214"/>
      <c r="AA28" s="214"/>
      <c r="AB28" s="214"/>
      <c r="AC28" s="214"/>
      <c r="AD28" s="214"/>
      <c r="AE28" s="214"/>
      <c r="AF28" s="214"/>
      <c r="AG28" s="214" t="s">
        <v>153</v>
      </c>
      <c r="AH28" s="214">
        <v>0</v>
      </c>
      <c r="AI28" s="214"/>
      <c r="AJ28" s="214"/>
      <c r="AK28" s="214"/>
      <c r="AL28" s="214"/>
      <c r="AM28" s="214"/>
      <c r="AN28" s="214"/>
      <c r="AO28" s="214"/>
      <c r="AP28" s="214"/>
      <c r="AQ28" s="214"/>
      <c r="AR28" s="214"/>
      <c r="AS28" s="214"/>
      <c r="AT28" s="214"/>
      <c r="AU28" s="214"/>
      <c r="AV28" s="214"/>
      <c r="AW28" s="214"/>
      <c r="AX28" s="214"/>
      <c r="AY28" s="214"/>
      <c r="AZ28" s="214"/>
      <c r="BA28" s="214"/>
      <c r="BB28" s="214"/>
      <c r="BC28" s="214"/>
      <c r="BD28" s="214"/>
      <c r="BE28" s="214"/>
      <c r="BF28" s="214"/>
      <c r="BG28" s="214"/>
      <c r="BH28" s="214"/>
    </row>
    <row r="29" spans="1:60" outlineLevel="3" x14ac:dyDescent="0.2">
      <c r="A29" s="221"/>
      <c r="B29" s="222"/>
      <c r="C29" s="252" t="s">
        <v>172</v>
      </c>
      <c r="D29" s="225"/>
      <c r="E29" s="226">
        <v>1</v>
      </c>
      <c r="F29" s="224"/>
      <c r="G29" s="224"/>
      <c r="H29" s="224"/>
      <c r="I29" s="224"/>
      <c r="J29" s="224"/>
      <c r="K29" s="224"/>
      <c r="L29" s="224"/>
      <c r="M29" s="224"/>
      <c r="N29" s="223"/>
      <c r="O29" s="223"/>
      <c r="P29" s="223"/>
      <c r="Q29" s="223"/>
      <c r="R29" s="224"/>
      <c r="S29" s="224"/>
      <c r="T29" s="224"/>
      <c r="U29" s="224"/>
      <c r="V29" s="224"/>
      <c r="W29" s="224"/>
      <c r="X29" s="224"/>
      <c r="Y29" s="224"/>
      <c r="Z29" s="214"/>
      <c r="AA29" s="214"/>
      <c r="AB29" s="214"/>
      <c r="AC29" s="214"/>
      <c r="AD29" s="214"/>
      <c r="AE29" s="214"/>
      <c r="AF29" s="214"/>
      <c r="AG29" s="214" t="s">
        <v>153</v>
      </c>
      <c r="AH29" s="214">
        <v>0</v>
      </c>
      <c r="AI29" s="214"/>
      <c r="AJ29" s="214"/>
      <c r="AK29" s="214"/>
      <c r="AL29" s="214"/>
      <c r="AM29" s="214"/>
      <c r="AN29" s="214"/>
      <c r="AO29" s="214"/>
      <c r="AP29" s="214"/>
      <c r="AQ29" s="214"/>
      <c r="AR29" s="214"/>
      <c r="AS29" s="214"/>
      <c r="AT29" s="214"/>
      <c r="AU29" s="214"/>
      <c r="AV29" s="214"/>
      <c r="AW29" s="214"/>
      <c r="AX29" s="214"/>
      <c r="AY29" s="214"/>
      <c r="AZ29" s="214"/>
      <c r="BA29" s="214"/>
      <c r="BB29" s="214"/>
      <c r="BC29" s="214"/>
      <c r="BD29" s="214"/>
      <c r="BE29" s="214"/>
      <c r="BF29" s="214"/>
      <c r="BG29" s="214"/>
      <c r="BH29" s="214"/>
    </row>
    <row r="30" spans="1:60" x14ac:dyDescent="0.2">
      <c r="A30" s="231" t="s">
        <v>139</v>
      </c>
      <c r="B30" s="232" t="s">
        <v>96</v>
      </c>
      <c r="C30" s="249" t="s">
        <v>97</v>
      </c>
      <c r="D30" s="233"/>
      <c r="E30" s="234"/>
      <c r="F30" s="235"/>
      <c r="G30" s="235">
        <f>SUMIF(AG31:AG35,"&lt;&gt;NOR",G31:G35)</f>
        <v>0</v>
      </c>
      <c r="H30" s="235"/>
      <c r="I30" s="235">
        <f>SUM(I31:I35)</f>
        <v>0</v>
      </c>
      <c r="J30" s="235"/>
      <c r="K30" s="235">
        <f>SUM(K31:K35)</f>
        <v>0</v>
      </c>
      <c r="L30" s="235"/>
      <c r="M30" s="235">
        <f>SUM(M31:M35)</f>
        <v>0</v>
      </c>
      <c r="N30" s="234"/>
      <c r="O30" s="234">
        <f>SUM(O31:O35)</f>
        <v>0</v>
      </c>
      <c r="P30" s="234"/>
      <c r="Q30" s="234">
        <f>SUM(Q31:Q35)</f>
        <v>0</v>
      </c>
      <c r="R30" s="235"/>
      <c r="S30" s="235"/>
      <c r="T30" s="236"/>
      <c r="U30" s="230"/>
      <c r="V30" s="230">
        <f>SUM(V31:V35)</f>
        <v>0.33</v>
      </c>
      <c r="W30" s="230"/>
      <c r="X30" s="230"/>
      <c r="Y30" s="230"/>
      <c r="AG30" t="s">
        <v>140</v>
      </c>
    </row>
    <row r="31" spans="1:60" ht="22.5" outlineLevel="1" x14ac:dyDescent="0.2">
      <c r="A31" s="238">
        <v>6</v>
      </c>
      <c r="B31" s="239" t="s">
        <v>175</v>
      </c>
      <c r="C31" s="250" t="s">
        <v>176</v>
      </c>
      <c r="D31" s="240" t="s">
        <v>177</v>
      </c>
      <c r="E31" s="241">
        <v>0.17299999999999999</v>
      </c>
      <c r="F31" s="242"/>
      <c r="G31" s="243">
        <f>ROUND(E31*F31,2)</f>
        <v>0</v>
      </c>
      <c r="H31" s="242"/>
      <c r="I31" s="243">
        <f>ROUND(E31*H31,2)</f>
        <v>0</v>
      </c>
      <c r="J31" s="242"/>
      <c r="K31" s="243">
        <f>ROUND(E31*J31,2)</f>
        <v>0</v>
      </c>
      <c r="L31" s="243">
        <v>12</v>
      </c>
      <c r="M31" s="243">
        <f>G31*(1+L31/100)</f>
        <v>0</v>
      </c>
      <c r="N31" s="241">
        <v>0</v>
      </c>
      <c r="O31" s="241">
        <f>ROUND(E31*N31,2)</f>
        <v>0</v>
      </c>
      <c r="P31" s="241">
        <v>0</v>
      </c>
      <c r="Q31" s="241">
        <f>ROUND(E31*P31,2)</f>
        <v>0</v>
      </c>
      <c r="R31" s="243" t="s">
        <v>144</v>
      </c>
      <c r="S31" s="243" t="s">
        <v>145</v>
      </c>
      <c r="T31" s="244" t="s">
        <v>146</v>
      </c>
      <c r="U31" s="224">
        <v>1.8919999999999999</v>
      </c>
      <c r="V31" s="224">
        <f>ROUND(E31*U31,2)</f>
        <v>0.33</v>
      </c>
      <c r="W31" s="224"/>
      <c r="X31" s="224" t="s">
        <v>178</v>
      </c>
      <c r="Y31" s="224" t="s">
        <v>148</v>
      </c>
      <c r="Z31" s="214"/>
      <c r="AA31" s="214"/>
      <c r="AB31" s="214"/>
      <c r="AC31" s="214"/>
      <c r="AD31" s="214"/>
      <c r="AE31" s="214"/>
      <c r="AF31" s="214"/>
      <c r="AG31" s="214" t="s">
        <v>179</v>
      </c>
      <c r="AH31" s="214"/>
      <c r="AI31" s="214"/>
      <c r="AJ31" s="214"/>
      <c r="AK31" s="214"/>
      <c r="AL31" s="214"/>
      <c r="AM31" s="214"/>
      <c r="AN31" s="214"/>
      <c r="AO31" s="214"/>
      <c r="AP31" s="214"/>
      <c r="AQ31" s="214"/>
      <c r="AR31" s="214"/>
      <c r="AS31" s="214"/>
      <c r="AT31" s="214"/>
      <c r="AU31" s="214"/>
      <c r="AV31" s="214"/>
      <c r="AW31" s="214"/>
      <c r="AX31" s="214"/>
      <c r="AY31" s="214"/>
      <c r="AZ31" s="214"/>
      <c r="BA31" s="214"/>
      <c r="BB31" s="214"/>
      <c r="BC31" s="214"/>
      <c r="BD31" s="214"/>
      <c r="BE31" s="214"/>
      <c r="BF31" s="214"/>
      <c r="BG31" s="214"/>
      <c r="BH31" s="214"/>
    </row>
    <row r="32" spans="1:60" outlineLevel="2" x14ac:dyDescent="0.2">
      <c r="A32" s="221"/>
      <c r="B32" s="222"/>
      <c r="C32" s="251" t="s">
        <v>180</v>
      </c>
      <c r="D32" s="246"/>
      <c r="E32" s="246"/>
      <c r="F32" s="246"/>
      <c r="G32" s="246"/>
      <c r="H32" s="224"/>
      <c r="I32" s="224"/>
      <c r="J32" s="224"/>
      <c r="K32" s="224"/>
      <c r="L32" s="224"/>
      <c r="M32" s="224"/>
      <c r="N32" s="223"/>
      <c r="O32" s="223"/>
      <c r="P32" s="223"/>
      <c r="Q32" s="223"/>
      <c r="R32" s="224"/>
      <c r="S32" s="224"/>
      <c r="T32" s="224"/>
      <c r="U32" s="224"/>
      <c r="V32" s="224"/>
      <c r="W32" s="224"/>
      <c r="X32" s="224"/>
      <c r="Y32" s="224"/>
      <c r="Z32" s="214"/>
      <c r="AA32" s="214"/>
      <c r="AB32" s="214"/>
      <c r="AC32" s="214"/>
      <c r="AD32" s="214"/>
      <c r="AE32" s="214"/>
      <c r="AF32" s="214"/>
      <c r="AG32" s="214" t="s">
        <v>151</v>
      </c>
      <c r="AH32" s="214"/>
      <c r="AI32" s="214"/>
      <c r="AJ32" s="214"/>
      <c r="AK32" s="214"/>
      <c r="AL32" s="214"/>
      <c r="AM32" s="214"/>
      <c r="AN32" s="214"/>
      <c r="AO32" s="214"/>
      <c r="AP32" s="214"/>
      <c r="AQ32" s="214"/>
      <c r="AR32" s="214"/>
      <c r="AS32" s="214"/>
      <c r="AT32" s="214"/>
      <c r="AU32" s="214"/>
      <c r="AV32" s="214"/>
      <c r="AW32" s="214"/>
      <c r="AX32" s="214"/>
      <c r="AY32" s="214"/>
      <c r="AZ32" s="214"/>
      <c r="BA32" s="214"/>
      <c r="BB32" s="214"/>
      <c r="BC32" s="214"/>
      <c r="BD32" s="214"/>
      <c r="BE32" s="214"/>
      <c r="BF32" s="214"/>
      <c r="BG32" s="214"/>
      <c r="BH32" s="214"/>
    </row>
    <row r="33" spans="1:60" outlineLevel="2" x14ac:dyDescent="0.2">
      <c r="A33" s="221"/>
      <c r="B33" s="222"/>
      <c r="C33" s="252" t="s">
        <v>181</v>
      </c>
      <c r="D33" s="225"/>
      <c r="E33" s="226"/>
      <c r="F33" s="224"/>
      <c r="G33" s="224"/>
      <c r="H33" s="224"/>
      <c r="I33" s="224"/>
      <c r="J33" s="224"/>
      <c r="K33" s="224"/>
      <c r="L33" s="224"/>
      <c r="M33" s="224"/>
      <c r="N33" s="223"/>
      <c r="O33" s="223"/>
      <c r="P33" s="223"/>
      <c r="Q33" s="223"/>
      <c r="R33" s="224"/>
      <c r="S33" s="224"/>
      <c r="T33" s="224"/>
      <c r="U33" s="224"/>
      <c r="V33" s="224"/>
      <c r="W33" s="224"/>
      <c r="X33" s="224"/>
      <c r="Y33" s="224"/>
      <c r="Z33" s="214"/>
      <c r="AA33" s="214"/>
      <c r="AB33" s="214"/>
      <c r="AC33" s="214"/>
      <c r="AD33" s="214"/>
      <c r="AE33" s="214"/>
      <c r="AF33" s="214"/>
      <c r="AG33" s="214" t="s">
        <v>153</v>
      </c>
      <c r="AH33" s="214">
        <v>0</v>
      </c>
      <c r="AI33" s="214"/>
      <c r="AJ33" s="214"/>
      <c r="AK33" s="214"/>
      <c r="AL33" s="214"/>
      <c r="AM33" s="214"/>
      <c r="AN33" s="214"/>
      <c r="AO33" s="214"/>
      <c r="AP33" s="214"/>
      <c r="AQ33" s="214"/>
      <c r="AR33" s="214"/>
      <c r="AS33" s="214"/>
      <c r="AT33" s="214"/>
      <c r="AU33" s="214"/>
      <c r="AV33" s="214"/>
      <c r="AW33" s="214"/>
      <c r="AX33" s="214"/>
      <c r="AY33" s="214"/>
      <c r="AZ33" s="214"/>
      <c r="BA33" s="214"/>
      <c r="BB33" s="214"/>
      <c r="BC33" s="214"/>
      <c r="BD33" s="214"/>
      <c r="BE33" s="214"/>
      <c r="BF33" s="214"/>
      <c r="BG33" s="214"/>
      <c r="BH33" s="214"/>
    </row>
    <row r="34" spans="1:60" outlineLevel="3" x14ac:dyDescent="0.2">
      <c r="A34" s="221"/>
      <c r="B34" s="222"/>
      <c r="C34" s="252" t="s">
        <v>182</v>
      </c>
      <c r="D34" s="225"/>
      <c r="E34" s="226"/>
      <c r="F34" s="224"/>
      <c r="G34" s="224"/>
      <c r="H34" s="224"/>
      <c r="I34" s="224"/>
      <c r="J34" s="224"/>
      <c r="K34" s="224"/>
      <c r="L34" s="224"/>
      <c r="M34" s="224"/>
      <c r="N34" s="223"/>
      <c r="O34" s="223"/>
      <c r="P34" s="223"/>
      <c r="Q34" s="223"/>
      <c r="R34" s="224"/>
      <c r="S34" s="224"/>
      <c r="T34" s="224"/>
      <c r="U34" s="224"/>
      <c r="V34" s="224"/>
      <c r="W34" s="224"/>
      <c r="X34" s="224"/>
      <c r="Y34" s="224"/>
      <c r="Z34" s="214"/>
      <c r="AA34" s="214"/>
      <c r="AB34" s="214"/>
      <c r="AC34" s="214"/>
      <c r="AD34" s="214"/>
      <c r="AE34" s="214"/>
      <c r="AF34" s="214"/>
      <c r="AG34" s="214" t="s">
        <v>153</v>
      </c>
      <c r="AH34" s="214">
        <v>0</v>
      </c>
      <c r="AI34" s="214"/>
      <c r="AJ34" s="214"/>
      <c r="AK34" s="214"/>
      <c r="AL34" s="214"/>
      <c r="AM34" s="214"/>
      <c r="AN34" s="214"/>
      <c r="AO34" s="214"/>
      <c r="AP34" s="214"/>
      <c r="AQ34" s="214"/>
      <c r="AR34" s="214"/>
      <c r="AS34" s="214"/>
      <c r="AT34" s="214"/>
      <c r="AU34" s="214"/>
      <c r="AV34" s="214"/>
      <c r="AW34" s="214"/>
      <c r="AX34" s="214"/>
      <c r="AY34" s="214"/>
      <c r="AZ34" s="214"/>
      <c r="BA34" s="214"/>
      <c r="BB34" s="214"/>
      <c r="BC34" s="214"/>
      <c r="BD34" s="214"/>
      <c r="BE34" s="214"/>
      <c r="BF34" s="214"/>
      <c r="BG34" s="214"/>
      <c r="BH34" s="214"/>
    </row>
    <row r="35" spans="1:60" outlineLevel="3" x14ac:dyDescent="0.2">
      <c r="A35" s="221"/>
      <c r="B35" s="222"/>
      <c r="C35" s="252" t="s">
        <v>183</v>
      </c>
      <c r="D35" s="225"/>
      <c r="E35" s="226">
        <v>0.17299999999999999</v>
      </c>
      <c r="F35" s="224"/>
      <c r="G35" s="224"/>
      <c r="H35" s="224"/>
      <c r="I35" s="224"/>
      <c r="J35" s="224"/>
      <c r="K35" s="224"/>
      <c r="L35" s="224"/>
      <c r="M35" s="224"/>
      <c r="N35" s="223"/>
      <c r="O35" s="223"/>
      <c r="P35" s="223"/>
      <c r="Q35" s="223"/>
      <c r="R35" s="224"/>
      <c r="S35" s="224"/>
      <c r="T35" s="224"/>
      <c r="U35" s="224"/>
      <c r="V35" s="224"/>
      <c r="W35" s="224"/>
      <c r="X35" s="224"/>
      <c r="Y35" s="224"/>
      <c r="Z35" s="214"/>
      <c r="AA35" s="214"/>
      <c r="AB35" s="214"/>
      <c r="AC35" s="214"/>
      <c r="AD35" s="214"/>
      <c r="AE35" s="214"/>
      <c r="AF35" s="214"/>
      <c r="AG35" s="214" t="s">
        <v>153</v>
      </c>
      <c r="AH35" s="214">
        <v>0</v>
      </c>
      <c r="AI35" s="214"/>
      <c r="AJ35" s="214"/>
      <c r="AK35" s="214"/>
      <c r="AL35" s="214"/>
      <c r="AM35" s="214"/>
      <c r="AN35" s="214"/>
      <c r="AO35" s="214"/>
      <c r="AP35" s="214"/>
      <c r="AQ35" s="214"/>
      <c r="AR35" s="214"/>
      <c r="AS35" s="214"/>
      <c r="AT35" s="214"/>
      <c r="AU35" s="214"/>
      <c r="AV35" s="214"/>
      <c r="AW35" s="214"/>
      <c r="AX35" s="214"/>
      <c r="AY35" s="214"/>
      <c r="AZ35" s="214"/>
      <c r="BA35" s="214"/>
      <c r="BB35" s="214"/>
      <c r="BC35" s="214"/>
      <c r="BD35" s="214"/>
      <c r="BE35" s="214"/>
      <c r="BF35" s="214"/>
      <c r="BG35" s="214"/>
      <c r="BH35" s="214"/>
    </row>
    <row r="36" spans="1:60" x14ac:dyDescent="0.2">
      <c r="A36" s="231" t="s">
        <v>139</v>
      </c>
      <c r="B36" s="232" t="s">
        <v>98</v>
      </c>
      <c r="C36" s="249" t="s">
        <v>99</v>
      </c>
      <c r="D36" s="233"/>
      <c r="E36" s="234"/>
      <c r="F36" s="235"/>
      <c r="G36" s="235">
        <f>SUMIF(AG37:AG41,"&lt;&gt;NOR",G37:G41)</f>
        <v>0</v>
      </c>
      <c r="H36" s="235"/>
      <c r="I36" s="235">
        <f>SUM(I37:I41)</f>
        <v>0</v>
      </c>
      <c r="J36" s="235"/>
      <c r="K36" s="235">
        <f>SUM(K37:K41)</f>
        <v>0</v>
      </c>
      <c r="L36" s="235"/>
      <c r="M36" s="235">
        <f>SUM(M37:M41)</f>
        <v>0</v>
      </c>
      <c r="N36" s="234"/>
      <c r="O36" s="234">
        <f>SUM(O37:O41)</f>
        <v>0.01</v>
      </c>
      <c r="P36" s="234"/>
      <c r="Q36" s="234">
        <f>SUM(Q37:Q41)</f>
        <v>0</v>
      </c>
      <c r="R36" s="235"/>
      <c r="S36" s="235"/>
      <c r="T36" s="236"/>
      <c r="U36" s="230"/>
      <c r="V36" s="230">
        <f>SUM(V37:V41)</f>
        <v>6.05</v>
      </c>
      <c r="W36" s="230"/>
      <c r="X36" s="230"/>
      <c r="Y36" s="230"/>
      <c r="AG36" t="s">
        <v>140</v>
      </c>
    </row>
    <row r="37" spans="1:60" outlineLevel="1" x14ac:dyDescent="0.2">
      <c r="A37" s="238">
        <v>7</v>
      </c>
      <c r="B37" s="239" t="s">
        <v>184</v>
      </c>
      <c r="C37" s="250" t="s">
        <v>185</v>
      </c>
      <c r="D37" s="240" t="s">
        <v>161</v>
      </c>
      <c r="E37" s="241">
        <v>45</v>
      </c>
      <c r="F37" s="242"/>
      <c r="G37" s="243">
        <f>ROUND(E37*F37,2)</f>
        <v>0</v>
      </c>
      <c r="H37" s="242"/>
      <c r="I37" s="243">
        <f>ROUND(E37*H37,2)</f>
        <v>0</v>
      </c>
      <c r="J37" s="242"/>
      <c r="K37" s="243">
        <f>ROUND(E37*J37,2)</f>
        <v>0</v>
      </c>
      <c r="L37" s="243">
        <v>12</v>
      </c>
      <c r="M37" s="243">
        <f>G37*(1+L37/100)</f>
        <v>0</v>
      </c>
      <c r="N37" s="241">
        <v>6.9999999999999994E-5</v>
      </c>
      <c r="O37" s="241">
        <f>ROUND(E37*N37,2)</f>
        <v>0</v>
      </c>
      <c r="P37" s="241">
        <v>0</v>
      </c>
      <c r="Q37" s="241">
        <f>ROUND(E37*P37,2)</f>
        <v>0</v>
      </c>
      <c r="R37" s="243" t="s">
        <v>186</v>
      </c>
      <c r="S37" s="243" t="s">
        <v>145</v>
      </c>
      <c r="T37" s="244" t="s">
        <v>146</v>
      </c>
      <c r="U37" s="224">
        <v>3.2480000000000002E-2</v>
      </c>
      <c r="V37" s="224">
        <f>ROUND(E37*U37,2)</f>
        <v>1.46</v>
      </c>
      <c r="W37" s="224"/>
      <c r="X37" s="224" t="s">
        <v>147</v>
      </c>
      <c r="Y37" s="224" t="s">
        <v>148</v>
      </c>
      <c r="Z37" s="214"/>
      <c r="AA37" s="214"/>
      <c r="AB37" s="214"/>
      <c r="AC37" s="214"/>
      <c r="AD37" s="214"/>
      <c r="AE37" s="214"/>
      <c r="AF37" s="214"/>
      <c r="AG37" s="214" t="s">
        <v>149</v>
      </c>
      <c r="AH37" s="214"/>
      <c r="AI37" s="214"/>
      <c r="AJ37" s="214"/>
      <c r="AK37" s="214"/>
      <c r="AL37" s="214"/>
      <c r="AM37" s="214"/>
      <c r="AN37" s="214"/>
      <c r="AO37" s="214"/>
      <c r="AP37" s="214"/>
      <c r="AQ37" s="214"/>
      <c r="AR37" s="214"/>
      <c r="AS37" s="214"/>
      <c r="AT37" s="214"/>
      <c r="AU37" s="214"/>
      <c r="AV37" s="214"/>
      <c r="AW37" s="214"/>
      <c r="AX37" s="214"/>
      <c r="AY37" s="214"/>
      <c r="AZ37" s="214"/>
      <c r="BA37" s="214"/>
      <c r="BB37" s="214"/>
      <c r="BC37" s="214"/>
      <c r="BD37" s="214"/>
      <c r="BE37" s="214"/>
      <c r="BF37" s="214"/>
      <c r="BG37" s="214"/>
      <c r="BH37" s="214"/>
    </row>
    <row r="38" spans="1:60" outlineLevel="2" x14ac:dyDescent="0.2">
      <c r="A38" s="221"/>
      <c r="B38" s="222"/>
      <c r="C38" s="252" t="s">
        <v>187</v>
      </c>
      <c r="D38" s="225"/>
      <c r="E38" s="226">
        <v>45</v>
      </c>
      <c r="F38" s="224"/>
      <c r="G38" s="224"/>
      <c r="H38" s="224"/>
      <c r="I38" s="224"/>
      <c r="J38" s="224"/>
      <c r="K38" s="224"/>
      <c r="L38" s="224"/>
      <c r="M38" s="224"/>
      <c r="N38" s="223"/>
      <c r="O38" s="223"/>
      <c r="P38" s="223"/>
      <c r="Q38" s="223"/>
      <c r="R38" s="224"/>
      <c r="S38" s="224"/>
      <c r="T38" s="224"/>
      <c r="U38" s="224"/>
      <c r="V38" s="224"/>
      <c r="W38" s="224"/>
      <c r="X38" s="224"/>
      <c r="Y38" s="224"/>
      <c r="Z38" s="214"/>
      <c r="AA38" s="214"/>
      <c r="AB38" s="214"/>
      <c r="AC38" s="214"/>
      <c r="AD38" s="214"/>
      <c r="AE38" s="214"/>
      <c r="AF38" s="214"/>
      <c r="AG38" s="214" t="s">
        <v>153</v>
      </c>
      <c r="AH38" s="214">
        <v>5</v>
      </c>
      <c r="AI38" s="214"/>
      <c r="AJ38" s="214"/>
      <c r="AK38" s="214"/>
      <c r="AL38" s="214"/>
      <c r="AM38" s="214"/>
      <c r="AN38" s="214"/>
      <c r="AO38" s="214"/>
      <c r="AP38" s="214"/>
      <c r="AQ38" s="214"/>
      <c r="AR38" s="214"/>
      <c r="AS38" s="214"/>
      <c r="AT38" s="214"/>
      <c r="AU38" s="214"/>
      <c r="AV38" s="214"/>
      <c r="AW38" s="214"/>
      <c r="AX38" s="214"/>
      <c r="AY38" s="214"/>
      <c r="AZ38" s="214"/>
      <c r="BA38" s="214"/>
      <c r="BB38" s="214"/>
      <c r="BC38" s="214"/>
      <c r="BD38" s="214"/>
      <c r="BE38" s="214"/>
      <c r="BF38" s="214"/>
      <c r="BG38" s="214"/>
      <c r="BH38" s="214"/>
    </row>
    <row r="39" spans="1:60" ht="22.5" outlineLevel="1" x14ac:dyDescent="0.2">
      <c r="A39" s="238">
        <v>8</v>
      </c>
      <c r="B39" s="239" t="s">
        <v>188</v>
      </c>
      <c r="C39" s="250" t="s">
        <v>189</v>
      </c>
      <c r="D39" s="240" t="s">
        <v>161</v>
      </c>
      <c r="E39" s="241">
        <v>45</v>
      </c>
      <c r="F39" s="242"/>
      <c r="G39" s="243">
        <f>ROUND(E39*F39,2)</f>
        <v>0</v>
      </c>
      <c r="H39" s="242"/>
      <c r="I39" s="243">
        <f>ROUND(E39*H39,2)</f>
        <v>0</v>
      </c>
      <c r="J39" s="242"/>
      <c r="K39" s="243">
        <f>ROUND(E39*J39,2)</f>
        <v>0</v>
      </c>
      <c r="L39" s="243">
        <v>12</v>
      </c>
      <c r="M39" s="243">
        <f>G39*(1+L39/100)</f>
        <v>0</v>
      </c>
      <c r="N39" s="241">
        <v>1.4999999999999999E-4</v>
      </c>
      <c r="O39" s="241">
        <f>ROUND(E39*N39,2)</f>
        <v>0.01</v>
      </c>
      <c r="P39" s="241">
        <v>0</v>
      </c>
      <c r="Q39" s="241">
        <f>ROUND(E39*P39,2)</f>
        <v>0</v>
      </c>
      <c r="R39" s="243" t="s">
        <v>186</v>
      </c>
      <c r="S39" s="243" t="s">
        <v>145</v>
      </c>
      <c r="T39" s="244" t="s">
        <v>146</v>
      </c>
      <c r="U39" s="224">
        <v>0.10191</v>
      </c>
      <c r="V39" s="224">
        <f>ROUND(E39*U39,2)</f>
        <v>4.59</v>
      </c>
      <c r="W39" s="224"/>
      <c r="X39" s="224" t="s">
        <v>147</v>
      </c>
      <c r="Y39" s="224" t="s">
        <v>148</v>
      </c>
      <c r="Z39" s="214"/>
      <c r="AA39" s="214"/>
      <c r="AB39" s="214"/>
      <c r="AC39" s="214"/>
      <c r="AD39" s="214"/>
      <c r="AE39" s="214"/>
      <c r="AF39" s="214"/>
      <c r="AG39" s="214" t="s">
        <v>149</v>
      </c>
      <c r="AH39" s="214"/>
      <c r="AI39" s="214"/>
      <c r="AJ39" s="214"/>
      <c r="AK39" s="214"/>
      <c r="AL39" s="214"/>
      <c r="AM39" s="214"/>
      <c r="AN39" s="214"/>
      <c r="AO39" s="214"/>
      <c r="AP39" s="214"/>
      <c r="AQ39" s="214"/>
      <c r="AR39" s="214"/>
      <c r="AS39" s="214"/>
      <c r="AT39" s="214"/>
      <c r="AU39" s="214"/>
      <c r="AV39" s="214"/>
      <c r="AW39" s="214"/>
      <c r="AX39" s="214"/>
      <c r="AY39" s="214"/>
      <c r="AZ39" s="214"/>
      <c r="BA39" s="214"/>
      <c r="BB39" s="214"/>
      <c r="BC39" s="214"/>
      <c r="BD39" s="214"/>
      <c r="BE39" s="214"/>
      <c r="BF39" s="214"/>
      <c r="BG39" s="214"/>
      <c r="BH39" s="214"/>
    </row>
    <row r="40" spans="1:60" outlineLevel="2" x14ac:dyDescent="0.2">
      <c r="A40" s="221"/>
      <c r="B40" s="222"/>
      <c r="C40" s="252" t="s">
        <v>152</v>
      </c>
      <c r="D40" s="225"/>
      <c r="E40" s="226"/>
      <c r="F40" s="224"/>
      <c r="G40" s="224"/>
      <c r="H40" s="224"/>
      <c r="I40" s="224"/>
      <c r="J40" s="224"/>
      <c r="K40" s="224"/>
      <c r="L40" s="224"/>
      <c r="M40" s="224"/>
      <c r="N40" s="223"/>
      <c r="O40" s="223"/>
      <c r="P40" s="223"/>
      <c r="Q40" s="223"/>
      <c r="R40" s="224"/>
      <c r="S40" s="224"/>
      <c r="T40" s="224"/>
      <c r="U40" s="224"/>
      <c r="V40" s="224"/>
      <c r="W40" s="224"/>
      <c r="X40" s="224"/>
      <c r="Y40" s="224"/>
      <c r="Z40" s="214"/>
      <c r="AA40" s="214"/>
      <c r="AB40" s="214"/>
      <c r="AC40" s="214"/>
      <c r="AD40" s="214"/>
      <c r="AE40" s="214"/>
      <c r="AF40" s="214"/>
      <c r="AG40" s="214" t="s">
        <v>153</v>
      </c>
      <c r="AH40" s="214">
        <v>0</v>
      </c>
      <c r="AI40" s="214"/>
      <c r="AJ40" s="214"/>
      <c r="AK40" s="214"/>
      <c r="AL40" s="214"/>
      <c r="AM40" s="214"/>
      <c r="AN40" s="214"/>
      <c r="AO40" s="214"/>
      <c r="AP40" s="214"/>
      <c r="AQ40" s="214"/>
      <c r="AR40" s="214"/>
      <c r="AS40" s="214"/>
      <c r="AT40" s="214"/>
      <c r="AU40" s="214"/>
      <c r="AV40" s="214"/>
      <c r="AW40" s="214"/>
      <c r="AX40" s="214"/>
      <c r="AY40" s="214"/>
      <c r="AZ40" s="214"/>
      <c r="BA40" s="214"/>
      <c r="BB40" s="214"/>
      <c r="BC40" s="214"/>
      <c r="BD40" s="214"/>
      <c r="BE40" s="214"/>
      <c r="BF40" s="214"/>
      <c r="BG40" s="214"/>
      <c r="BH40" s="214"/>
    </row>
    <row r="41" spans="1:60" outlineLevel="3" x14ac:dyDescent="0.2">
      <c r="A41" s="221"/>
      <c r="B41" s="222"/>
      <c r="C41" s="252" t="s">
        <v>190</v>
      </c>
      <c r="D41" s="225"/>
      <c r="E41" s="226">
        <v>45</v>
      </c>
      <c r="F41" s="224"/>
      <c r="G41" s="224"/>
      <c r="H41" s="224"/>
      <c r="I41" s="224"/>
      <c r="J41" s="224"/>
      <c r="K41" s="224"/>
      <c r="L41" s="224"/>
      <c r="M41" s="224"/>
      <c r="N41" s="223"/>
      <c r="O41" s="223"/>
      <c r="P41" s="223"/>
      <c r="Q41" s="223"/>
      <c r="R41" s="224"/>
      <c r="S41" s="224"/>
      <c r="T41" s="224"/>
      <c r="U41" s="224"/>
      <c r="V41" s="224"/>
      <c r="W41" s="224"/>
      <c r="X41" s="224"/>
      <c r="Y41" s="224"/>
      <c r="Z41" s="214"/>
      <c r="AA41" s="214"/>
      <c r="AB41" s="214"/>
      <c r="AC41" s="214"/>
      <c r="AD41" s="214"/>
      <c r="AE41" s="214"/>
      <c r="AF41" s="214"/>
      <c r="AG41" s="214" t="s">
        <v>153</v>
      </c>
      <c r="AH41" s="214">
        <v>0</v>
      </c>
      <c r="AI41" s="214"/>
      <c r="AJ41" s="214"/>
      <c r="AK41" s="214"/>
      <c r="AL41" s="214"/>
      <c r="AM41" s="214"/>
      <c r="AN41" s="214"/>
      <c r="AO41" s="214"/>
      <c r="AP41" s="214"/>
      <c r="AQ41" s="214"/>
      <c r="AR41" s="214"/>
      <c r="AS41" s="214"/>
      <c r="AT41" s="214"/>
      <c r="AU41" s="214"/>
      <c r="AV41" s="214"/>
      <c r="AW41" s="214"/>
      <c r="AX41" s="214"/>
      <c r="AY41" s="214"/>
      <c r="AZ41" s="214"/>
      <c r="BA41" s="214"/>
      <c r="BB41" s="214"/>
      <c r="BC41" s="214"/>
      <c r="BD41" s="214"/>
      <c r="BE41" s="214"/>
      <c r="BF41" s="214"/>
      <c r="BG41" s="214"/>
      <c r="BH41" s="214"/>
    </row>
    <row r="42" spans="1:60" x14ac:dyDescent="0.2">
      <c r="A42" s="231" t="s">
        <v>139</v>
      </c>
      <c r="B42" s="232" t="s">
        <v>108</v>
      </c>
      <c r="C42" s="249" t="s">
        <v>109</v>
      </c>
      <c r="D42" s="233"/>
      <c r="E42" s="234"/>
      <c r="F42" s="235"/>
      <c r="G42" s="235">
        <f>SUMIF(AG43:AG93,"&lt;&gt;NOR",G43:G93)</f>
        <v>0</v>
      </c>
      <c r="H42" s="235"/>
      <c r="I42" s="235">
        <f>SUM(I43:I93)</f>
        <v>0</v>
      </c>
      <c r="J42" s="235"/>
      <c r="K42" s="235">
        <f>SUM(K43:K93)</f>
        <v>0</v>
      </c>
      <c r="L42" s="235"/>
      <c r="M42" s="235">
        <f>SUM(M43:M93)</f>
        <v>0</v>
      </c>
      <c r="N42" s="234"/>
      <c r="O42" s="234">
        <f>SUM(O43:O93)</f>
        <v>0</v>
      </c>
      <c r="P42" s="234"/>
      <c r="Q42" s="234">
        <f>SUM(Q43:Q93)</f>
        <v>0</v>
      </c>
      <c r="R42" s="235"/>
      <c r="S42" s="235"/>
      <c r="T42" s="236"/>
      <c r="U42" s="230"/>
      <c r="V42" s="230">
        <f>SUM(V43:V93)</f>
        <v>0</v>
      </c>
      <c r="W42" s="230"/>
      <c r="X42" s="230"/>
      <c r="Y42" s="230"/>
      <c r="AG42" t="s">
        <v>140</v>
      </c>
    </row>
    <row r="43" spans="1:60" outlineLevel="1" x14ac:dyDescent="0.2">
      <c r="A43" s="238">
        <v>9</v>
      </c>
      <c r="B43" s="239" t="s">
        <v>268</v>
      </c>
      <c r="C43" s="250" t="s">
        <v>269</v>
      </c>
      <c r="D43" s="240" t="s">
        <v>143</v>
      </c>
      <c r="E43" s="241">
        <v>1</v>
      </c>
      <c r="F43" s="242"/>
      <c r="G43" s="243">
        <f>ROUND(E43*F43,2)</f>
        <v>0</v>
      </c>
      <c r="H43" s="242"/>
      <c r="I43" s="243">
        <f>ROUND(E43*H43,2)</f>
        <v>0</v>
      </c>
      <c r="J43" s="242"/>
      <c r="K43" s="243">
        <f>ROUND(E43*J43,2)</f>
        <v>0</v>
      </c>
      <c r="L43" s="243">
        <v>12</v>
      </c>
      <c r="M43" s="243">
        <f>G43*(1+L43/100)</f>
        <v>0</v>
      </c>
      <c r="N43" s="241">
        <v>0</v>
      </c>
      <c r="O43" s="241">
        <f>ROUND(E43*N43,2)</f>
        <v>0</v>
      </c>
      <c r="P43" s="241">
        <v>0</v>
      </c>
      <c r="Q43" s="241">
        <f>ROUND(E43*P43,2)</f>
        <v>0</v>
      </c>
      <c r="R43" s="243"/>
      <c r="S43" s="243" t="s">
        <v>166</v>
      </c>
      <c r="T43" s="244" t="s">
        <v>167</v>
      </c>
      <c r="U43" s="224">
        <v>0</v>
      </c>
      <c r="V43" s="224">
        <f>ROUND(E43*U43,2)</f>
        <v>0</v>
      </c>
      <c r="W43" s="224"/>
      <c r="X43" s="224" t="s">
        <v>147</v>
      </c>
      <c r="Y43" s="224" t="s">
        <v>148</v>
      </c>
      <c r="Z43" s="214"/>
      <c r="AA43" s="214"/>
      <c r="AB43" s="214"/>
      <c r="AC43" s="214"/>
      <c r="AD43" s="214"/>
      <c r="AE43" s="214"/>
      <c r="AF43" s="214"/>
      <c r="AG43" s="214" t="s">
        <v>149</v>
      </c>
      <c r="AH43" s="214"/>
      <c r="AI43" s="214"/>
      <c r="AJ43" s="214"/>
      <c r="AK43" s="214"/>
      <c r="AL43" s="214"/>
      <c r="AM43" s="214"/>
      <c r="AN43" s="214"/>
      <c r="AO43" s="214"/>
      <c r="AP43" s="214"/>
      <c r="AQ43" s="214"/>
      <c r="AR43" s="214"/>
      <c r="AS43" s="214"/>
      <c r="AT43" s="214"/>
      <c r="AU43" s="214"/>
      <c r="AV43" s="214"/>
      <c r="AW43" s="214"/>
      <c r="AX43" s="214"/>
      <c r="AY43" s="214"/>
      <c r="AZ43" s="214"/>
      <c r="BA43" s="214"/>
      <c r="BB43" s="214"/>
      <c r="BC43" s="214"/>
      <c r="BD43" s="214"/>
      <c r="BE43" s="214"/>
      <c r="BF43" s="214"/>
      <c r="BG43" s="214"/>
      <c r="BH43" s="214"/>
    </row>
    <row r="44" spans="1:60" outlineLevel="2" x14ac:dyDescent="0.2">
      <c r="A44" s="221"/>
      <c r="B44" s="222"/>
      <c r="C44" s="253" t="s">
        <v>193</v>
      </c>
      <c r="D44" s="247"/>
      <c r="E44" s="247"/>
      <c r="F44" s="247"/>
      <c r="G44" s="247"/>
      <c r="H44" s="224"/>
      <c r="I44" s="224"/>
      <c r="J44" s="224"/>
      <c r="K44" s="224"/>
      <c r="L44" s="224"/>
      <c r="M44" s="224"/>
      <c r="N44" s="223"/>
      <c r="O44" s="223"/>
      <c r="P44" s="223"/>
      <c r="Q44" s="223"/>
      <c r="R44" s="224"/>
      <c r="S44" s="224"/>
      <c r="T44" s="224"/>
      <c r="U44" s="224"/>
      <c r="V44" s="224"/>
      <c r="W44" s="224"/>
      <c r="X44" s="224"/>
      <c r="Y44" s="224"/>
      <c r="Z44" s="214"/>
      <c r="AA44" s="214"/>
      <c r="AB44" s="214"/>
      <c r="AC44" s="214"/>
      <c r="AD44" s="214"/>
      <c r="AE44" s="214"/>
      <c r="AF44" s="214"/>
      <c r="AG44" s="214" t="s">
        <v>169</v>
      </c>
      <c r="AH44" s="214"/>
      <c r="AI44" s="214"/>
      <c r="AJ44" s="214"/>
      <c r="AK44" s="214"/>
      <c r="AL44" s="214"/>
      <c r="AM44" s="214"/>
      <c r="AN44" s="214"/>
      <c r="AO44" s="214"/>
      <c r="AP44" s="214"/>
      <c r="AQ44" s="214"/>
      <c r="AR44" s="214"/>
      <c r="AS44" s="214"/>
      <c r="AT44" s="214"/>
      <c r="AU44" s="214"/>
      <c r="AV44" s="214"/>
      <c r="AW44" s="214"/>
      <c r="AX44" s="214"/>
      <c r="AY44" s="214"/>
      <c r="AZ44" s="214"/>
      <c r="BA44" s="214"/>
      <c r="BB44" s="214"/>
      <c r="BC44" s="214"/>
      <c r="BD44" s="214"/>
      <c r="BE44" s="214"/>
      <c r="BF44" s="214"/>
      <c r="BG44" s="214"/>
      <c r="BH44" s="214"/>
    </row>
    <row r="45" spans="1:60" outlineLevel="3" x14ac:dyDescent="0.2">
      <c r="A45" s="221"/>
      <c r="B45" s="222"/>
      <c r="C45" s="254" t="s">
        <v>194</v>
      </c>
      <c r="D45" s="248"/>
      <c r="E45" s="248"/>
      <c r="F45" s="248"/>
      <c r="G45" s="248"/>
      <c r="H45" s="224"/>
      <c r="I45" s="224"/>
      <c r="J45" s="224"/>
      <c r="K45" s="224"/>
      <c r="L45" s="224"/>
      <c r="M45" s="224"/>
      <c r="N45" s="223"/>
      <c r="O45" s="223"/>
      <c r="P45" s="223"/>
      <c r="Q45" s="223"/>
      <c r="R45" s="224"/>
      <c r="S45" s="224"/>
      <c r="T45" s="224"/>
      <c r="U45" s="224"/>
      <c r="V45" s="224"/>
      <c r="W45" s="224"/>
      <c r="X45" s="224"/>
      <c r="Y45" s="224"/>
      <c r="Z45" s="214"/>
      <c r="AA45" s="214"/>
      <c r="AB45" s="214"/>
      <c r="AC45" s="214"/>
      <c r="AD45" s="214"/>
      <c r="AE45" s="214"/>
      <c r="AF45" s="214"/>
      <c r="AG45" s="214" t="s">
        <v>169</v>
      </c>
      <c r="AH45" s="214"/>
      <c r="AI45" s="214"/>
      <c r="AJ45" s="214"/>
      <c r="AK45" s="214"/>
      <c r="AL45" s="214"/>
      <c r="AM45" s="214"/>
      <c r="AN45" s="214"/>
      <c r="AO45" s="214"/>
      <c r="AP45" s="214"/>
      <c r="AQ45" s="214"/>
      <c r="AR45" s="214"/>
      <c r="AS45" s="214"/>
      <c r="AT45" s="214"/>
      <c r="AU45" s="214"/>
      <c r="AV45" s="214"/>
      <c r="AW45" s="214"/>
      <c r="AX45" s="214"/>
      <c r="AY45" s="214"/>
      <c r="AZ45" s="214"/>
      <c r="BA45" s="214"/>
      <c r="BB45" s="214"/>
      <c r="BC45" s="214"/>
      <c r="BD45" s="214"/>
      <c r="BE45" s="214"/>
      <c r="BF45" s="214"/>
      <c r="BG45" s="214"/>
      <c r="BH45" s="214"/>
    </row>
    <row r="46" spans="1:60" outlineLevel="3" x14ac:dyDescent="0.2">
      <c r="A46" s="221"/>
      <c r="B46" s="222"/>
      <c r="C46" s="254" t="s">
        <v>195</v>
      </c>
      <c r="D46" s="248"/>
      <c r="E46" s="248"/>
      <c r="F46" s="248"/>
      <c r="G46" s="248"/>
      <c r="H46" s="224"/>
      <c r="I46" s="224"/>
      <c r="J46" s="224"/>
      <c r="K46" s="224"/>
      <c r="L46" s="224"/>
      <c r="M46" s="224"/>
      <c r="N46" s="223"/>
      <c r="O46" s="223"/>
      <c r="P46" s="223"/>
      <c r="Q46" s="223"/>
      <c r="R46" s="224"/>
      <c r="S46" s="224"/>
      <c r="T46" s="224"/>
      <c r="U46" s="224"/>
      <c r="V46" s="224"/>
      <c r="W46" s="224"/>
      <c r="X46" s="224"/>
      <c r="Y46" s="224"/>
      <c r="Z46" s="214"/>
      <c r="AA46" s="214"/>
      <c r="AB46" s="214"/>
      <c r="AC46" s="214"/>
      <c r="AD46" s="214"/>
      <c r="AE46" s="214"/>
      <c r="AF46" s="214"/>
      <c r="AG46" s="214" t="s">
        <v>169</v>
      </c>
      <c r="AH46" s="214"/>
      <c r="AI46" s="214"/>
      <c r="AJ46" s="214"/>
      <c r="AK46" s="214"/>
      <c r="AL46" s="214"/>
      <c r="AM46" s="214"/>
      <c r="AN46" s="214"/>
      <c r="AO46" s="214"/>
      <c r="AP46" s="214"/>
      <c r="AQ46" s="214"/>
      <c r="AR46" s="214"/>
      <c r="AS46" s="214"/>
      <c r="AT46" s="214"/>
      <c r="AU46" s="214"/>
      <c r="AV46" s="214"/>
      <c r="AW46" s="214"/>
      <c r="AX46" s="214"/>
      <c r="AY46" s="214"/>
      <c r="AZ46" s="214"/>
      <c r="BA46" s="214"/>
      <c r="BB46" s="214"/>
      <c r="BC46" s="214"/>
      <c r="BD46" s="214"/>
      <c r="BE46" s="214"/>
      <c r="BF46" s="214"/>
      <c r="BG46" s="214"/>
      <c r="BH46" s="214"/>
    </row>
    <row r="47" spans="1:60" outlineLevel="3" x14ac:dyDescent="0.2">
      <c r="A47" s="221"/>
      <c r="B47" s="222"/>
      <c r="C47" s="254" t="s">
        <v>196</v>
      </c>
      <c r="D47" s="248"/>
      <c r="E47" s="248"/>
      <c r="F47" s="248"/>
      <c r="G47" s="248"/>
      <c r="H47" s="224"/>
      <c r="I47" s="224"/>
      <c r="J47" s="224"/>
      <c r="K47" s="224"/>
      <c r="L47" s="224"/>
      <c r="M47" s="224"/>
      <c r="N47" s="223"/>
      <c r="O47" s="223"/>
      <c r="P47" s="223"/>
      <c r="Q47" s="223"/>
      <c r="R47" s="224"/>
      <c r="S47" s="224"/>
      <c r="T47" s="224"/>
      <c r="U47" s="224"/>
      <c r="V47" s="224"/>
      <c r="W47" s="224"/>
      <c r="X47" s="224"/>
      <c r="Y47" s="224"/>
      <c r="Z47" s="214"/>
      <c r="AA47" s="214"/>
      <c r="AB47" s="214"/>
      <c r="AC47" s="214"/>
      <c r="AD47" s="214"/>
      <c r="AE47" s="214"/>
      <c r="AF47" s="214"/>
      <c r="AG47" s="214" t="s">
        <v>169</v>
      </c>
      <c r="AH47" s="214"/>
      <c r="AI47" s="214"/>
      <c r="AJ47" s="214"/>
      <c r="AK47" s="214"/>
      <c r="AL47" s="214"/>
      <c r="AM47" s="214"/>
      <c r="AN47" s="214"/>
      <c r="AO47" s="214"/>
      <c r="AP47" s="214"/>
      <c r="AQ47" s="214"/>
      <c r="AR47" s="214"/>
      <c r="AS47" s="214"/>
      <c r="AT47" s="214"/>
      <c r="AU47" s="214"/>
      <c r="AV47" s="214"/>
      <c r="AW47" s="214"/>
      <c r="AX47" s="214"/>
      <c r="AY47" s="214"/>
      <c r="AZ47" s="214"/>
      <c r="BA47" s="214"/>
      <c r="BB47" s="214"/>
      <c r="BC47" s="214"/>
      <c r="BD47" s="214"/>
      <c r="BE47" s="214"/>
      <c r="BF47" s="214"/>
      <c r="BG47" s="214"/>
      <c r="BH47" s="214"/>
    </row>
    <row r="48" spans="1:60" outlineLevel="3" x14ac:dyDescent="0.2">
      <c r="A48" s="221"/>
      <c r="B48" s="222"/>
      <c r="C48" s="254" t="s">
        <v>197</v>
      </c>
      <c r="D48" s="248"/>
      <c r="E48" s="248"/>
      <c r="F48" s="248"/>
      <c r="G48" s="248"/>
      <c r="H48" s="224"/>
      <c r="I48" s="224"/>
      <c r="J48" s="224"/>
      <c r="K48" s="224"/>
      <c r="L48" s="224"/>
      <c r="M48" s="224"/>
      <c r="N48" s="223"/>
      <c r="O48" s="223"/>
      <c r="P48" s="223"/>
      <c r="Q48" s="223"/>
      <c r="R48" s="224"/>
      <c r="S48" s="224"/>
      <c r="T48" s="224"/>
      <c r="U48" s="224"/>
      <c r="V48" s="224"/>
      <c r="W48" s="224"/>
      <c r="X48" s="224"/>
      <c r="Y48" s="224"/>
      <c r="Z48" s="214"/>
      <c r="AA48" s="214"/>
      <c r="AB48" s="214"/>
      <c r="AC48" s="214"/>
      <c r="AD48" s="214"/>
      <c r="AE48" s="214"/>
      <c r="AF48" s="214"/>
      <c r="AG48" s="214" t="s">
        <v>169</v>
      </c>
      <c r="AH48" s="214"/>
      <c r="AI48" s="214"/>
      <c r="AJ48" s="214"/>
      <c r="AK48" s="214"/>
      <c r="AL48" s="214"/>
      <c r="AM48" s="214"/>
      <c r="AN48" s="214"/>
      <c r="AO48" s="214"/>
      <c r="AP48" s="214"/>
      <c r="AQ48" s="214"/>
      <c r="AR48" s="214"/>
      <c r="AS48" s="214"/>
      <c r="AT48" s="214"/>
      <c r="AU48" s="214"/>
      <c r="AV48" s="214"/>
      <c r="AW48" s="214"/>
      <c r="AX48" s="214"/>
      <c r="AY48" s="214"/>
      <c r="AZ48" s="214"/>
      <c r="BA48" s="214"/>
      <c r="BB48" s="214"/>
      <c r="BC48" s="214"/>
      <c r="BD48" s="214"/>
      <c r="BE48" s="214"/>
      <c r="BF48" s="214"/>
      <c r="BG48" s="214"/>
      <c r="BH48" s="214"/>
    </row>
    <row r="49" spans="1:60" outlineLevel="3" x14ac:dyDescent="0.2">
      <c r="A49" s="221"/>
      <c r="B49" s="222"/>
      <c r="C49" s="254" t="s">
        <v>270</v>
      </c>
      <c r="D49" s="248"/>
      <c r="E49" s="248"/>
      <c r="F49" s="248"/>
      <c r="G49" s="248"/>
      <c r="H49" s="224"/>
      <c r="I49" s="224"/>
      <c r="J49" s="224"/>
      <c r="K49" s="224"/>
      <c r="L49" s="224"/>
      <c r="M49" s="224"/>
      <c r="N49" s="223"/>
      <c r="O49" s="223"/>
      <c r="P49" s="223"/>
      <c r="Q49" s="223"/>
      <c r="R49" s="224"/>
      <c r="S49" s="224"/>
      <c r="T49" s="224"/>
      <c r="U49" s="224"/>
      <c r="V49" s="224"/>
      <c r="W49" s="224"/>
      <c r="X49" s="224"/>
      <c r="Y49" s="224"/>
      <c r="Z49" s="214"/>
      <c r="AA49" s="214"/>
      <c r="AB49" s="214"/>
      <c r="AC49" s="214"/>
      <c r="AD49" s="214"/>
      <c r="AE49" s="214"/>
      <c r="AF49" s="214"/>
      <c r="AG49" s="214" t="s">
        <v>169</v>
      </c>
      <c r="AH49" s="214"/>
      <c r="AI49" s="214"/>
      <c r="AJ49" s="214"/>
      <c r="AK49" s="214"/>
      <c r="AL49" s="214"/>
      <c r="AM49" s="214"/>
      <c r="AN49" s="214"/>
      <c r="AO49" s="214"/>
      <c r="AP49" s="214"/>
      <c r="AQ49" s="214"/>
      <c r="AR49" s="214"/>
      <c r="AS49" s="214"/>
      <c r="AT49" s="214"/>
      <c r="AU49" s="214"/>
      <c r="AV49" s="214"/>
      <c r="AW49" s="214"/>
      <c r="AX49" s="214"/>
      <c r="AY49" s="214"/>
      <c r="AZ49" s="214"/>
      <c r="BA49" s="214"/>
      <c r="BB49" s="214"/>
      <c r="BC49" s="214"/>
      <c r="BD49" s="214"/>
      <c r="BE49" s="214"/>
      <c r="BF49" s="214"/>
      <c r="BG49" s="214"/>
      <c r="BH49" s="214"/>
    </row>
    <row r="50" spans="1:60" outlineLevel="3" x14ac:dyDescent="0.2">
      <c r="A50" s="221"/>
      <c r="B50" s="222"/>
      <c r="C50" s="254" t="s">
        <v>199</v>
      </c>
      <c r="D50" s="248"/>
      <c r="E50" s="248"/>
      <c r="F50" s="248"/>
      <c r="G50" s="248"/>
      <c r="H50" s="224"/>
      <c r="I50" s="224"/>
      <c r="J50" s="224"/>
      <c r="K50" s="224"/>
      <c r="L50" s="224"/>
      <c r="M50" s="224"/>
      <c r="N50" s="223"/>
      <c r="O50" s="223"/>
      <c r="P50" s="223"/>
      <c r="Q50" s="223"/>
      <c r="R50" s="224"/>
      <c r="S50" s="224"/>
      <c r="T50" s="224"/>
      <c r="U50" s="224"/>
      <c r="V50" s="224"/>
      <c r="W50" s="224"/>
      <c r="X50" s="224"/>
      <c r="Y50" s="224"/>
      <c r="Z50" s="214"/>
      <c r="AA50" s="214"/>
      <c r="AB50" s="214"/>
      <c r="AC50" s="214"/>
      <c r="AD50" s="214"/>
      <c r="AE50" s="214"/>
      <c r="AF50" s="214"/>
      <c r="AG50" s="214" t="s">
        <v>169</v>
      </c>
      <c r="AH50" s="214"/>
      <c r="AI50" s="214"/>
      <c r="AJ50" s="214"/>
      <c r="AK50" s="214"/>
      <c r="AL50" s="214"/>
      <c r="AM50" s="214"/>
      <c r="AN50" s="214"/>
      <c r="AO50" s="214"/>
      <c r="AP50" s="214"/>
      <c r="AQ50" s="214"/>
      <c r="AR50" s="214"/>
      <c r="AS50" s="214"/>
      <c r="AT50" s="214"/>
      <c r="AU50" s="214"/>
      <c r="AV50" s="214"/>
      <c r="AW50" s="214"/>
      <c r="AX50" s="214"/>
      <c r="AY50" s="214"/>
      <c r="AZ50" s="214"/>
      <c r="BA50" s="214"/>
      <c r="BB50" s="214"/>
      <c r="BC50" s="214"/>
      <c r="BD50" s="214"/>
      <c r="BE50" s="214"/>
      <c r="BF50" s="214"/>
      <c r="BG50" s="214"/>
      <c r="BH50" s="214"/>
    </row>
    <row r="51" spans="1:60" outlineLevel="3" x14ac:dyDescent="0.2">
      <c r="A51" s="221"/>
      <c r="B51" s="222"/>
      <c r="C51" s="254" t="s">
        <v>200</v>
      </c>
      <c r="D51" s="248"/>
      <c r="E51" s="248"/>
      <c r="F51" s="248"/>
      <c r="G51" s="248"/>
      <c r="H51" s="224"/>
      <c r="I51" s="224"/>
      <c r="J51" s="224"/>
      <c r="K51" s="224"/>
      <c r="L51" s="224"/>
      <c r="M51" s="224"/>
      <c r="N51" s="223"/>
      <c r="O51" s="223"/>
      <c r="P51" s="223"/>
      <c r="Q51" s="223"/>
      <c r="R51" s="224"/>
      <c r="S51" s="224"/>
      <c r="T51" s="224"/>
      <c r="U51" s="224"/>
      <c r="V51" s="224"/>
      <c r="W51" s="224"/>
      <c r="X51" s="224"/>
      <c r="Y51" s="224"/>
      <c r="Z51" s="214"/>
      <c r="AA51" s="214"/>
      <c r="AB51" s="214"/>
      <c r="AC51" s="214"/>
      <c r="AD51" s="214"/>
      <c r="AE51" s="214"/>
      <c r="AF51" s="214"/>
      <c r="AG51" s="214" t="s">
        <v>169</v>
      </c>
      <c r="AH51" s="214"/>
      <c r="AI51" s="214"/>
      <c r="AJ51" s="214"/>
      <c r="AK51" s="214"/>
      <c r="AL51" s="214"/>
      <c r="AM51" s="214"/>
      <c r="AN51" s="214"/>
      <c r="AO51" s="214"/>
      <c r="AP51" s="214"/>
      <c r="AQ51" s="214"/>
      <c r="AR51" s="214"/>
      <c r="AS51" s="214"/>
      <c r="AT51" s="214"/>
      <c r="AU51" s="214"/>
      <c r="AV51" s="214"/>
      <c r="AW51" s="214"/>
      <c r="AX51" s="214"/>
      <c r="AY51" s="214"/>
      <c r="AZ51" s="214"/>
      <c r="BA51" s="214"/>
      <c r="BB51" s="214"/>
      <c r="BC51" s="214"/>
      <c r="BD51" s="214"/>
      <c r="BE51" s="214"/>
      <c r="BF51" s="214"/>
      <c r="BG51" s="214"/>
      <c r="BH51" s="214"/>
    </row>
    <row r="52" spans="1:60" outlineLevel="3" x14ac:dyDescent="0.2">
      <c r="A52" s="221"/>
      <c r="B52" s="222"/>
      <c r="C52" s="254" t="s">
        <v>201</v>
      </c>
      <c r="D52" s="248"/>
      <c r="E52" s="248"/>
      <c r="F52" s="248"/>
      <c r="G52" s="248"/>
      <c r="H52" s="224"/>
      <c r="I52" s="224"/>
      <c r="J52" s="224"/>
      <c r="K52" s="224"/>
      <c r="L52" s="224"/>
      <c r="M52" s="224"/>
      <c r="N52" s="223"/>
      <c r="O52" s="223"/>
      <c r="P52" s="223"/>
      <c r="Q52" s="223"/>
      <c r="R52" s="224"/>
      <c r="S52" s="224"/>
      <c r="T52" s="224"/>
      <c r="U52" s="224"/>
      <c r="V52" s="224"/>
      <c r="W52" s="224"/>
      <c r="X52" s="224"/>
      <c r="Y52" s="224"/>
      <c r="Z52" s="214"/>
      <c r="AA52" s="214"/>
      <c r="AB52" s="214"/>
      <c r="AC52" s="214"/>
      <c r="AD52" s="214"/>
      <c r="AE52" s="214"/>
      <c r="AF52" s="214"/>
      <c r="AG52" s="214" t="s">
        <v>169</v>
      </c>
      <c r="AH52" s="214"/>
      <c r="AI52" s="214"/>
      <c r="AJ52" s="214"/>
      <c r="AK52" s="214"/>
      <c r="AL52" s="214"/>
      <c r="AM52" s="214"/>
      <c r="AN52" s="214"/>
      <c r="AO52" s="214"/>
      <c r="AP52" s="214"/>
      <c r="AQ52" s="214"/>
      <c r="AR52" s="214"/>
      <c r="AS52" s="214"/>
      <c r="AT52" s="214"/>
      <c r="AU52" s="214"/>
      <c r="AV52" s="214"/>
      <c r="AW52" s="214"/>
      <c r="AX52" s="214"/>
      <c r="AY52" s="214"/>
      <c r="AZ52" s="214"/>
      <c r="BA52" s="214"/>
      <c r="BB52" s="214"/>
      <c r="BC52" s="214"/>
      <c r="BD52" s="214"/>
      <c r="BE52" s="214"/>
      <c r="BF52" s="214"/>
      <c r="BG52" s="214"/>
      <c r="BH52" s="214"/>
    </row>
    <row r="53" spans="1:60" outlineLevel="3" x14ac:dyDescent="0.2">
      <c r="A53" s="221"/>
      <c r="B53" s="222"/>
      <c r="C53" s="254" t="s">
        <v>202</v>
      </c>
      <c r="D53" s="248"/>
      <c r="E53" s="248"/>
      <c r="F53" s="248"/>
      <c r="G53" s="248"/>
      <c r="H53" s="224"/>
      <c r="I53" s="224"/>
      <c r="J53" s="224"/>
      <c r="K53" s="224"/>
      <c r="L53" s="224"/>
      <c r="M53" s="224"/>
      <c r="N53" s="223"/>
      <c r="O53" s="223"/>
      <c r="P53" s="223"/>
      <c r="Q53" s="223"/>
      <c r="R53" s="224"/>
      <c r="S53" s="224"/>
      <c r="T53" s="224"/>
      <c r="U53" s="224"/>
      <c r="V53" s="224"/>
      <c r="W53" s="224"/>
      <c r="X53" s="224"/>
      <c r="Y53" s="224"/>
      <c r="Z53" s="214"/>
      <c r="AA53" s="214"/>
      <c r="AB53" s="214"/>
      <c r="AC53" s="214"/>
      <c r="AD53" s="214"/>
      <c r="AE53" s="214"/>
      <c r="AF53" s="214"/>
      <c r="AG53" s="214" t="s">
        <v>169</v>
      </c>
      <c r="AH53" s="214"/>
      <c r="AI53" s="214"/>
      <c r="AJ53" s="214"/>
      <c r="AK53" s="214"/>
      <c r="AL53" s="214"/>
      <c r="AM53" s="214"/>
      <c r="AN53" s="214"/>
      <c r="AO53" s="214"/>
      <c r="AP53" s="214"/>
      <c r="AQ53" s="214"/>
      <c r="AR53" s="214"/>
      <c r="AS53" s="214"/>
      <c r="AT53" s="214"/>
      <c r="AU53" s="214"/>
      <c r="AV53" s="214"/>
      <c r="AW53" s="214"/>
      <c r="AX53" s="214"/>
      <c r="AY53" s="214"/>
      <c r="AZ53" s="214"/>
      <c r="BA53" s="214"/>
      <c r="BB53" s="214"/>
      <c r="BC53" s="214"/>
      <c r="BD53" s="214"/>
      <c r="BE53" s="214"/>
      <c r="BF53" s="214"/>
      <c r="BG53" s="214"/>
      <c r="BH53" s="214"/>
    </row>
    <row r="54" spans="1:60" outlineLevel="3" x14ac:dyDescent="0.2">
      <c r="A54" s="221"/>
      <c r="B54" s="222"/>
      <c r="C54" s="254" t="s">
        <v>203</v>
      </c>
      <c r="D54" s="248"/>
      <c r="E54" s="248"/>
      <c r="F54" s="248"/>
      <c r="G54" s="248"/>
      <c r="H54" s="224"/>
      <c r="I54" s="224"/>
      <c r="J54" s="224"/>
      <c r="K54" s="224"/>
      <c r="L54" s="224"/>
      <c r="M54" s="224"/>
      <c r="N54" s="223"/>
      <c r="O54" s="223"/>
      <c r="P54" s="223"/>
      <c r="Q54" s="223"/>
      <c r="R54" s="224"/>
      <c r="S54" s="224"/>
      <c r="T54" s="224"/>
      <c r="U54" s="224"/>
      <c r="V54" s="224"/>
      <c r="W54" s="224"/>
      <c r="X54" s="224"/>
      <c r="Y54" s="224"/>
      <c r="Z54" s="214"/>
      <c r="AA54" s="214"/>
      <c r="AB54" s="214"/>
      <c r="AC54" s="214"/>
      <c r="AD54" s="214"/>
      <c r="AE54" s="214"/>
      <c r="AF54" s="214"/>
      <c r="AG54" s="214" t="s">
        <v>169</v>
      </c>
      <c r="AH54" s="214"/>
      <c r="AI54" s="214"/>
      <c r="AJ54" s="214"/>
      <c r="AK54" s="214"/>
      <c r="AL54" s="214"/>
      <c r="AM54" s="214"/>
      <c r="AN54" s="214"/>
      <c r="AO54" s="214"/>
      <c r="AP54" s="214"/>
      <c r="AQ54" s="214"/>
      <c r="AR54" s="214"/>
      <c r="AS54" s="214"/>
      <c r="AT54" s="214"/>
      <c r="AU54" s="214"/>
      <c r="AV54" s="214"/>
      <c r="AW54" s="214"/>
      <c r="AX54" s="214"/>
      <c r="AY54" s="214"/>
      <c r="AZ54" s="214"/>
      <c r="BA54" s="214"/>
      <c r="BB54" s="214"/>
      <c r="BC54" s="214"/>
      <c r="BD54" s="214"/>
      <c r="BE54" s="214"/>
      <c r="BF54" s="214"/>
      <c r="BG54" s="214"/>
      <c r="BH54" s="214"/>
    </row>
    <row r="55" spans="1:60" outlineLevel="3" x14ac:dyDescent="0.2">
      <c r="A55" s="221"/>
      <c r="B55" s="222"/>
      <c r="C55" s="254" t="s">
        <v>204</v>
      </c>
      <c r="D55" s="248"/>
      <c r="E55" s="248"/>
      <c r="F55" s="248"/>
      <c r="G55" s="248"/>
      <c r="H55" s="224"/>
      <c r="I55" s="224"/>
      <c r="J55" s="224"/>
      <c r="K55" s="224"/>
      <c r="L55" s="224"/>
      <c r="M55" s="224"/>
      <c r="N55" s="223"/>
      <c r="O55" s="223"/>
      <c r="P55" s="223"/>
      <c r="Q55" s="223"/>
      <c r="R55" s="224"/>
      <c r="S55" s="224"/>
      <c r="T55" s="224"/>
      <c r="U55" s="224"/>
      <c r="V55" s="224"/>
      <c r="W55" s="224"/>
      <c r="X55" s="224"/>
      <c r="Y55" s="224"/>
      <c r="Z55" s="214"/>
      <c r="AA55" s="214"/>
      <c r="AB55" s="214"/>
      <c r="AC55" s="214"/>
      <c r="AD55" s="214"/>
      <c r="AE55" s="214"/>
      <c r="AF55" s="214"/>
      <c r="AG55" s="214" t="s">
        <v>169</v>
      </c>
      <c r="AH55" s="214"/>
      <c r="AI55" s="214"/>
      <c r="AJ55" s="214"/>
      <c r="AK55" s="214"/>
      <c r="AL55" s="214"/>
      <c r="AM55" s="214"/>
      <c r="AN55" s="214"/>
      <c r="AO55" s="214"/>
      <c r="AP55" s="214"/>
      <c r="AQ55" s="214"/>
      <c r="AR55" s="214"/>
      <c r="AS55" s="214"/>
      <c r="AT55" s="214"/>
      <c r="AU55" s="214"/>
      <c r="AV55" s="214"/>
      <c r="AW55" s="214"/>
      <c r="AX55" s="214"/>
      <c r="AY55" s="214"/>
      <c r="AZ55" s="214"/>
      <c r="BA55" s="214"/>
      <c r="BB55" s="214"/>
      <c r="BC55" s="214"/>
      <c r="BD55" s="214"/>
      <c r="BE55" s="214"/>
      <c r="BF55" s="214"/>
      <c r="BG55" s="214"/>
      <c r="BH55" s="214"/>
    </row>
    <row r="56" spans="1:60" outlineLevel="3" x14ac:dyDescent="0.2">
      <c r="A56" s="221"/>
      <c r="B56" s="222"/>
      <c r="C56" s="254" t="s">
        <v>205</v>
      </c>
      <c r="D56" s="248"/>
      <c r="E56" s="248"/>
      <c r="F56" s="248"/>
      <c r="G56" s="248"/>
      <c r="H56" s="224"/>
      <c r="I56" s="224"/>
      <c r="J56" s="224"/>
      <c r="K56" s="224"/>
      <c r="L56" s="224"/>
      <c r="M56" s="224"/>
      <c r="N56" s="223"/>
      <c r="O56" s="223"/>
      <c r="P56" s="223"/>
      <c r="Q56" s="223"/>
      <c r="R56" s="224"/>
      <c r="S56" s="224"/>
      <c r="T56" s="224"/>
      <c r="U56" s="224"/>
      <c r="V56" s="224"/>
      <c r="W56" s="224"/>
      <c r="X56" s="224"/>
      <c r="Y56" s="224"/>
      <c r="Z56" s="214"/>
      <c r="AA56" s="214"/>
      <c r="AB56" s="214"/>
      <c r="AC56" s="214"/>
      <c r="AD56" s="214"/>
      <c r="AE56" s="214"/>
      <c r="AF56" s="214"/>
      <c r="AG56" s="214" t="s">
        <v>169</v>
      </c>
      <c r="AH56" s="214"/>
      <c r="AI56" s="214"/>
      <c r="AJ56" s="214"/>
      <c r="AK56" s="214"/>
      <c r="AL56" s="214"/>
      <c r="AM56" s="214"/>
      <c r="AN56" s="214"/>
      <c r="AO56" s="214"/>
      <c r="AP56" s="214"/>
      <c r="AQ56" s="214"/>
      <c r="AR56" s="214"/>
      <c r="AS56" s="214"/>
      <c r="AT56" s="214"/>
      <c r="AU56" s="214"/>
      <c r="AV56" s="214"/>
      <c r="AW56" s="214"/>
      <c r="AX56" s="214"/>
      <c r="AY56" s="214"/>
      <c r="AZ56" s="214"/>
      <c r="BA56" s="214"/>
      <c r="BB56" s="214"/>
      <c r="BC56" s="214"/>
      <c r="BD56" s="214"/>
      <c r="BE56" s="214"/>
      <c r="BF56" s="214"/>
      <c r="BG56" s="214"/>
      <c r="BH56" s="214"/>
    </row>
    <row r="57" spans="1:60" outlineLevel="3" x14ac:dyDescent="0.2">
      <c r="A57" s="221"/>
      <c r="B57" s="222"/>
      <c r="C57" s="254" t="s">
        <v>206</v>
      </c>
      <c r="D57" s="248"/>
      <c r="E57" s="248"/>
      <c r="F57" s="248"/>
      <c r="G57" s="248"/>
      <c r="H57" s="224"/>
      <c r="I57" s="224"/>
      <c r="J57" s="224"/>
      <c r="K57" s="224"/>
      <c r="L57" s="224"/>
      <c r="M57" s="224"/>
      <c r="N57" s="223"/>
      <c r="O57" s="223"/>
      <c r="P57" s="223"/>
      <c r="Q57" s="223"/>
      <c r="R57" s="224"/>
      <c r="S57" s="224"/>
      <c r="T57" s="224"/>
      <c r="U57" s="224"/>
      <c r="V57" s="224"/>
      <c r="W57" s="224"/>
      <c r="X57" s="224"/>
      <c r="Y57" s="224"/>
      <c r="Z57" s="214"/>
      <c r="AA57" s="214"/>
      <c r="AB57" s="214"/>
      <c r="AC57" s="214"/>
      <c r="AD57" s="214"/>
      <c r="AE57" s="214"/>
      <c r="AF57" s="214"/>
      <c r="AG57" s="214" t="s">
        <v>169</v>
      </c>
      <c r="AH57" s="214"/>
      <c r="AI57" s="214"/>
      <c r="AJ57" s="214"/>
      <c r="AK57" s="214"/>
      <c r="AL57" s="214"/>
      <c r="AM57" s="214"/>
      <c r="AN57" s="214"/>
      <c r="AO57" s="214"/>
      <c r="AP57" s="214"/>
      <c r="AQ57" s="214"/>
      <c r="AR57" s="214"/>
      <c r="AS57" s="214"/>
      <c r="AT57" s="214"/>
      <c r="AU57" s="214"/>
      <c r="AV57" s="214"/>
      <c r="AW57" s="214"/>
      <c r="AX57" s="214"/>
      <c r="AY57" s="214"/>
      <c r="AZ57" s="214"/>
      <c r="BA57" s="214"/>
      <c r="BB57" s="214"/>
      <c r="BC57" s="214"/>
      <c r="BD57" s="214"/>
      <c r="BE57" s="214"/>
      <c r="BF57" s="214"/>
      <c r="BG57" s="214"/>
      <c r="BH57" s="214"/>
    </row>
    <row r="58" spans="1:60" outlineLevel="3" x14ac:dyDescent="0.2">
      <c r="A58" s="221"/>
      <c r="B58" s="222"/>
      <c r="C58" s="254" t="s">
        <v>207</v>
      </c>
      <c r="D58" s="248"/>
      <c r="E58" s="248"/>
      <c r="F58" s="248"/>
      <c r="G58" s="248"/>
      <c r="H58" s="224"/>
      <c r="I58" s="224"/>
      <c r="J58" s="224"/>
      <c r="K58" s="224"/>
      <c r="L58" s="224"/>
      <c r="M58" s="224"/>
      <c r="N58" s="223"/>
      <c r="O58" s="223"/>
      <c r="P58" s="223"/>
      <c r="Q58" s="223"/>
      <c r="R58" s="224"/>
      <c r="S58" s="224"/>
      <c r="T58" s="224"/>
      <c r="U58" s="224"/>
      <c r="V58" s="224"/>
      <c r="W58" s="224"/>
      <c r="X58" s="224"/>
      <c r="Y58" s="224"/>
      <c r="Z58" s="214"/>
      <c r="AA58" s="214"/>
      <c r="AB58" s="214"/>
      <c r="AC58" s="214"/>
      <c r="AD58" s="214"/>
      <c r="AE58" s="214"/>
      <c r="AF58" s="214"/>
      <c r="AG58" s="214" t="s">
        <v>169</v>
      </c>
      <c r="AH58" s="214"/>
      <c r="AI58" s="214"/>
      <c r="AJ58" s="214"/>
      <c r="AK58" s="214"/>
      <c r="AL58" s="214"/>
      <c r="AM58" s="214"/>
      <c r="AN58" s="214"/>
      <c r="AO58" s="214"/>
      <c r="AP58" s="214"/>
      <c r="AQ58" s="214"/>
      <c r="AR58" s="214"/>
      <c r="AS58" s="214"/>
      <c r="AT58" s="214"/>
      <c r="AU58" s="214"/>
      <c r="AV58" s="214"/>
      <c r="AW58" s="214"/>
      <c r="AX58" s="214"/>
      <c r="AY58" s="214"/>
      <c r="AZ58" s="214"/>
      <c r="BA58" s="214"/>
      <c r="BB58" s="214"/>
      <c r="BC58" s="214"/>
      <c r="BD58" s="214"/>
      <c r="BE58" s="214"/>
      <c r="BF58" s="214"/>
      <c r="BG58" s="214"/>
      <c r="BH58" s="214"/>
    </row>
    <row r="59" spans="1:60" outlineLevel="3" x14ac:dyDescent="0.2">
      <c r="A59" s="221"/>
      <c r="B59" s="222"/>
      <c r="C59" s="254" t="s">
        <v>208</v>
      </c>
      <c r="D59" s="248"/>
      <c r="E59" s="248"/>
      <c r="F59" s="248"/>
      <c r="G59" s="248"/>
      <c r="H59" s="224"/>
      <c r="I59" s="224"/>
      <c r="J59" s="224"/>
      <c r="K59" s="224"/>
      <c r="L59" s="224"/>
      <c r="M59" s="224"/>
      <c r="N59" s="223"/>
      <c r="O59" s="223"/>
      <c r="P59" s="223"/>
      <c r="Q59" s="223"/>
      <c r="R59" s="224"/>
      <c r="S59" s="224"/>
      <c r="T59" s="224"/>
      <c r="U59" s="224"/>
      <c r="V59" s="224"/>
      <c r="W59" s="224"/>
      <c r="X59" s="224"/>
      <c r="Y59" s="224"/>
      <c r="Z59" s="214"/>
      <c r="AA59" s="214"/>
      <c r="AB59" s="214"/>
      <c r="AC59" s="214"/>
      <c r="AD59" s="214"/>
      <c r="AE59" s="214"/>
      <c r="AF59" s="214"/>
      <c r="AG59" s="214" t="s">
        <v>169</v>
      </c>
      <c r="AH59" s="214"/>
      <c r="AI59" s="214"/>
      <c r="AJ59" s="214"/>
      <c r="AK59" s="214"/>
      <c r="AL59" s="214"/>
      <c r="AM59" s="214"/>
      <c r="AN59" s="214"/>
      <c r="AO59" s="214"/>
      <c r="AP59" s="214"/>
      <c r="AQ59" s="214"/>
      <c r="AR59" s="214"/>
      <c r="AS59" s="214"/>
      <c r="AT59" s="214"/>
      <c r="AU59" s="214"/>
      <c r="AV59" s="214"/>
      <c r="AW59" s="214"/>
      <c r="AX59" s="214"/>
      <c r="AY59" s="214"/>
      <c r="AZ59" s="214"/>
      <c r="BA59" s="214"/>
      <c r="BB59" s="214"/>
      <c r="BC59" s="214"/>
      <c r="BD59" s="214"/>
      <c r="BE59" s="214"/>
      <c r="BF59" s="214"/>
      <c r="BG59" s="214"/>
      <c r="BH59" s="214"/>
    </row>
    <row r="60" spans="1:60" outlineLevel="3" x14ac:dyDescent="0.2">
      <c r="A60" s="221"/>
      <c r="B60" s="222"/>
      <c r="C60" s="254" t="s">
        <v>209</v>
      </c>
      <c r="D60" s="248"/>
      <c r="E60" s="248"/>
      <c r="F60" s="248"/>
      <c r="G60" s="248"/>
      <c r="H60" s="224"/>
      <c r="I60" s="224"/>
      <c r="J60" s="224"/>
      <c r="K60" s="224"/>
      <c r="L60" s="224"/>
      <c r="M60" s="224"/>
      <c r="N60" s="223"/>
      <c r="O60" s="223"/>
      <c r="P60" s="223"/>
      <c r="Q60" s="223"/>
      <c r="R60" s="224"/>
      <c r="S60" s="224"/>
      <c r="T60" s="224"/>
      <c r="U60" s="224"/>
      <c r="V60" s="224"/>
      <c r="W60" s="224"/>
      <c r="X60" s="224"/>
      <c r="Y60" s="224"/>
      <c r="Z60" s="214"/>
      <c r="AA60" s="214"/>
      <c r="AB60" s="214"/>
      <c r="AC60" s="214"/>
      <c r="AD60" s="214"/>
      <c r="AE60" s="214"/>
      <c r="AF60" s="214"/>
      <c r="AG60" s="214" t="s">
        <v>169</v>
      </c>
      <c r="AH60" s="214"/>
      <c r="AI60" s="214"/>
      <c r="AJ60" s="214"/>
      <c r="AK60" s="214"/>
      <c r="AL60" s="214"/>
      <c r="AM60" s="214"/>
      <c r="AN60" s="214"/>
      <c r="AO60" s="214"/>
      <c r="AP60" s="214"/>
      <c r="AQ60" s="214"/>
      <c r="AR60" s="214"/>
      <c r="AS60" s="214"/>
      <c r="AT60" s="214"/>
      <c r="AU60" s="214"/>
      <c r="AV60" s="214"/>
      <c r="AW60" s="214"/>
      <c r="AX60" s="214"/>
      <c r="AY60" s="214"/>
      <c r="AZ60" s="214"/>
      <c r="BA60" s="214"/>
      <c r="BB60" s="214"/>
      <c r="BC60" s="214"/>
      <c r="BD60" s="214"/>
      <c r="BE60" s="214"/>
      <c r="BF60" s="214"/>
      <c r="BG60" s="214"/>
      <c r="BH60" s="214"/>
    </row>
    <row r="61" spans="1:60" outlineLevel="3" x14ac:dyDescent="0.2">
      <c r="A61" s="221"/>
      <c r="B61" s="222"/>
      <c r="C61" s="254" t="s">
        <v>210</v>
      </c>
      <c r="D61" s="248"/>
      <c r="E61" s="248"/>
      <c r="F61" s="248"/>
      <c r="G61" s="248"/>
      <c r="H61" s="224"/>
      <c r="I61" s="224"/>
      <c r="J61" s="224"/>
      <c r="K61" s="224"/>
      <c r="L61" s="224"/>
      <c r="M61" s="224"/>
      <c r="N61" s="223"/>
      <c r="O61" s="223"/>
      <c r="P61" s="223"/>
      <c r="Q61" s="223"/>
      <c r="R61" s="224"/>
      <c r="S61" s="224"/>
      <c r="T61" s="224"/>
      <c r="U61" s="224"/>
      <c r="V61" s="224"/>
      <c r="W61" s="224"/>
      <c r="X61" s="224"/>
      <c r="Y61" s="224"/>
      <c r="Z61" s="214"/>
      <c r="AA61" s="214"/>
      <c r="AB61" s="214"/>
      <c r="AC61" s="214"/>
      <c r="AD61" s="214"/>
      <c r="AE61" s="214"/>
      <c r="AF61" s="214"/>
      <c r="AG61" s="214" t="s">
        <v>169</v>
      </c>
      <c r="AH61" s="214"/>
      <c r="AI61" s="214"/>
      <c r="AJ61" s="214"/>
      <c r="AK61" s="214"/>
      <c r="AL61" s="214"/>
      <c r="AM61" s="214"/>
      <c r="AN61" s="214"/>
      <c r="AO61" s="214"/>
      <c r="AP61" s="214"/>
      <c r="AQ61" s="214"/>
      <c r="AR61" s="214"/>
      <c r="AS61" s="214"/>
      <c r="AT61" s="214"/>
      <c r="AU61" s="214"/>
      <c r="AV61" s="214"/>
      <c r="AW61" s="214"/>
      <c r="AX61" s="214"/>
      <c r="AY61" s="214"/>
      <c r="AZ61" s="214"/>
      <c r="BA61" s="214"/>
      <c r="BB61" s="214"/>
      <c r="BC61" s="214"/>
      <c r="BD61" s="214"/>
      <c r="BE61" s="214"/>
      <c r="BF61" s="214"/>
      <c r="BG61" s="214"/>
      <c r="BH61" s="214"/>
    </row>
    <row r="62" spans="1:60" outlineLevel="3" x14ac:dyDescent="0.2">
      <c r="A62" s="221"/>
      <c r="B62" s="222"/>
      <c r="C62" s="254" t="s">
        <v>211</v>
      </c>
      <c r="D62" s="248"/>
      <c r="E62" s="248"/>
      <c r="F62" s="248"/>
      <c r="G62" s="248"/>
      <c r="H62" s="224"/>
      <c r="I62" s="224"/>
      <c r="J62" s="224"/>
      <c r="K62" s="224"/>
      <c r="L62" s="224"/>
      <c r="M62" s="224"/>
      <c r="N62" s="223"/>
      <c r="O62" s="223"/>
      <c r="P62" s="223"/>
      <c r="Q62" s="223"/>
      <c r="R62" s="224"/>
      <c r="S62" s="224"/>
      <c r="T62" s="224"/>
      <c r="U62" s="224"/>
      <c r="V62" s="224"/>
      <c r="W62" s="224"/>
      <c r="X62" s="224"/>
      <c r="Y62" s="224"/>
      <c r="Z62" s="214"/>
      <c r="AA62" s="214"/>
      <c r="AB62" s="214"/>
      <c r="AC62" s="214"/>
      <c r="AD62" s="214"/>
      <c r="AE62" s="214"/>
      <c r="AF62" s="214"/>
      <c r="AG62" s="214" t="s">
        <v>169</v>
      </c>
      <c r="AH62" s="214"/>
      <c r="AI62" s="214"/>
      <c r="AJ62" s="214"/>
      <c r="AK62" s="214"/>
      <c r="AL62" s="214"/>
      <c r="AM62" s="214"/>
      <c r="AN62" s="214"/>
      <c r="AO62" s="214"/>
      <c r="AP62" s="214"/>
      <c r="AQ62" s="214"/>
      <c r="AR62" s="214"/>
      <c r="AS62" s="214"/>
      <c r="AT62" s="214"/>
      <c r="AU62" s="214"/>
      <c r="AV62" s="214"/>
      <c r="AW62" s="214"/>
      <c r="AX62" s="214"/>
      <c r="AY62" s="214"/>
      <c r="AZ62" s="214"/>
      <c r="BA62" s="214"/>
      <c r="BB62" s="214"/>
      <c r="BC62" s="214"/>
      <c r="BD62" s="214"/>
      <c r="BE62" s="214"/>
      <c r="BF62" s="214"/>
      <c r="BG62" s="214"/>
      <c r="BH62" s="214"/>
    </row>
    <row r="63" spans="1:60" outlineLevel="3" x14ac:dyDescent="0.2">
      <c r="A63" s="221"/>
      <c r="B63" s="222"/>
      <c r="C63" s="254" t="s">
        <v>212</v>
      </c>
      <c r="D63" s="248"/>
      <c r="E63" s="248"/>
      <c r="F63" s="248"/>
      <c r="G63" s="248"/>
      <c r="H63" s="224"/>
      <c r="I63" s="224"/>
      <c r="J63" s="224"/>
      <c r="K63" s="224"/>
      <c r="L63" s="224"/>
      <c r="M63" s="224"/>
      <c r="N63" s="223"/>
      <c r="O63" s="223"/>
      <c r="P63" s="223"/>
      <c r="Q63" s="223"/>
      <c r="R63" s="224"/>
      <c r="S63" s="224"/>
      <c r="T63" s="224"/>
      <c r="U63" s="224"/>
      <c r="V63" s="224"/>
      <c r="W63" s="224"/>
      <c r="X63" s="224"/>
      <c r="Y63" s="224"/>
      <c r="Z63" s="214"/>
      <c r="AA63" s="214"/>
      <c r="AB63" s="214"/>
      <c r="AC63" s="214"/>
      <c r="AD63" s="214"/>
      <c r="AE63" s="214"/>
      <c r="AF63" s="214"/>
      <c r="AG63" s="214" t="s">
        <v>169</v>
      </c>
      <c r="AH63" s="214"/>
      <c r="AI63" s="214"/>
      <c r="AJ63" s="214"/>
      <c r="AK63" s="214"/>
      <c r="AL63" s="214"/>
      <c r="AM63" s="214"/>
      <c r="AN63" s="214"/>
      <c r="AO63" s="214"/>
      <c r="AP63" s="214"/>
      <c r="AQ63" s="214"/>
      <c r="AR63" s="214"/>
      <c r="AS63" s="214"/>
      <c r="AT63" s="214"/>
      <c r="AU63" s="214"/>
      <c r="AV63" s="214"/>
      <c r="AW63" s="214"/>
      <c r="AX63" s="214"/>
      <c r="AY63" s="214"/>
      <c r="AZ63" s="214"/>
      <c r="BA63" s="214"/>
      <c r="BB63" s="214"/>
      <c r="BC63" s="214"/>
      <c r="BD63" s="214"/>
      <c r="BE63" s="214"/>
      <c r="BF63" s="214"/>
      <c r="BG63" s="214"/>
      <c r="BH63" s="214"/>
    </row>
    <row r="64" spans="1:60" outlineLevel="3" x14ac:dyDescent="0.2">
      <c r="A64" s="221"/>
      <c r="B64" s="222"/>
      <c r="C64" s="254" t="s">
        <v>213</v>
      </c>
      <c r="D64" s="248"/>
      <c r="E64" s="248"/>
      <c r="F64" s="248"/>
      <c r="G64" s="248"/>
      <c r="H64" s="224"/>
      <c r="I64" s="224"/>
      <c r="J64" s="224"/>
      <c r="K64" s="224"/>
      <c r="L64" s="224"/>
      <c r="M64" s="224"/>
      <c r="N64" s="223"/>
      <c r="O64" s="223"/>
      <c r="P64" s="223"/>
      <c r="Q64" s="223"/>
      <c r="R64" s="224"/>
      <c r="S64" s="224"/>
      <c r="T64" s="224"/>
      <c r="U64" s="224"/>
      <c r="V64" s="224"/>
      <c r="W64" s="224"/>
      <c r="X64" s="224"/>
      <c r="Y64" s="224"/>
      <c r="Z64" s="214"/>
      <c r="AA64" s="214"/>
      <c r="AB64" s="214"/>
      <c r="AC64" s="214"/>
      <c r="AD64" s="214"/>
      <c r="AE64" s="214"/>
      <c r="AF64" s="214"/>
      <c r="AG64" s="214" t="s">
        <v>169</v>
      </c>
      <c r="AH64" s="214"/>
      <c r="AI64" s="214"/>
      <c r="AJ64" s="214"/>
      <c r="AK64" s="214"/>
      <c r="AL64" s="214"/>
      <c r="AM64" s="214"/>
      <c r="AN64" s="214"/>
      <c r="AO64" s="214"/>
      <c r="AP64" s="214"/>
      <c r="AQ64" s="214"/>
      <c r="AR64" s="214"/>
      <c r="AS64" s="214"/>
      <c r="AT64" s="214"/>
      <c r="AU64" s="214"/>
      <c r="AV64" s="214"/>
      <c r="AW64" s="214"/>
      <c r="AX64" s="214"/>
      <c r="AY64" s="214"/>
      <c r="AZ64" s="214"/>
      <c r="BA64" s="214"/>
      <c r="BB64" s="214"/>
      <c r="BC64" s="214"/>
      <c r="BD64" s="214"/>
      <c r="BE64" s="214"/>
      <c r="BF64" s="214"/>
      <c r="BG64" s="214"/>
      <c r="BH64" s="214"/>
    </row>
    <row r="65" spans="1:60" outlineLevel="3" x14ac:dyDescent="0.2">
      <c r="A65" s="221"/>
      <c r="B65" s="222"/>
      <c r="C65" s="254" t="s">
        <v>214</v>
      </c>
      <c r="D65" s="248"/>
      <c r="E65" s="248"/>
      <c r="F65" s="248"/>
      <c r="G65" s="248"/>
      <c r="H65" s="224"/>
      <c r="I65" s="224"/>
      <c r="J65" s="224"/>
      <c r="K65" s="224"/>
      <c r="L65" s="224"/>
      <c r="M65" s="224"/>
      <c r="N65" s="223"/>
      <c r="O65" s="223"/>
      <c r="P65" s="223"/>
      <c r="Q65" s="223"/>
      <c r="R65" s="224"/>
      <c r="S65" s="224"/>
      <c r="T65" s="224"/>
      <c r="U65" s="224"/>
      <c r="V65" s="224"/>
      <c r="W65" s="224"/>
      <c r="X65" s="224"/>
      <c r="Y65" s="224"/>
      <c r="Z65" s="214"/>
      <c r="AA65" s="214"/>
      <c r="AB65" s="214"/>
      <c r="AC65" s="214"/>
      <c r="AD65" s="214"/>
      <c r="AE65" s="214"/>
      <c r="AF65" s="214"/>
      <c r="AG65" s="214" t="s">
        <v>169</v>
      </c>
      <c r="AH65" s="214"/>
      <c r="AI65" s="214"/>
      <c r="AJ65" s="214"/>
      <c r="AK65" s="214"/>
      <c r="AL65" s="214"/>
      <c r="AM65" s="214"/>
      <c r="AN65" s="214"/>
      <c r="AO65" s="214"/>
      <c r="AP65" s="214"/>
      <c r="AQ65" s="214"/>
      <c r="AR65" s="214"/>
      <c r="AS65" s="214"/>
      <c r="AT65" s="214"/>
      <c r="AU65" s="214"/>
      <c r="AV65" s="214"/>
      <c r="AW65" s="214"/>
      <c r="AX65" s="214"/>
      <c r="AY65" s="214"/>
      <c r="AZ65" s="214"/>
      <c r="BA65" s="214"/>
      <c r="BB65" s="214"/>
      <c r="BC65" s="214"/>
      <c r="BD65" s="214"/>
      <c r="BE65" s="214"/>
      <c r="BF65" s="214"/>
      <c r="BG65" s="214"/>
      <c r="BH65" s="214"/>
    </row>
    <row r="66" spans="1:60" outlineLevel="3" x14ac:dyDescent="0.2">
      <c r="A66" s="221"/>
      <c r="B66" s="222"/>
      <c r="C66" s="254" t="s">
        <v>215</v>
      </c>
      <c r="D66" s="248"/>
      <c r="E66" s="248"/>
      <c r="F66" s="248"/>
      <c r="G66" s="248"/>
      <c r="H66" s="224"/>
      <c r="I66" s="224"/>
      <c r="J66" s="224"/>
      <c r="K66" s="224"/>
      <c r="L66" s="224"/>
      <c r="M66" s="224"/>
      <c r="N66" s="223"/>
      <c r="O66" s="223"/>
      <c r="P66" s="223"/>
      <c r="Q66" s="223"/>
      <c r="R66" s="224"/>
      <c r="S66" s="224"/>
      <c r="T66" s="224"/>
      <c r="U66" s="224"/>
      <c r="V66" s="224"/>
      <c r="W66" s="224"/>
      <c r="X66" s="224"/>
      <c r="Y66" s="224"/>
      <c r="Z66" s="214"/>
      <c r="AA66" s="214"/>
      <c r="AB66" s="214"/>
      <c r="AC66" s="214"/>
      <c r="AD66" s="214"/>
      <c r="AE66" s="214"/>
      <c r="AF66" s="214"/>
      <c r="AG66" s="214" t="s">
        <v>169</v>
      </c>
      <c r="AH66" s="214"/>
      <c r="AI66" s="214"/>
      <c r="AJ66" s="214"/>
      <c r="AK66" s="214"/>
      <c r="AL66" s="214"/>
      <c r="AM66" s="214"/>
      <c r="AN66" s="214"/>
      <c r="AO66" s="214"/>
      <c r="AP66" s="214"/>
      <c r="AQ66" s="214"/>
      <c r="AR66" s="214"/>
      <c r="AS66" s="214"/>
      <c r="AT66" s="214"/>
      <c r="AU66" s="214"/>
      <c r="AV66" s="214"/>
      <c r="AW66" s="214"/>
      <c r="AX66" s="214"/>
      <c r="AY66" s="214"/>
      <c r="AZ66" s="214"/>
      <c r="BA66" s="214"/>
      <c r="BB66" s="214"/>
      <c r="BC66" s="214"/>
      <c r="BD66" s="214"/>
      <c r="BE66" s="214"/>
      <c r="BF66" s="214"/>
      <c r="BG66" s="214"/>
      <c r="BH66" s="214"/>
    </row>
    <row r="67" spans="1:60" outlineLevel="3" x14ac:dyDescent="0.2">
      <c r="A67" s="221"/>
      <c r="B67" s="222"/>
      <c r="C67" s="254" t="s">
        <v>216</v>
      </c>
      <c r="D67" s="248"/>
      <c r="E67" s="248"/>
      <c r="F67" s="248"/>
      <c r="G67" s="248"/>
      <c r="H67" s="224"/>
      <c r="I67" s="224"/>
      <c r="J67" s="224"/>
      <c r="K67" s="224"/>
      <c r="L67" s="224"/>
      <c r="M67" s="224"/>
      <c r="N67" s="223"/>
      <c r="O67" s="223"/>
      <c r="P67" s="223"/>
      <c r="Q67" s="223"/>
      <c r="R67" s="224"/>
      <c r="S67" s="224"/>
      <c r="T67" s="224"/>
      <c r="U67" s="224"/>
      <c r="V67" s="224"/>
      <c r="W67" s="224"/>
      <c r="X67" s="224"/>
      <c r="Y67" s="224"/>
      <c r="Z67" s="214"/>
      <c r="AA67" s="214"/>
      <c r="AB67" s="214"/>
      <c r="AC67" s="214"/>
      <c r="AD67" s="214"/>
      <c r="AE67" s="214"/>
      <c r="AF67" s="214"/>
      <c r="AG67" s="214" t="s">
        <v>169</v>
      </c>
      <c r="AH67" s="214"/>
      <c r="AI67" s="214"/>
      <c r="AJ67" s="214"/>
      <c r="AK67" s="214"/>
      <c r="AL67" s="214"/>
      <c r="AM67" s="214"/>
      <c r="AN67" s="214"/>
      <c r="AO67" s="214"/>
      <c r="AP67" s="214"/>
      <c r="AQ67" s="214"/>
      <c r="AR67" s="214"/>
      <c r="AS67" s="214"/>
      <c r="AT67" s="214"/>
      <c r="AU67" s="214"/>
      <c r="AV67" s="214"/>
      <c r="AW67" s="214"/>
      <c r="AX67" s="214"/>
      <c r="AY67" s="214"/>
      <c r="AZ67" s="214"/>
      <c r="BA67" s="214"/>
      <c r="BB67" s="214"/>
      <c r="BC67" s="214"/>
      <c r="BD67" s="214"/>
      <c r="BE67" s="214"/>
      <c r="BF67" s="214"/>
      <c r="BG67" s="214"/>
      <c r="BH67" s="214"/>
    </row>
    <row r="68" spans="1:60" outlineLevel="3" x14ac:dyDescent="0.2">
      <c r="A68" s="221"/>
      <c r="B68" s="222"/>
      <c r="C68" s="254" t="s">
        <v>217</v>
      </c>
      <c r="D68" s="248"/>
      <c r="E68" s="248"/>
      <c r="F68" s="248"/>
      <c r="G68" s="248"/>
      <c r="H68" s="224"/>
      <c r="I68" s="224"/>
      <c r="J68" s="224"/>
      <c r="K68" s="224"/>
      <c r="L68" s="224"/>
      <c r="M68" s="224"/>
      <c r="N68" s="223"/>
      <c r="O68" s="223"/>
      <c r="P68" s="223"/>
      <c r="Q68" s="223"/>
      <c r="R68" s="224"/>
      <c r="S68" s="224"/>
      <c r="T68" s="224"/>
      <c r="U68" s="224"/>
      <c r="V68" s="224"/>
      <c r="W68" s="224"/>
      <c r="X68" s="224"/>
      <c r="Y68" s="224"/>
      <c r="Z68" s="214"/>
      <c r="AA68" s="214"/>
      <c r="AB68" s="214"/>
      <c r="AC68" s="214"/>
      <c r="AD68" s="214"/>
      <c r="AE68" s="214"/>
      <c r="AF68" s="214"/>
      <c r="AG68" s="214" t="s">
        <v>169</v>
      </c>
      <c r="AH68" s="214"/>
      <c r="AI68" s="214"/>
      <c r="AJ68" s="214"/>
      <c r="AK68" s="214"/>
      <c r="AL68" s="214"/>
      <c r="AM68" s="214"/>
      <c r="AN68" s="214"/>
      <c r="AO68" s="214"/>
      <c r="AP68" s="214"/>
      <c r="AQ68" s="214"/>
      <c r="AR68" s="214"/>
      <c r="AS68" s="214"/>
      <c r="AT68" s="214"/>
      <c r="AU68" s="214"/>
      <c r="AV68" s="214"/>
      <c r="AW68" s="214"/>
      <c r="AX68" s="214"/>
      <c r="AY68" s="214"/>
      <c r="AZ68" s="214"/>
      <c r="BA68" s="214"/>
      <c r="BB68" s="214"/>
      <c r="BC68" s="214"/>
      <c r="BD68" s="214"/>
      <c r="BE68" s="214"/>
      <c r="BF68" s="214"/>
      <c r="BG68" s="214"/>
      <c r="BH68" s="214"/>
    </row>
    <row r="69" spans="1:60" outlineLevel="3" x14ac:dyDescent="0.2">
      <c r="A69" s="221"/>
      <c r="B69" s="222"/>
      <c r="C69" s="254" t="s">
        <v>218</v>
      </c>
      <c r="D69" s="248"/>
      <c r="E69" s="248"/>
      <c r="F69" s="248"/>
      <c r="G69" s="248"/>
      <c r="H69" s="224"/>
      <c r="I69" s="224"/>
      <c r="J69" s="224"/>
      <c r="K69" s="224"/>
      <c r="L69" s="224"/>
      <c r="M69" s="224"/>
      <c r="N69" s="223"/>
      <c r="O69" s="223"/>
      <c r="P69" s="223"/>
      <c r="Q69" s="223"/>
      <c r="R69" s="224"/>
      <c r="S69" s="224"/>
      <c r="T69" s="224"/>
      <c r="U69" s="224"/>
      <c r="V69" s="224"/>
      <c r="W69" s="224"/>
      <c r="X69" s="224"/>
      <c r="Y69" s="224"/>
      <c r="Z69" s="214"/>
      <c r="AA69" s="214"/>
      <c r="AB69" s="214"/>
      <c r="AC69" s="214"/>
      <c r="AD69" s="214"/>
      <c r="AE69" s="214"/>
      <c r="AF69" s="214"/>
      <c r="AG69" s="214" t="s">
        <v>169</v>
      </c>
      <c r="AH69" s="214"/>
      <c r="AI69" s="214"/>
      <c r="AJ69" s="214"/>
      <c r="AK69" s="214"/>
      <c r="AL69" s="214"/>
      <c r="AM69" s="214"/>
      <c r="AN69" s="214"/>
      <c r="AO69" s="214"/>
      <c r="AP69" s="214"/>
      <c r="AQ69" s="214"/>
      <c r="AR69" s="214"/>
      <c r="AS69" s="214"/>
      <c r="AT69" s="214"/>
      <c r="AU69" s="214"/>
      <c r="AV69" s="214"/>
      <c r="AW69" s="214"/>
      <c r="AX69" s="214"/>
      <c r="AY69" s="214"/>
      <c r="AZ69" s="214"/>
      <c r="BA69" s="214"/>
      <c r="BB69" s="214"/>
      <c r="BC69" s="214"/>
      <c r="BD69" s="214"/>
      <c r="BE69" s="214"/>
      <c r="BF69" s="214"/>
      <c r="BG69" s="214"/>
      <c r="BH69" s="214"/>
    </row>
    <row r="70" spans="1:60" outlineLevel="3" x14ac:dyDescent="0.2">
      <c r="A70" s="221"/>
      <c r="B70" s="222"/>
      <c r="C70" s="254" t="s">
        <v>219</v>
      </c>
      <c r="D70" s="248"/>
      <c r="E70" s="248"/>
      <c r="F70" s="248"/>
      <c r="G70" s="248"/>
      <c r="H70" s="224"/>
      <c r="I70" s="224"/>
      <c r="J70" s="224"/>
      <c r="K70" s="224"/>
      <c r="L70" s="224"/>
      <c r="M70" s="224"/>
      <c r="N70" s="223"/>
      <c r="O70" s="223"/>
      <c r="P70" s="223"/>
      <c r="Q70" s="223"/>
      <c r="R70" s="224"/>
      <c r="S70" s="224"/>
      <c r="T70" s="224"/>
      <c r="U70" s="224"/>
      <c r="V70" s="224"/>
      <c r="W70" s="224"/>
      <c r="X70" s="224"/>
      <c r="Y70" s="224"/>
      <c r="Z70" s="214"/>
      <c r="AA70" s="214"/>
      <c r="AB70" s="214"/>
      <c r="AC70" s="214"/>
      <c r="AD70" s="214"/>
      <c r="AE70" s="214"/>
      <c r="AF70" s="214"/>
      <c r="AG70" s="214" t="s">
        <v>169</v>
      </c>
      <c r="AH70" s="214"/>
      <c r="AI70" s="214"/>
      <c r="AJ70" s="214"/>
      <c r="AK70" s="214"/>
      <c r="AL70" s="214"/>
      <c r="AM70" s="214"/>
      <c r="AN70" s="214"/>
      <c r="AO70" s="214"/>
      <c r="AP70" s="214"/>
      <c r="AQ70" s="214"/>
      <c r="AR70" s="214"/>
      <c r="AS70" s="214"/>
      <c r="AT70" s="214"/>
      <c r="AU70" s="214"/>
      <c r="AV70" s="214"/>
      <c r="AW70" s="214"/>
      <c r="AX70" s="214"/>
      <c r="AY70" s="214"/>
      <c r="AZ70" s="214"/>
      <c r="BA70" s="214"/>
      <c r="BB70" s="214"/>
      <c r="BC70" s="214"/>
      <c r="BD70" s="214"/>
      <c r="BE70" s="214"/>
      <c r="BF70" s="214"/>
      <c r="BG70" s="214"/>
      <c r="BH70" s="214"/>
    </row>
    <row r="71" spans="1:60" outlineLevel="3" x14ac:dyDescent="0.2">
      <c r="A71" s="221"/>
      <c r="B71" s="222"/>
      <c r="C71" s="254" t="s">
        <v>220</v>
      </c>
      <c r="D71" s="248"/>
      <c r="E71" s="248"/>
      <c r="F71" s="248"/>
      <c r="G71" s="248"/>
      <c r="H71" s="224"/>
      <c r="I71" s="224"/>
      <c r="J71" s="224"/>
      <c r="K71" s="224"/>
      <c r="L71" s="224"/>
      <c r="M71" s="224"/>
      <c r="N71" s="223"/>
      <c r="O71" s="223"/>
      <c r="P71" s="223"/>
      <c r="Q71" s="223"/>
      <c r="R71" s="224"/>
      <c r="S71" s="224"/>
      <c r="T71" s="224"/>
      <c r="U71" s="224"/>
      <c r="V71" s="224"/>
      <c r="W71" s="224"/>
      <c r="X71" s="224"/>
      <c r="Y71" s="224"/>
      <c r="Z71" s="214"/>
      <c r="AA71" s="214"/>
      <c r="AB71" s="214"/>
      <c r="AC71" s="214"/>
      <c r="AD71" s="214"/>
      <c r="AE71" s="214"/>
      <c r="AF71" s="214"/>
      <c r="AG71" s="214" t="s">
        <v>169</v>
      </c>
      <c r="AH71" s="214"/>
      <c r="AI71" s="214"/>
      <c r="AJ71" s="214"/>
      <c r="AK71" s="214"/>
      <c r="AL71" s="214"/>
      <c r="AM71" s="214"/>
      <c r="AN71" s="214"/>
      <c r="AO71" s="214"/>
      <c r="AP71" s="214"/>
      <c r="AQ71" s="214"/>
      <c r="AR71" s="214"/>
      <c r="AS71" s="214"/>
      <c r="AT71" s="214"/>
      <c r="AU71" s="214"/>
      <c r="AV71" s="214"/>
      <c r="AW71" s="214"/>
      <c r="AX71" s="214"/>
      <c r="AY71" s="214"/>
      <c r="AZ71" s="214"/>
      <c r="BA71" s="214"/>
      <c r="BB71" s="214"/>
      <c r="BC71" s="214"/>
      <c r="BD71" s="214"/>
      <c r="BE71" s="214"/>
      <c r="BF71" s="214"/>
      <c r="BG71" s="214"/>
      <c r="BH71" s="214"/>
    </row>
    <row r="72" spans="1:60" ht="22.5" outlineLevel="3" x14ac:dyDescent="0.2">
      <c r="A72" s="221"/>
      <c r="B72" s="222"/>
      <c r="C72" s="254" t="s">
        <v>271</v>
      </c>
      <c r="D72" s="248"/>
      <c r="E72" s="248"/>
      <c r="F72" s="248"/>
      <c r="G72" s="248"/>
      <c r="H72" s="224"/>
      <c r="I72" s="224"/>
      <c r="J72" s="224"/>
      <c r="K72" s="224"/>
      <c r="L72" s="224"/>
      <c r="M72" s="224"/>
      <c r="N72" s="223"/>
      <c r="O72" s="223"/>
      <c r="P72" s="223"/>
      <c r="Q72" s="223"/>
      <c r="R72" s="224"/>
      <c r="S72" s="224"/>
      <c r="T72" s="224"/>
      <c r="U72" s="224"/>
      <c r="V72" s="224"/>
      <c r="W72" s="224"/>
      <c r="X72" s="224"/>
      <c r="Y72" s="224"/>
      <c r="Z72" s="214"/>
      <c r="AA72" s="214"/>
      <c r="AB72" s="214"/>
      <c r="AC72" s="214"/>
      <c r="AD72" s="214"/>
      <c r="AE72" s="214"/>
      <c r="AF72" s="214"/>
      <c r="AG72" s="214" t="s">
        <v>169</v>
      </c>
      <c r="AH72" s="214"/>
      <c r="AI72" s="214"/>
      <c r="AJ72" s="214"/>
      <c r="AK72" s="214"/>
      <c r="AL72" s="214"/>
      <c r="AM72" s="214"/>
      <c r="AN72" s="214"/>
      <c r="AO72" s="214"/>
      <c r="AP72" s="214"/>
      <c r="AQ72" s="214"/>
      <c r="AR72" s="214"/>
      <c r="AS72" s="214"/>
      <c r="AT72" s="214"/>
      <c r="AU72" s="214"/>
      <c r="AV72" s="214"/>
      <c r="AW72" s="214"/>
      <c r="AX72" s="214"/>
      <c r="AY72" s="214"/>
      <c r="AZ72" s="214"/>
      <c r="BA72" s="245" t="str">
        <f>C72</f>
        <v>· VÝTAH MUSÍ BÝT SCHOPEN PROVOZU PO STANOVENOU DOBU EVAKUACE A MUSÍ BÝT NAVRŽEN PODLE ČSN EN 81-1 NEBO ČSN EN 81-2 A BÝT OPATŘENY</v>
      </c>
      <c r="BB72" s="214"/>
      <c r="BC72" s="214"/>
      <c r="BD72" s="214"/>
      <c r="BE72" s="214"/>
      <c r="BF72" s="214"/>
      <c r="BG72" s="214"/>
      <c r="BH72" s="214"/>
    </row>
    <row r="73" spans="1:60" outlineLevel="3" x14ac:dyDescent="0.2">
      <c r="A73" s="221"/>
      <c r="B73" s="222"/>
      <c r="C73" s="254" t="s">
        <v>272</v>
      </c>
      <c r="D73" s="248"/>
      <c r="E73" s="248"/>
      <c r="F73" s="248"/>
      <c r="G73" s="248"/>
      <c r="H73" s="224"/>
      <c r="I73" s="224"/>
      <c r="J73" s="224"/>
      <c r="K73" s="224"/>
      <c r="L73" s="224"/>
      <c r="M73" s="224"/>
      <c r="N73" s="223"/>
      <c r="O73" s="223"/>
      <c r="P73" s="223"/>
      <c r="Q73" s="223"/>
      <c r="R73" s="224"/>
      <c r="S73" s="224"/>
      <c r="T73" s="224"/>
      <c r="U73" s="224"/>
      <c r="V73" s="224"/>
      <c r="W73" s="224"/>
      <c r="X73" s="224"/>
      <c r="Y73" s="224"/>
      <c r="Z73" s="214"/>
      <c r="AA73" s="214"/>
      <c r="AB73" s="214"/>
      <c r="AC73" s="214"/>
      <c r="AD73" s="214"/>
      <c r="AE73" s="214"/>
      <c r="AF73" s="214"/>
      <c r="AG73" s="214" t="s">
        <v>169</v>
      </c>
      <c r="AH73" s="214"/>
      <c r="AI73" s="214"/>
      <c r="AJ73" s="214"/>
      <c r="AK73" s="214"/>
      <c r="AL73" s="214"/>
      <c r="AM73" s="214"/>
      <c r="AN73" s="214"/>
      <c r="AO73" s="214"/>
      <c r="AP73" s="214"/>
      <c r="AQ73" s="214"/>
      <c r="AR73" s="214"/>
      <c r="AS73" s="214"/>
      <c r="AT73" s="214"/>
      <c r="AU73" s="214"/>
      <c r="AV73" s="214"/>
      <c r="AW73" s="214"/>
      <c r="AX73" s="214"/>
      <c r="AY73" s="214"/>
      <c r="AZ73" s="214"/>
      <c r="BA73" s="214"/>
      <c r="BB73" s="214"/>
      <c r="BC73" s="214"/>
      <c r="BD73" s="214"/>
      <c r="BE73" s="214"/>
      <c r="BF73" s="214"/>
      <c r="BG73" s="214"/>
      <c r="BH73" s="214"/>
    </row>
    <row r="74" spans="1:60" outlineLevel="3" x14ac:dyDescent="0.2">
      <c r="A74" s="221"/>
      <c r="B74" s="222"/>
      <c r="C74" s="254" t="s">
        <v>223</v>
      </c>
      <c r="D74" s="248"/>
      <c r="E74" s="248"/>
      <c r="F74" s="248"/>
      <c r="G74" s="248"/>
      <c r="H74" s="224"/>
      <c r="I74" s="224"/>
      <c r="J74" s="224"/>
      <c r="K74" s="224"/>
      <c r="L74" s="224"/>
      <c r="M74" s="224"/>
      <c r="N74" s="223"/>
      <c r="O74" s="223"/>
      <c r="P74" s="223"/>
      <c r="Q74" s="223"/>
      <c r="R74" s="224"/>
      <c r="S74" s="224"/>
      <c r="T74" s="224"/>
      <c r="U74" s="224"/>
      <c r="V74" s="224"/>
      <c r="W74" s="224"/>
      <c r="X74" s="224"/>
      <c r="Y74" s="224"/>
      <c r="Z74" s="214"/>
      <c r="AA74" s="214"/>
      <c r="AB74" s="214"/>
      <c r="AC74" s="214"/>
      <c r="AD74" s="214"/>
      <c r="AE74" s="214"/>
      <c r="AF74" s="214"/>
      <c r="AG74" s="214" t="s">
        <v>169</v>
      </c>
      <c r="AH74" s="214"/>
      <c r="AI74" s="214"/>
      <c r="AJ74" s="214"/>
      <c r="AK74" s="214"/>
      <c r="AL74" s="214"/>
      <c r="AM74" s="214"/>
      <c r="AN74" s="214"/>
      <c r="AO74" s="214"/>
      <c r="AP74" s="214"/>
      <c r="AQ74" s="214"/>
      <c r="AR74" s="214"/>
      <c r="AS74" s="214"/>
      <c r="AT74" s="214"/>
      <c r="AU74" s="214"/>
      <c r="AV74" s="214"/>
      <c r="AW74" s="214"/>
      <c r="AX74" s="214"/>
      <c r="AY74" s="214"/>
      <c r="AZ74" s="214"/>
      <c r="BA74" s="214"/>
      <c r="BB74" s="214"/>
      <c r="BC74" s="214"/>
      <c r="BD74" s="214"/>
      <c r="BE74" s="214"/>
      <c r="BF74" s="214"/>
      <c r="BG74" s="214"/>
      <c r="BH74" s="214"/>
    </row>
    <row r="75" spans="1:60" ht="22.5" outlineLevel="3" x14ac:dyDescent="0.2">
      <c r="A75" s="221"/>
      <c r="B75" s="222"/>
      <c r="C75" s="254" t="s">
        <v>224</v>
      </c>
      <c r="D75" s="248"/>
      <c r="E75" s="248"/>
      <c r="F75" s="248"/>
      <c r="G75" s="248"/>
      <c r="H75" s="224"/>
      <c r="I75" s="224"/>
      <c r="J75" s="224"/>
      <c r="K75" s="224"/>
      <c r="L75" s="224"/>
      <c r="M75" s="224"/>
      <c r="N75" s="223"/>
      <c r="O75" s="223"/>
      <c r="P75" s="223"/>
      <c r="Q75" s="223"/>
      <c r="R75" s="224"/>
      <c r="S75" s="224"/>
      <c r="T75" s="224"/>
      <c r="U75" s="224"/>
      <c r="V75" s="224"/>
      <c r="W75" s="224"/>
      <c r="X75" s="224"/>
      <c r="Y75" s="224"/>
      <c r="Z75" s="214"/>
      <c r="AA75" s="214"/>
      <c r="AB75" s="214"/>
      <c r="AC75" s="214"/>
      <c r="AD75" s="214"/>
      <c r="AE75" s="214"/>
      <c r="AF75" s="214"/>
      <c r="AG75" s="214" t="s">
        <v>169</v>
      </c>
      <c r="AH75" s="214"/>
      <c r="AI75" s="214"/>
      <c r="AJ75" s="214"/>
      <c r="AK75" s="214"/>
      <c r="AL75" s="214"/>
      <c r="AM75" s="214"/>
      <c r="AN75" s="214"/>
      <c r="AO75" s="214"/>
      <c r="AP75" s="214"/>
      <c r="AQ75" s="214"/>
      <c r="AR75" s="214"/>
      <c r="AS75" s="214"/>
      <c r="AT75" s="214"/>
      <c r="AU75" s="214"/>
      <c r="AV75" s="214"/>
      <c r="AW75" s="214"/>
      <c r="AX75" s="214"/>
      <c r="AY75" s="214"/>
      <c r="AZ75" s="214"/>
      <c r="BA75" s="245" t="str">
        <f>C75</f>
        <v>· VÝTAH MUSÍ MÍT TAKOVOU RYCHLOST, ABY DOBA JÍZDY MEZI NEJVZDÁLENĚJŠÍM MÍSTEM EVAKUACE, POČÍTÁNO OD UZAVŘENÍ DVEŘÍ VÝTAHU,</v>
      </c>
      <c r="BB75" s="214"/>
      <c r="BC75" s="214"/>
      <c r="BD75" s="214"/>
      <c r="BE75" s="214"/>
      <c r="BF75" s="214"/>
      <c r="BG75" s="214"/>
      <c r="BH75" s="214"/>
    </row>
    <row r="76" spans="1:60" ht="22.5" outlineLevel="3" x14ac:dyDescent="0.2">
      <c r="A76" s="221"/>
      <c r="B76" s="222"/>
      <c r="C76" s="254" t="s">
        <v>225</v>
      </c>
      <c r="D76" s="248"/>
      <c r="E76" s="248"/>
      <c r="F76" s="248"/>
      <c r="G76" s="248"/>
      <c r="H76" s="224"/>
      <c r="I76" s="224"/>
      <c r="J76" s="224"/>
      <c r="K76" s="224"/>
      <c r="L76" s="224"/>
      <c r="M76" s="224"/>
      <c r="N76" s="223"/>
      <c r="O76" s="223"/>
      <c r="P76" s="223"/>
      <c r="Q76" s="223"/>
      <c r="R76" s="224"/>
      <c r="S76" s="224"/>
      <c r="T76" s="224"/>
      <c r="U76" s="224"/>
      <c r="V76" s="224"/>
      <c r="W76" s="224"/>
      <c r="X76" s="224"/>
      <c r="Y76" s="224"/>
      <c r="Z76" s="214"/>
      <c r="AA76" s="214"/>
      <c r="AB76" s="214"/>
      <c r="AC76" s="214"/>
      <c r="AD76" s="214"/>
      <c r="AE76" s="214"/>
      <c r="AF76" s="214"/>
      <c r="AG76" s="214" t="s">
        <v>169</v>
      </c>
      <c r="AH76" s="214"/>
      <c r="AI76" s="214"/>
      <c r="AJ76" s="214"/>
      <c r="AK76" s="214"/>
      <c r="AL76" s="214"/>
      <c r="AM76" s="214"/>
      <c r="AN76" s="214"/>
      <c r="AO76" s="214"/>
      <c r="AP76" s="214"/>
      <c r="AQ76" s="214"/>
      <c r="AR76" s="214"/>
      <c r="AS76" s="214"/>
      <c r="AT76" s="214"/>
      <c r="AU76" s="214"/>
      <c r="AV76" s="214"/>
      <c r="AW76" s="214"/>
      <c r="AX76" s="214"/>
      <c r="AY76" s="214"/>
      <c r="AZ76" s="214"/>
      <c r="BA76" s="245" t="str">
        <f>C76</f>
        <v>A ÚROVNÍ, ZE KTERÉ EVAKUACE PROBÍHÁ NEPŘESÁHLA 60 s. DOBA JEDNOHO CYKLU EVAKUACE, KTERÁ ZAHRNUJE JÍZDU KLECE VÝTAHU Z</v>
      </c>
      <c r="BB76" s="214"/>
      <c r="BC76" s="214"/>
      <c r="BD76" s="214"/>
      <c r="BE76" s="214"/>
      <c r="BF76" s="214"/>
      <c r="BG76" s="214"/>
      <c r="BH76" s="214"/>
    </row>
    <row r="77" spans="1:60" outlineLevel="3" x14ac:dyDescent="0.2">
      <c r="A77" s="221"/>
      <c r="B77" s="222"/>
      <c r="C77" s="254" t="s">
        <v>226</v>
      </c>
      <c r="D77" s="248"/>
      <c r="E77" s="248"/>
      <c r="F77" s="248"/>
      <c r="G77" s="248"/>
      <c r="H77" s="224"/>
      <c r="I77" s="224"/>
      <c r="J77" s="224"/>
      <c r="K77" s="224"/>
      <c r="L77" s="224"/>
      <c r="M77" s="224"/>
      <c r="N77" s="223"/>
      <c r="O77" s="223"/>
      <c r="P77" s="223"/>
      <c r="Q77" s="223"/>
      <c r="R77" s="224"/>
      <c r="S77" s="224"/>
      <c r="T77" s="224"/>
      <c r="U77" s="224"/>
      <c r="V77" s="224"/>
      <c r="W77" s="224"/>
      <c r="X77" s="224"/>
      <c r="Y77" s="224"/>
      <c r="Z77" s="214"/>
      <c r="AA77" s="214"/>
      <c r="AB77" s="214"/>
      <c r="AC77" s="214"/>
      <c r="AD77" s="214"/>
      <c r="AE77" s="214"/>
      <c r="AF77" s="214"/>
      <c r="AG77" s="214" t="s">
        <v>169</v>
      </c>
      <c r="AH77" s="214"/>
      <c r="AI77" s="214"/>
      <c r="AJ77" s="214"/>
      <c r="AK77" s="214"/>
      <c r="AL77" s="214"/>
      <c r="AM77" s="214"/>
      <c r="AN77" s="214"/>
      <c r="AO77" s="214"/>
      <c r="AP77" s="214"/>
      <c r="AQ77" s="214"/>
      <c r="AR77" s="214"/>
      <c r="AS77" s="214"/>
      <c r="AT77" s="214"/>
      <c r="AU77" s="214"/>
      <c r="AV77" s="214"/>
      <c r="AW77" s="214"/>
      <c r="AX77" s="214"/>
      <c r="AY77" s="214"/>
      <c r="AZ77" s="214"/>
      <c r="BA77" s="214"/>
      <c r="BB77" s="214"/>
      <c r="BC77" s="214"/>
      <c r="BD77" s="214"/>
      <c r="BE77" s="214"/>
      <c r="BF77" s="214"/>
      <c r="BG77" s="214"/>
      <c r="BH77" s="214"/>
    </row>
    <row r="78" spans="1:60" ht="22.5" outlineLevel="3" x14ac:dyDescent="0.2">
      <c r="A78" s="221"/>
      <c r="B78" s="222"/>
      <c r="C78" s="254" t="s">
        <v>227</v>
      </c>
      <c r="D78" s="248"/>
      <c r="E78" s="248"/>
      <c r="F78" s="248"/>
      <c r="G78" s="248"/>
      <c r="H78" s="224"/>
      <c r="I78" s="224"/>
      <c r="J78" s="224"/>
      <c r="K78" s="224"/>
      <c r="L78" s="224"/>
      <c r="M78" s="224"/>
      <c r="N78" s="223"/>
      <c r="O78" s="223"/>
      <c r="P78" s="223"/>
      <c r="Q78" s="223"/>
      <c r="R78" s="224"/>
      <c r="S78" s="224"/>
      <c r="T78" s="224"/>
      <c r="U78" s="224"/>
      <c r="V78" s="224"/>
      <c r="W78" s="224"/>
      <c r="X78" s="224"/>
      <c r="Y78" s="224"/>
      <c r="Z78" s="214"/>
      <c r="AA78" s="214"/>
      <c r="AB78" s="214"/>
      <c r="AC78" s="214"/>
      <c r="AD78" s="214"/>
      <c r="AE78" s="214"/>
      <c r="AF78" s="214"/>
      <c r="AG78" s="214" t="s">
        <v>169</v>
      </c>
      <c r="AH78" s="214"/>
      <c r="AI78" s="214"/>
      <c r="AJ78" s="214"/>
      <c r="AK78" s="214"/>
      <c r="AL78" s="214"/>
      <c r="AM78" s="214"/>
      <c r="AN78" s="214"/>
      <c r="AO78" s="214"/>
      <c r="AP78" s="214"/>
      <c r="AQ78" s="214"/>
      <c r="AR78" s="214"/>
      <c r="AS78" s="214"/>
      <c r="AT78" s="214"/>
      <c r="AU78" s="214"/>
      <c r="AV78" s="214"/>
      <c r="AW78" s="214"/>
      <c r="AX78" s="214"/>
      <c r="AY78" s="214"/>
      <c r="AZ78" s="214"/>
      <c r="BA78" s="245" t="str">
        <f>C78</f>
        <v>· V PŘÍPADĚ OHROŽENÍ OBJEKTU POŽÁREM BUDE UMOŽNĚNO SJETÍ KLECE DO STANICE V 1.NP PŘIVOLÁNÍM POMOCÍ KLÍČOVÉHO SPÍNAČE.</v>
      </c>
      <c r="BB78" s="214"/>
      <c r="BC78" s="214"/>
      <c r="BD78" s="214"/>
      <c r="BE78" s="214"/>
      <c r="BF78" s="214"/>
      <c r="BG78" s="214"/>
      <c r="BH78" s="214"/>
    </row>
    <row r="79" spans="1:60" ht="22.5" outlineLevel="3" x14ac:dyDescent="0.2">
      <c r="A79" s="221"/>
      <c r="B79" s="222"/>
      <c r="C79" s="254" t="s">
        <v>228</v>
      </c>
      <c r="D79" s="248"/>
      <c r="E79" s="248"/>
      <c r="F79" s="248"/>
      <c r="G79" s="248"/>
      <c r="H79" s="224"/>
      <c r="I79" s="224"/>
      <c r="J79" s="224"/>
      <c r="K79" s="224"/>
      <c r="L79" s="224"/>
      <c r="M79" s="224"/>
      <c r="N79" s="223"/>
      <c r="O79" s="223"/>
      <c r="P79" s="223"/>
      <c r="Q79" s="223"/>
      <c r="R79" s="224"/>
      <c r="S79" s="224"/>
      <c r="T79" s="224"/>
      <c r="U79" s="224"/>
      <c r="V79" s="224"/>
      <c r="W79" s="224"/>
      <c r="X79" s="224"/>
      <c r="Y79" s="224"/>
      <c r="Z79" s="214"/>
      <c r="AA79" s="214"/>
      <c r="AB79" s="214"/>
      <c r="AC79" s="214"/>
      <c r="AD79" s="214"/>
      <c r="AE79" s="214"/>
      <c r="AF79" s="214"/>
      <c r="AG79" s="214" t="s">
        <v>169</v>
      </c>
      <c r="AH79" s="214"/>
      <c r="AI79" s="214"/>
      <c r="AJ79" s="214"/>
      <c r="AK79" s="214"/>
      <c r="AL79" s="214"/>
      <c r="AM79" s="214"/>
      <c r="AN79" s="214"/>
      <c r="AO79" s="214"/>
      <c r="AP79" s="214"/>
      <c r="AQ79" s="214"/>
      <c r="AR79" s="214"/>
      <c r="AS79" s="214"/>
      <c r="AT79" s="214"/>
      <c r="AU79" s="214"/>
      <c r="AV79" s="214"/>
      <c r="AW79" s="214"/>
      <c r="AX79" s="214"/>
      <c r="AY79" s="214"/>
      <c r="AZ79" s="214"/>
      <c r="BA79" s="245" t="str">
        <f>C79</f>
        <v>· VÝTAH MUSÍ BÝT VYŘAZEN Z NORMÁLNÍHO PROVOZU A BÝT PŘIPRAVEN PRO EVAKUACI POMOCÍ ZVLÁŠTNÍHO OVLÁDÁNÍ VÝTAHOVÉ KLECE.</v>
      </c>
      <c r="BB79" s="214"/>
      <c r="BC79" s="214"/>
      <c r="BD79" s="214"/>
      <c r="BE79" s="214"/>
      <c r="BF79" s="214"/>
      <c r="BG79" s="214"/>
      <c r="BH79" s="214"/>
    </row>
    <row r="80" spans="1:60" outlineLevel="3" x14ac:dyDescent="0.2">
      <c r="A80" s="221"/>
      <c r="B80" s="222"/>
      <c r="C80" s="254" t="s">
        <v>273</v>
      </c>
      <c r="D80" s="248"/>
      <c r="E80" s="248"/>
      <c r="F80" s="248"/>
      <c r="G80" s="248"/>
      <c r="H80" s="224"/>
      <c r="I80" s="224"/>
      <c r="J80" s="224"/>
      <c r="K80" s="224"/>
      <c r="L80" s="224"/>
      <c r="M80" s="224"/>
      <c r="N80" s="223"/>
      <c r="O80" s="223"/>
      <c r="P80" s="223"/>
      <c r="Q80" s="223"/>
      <c r="R80" s="224"/>
      <c r="S80" s="224"/>
      <c r="T80" s="224"/>
      <c r="U80" s="224"/>
      <c r="V80" s="224"/>
      <c r="W80" s="224"/>
      <c r="X80" s="224"/>
      <c r="Y80" s="224"/>
      <c r="Z80" s="214"/>
      <c r="AA80" s="214"/>
      <c r="AB80" s="214"/>
      <c r="AC80" s="214"/>
      <c r="AD80" s="214"/>
      <c r="AE80" s="214"/>
      <c r="AF80" s="214"/>
      <c r="AG80" s="214" t="s">
        <v>169</v>
      </c>
      <c r="AH80" s="214"/>
      <c r="AI80" s="214"/>
      <c r="AJ80" s="214"/>
      <c r="AK80" s="214"/>
      <c r="AL80" s="214"/>
      <c r="AM80" s="214"/>
      <c r="AN80" s="214"/>
      <c r="AO80" s="214"/>
      <c r="AP80" s="214"/>
      <c r="AQ80" s="214"/>
      <c r="AR80" s="214"/>
      <c r="AS80" s="214"/>
      <c r="AT80" s="214"/>
      <c r="AU80" s="214"/>
      <c r="AV80" s="214"/>
      <c r="AW80" s="214"/>
      <c r="AX80" s="214"/>
      <c r="AY80" s="214"/>
      <c r="AZ80" s="214"/>
      <c r="BA80" s="214"/>
      <c r="BB80" s="214"/>
      <c r="BC80" s="214"/>
      <c r="BD80" s="214"/>
      <c r="BE80" s="214"/>
      <c r="BF80" s="214"/>
      <c r="BG80" s="214"/>
      <c r="BH80" s="214"/>
    </row>
    <row r="81" spans="1:60" outlineLevel="3" x14ac:dyDescent="0.2">
      <c r="A81" s="221"/>
      <c r="B81" s="222"/>
      <c r="C81" s="254" t="s">
        <v>230</v>
      </c>
      <c r="D81" s="248"/>
      <c r="E81" s="248"/>
      <c r="F81" s="248"/>
      <c r="G81" s="248"/>
      <c r="H81" s="224"/>
      <c r="I81" s="224"/>
      <c r="J81" s="224"/>
      <c r="K81" s="224"/>
      <c r="L81" s="224"/>
      <c r="M81" s="224"/>
      <c r="N81" s="223"/>
      <c r="O81" s="223"/>
      <c r="P81" s="223"/>
      <c r="Q81" s="223"/>
      <c r="R81" s="224"/>
      <c r="S81" s="224"/>
      <c r="T81" s="224"/>
      <c r="U81" s="224"/>
      <c r="V81" s="224"/>
      <c r="W81" s="224"/>
      <c r="X81" s="224"/>
      <c r="Y81" s="224"/>
      <c r="Z81" s="214"/>
      <c r="AA81" s="214"/>
      <c r="AB81" s="214"/>
      <c r="AC81" s="214"/>
      <c r="AD81" s="214"/>
      <c r="AE81" s="214"/>
      <c r="AF81" s="214"/>
      <c r="AG81" s="214" t="s">
        <v>169</v>
      </c>
      <c r="AH81" s="214"/>
      <c r="AI81" s="214"/>
      <c r="AJ81" s="214"/>
      <c r="AK81" s="214"/>
      <c r="AL81" s="214"/>
      <c r="AM81" s="214"/>
      <c r="AN81" s="214"/>
      <c r="AO81" s="214"/>
      <c r="AP81" s="214"/>
      <c r="AQ81" s="214"/>
      <c r="AR81" s="214"/>
      <c r="AS81" s="214"/>
      <c r="AT81" s="214"/>
      <c r="AU81" s="214"/>
      <c r="AV81" s="214"/>
      <c r="AW81" s="214"/>
      <c r="AX81" s="214"/>
      <c r="AY81" s="214"/>
      <c r="AZ81" s="214"/>
      <c r="BA81" s="214"/>
      <c r="BB81" s="214"/>
      <c r="BC81" s="214"/>
      <c r="BD81" s="214"/>
      <c r="BE81" s="214"/>
      <c r="BF81" s="214"/>
      <c r="BG81" s="214"/>
      <c r="BH81" s="214"/>
    </row>
    <row r="82" spans="1:60" ht="22.5" outlineLevel="3" x14ac:dyDescent="0.2">
      <c r="A82" s="221"/>
      <c r="B82" s="222"/>
      <c r="C82" s="254" t="s">
        <v>231</v>
      </c>
      <c r="D82" s="248"/>
      <c r="E82" s="248"/>
      <c r="F82" s="248"/>
      <c r="G82" s="248"/>
      <c r="H82" s="224"/>
      <c r="I82" s="224"/>
      <c r="J82" s="224"/>
      <c r="K82" s="224"/>
      <c r="L82" s="224"/>
      <c r="M82" s="224"/>
      <c r="N82" s="223"/>
      <c r="O82" s="223"/>
      <c r="P82" s="223"/>
      <c r="Q82" s="223"/>
      <c r="R82" s="224"/>
      <c r="S82" s="224"/>
      <c r="T82" s="224"/>
      <c r="U82" s="224"/>
      <c r="V82" s="224"/>
      <c r="W82" s="224"/>
      <c r="X82" s="224"/>
      <c r="Y82" s="224"/>
      <c r="Z82" s="214"/>
      <c r="AA82" s="214"/>
      <c r="AB82" s="214"/>
      <c r="AC82" s="214"/>
      <c r="AD82" s="214"/>
      <c r="AE82" s="214"/>
      <c r="AF82" s="214"/>
      <c r="AG82" s="214" t="s">
        <v>169</v>
      </c>
      <c r="AH82" s="214"/>
      <c r="AI82" s="214"/>
      <c r="AJ82" s="214"/>
      <c r="AK82" s="214"/>
      <c r="AL82" s="214"/>
      <c r="AM82" s="214"/>
      <c r="AN82" s="214"/>
      <c r="AO82" s="214"/>
      <c r="AP82" s="214"/>
      <c r="AQ82" s="214"/>
      <c r="AR82" s="214"/>
      <c r="AS82" s="214"/>
      <c r="AT82" s="214"/>
      <c r="AU82" s="214"/>
      <c r="AV82" s="214"/>
      <c r="AW82" s="214"/>
      <c r="AX82" s="214"/>
      <c r="AY82" s="214"/>
      <c r="AZ82" s="214"/>
      <c r="BA82" s="245" t="str">
        <f>C82</f>
        <v>· V 1.NP VE VZDÁLENOSTI NEJVÝŠE 2 M OD VSTUPU DO VÝTAHU MUSÍ BÝT UMÍSTĚN SPECIÁLNÍ KLÍČ, KTERÝ BUDE OVLÁDAT SPÍNAČ PŘEPÍNAJÍCÍ</v>
      </c>
      <c r="BB82" s="214"/>
      <c r="BC82" s="214"/>
      <c r="BD82" s="214"/>
      <c r="BE82" s="214"/>
      <c r="BF82" s="214"/>
      <c r="BG82" s="214"/>
      <c r="BH82" s="214"/>
    </row>
    <row r="83" spans="1:60" ht="22.5" outlineLevel="3" x14ac:dyDescent="0.2">
      <c r="A83" s="221"/>
      <c r="B83" s="222"/>
      <c r="C83" s="254" t="s">
        <v>232</v>
      </c>
      <c r="D83" s="248"/>
      <c r="E83" s="248"/>
      <c r="F83" s="248"/>
      <c r="G83" s="248"/>
      <c r="H83" s="224"/>
      <c r="I83" s="224"/>
      <c r="J83" s="224"/>
      <c r="K83" s="224"/>
      <c r="L83" s="224"/>
      <c r="M83" s="224"/>
      <c r="N83" s="223"/>
      <c r="O83" s="223"/>
      <c r="P83" s="223"/>
      <c r="Q83" s="223"/>
      <c r="R83" s="224"/>
      <c r="S83" s="224"/>
      <c r="T83" s="224"/>
      <c r="U83" s="224"/>
      <c r="V83" s="224"/>
      <c r="W83" s="224"/>
      <c r="X83" s="224"/>
      <c r="Y83" s="224"/>
      <c r="Z83" s="214"/>
      <c r="AA83" s="214"/>
      <c r="AB83" s="214"/>
      <c r="AC83" s="214"/>
      <c r="AD83" s="214"/>
      <c r="AE83" s="214"/>
      <c r="AF83" s="214"/>
      <c r="AG83" s="214" t="s">
        <v>169</v>
      </c>
      <c r="AH83" s="214"/>
      <c r="AI83" s="214"/>
      <c r="AJ83" s="214"/>
      <c r="AK83" s="214"/>
      <c r="AL83" s="214"/>
      <c r="AM83" s="214"/>
      <c r="AN83" s="214"/>
      <c r="AO83" s="214"/>
      <c r="AP83" s="214"/>
      <c r="AQ83" s="214"/>
      <c r="AR83" s="214"/>
      <c r="AS83" s="214"/>
      <c r="AT83" s="214"/>
      <c r="AU83" s="214"/>
      <c r="AV83" s="214"/>
      <c r="AW83" s="214"/>
      <c r="AX83" s="214"/>
      <c r="AY83" s="214"/>
      <c r="AZ83" s="214"/>
      <c r="BA83" s="245" t="str">
        <f>C83</f>
        <v>NORMÁLNÍ ŘÍZENÍ VÝTAHU A ŘÍZENÍ UMOŽŇUJÍCÍ PŘEDNOSTNÍ ŘÍZENÍ VÝTAHU POVĚŘENOU OSOBOU PŘÍPADNĚ HZS. NÁVRAT DO NORMÁLNÍHO</v>
      </c>
      <c r="BB83" s="214"/>
      <c r="BC83" s="214"/>
      <c r="BD83" s="214"/>
      <c r="BE83" s="214"/>
      <c r="BF83" s="214"/>
      <c r="BG83" s="214"/>
      <c r="BH83" s="214"/>
    </row>
    <row r="84" spans="1:60" outlineLevel="3" x14ac:dyDescent="0.2">
      <c r="A84" s="221"/>
      <c r="B84" s="222"/>
      <c r="C84" s="254" t="s">
        <v>233</v>
      </c>
      <c r="D84" s="248"/>
      <c r="E84" s="248"/>
      <c r="F84" s="248"/>
      <c r="G84" s="248"/>
      <c r="H84" s="224"/>
      <c r="I84" s="224"/>
      <c r="J84" s="224"/>
      <c r="K84" s="224"/>
      <c r="L84" s="224"/>
      <c r="M84" s="224"/>
      <c r="N84" s="223"/>
      <c r="O84" s="223"/>
      <c r="P84" s="223"/>
      <c r="Q84" s="223"/>
      <c r="R84" s="224"/>
      <c r="S84" s="224"/>
      <c r="T84" s="224"/>
      <c r="U84" s="224"/>
      <c r="V84" s="224"/>
      <c r="W84" s="224"/>
      <c r="X84" s="224"/>
      <c r="Y84" s="224"/>
      <c r="Z84" s="214"/>
      <c r="AA84" s="214"/>
      <c r="AB84" s="214"/>
      <c r="AC84" s="214"/>
      <c r="AD84" s="214"/>
      <c r="AE84" s="214"/>
      <c r="AF84" s="214"/>
      <c r="AG84" s="214" t="s">
        <v>169</v>
      </c>
      <c r="AH84" s="214"/>
      <c r="AI84" s="214"/>
      <c r="AJ84" s="214"/>
      <c r="AK84" s="214"/>
      <c r="AL84" s="214"/>
      <c r="AM84" s="214"/>
      <c r="AN84" s="214"/>
      <c r="AO84" s="214"/>
      <c r="AP84" s="214"/>
      <c r="AQ84" s="214"/>
      <c r="AR84" s="214"/>
      <c r="AS84" s="214"/>
      <c r="AT84" s="214"/>
      <c r="AU84" s="214"/>
      <c r="AV84" s="214"/>
      <c r="AW84" s="214"/>
      <c r="AX84" s="214"/>
      <c r="AY84" s="214"/>
      <c r="AZ84" s="214"/>
      <c r="BA84" s="214"/>
      <c r="BB84" s="214"/>
      <c r="BC84" s="214"/>
      <c r="BD84" s="214"/>
      <c r="BE84" s="214"/>
      <c r="BF84" s="214"/>
      <c r="BG84" s="214"/>
      <c r="BH84" s="214"/>
    </row>
    <row r="85" spans="1:60" outlineLevel="3" x14ac:dyDescent="0.2">
      <c r="A85" s="221"/>
      <c r="B85" s="222"/>
      <c r="C85" s="254" t="s">
        <v>274</v>
      </c>
      <c r="D85" s="248"/>
      <c r="E85" s="248"/>
      <c r="F85" s="248"/>
      <c r="G85" s="248"/>
      <c r="H85" s="224"/>
      <c r="I85" s="224"/>
      <c r="J85" s="224"/>
      <c r="K85" s="224"/>
      <c r="L85" s="224"/>
      <c r="M85" s="224"/>
      <c r="N85" s="223"/>
      <c r="O85" s="223"/>
      <c r="P85" s="223"/>
      <c r="Q85" s="223"/>
      <c r="R85" s="224"/>
      <c r="S85" s="224"/>
      <c r="T85" s="224"/>
      <c r="U85" s="224"/>
      <c r="V85" s="224"/>
      <c r="W85" s="224"/>
      <c r="X85" s="224"/>
      <c r="Y85" s="224"/>
      <c r="Z85" s="214"/>
      <c r="AA85" s="214"/>
      <c r="AB85" s="214"/>
      <c r="AC85" s="214"/>
      <c r="AD85" s="214"/>
      <c r="AE85" s="214"/>
      <c r="AF85" s="214"/>
      <c r="AG85" s="214" t="s">
        <v>169</v>
      </c>
      <c r="AH85" s="214"/>
      <c r="AI85" s="214"/>
      <c r="AJ85" s="214"/>
      <c r="AK85" s="214"/>
      <c r="AL85" s="214"/>
      <c r="AM85" s="214"/>
      <c r="AN85" s="214"/>
      <c r="AO85" s="214"/>
      <c r="AP85" s="214"/>
      <c r="AQ85" s="214"/>
      <c r="AR85" s="214"/>
      <c r="AS85" s="214"/>
      <c r="AT85" s="214"/>
      <c r="AU85" s="214"/>
      <c r="AV85" s="214"/>
      <c r="AW85" s="214"/>
      <c r="AX85" s="214"/>
      <c r="AY85" s="214"/>
      <c r="AZ85" s="214"/>
      <c r="BA85" s="214"/>
      <c r="BB85" s="214"/>
      <c r="BC85" s="214"/>
      <c r="BD85" s="214"/>
      <c r="BE85" s="214"/>
      <c r="BF85" s="214"/>
      <c r="BG85" s="214"/>
      <c r="BH85" s="214"/>
    </row>
    <row r="86" spans="1:60" ht="22.5" outlineLevel="3" x14ac:dyDescent="0.2">
      <c r="A86" s="221"/>
      <c r="B86" s="222"/>
      <c r="C86" s="254" t="s">
        <v>275</v>
      </c>
      <c r="D86" s="248"/>
      <c r="E86" s="248"/>
      <c r="F86" s="248"/>
      <c r="G86" s="248"/>
      <c r="H86" s="224"/>
      <c r="I86" s="224"/>
      <c r="J86" s="224"/>
      <c r="K86" s="224"/>
      <c r="L86" s="224"/>
      <c r="M86" s="224"/>
      <c r="N86" s="223"/>
      <c r="O86" s="223"/>
      <c r="P86" s="223"/>
      <c r="Q86" s="223"/>
      <c r="R86" s="224"/>
      <c r="S86" s="224"/>
      <c r="T86" s="224"/>
      <c r="U86" s="224"/>
      <c r="V86" s="224"/>
      <c r="W86" s="224"/>
      <c r="X86" s="224"/>
      <c r="Y86" s="224"/>
      <c r="Z86" s="214"/>
      <c r="AA86" s="214"/>
      <c r="AB86" s="214"/>
      <c r="AC86" s="214"/>
      <c r="AD86" s="214"/>
      <c r="AE86" s="214"/>
      <c r="AF86" s="214"/>
      <c r="AG86" s="214" t="s">
        <v>169</v>
      </c>
      <c r="AH86" s="214"/>
      <c r="AI86" s="214"/>
      <c r="AJ86" s="214"/>
      <c r="AK86" s="214"/>
      <c r="AL86" s="214"/>
      <c r="AM86" s="214"/>
      <c r="AN86" s="214"/>
      <c r="AO86" s="214"/>
      <c r="AP86" s="214"/>
      <c r="AQ86" s="214"/>
      <c r="AR86" s="214"/>
      <c r="AS86" s="214"/>
      <c r="AT86" s="214"/>
      <c r="AU86" s="214"/>
      <c r="AV86" s="214"/>
      <c r="AW86" s="214"/>
      <c r="AX86" s="214"/>
      <c r="AY86" s="214"/>
      <c r="AZ86" s="214"/>
      <c r="BA86" s="245" t="str">
        <f>C86</f>
        <v>ZAJIŠTĚNA ZE DVOU NA SOBĚ NEZÁVISLÝCH ZDROJŮ Z NICHŽ KAŽDÝ MUSÍ MÍT TAKOVÝ VÝKON, ABY PŘI PŘERUŠENÍ DODÁVKY Z JEDNOHO ZDROJE BYLY</v>
      </c>
      <c r="BB86" s="214"/>
      <c r="BC86" s="214"/>
      <c r="BD86" s="214"/>
      <c r="BE86" s="214"/>
      <c r="BF86" s="214"/>
      <c r="BG86" s="214"/>
      <c r="BH86" s="214"/>
    </row>
    <row r="87" spans="1:60" ht="22.5" outlineLevel="3" x14ac:dyDescent="0.2">
      <c r="A87" s="221"/>
      <c r="B87" s="222"/>
      <c r="C87" s="254" t="s">
        <v>276</v>
      </c>
      <c r="D87" s="248"/>
      <c r="E87" s="248"/>
      <c r="F87" s="248"/>
      <c r="G87" s="248"/>
      <c r="H87" s="224"/>
      <c r="I87" s="224"/>
      <c r="J87" s="224"/>
      <c r="K87" s="224"/>
      <c r="L87" s="224"/>
      <c r="M87" s="224"/>
      <c r="N87" s="223"/>
      <c r="O87" s="223"/>
      <c r="P87" s="223"/>
      <c r="Q87" s="223"/>
      <c r="R87" s="224"/>
      <c r="S87" s="224"/>
      <c r="T87" s="224"/>
      <c r="U87" s="224"/>
      <c r="V87" s="224"/>
      <c r="W87" s="224"/>
      <c r="X87" s="224"/>
      <c r="Y87" s="224"/>
      <c r="Z87" s="214"/>
      <c r="AA87" s="214"/>
      <c r="AB87" s="214"/>
      <c r="AC87" s="214"/>
      <c r="AD87" s="214"/>
      <c r="AE87" s="214"/>
      <c r="AF87" s="214"/>
      <c r="AG87" s="214" t="s">
        <v>169</v>
      </c>
      <c r="AH87" s="214"/>
      <c r="AI87" s="214"/>
      <c r="AJ87" s="214"/>
      <c r="AK87" s="214"/>
      <c r="AL87" s="214"/>
      <c r="AM87" s="214"/>
      <c r="AN87" s="214"/>
      <c r="AO87" s="214"/>
      <c r="AP87" s="214"/>
      <c r="AQ87" s="214"/>
      <c r="AR87" s="214"/>
      <c r="AS87" s="214"/>
      <c r="AT87" s="214"/>
      <c r="AU87" s="214"/>
      <c r="AV87" s="214"/>
      <c r="AW87" s="214"/>
      <c r="AX87" s="214"/>
      <c r="AY87" s="214"/>
      <c r="AZ87" s="214"/>
      <c r="BA87" s="245" t="str">
        <f>C87</f>
        <v>DODÁVKY PLNĚ ZAJIŠTĚNY PO DOBU PŘEDPOKLÁDANÉ FUNKCE ZAŘÍZENÍ ZE ZDROJE DRUHÉHO. SAMOČINNÁ DODÁVKA ELEKTRICKÉ ENERGIE POMOCÍ</v>
      </c>
      <c r="BB87" s="214"/>
      <c r="BC87" s="214"/>
      <c r="BD87" s="214"/>
      <c r="BE87" s="214"/>
      <c r="BF87" s="214"/>
      <c r="BG87" s="214"/>
      <c r="BH87" s="214"/>
    </row>
    <row r="88" spans="1:60" outlineLevel="3" x14ac:dyDescent="0.2">
      <c r="A88" s="221"/>
      <c r="B88" s="222"/>
      <c r="C88" s="254" t="s">
        <v>277</v>
      </c>
      <c r="D88" s="248"/>
      <c r="E88" s="248"/>
      <c r="F88" s="248"/>
      <c r="G88" s="248"/>
      <c r="H88" s="224"/>
      <c r="I88" s="224"/>
      <c r="J88" s="224"/>
      <c r="K88" s="224"/>
      <c r="L88" s="224"/>
      <c r="M88" s="224"/>
      <c r="N88" s="223"/>
      <c r="O88" s="223"/>
      <c r="P88" s="223"/>
      <c r="Q88" s="223"/>
      <c r="R88" s="224"/>
      <c r="S88" s="224"/>
      <c r="T88" s="224"/>
      <c r="U88" s="224"/>
      <c r="V88" s="224"/>
      <c r="W88" s="224"/>
      <c r="X88" s="224"/>
      <c r="Y88" s="224"/>
      <c r="Z88" s="214"/>
      <c r="AA88" s="214"/>
      <c r="AB88" s="214"/>
      <c r="AC88" s="214"/>
      <c r="AD88" s="214"/>
      <c r="AE88" s="214"/>
      <c r="AF88" s="214"/>
      <c r="AG88" s="214" t="s">
        <v>169</v>
      </c>
      <c r="AH88" s="214"/>
      <c r="AI88" s="214"/>
      <c r="AJ88" s="214"/>
      <c r="AK88" s="214"/>
      <c r="AL88" s="214"/>
      <c r="AM88" s="214"/>
      <c r="AN88" s="214"/>
      <c r="AO88" s="214"/>
      <c r="AP88" s="214"/>
      <c r="AQ88" s="214"/>
      <c r="AR88" s="214"/>
      <c r="AS88" s="214"/>
      <c r="AT88" s="214"/>
      <c r="AU88" s="214"/>
      <c r="AV88" s="214"/>
      <c r="AW88" s="214"/>
      <c r="AX88" s="214"/>
      <c r="AY88" s="214"/>
      <c r="AZ88" s="214"/>
      <c r="BA88" s="214"/>
      <c r="BB88" s="214"/>
      <c r="BC88" s="214"/>
      <c r="BD88" s="214"/>
      <c r="BE88" s="214"/>
      <c r="BF88" s="214"/>
      <c r="BG88" s="214"/>
      <c r="BH88" s="214"/>
    </row>
    <row r="89" spans="1:60" outlineLevel="3" x14ac:dyDescent="0.2">
      <c r="A89" s="221"/>
      <c r="B89" s="222"/>
      <c r="C89" s="255" t="s">
        <v>238</v>
      </c>
      <c r="D89" s="227"/>
      <c r="E89" s="228"/>
      <c r="F89" s="229"/>
      <c r="G89" s="229"/>
      <c r="H89" s="224"/>
      <c r="I89" s="224"/>
      <c r="J89" s="224"/>
      <c r="K89" s="224"/>
      <c r="L89" s="224"/>
      <c r="M89" s="224"/>
      <c r="N89" s="223"/>
      <c r="O89" s="223"/>
      <c r="P89" s="223"/>
      <c r="Q89" s="223"/>
      <c r="R89" s="224"/>
      <c r="S89" s="224"/>
      <c r="T89" s="224"/>
      <c r="U89" s="224"/>
      <c r="V89" s="224"/>
      <c r="W89" s="224"/>
      <c r="X89" s="224"/>
      <c r="Y89" s="224"/>
      <c r="Z89" s="214"/>
      <c r="AA89" s="214"/>
      <c r="AB89" s="214"/>
      <c r="AC89" s="214"/>
      <c r="AD89" s="214"/>
      <c r="AE89" s="214"/>
      <c r="AF89" s="214"/>
      <c r="AG89" s="214" t="s">
        <v>169</v>
      </c>
      <c r="AH89" s="214"/>
      <c r="AI89" s="214"/>
      <c r="AJ89" s="214"/>
      <c r="AK89" s="214"/>
      <c r="AL89" s="214"/>
      <c r="AM89" s="214"/>
      <c r="AN89" s="214"/>
      <c r="AO89" s="214"/>
      <c r="AP89" s="214"/>
      <c r="AQ89" s="214"/>
      <c r="AR89" s="214"/>
      <c r="AS89" s="214"/>
      <c r="AT89" s="214"/>
      <c r="AU89" s="214"/>
      <c r="AV89" s="214"/>
      <c r="AW89" s="214"/>
      <c r="AX89" s="214"/>
      <c r="AY89" s="214"/>
      <c r="AZ89" s="214"/>
      <c r="BA89" s="214"/>
      <c r="BB89" s="214"/>
      <c r="BC89" s="214"/>
      <c r="BD89" s="214"/>
      <c r="BE89" s="214"/>
      <c r="BF89" s="214"/>
      <c r="BG89" s="214"/>
      <c r="BH89" s="214"/>
    </row>
    <row r="90" spans="1:60" outlineLevel="3" x14ac:dyDescent="0.2">
      <c r="A90" s="221"/>
      <c r="B90" s="222"/>
      <c r="C90" s="254" t="s">
        <v>239</v>
      </c>
      <c r="D90" s="248"/>
      <c r="E90" s="248"/>
      <c r="F90" s="248"/>
      <c r="G90" s="248"/>
      <c r="H90" s="224"/>
      <c r="I90" s="224"/>
      <c r="J90" s="224"/>
      <c r="K90" s="224"/>
      <c r="L90" s="224"/>
      <c r="M90" s="224"/>
      <c r="N90" s="223"/>
      <c r="O90" s="223"/>
      <c r="P90" s="223"/>
      <c r="Q90" s="223"/>
      <c r="R90" s="224"/>
      <c r="S90" s="224"/>
      <c r="T90" s="224"/>
      <c r="U90" s="224"/>
      <c r="V90" s="224"/>
      <c r="W90" s="224"/>
      <c r="X90" s="224"/>
      <c r="Y90" s="224"/>
      <c r="Z90" s="214"/>
      <c r="AA90" s="214"/>
      <c r="AB90" s="214"/>
      <c r="AC90" s="214"/>
      <c r="AD90" s="214"/>
      <c r="AE90" s="214"/>
      <c r="AF90" s="214"/>
      <c r="AG90" s="214" t="s">
        <v>169</v>
      </c>
      <c r="AH90" s="214"/>
      <c r="AI90" s="214"/>
      <c r="AJ90" s="214"/>
      <c r="AK90" s="214"/>
      <c r="AL90" s="214"/>
      <c r="AM90" s="214"/>
      <c r="AN90" s="214"/>
      <c r="AO90" s="214"/>
      <c r="AP90" s="214"/>
      <c r="AQ90" s="214"/>
      <c r="AR90" s="214"/>
      <c r="AS90" s="214"/>
      <c r="AT90" s="214"/>
      <c r="AU90" s="214"/>
      <c r="AV90" s="214"/>
      <c r="AW90" s="214"/>
      <c r="AX90" s="214"/>
      <c r="AY90" s="214"/>
      <c r="AZ90" s="214"/>
      <c r="BA90" s="214"/>
      <c r="BB90" s="214"/>
      <c r="BC90" s="214"/>
      <c r="BD90" s="214"/>
      <c r="BE90" s="214"/>
      <c r="BF90" s="214"/>
      <c r="BG90" s="214"/>
      <c r="BH90" s="214"/>
    </row>
    <row r="91" spans="1:60" outlineLevel="3" x14ac:dyDescent="0.2">
      <c r="A91" s="221"/>
      <c r="B91" s="222"/>
      <c r="C91" s="254" t="s">
        <v>240</v>
      </c>
      <c r="D91" s="248"/>
      <c r="E91" s="248"/>
      <c r="F91" s="248"/>
      <c r="G91" s="248"/>
      <c r="H91" s="224"/>
      <c r="I91" s="224"/>
      <c r="J91" s="224"/>
      <c r="K91" s="224"/>
      <c r="L91" s="224"/>
      <c r="M91" s="224"/>
      <c r="N91" s="223"/>
      <c r="O91" s="223"/>
      <c r="P91" s="223"/>
      <c r="Q91" s="223"/>
      <c r="R91" s="224"/>
      <c r="S91" s="224"/>
      <c r="T91" s="224"/>
      <c r="U91" s="224"/>
      <c r="V91" s="224"/>
      <c r="W91" s="224"/>
      <c r="X91" s="224"/>
      <c r="Y91" s="224"/>
      <c r="Z91" s="214"/>
      <c r="AA91" s="214"/>
      <c r="AB91" s="214"/>
      <c r="AC91" s="214"/>
      <c r="AD91" s="214"/>
      <c r="AE91" s="214"/>
      <c r="AF91" s="214"/>
      <c r="AG91" s="214" t="s">
        <v>169</v>
      </c>
      <c r="AH91" s="214"/>
      <c r="AI91" s="214"/>
      <c r="AJ91" s="214"/>
      <c r="AK91" s="214"/>
      <c r="AL91" s="214"/>
      <c r="AM91" s="214"/>
      <c r="AN91" s="214"/>
      <c r="AO91" s="214"/>
      <c r="AP91" s="214"/>
      <c r="AQ91" s="214"/>
      <c r="AR91" s="214"/>
      <c r="AS91" s="214"/>
      <c r="AT91" s="214"/>
      <c r="AU91" s="214"/>
      <c r="AV91" s="214"/>
      <c r="AW91" s="214"/>
      <c r="AX91" s="214"/>
      <c r="AY91" s="214"/>
      <c r="AZ91" s="214"/>
      <c r="BA91" s="214"/>
      <c r="BB91" s="214"/>
      <c r="BC91" s="214"/>
      <c r="BD91" s="214"/>
      <c r="BE91" s="214"/>
      <c r="BF91" s="214"/>
      <c r="BG91" s="214"/>
      <c r="BH91" s="214"/>
    </row>
    <row r="92" spans="1:60" outlineLevel="2" x14ac:dyDescent="0.2">
      <c r="A92" s="221"/>
      <c r="B92" s="222"/>
      <c r="C92" s="252" t="s">
        <v>241</v>
      </c>
      <c r="D92" s="225"/>
      <c r="E92" s="226"/>
      <c r="F92" s="224"/>
      <c r="G92" s="224"/>
      <c r="H92" s="224"/>
      <c r="I92" s="224"/>
      <c r="J92" s="224"/>
      <c r="K92" s="224"/>
      <c r="L92" s="224"/>
      <c r="M92" s="224"/>
      <c r="N92" s="223"/>
      <c r="O92" s="223"/>
      <c r="P92" s="223"/>
      <c r="Q92" s="223"/>
      <c r="R92" s="224"/>
      <c r="S92" s="224"/>
      <c r="T92" s="224"/>
      <c r="U92" s="224"/>
      <c r="V92" s="224"/>
      <c r="W92" s="224"/>
      <c r="X92" s="224"/>
      <c r="Y92" s="224"/>
      <c r="Z92" s="214"/>
      <c r="AA92" s="214"/>
      <c r="AB92" s="214"/>
      <c r="AC92" s="214"/>
      <c r="AD92" s="214"/>
      <c r="AE92" s="214"/>
      <c r="AF92" s="214"/>
      <c r="AG92" s="214" t="s">
        <v>153</v>
      </c>
      <c r="AH92" s="214">
        <v>0</v>
      </c>
      <c r="AI92" s="214"/>
      <c r="AJ92" s="214"/>
      <c r="AK92" s="214"/>
      <c r="AL92" s="214"/>
      <c r="AM92" s="214"/>
      <c r="AN92" s="214"/>
      <c r="AO92" s="214"/>
      <c r="AP92" s="214"/>
      <c r="AQ92" s="214"/>
      <c r="AR92" s="214"/>
      <c r="AS92" s="214"/>
      <c r="AT92" s="214"/>
      <c r="AU92" s="214"/>
      <c r="AV92" s="214"/>
      <c r="AW92" s="214"/>
      <c r="AX92" s="214"/>
      <c r="AY92" s="214"/>
      <c r="AZ92" s="214"/>
      <c r="BA92" s="214"/>
      <c r="BB92" s="214"/>
      <c r="BC92" s="214"/>
      <c r="BD92" s="214"/>
      <c r="BE92" s="214"/>
      <c r="BF92" s="214"/>
      <c r="BG92" s="214"/>
      <c r="BH92" s="214"/>
    </row>
    <row r="93" spans="1:60" outlineLevel="3" x14ac:dyDescent="0.2">
      <c r="A93" s="221"/>
      <c r="B93" s="222"/>
      <c r="C93" s="252" t="s">
        <v>278</v>
      </c>
      <c r="D93" s="225"/>
      <c r="E93" s="226">
        <v>1</v>
      </c>
      <c r="F93" s="224"/>
      <c r="G93" s="224"/>
      <c r="H93" s="224"/>
      <c r="I93" s="224"/>
      <c r="J93" s="224"/>
      <c r="K93" s="224"/>
      <c r="L93" s="224"/>
      <c r="M93" s="224"/>
      <c r="N93" s="223"/>
      <c r="O93" s="223"/>
      <c r="P93" s="223"/>
      <c r="Q93" s="223"/>
      <c r="R93" s="224"/>
      <c r="S93" s="224"/>
      <c r="T93" s="224"/>
      <c r="U93" s="224"/>
      <c r="V93" s="224"/>
      <c r="W93" s="224"/>
      <c r="X93" s="224"/>
      <c r="Y93" s="224"/>
      <c r="Z93" s="214"/>
      <c r="AA93" s="214"/>
      <c r="AB93" s="214"/>
      <c r="AC93" s="214"/>
      <c r="AD93" s="214"/>
      <c r="AE93" s="214"/>
      <c r="AF93" s="214"/>
      <c r="AG93" s="214" t="s">
        <v>153</v>
      </c>
      <c r="AH93" s="214">
        <v>0</v>
      </c>
      <c r="AI93" s="214"/>
      <c r="AJ93" s="214"/>
      <c r="AK93" s="214"/>
      <c r="AL93" s="214"/>
      <c r="AM93" s="214"/>
      <c r="AN93" s="214"/>
      <c r="AO93" s="214"/>
      <c r="AP93" s="214"/>
      <c r="AQ93" s="214"/>
      <c r="AR93" s="214"/>
      <c r="AS93" s="214"/>
      <c r="AT93" s="214"/>
      <c r="AU93" s="214"/>
      <c r="AV93" s="214"/>
      <c r="AW93" s="214"/>
      <c r="AX93" s="214"/>
      <c r="AY93" s="214"/>
      <c r="AZ93" s="214"/>
      <c r="BA93" s="214"/>
      <c r="BB93" s="214"/>
      <c r="BC93" s="214"/>
      <c r="BD93" s="214"/>
      <c r="BE93" s="214"/>
      <c r="BF93" s="214"/>
      <c r="BG93" s="214"/>
      <c r="BH93" s="214"/>
    </row>
    <row r="94" spans="1:60" x14ac:dyDescent="0.2">
      <c r="A94" s="231" t="s">
        <v>139</v>
      </c>
      <c r="B94" s="232" t="s">
        <v>110</v>
      </c>
      <c r="C94" s="249" t="s">
        <v>27</v>
      </c>
      <c r="D94" s="233"/>
      <c r="E94" s="234"/>
      <c r="F94" s="235"/>
      <c r="G94" s="235">
        <f>SUMIF(AG95:AG98,"&lt;&gt;NOR",G95:G98)</f>
        <v>0</v>
      </c>
      <c r="H94" s="235"/>
      <c r="I94" s="235">
        <f>SUM(I95:I98)</f>
        <v>0</v>
      </c>
      <c r="J94" s="235"/>
      <c r="K94" s="235">
        <f>SUM(K95:K98)</f>
        <v>0</v>
      </c>
      <c r="L94" s="235"/>
      <c r="M94" s="235">
        <f>SUM(M95:M98)</f>
        <v>0</v>
      </c>
      <c r="N94" s="234"/>
      <c r="O94" s="234">
        <f>SUM(O95:O98)</f>
        <v>0</v>
      </c>
      <c r="P94" s="234"/>
      <c r="Q94" s="234">
        <f>SUM(Q95:Q98)</f>
        <v>0</v>
      </c>
      <c r="R94" s="235"/>
      <c r="S94" s="235"/>
      <c r="T94" s="236"/>
      <c r="U94" s="230"/>
      <c r="V94" s="230">
        <f>SUM(V95:V98)</f>
        <v>0</v>
      </c>
      <c r="W94" s="230"/>
      <c r="X94" s="230"/>
      <c r="Y94" s="230"/>
      <c r="AG94" t="s">
        <v>140</v>
      </c>
    </row>
    <row r="95" spans="1:60" outlineLevel="1" x14ac:dyDescent="0.2">
      <c r="A95" s="238">
        <v>10</v>
      </c>
      <c r="B95" s="239" t="s">
        <v>243</v>
      </c>
      <c r="C95" s="250" t="s">
        <v>244</v>
      </c>
      <c r="D95" s="240" t="s">
        <v>245</v>
      </c>
      <c r="E95" s="241">
        <v>1</v>
      </c>
      <c r="F95" s="242"/>
      <c r="G95" s="243">
        <f>ROUND(E95*F95,2)</f>
        <v>0</v>
      </c>
      <c r="H95" s="242"/>
      <c r="I95" s="243">
        <f>ROUND(E95*H95,2)</f>
        <v>0</v>
      </c>
      <c r="J95" s="242"/>
      <c r="K95" s="243">
        <f>ROUND(E95*J95,2)</f>
        <v>0</v>
      </c>
      <c r="L95" s="243">
        <v>12</v>
      </c>
      <c r="M95" s="243">
        <f>G95*(1+L95/100)</f>
        <v>0</v>
      </c>
      <c r="N95" s="241">
        <v>0</v>
      </c>
      <c r="O95" s="241">
        <f>ROUND(E95*N95,2)</f>
        <v>0</v>
      </c>
      <c r="P95" s="241">
        <v>0</v>
      </c>
      <c r="Q95" s="241">
        <f>ROUND(E95*P95,2)</f>
        <v>0</v>
      </c>
      <c r="R95" s="243"/>
      <c r="S95" s="243" t="s">
        <v>145</v>
      </c>
      <c r="T95" s="244" t="s">
        <v>167</v>
      </c>
      <c r="U95" s="224">
        <v>0</v>
      </c>
      <c r="V95" s="224">
        <f>ROUND(E95*U95,2)</f>
        <v>0</v>
      </c>
      <c r="W95" s="224"/>
      <c r="X95" s="224" t="s">
        <v>246</v>
      </c>
      <c r="Y95" s="224" t="s">
        <v>148</v>
      </c>
      <c r="Z95" s="214"/>
      <c r="AA95" s="214"/>
      <c r="AB95" s="214"/>
      <c r="AC95" s="214"/>
      <c r="AD95" s="214"/>
      <c r="AE95" s="214"/>
      <c r="AF95" s="214"/>
      <c r="AG95" s="214" t="s">
        <v>247</v>
      </c>
      <c r="AH95" s="214"/>
      <c r="AI95" s="214"/>
      <c r="AJ95" s="214"/>
      <c r="AK95" s="214"/>
      <c r="AL95" s="214"/>
      <c r="AM95" s="214"/>
      <c r="AN95" s="214"/>
      <c r="AO95" s="214"/>
      <c r="AP95" s="214"/>
      <c r="AQ95" s="214"/>
      <c r="AR95" s="214"/>
      <c r="AS95" s="214"/>
      <c r="AT95" s="214"/>
      <c r="AU95" s="214"/>
      <c r="AV95" s="214"/>
      <c r="AW95" s="214"/>
      <c r="AX95" s="214"/>
      <c r="AY95" s="214"/>
      <c r="AZ95" s="214"/>
      <c r="BA95" s="214"/>
      <c r="BB95" s="214"/>
      <c r="BC95" s="214"/>
      <c r="BD95" s="214"/>
      <c r="BE95" s="214"/>
      <c r="BF95" s="214"/>
      <c r="BG95" s="214"/>
      <c r="BH95" s="214"/>
    </row>
    <row r="96" spans="1:60" outlineLevel="2" x14ac:dyDescent="0.2">
      <c r="A96" s="221"/>
      <c r="B96" s="222"/>
      <c r="C96" s="253" t="s">
        <v>248</v>
      </c>
      <c r="D96" s="247"/>
      <c r="E96" s="247"/>
      <c r="F96" s="247"/>
      <c r="G96" s="247"/>
      <c r="H96" s="224"/>
      <c r="I96" s="224"/>
      <c r="J96" s="224"/>
      <c r="K96" s="224"/>
      <c r="L96" s="224"/>
      <c r="M96" s="224"/>
      <c r="N96" s="223"/>
      <c r="O96" s="223"/>
      <c r="P96" s="223"/>
      <c r="Q96" s="223"/>
      <c r="R96" s="224"/>
      <c r="S96" s="224"/>
      <c r="T96" s="224"/>
      <c r="U96" s="224"/>
      <c r="V96" s="224"/>
      <c r="W96" s="224"/>
      <c r="X96" s="224"/>
      <c r="Y96" s="224"/>
      <c r="Z96" s="214"/>
      <c r="AA96" s="214"/>
      <c r="AB96" s="214"/>
      <c r="AC96" s="214"/>
      <c r="AD96" s="214"/>
      <c r="AE96" s="214"/>
      <c r="AF96" s="214"/>
      <c r="AG96" s="214" t="s">
        <v>169</v>
      </c>
      <c r="AH96" s="214"/>
      <c r="AI96" s="214"/>
      <c r="AJ96" s="214"/>
      <c r="AK96" s="214"/>
      <c r="AL96" s="214"/>
      <c r="AM96" s="214"/>
      <c r="AN96" s="214"/>
      <c r="AO96" s="214"/>
      <c r="AP96" s="214"/>
      <c r="AQ96" s="214"/>
      <c r="AR96" s="214"/>
      <c r="AS96" s="214"/>
      <c r="AT96" s="214"/>
      <c r="AU96" s="214"/>
      <c r="AV96" s="214"/>
      <c r="AW96" s="214"/>
      <c r="AX96" s="214"/>
      <c r="AY96" s="214"/>
      <c r="AZ96" s="214"/>
      <c r="BA96" s="214"/>
      <c r="BB96" s="214"/>
      <c r="BC96" s="214"/>
      <c r="BD96" s="214"/>
      <c r="BE96" s="214"/>
      <c r="BF96" s="214"/>
      <c r="BG96" s="214"/>
      <c r="BH96" s="214"/>
    </row>
    <row r="97" spans="1:60" outlineLevel="1" x14ac:dyDescent="0.2">
      <c r="A97" s="238">
        <v>11</v>
      </c>
      <c r="B97" s="239" t="s">
        <v>249</v>
      </c>
      <c r="C97" s="250" t="s">
        <v>250</v>
      </c>
      <c r="D97" s="240" t="s">
        <v>245</v>
      </c>
      <c r="E97" s="241">
        <v>1</v>
      </c>
      <c r="F97" s="242"/>
      <c r="G97" s="243">
        <f>ROUND(E97*F97,2)</f>
        <v>0</v>
      </c>
      <c r="H97" s="242"/>
      <c r="I97" s="243">
        <f>ROUND(E97*H97,2)</f>
        <v>0</v>
      </c>
      <c r="J97" s="242"/>
      <c r="K97" s="243">
        <f>ROUND(E97*J97,2)</f>
        <v>0</v>
      </c>
      <c r="L97" s="243">
        <v>12</v>
      </c>
      <c r="M97" s="243">
        <f>G97*(1+L97/100)</f>
        <v>0</v>
      </c>
      <c r="N97" s="241">
        <v>0</v>
      </c>
      <c r="O97" s="241">
        <f>ROUND(E97*N97,2)</f>
        <v>0</v>
      </c>
      <c r="P97" s="241">
        <v>0</v>
      </c>
      <c r="Q97" s="241">
        <f>ROUND(E97*P97,2)</f>
        <v>0</v>
      </c>
      <c r="R97" s="243"/>
      <c r="S97" s="243" t="s">
        <v>145</v>
      </c>
      <c r="T97" s="244" t="s">
        <v>167</v>
      </c>
      <c r="U97" s="224">
        <v>0</v>
      </c>
      <c r="V97" s="224">
        <f>ROUND(E97*U97,2)</f>
        <v>0</v>
      </c>
      <c r="W97" s="224"/>
      <c r="X97" s="224" t="s">
        <v>246</v>
      </c>
      <c r="Y97" s="224" t="s">
        <v>148</v>
      </c>
      <c r="Z97" s="214"/>
      <c r="AA97" s="214"/>
      <c r="AB97" s="214"/>
      <c r="AC97" s="214"/>
      <c r="AD97" s="214"/>
      <c r="AE97" s="214"/>
      <c r="AF97" s="214"/>
      <c r="AG97" s="214" t="s">
        <v>251</v>
      </c>
      <c r="AH97" s="214"/>
      <c r="AI97" s="214"/>
      <c r="AJ97" s="214"/>
      <c r="AK97" s="214"/>
      <c r="AL97" s="214"/>
      <c r="AM97" s="214"/>
      <c r="AN97" s="214"/>
      <c r="AO97" s="214"/>
      <c r="AP97" s="214"/>
      <c r="AQ97" s="214"/>
      <c r="AR97" s="214"/>
      <c r="AS97" s="214"/>
      <c r="AT97" s="214"/>
      <c r="AU97" s="214"/>
      <c r="AV97" s="214"/>
      <c r="AW97" s="214"/>
      <c r="AX97" s="214"/>
      <c r="AY97" s="214"/>
      <c r="AZ97" s="214"/>
      <c r="BA97" s="214"/>
      <c r="BB97" s="214"/>
      <c r="BC97" s="214"/>
      <c r="BD97" s="214"/>
      <c r="BE97" s="214"/>
      <c r="BF97" s="214"/>
      <c r="BG97" s="214"/>
      <c r="BH97" s="214"/>
    </row>
    <row r="98" spans="1:60" ht="22.5" outlineLevel="2" x14ac:dyDescent="0.2">
      <c r="A98" s="221"/>
      <c r="B98" s="222"/>
      <c r="C98" s="253" t="s">
        <v>252</v>
      </c>
      <c r="D98" s="247"/>
      <c r="E98" s="247"/>
      <c r="F98" s="247"/>
      <c r="G98" s="247"/>
      <c r="H98" s="224"/>
      <c r="I98" s="224"/>
      <c r="J98" s="224"/>
      <c r="K98" s="224"/>
      <c r="L98" s="224"/>
      <c r="M98" s="224"/>
      <c r="N98" s="223"/>
      <c r="O98" s="223"/>
      <c r="P98" s="223"/>
      <c r="Q98" s="223"/>
      <c r="R98" s="224"/>
      <c r="S98" s="224"/>
      <c r="T98" s="224"/>
      <c r="U98" s="224"/>
      <c r="V98" s="224"/>
      <c r="W98" s="224"/>
      <c r="X98" s="224"/>
      <c r="Y98" s="224"/>
      <c r="Z98" s="214"/>
      <c r="AA98" s="214"/>
      <c r="AB98" s="214"/>
      <c r="AC98" s="214"/>
      <c r="AD98" s="214"/>
      <c r="AE98" s="214"/>
      <c r="AF98" s="214"/>
      <c r="AG98" s="214" t="s">
        <v>169</v>
      </c>
      <c r="AH98" s="214"/>
      <c r="AI98" s="214"/>
      <c r="AJ98" s="214"/>
      <c r="AK98" s="214"/>
      <c r="AL98" s="214"/>
      <c r="AM98" s="214"/>
      <c r="AN98" s="214"/>
      <c r="AO98" s="214"/>
      <c r="AP98" s="214"/>
      <c r="AQ98" s="214"/>
      <c r="AR98" s="214"/>
      <c r="AS98" s="214"/>
      <c r="AT98" s="214"/>
      <c r="AU98" s="214"/>
      <c r="AV98" s="214"/>
      <c r="AW98" s="214"/>
      <c r="AX98" s="214"/>
      <c r="AY98" s="214"/>
      <c r="AZ98" s="214"/>
      <c r="BA98" s="245" t="str">
        <f>C98</f>
        <v>Náklady na ztížené provádění stavebních prací v důsledku nepřerušeného provozu na staveništi nebo v případech nepřerušeného provozu v objektech v nichž se stavební práce provádí.</v>
      </c>
      <c r="BB98" s="214"/>
      <c r="BC98" s="214"/>
      <c r="BD98" s="214"/>
      <c r="BE98" s="214"/>
      <c r="BF98" s="214"/>
      <c r="BG98" s="214"/>
      <c r="BH98" s="214"/>
    </row>
    <row r="99" spans="1:60" x14ac:dyDescent="0.2">
      <c r="A99" s="231" t="s">
        <v>139</v>
      </c>
      <c r="B99" s="232" t="s">
        <v>111</v>
      </c>
      <c r="C99" s="249" t="s">
        <v>28</v>
      </c>
      <c r="D99" s="233"/>
      <c r="E99" s="234"/>
      <c r="F99" s="235"/>
      <c r="G99" s="235">
        <f>SUMIF(AG100:AG106,"&lt;&gt;NOR",G100:G106)</f>
        <v>0</v>
      </c>
      <c r="H99" s="235"/>
      <c r="I99" s="235">
        <f>SUM(I100:I106)</f>
        <v>0</v>
      </c>
      <c r="J99" s="235"/>
      <c r="K99" s="235">
        <f>SUM(K100:K106)</f>
        <v>0</v>
      </c>
      <c r="L99" s="235"/>
      <c r="M99" s="235">
        <f>SUM(M100:M106)</f>
        <v>0</v>
      </c>
      <c r="N99" s="234"/>
      <c r="O99" s="234">
        <f>SUM(O100:O106)</f>
        <v>0</v>
      </c>
      <c r="P99" s="234"/>
      <c r="Q99" s="234">
        <f>SUM(Q100:Q106)</f>
        <v>0</v>
      </c>
      <c r="R99" s="235"/>
      <c r="S99" s="235"/>
      <c r="T99" s="236"/>
      <c r="U99" s="230"/>
      <c r="V99" s="230">
        <f>SUM(V100:V106)</f>
        <v>0</v>
      </c>
      <c r="W99" s="230"/>
      <c r="X99" s="230"/>
      <c r="Y99" s="230"/>
      <c r="AG99" t="s">
        <v>140</v>
      </c>
    </row>
    <row r="100" spans="1:60" outlineLevel="1" x14ac:dyDescent="0.2">
      <c r="A100" s="238">
        <v>12</v>
      </c>
      <c r="B100" s="239" t="s">
        <v>253</v>
      </c>
      <c r="C100" s="250" t="s">
        <v>254</v>
      </c>
      <c r="D100" s="240" t="s">
        <v>245</v>
      </c>
      <c r="E100" s="241">
        <v>1</v>
      </c>
      <c r="F100" s="242"/>
      <c r="G100" s="243">
        <f>ROUND(E100*F100,2)</f>
        <v>0</v>
      </c>
      <c r="H100" s="242"/>
      <c r="I100" s="243">
        <f>ROUND(E100*H100,2)</f>
        <v>0</v>
      </c>
      <c r="J100" s="242"/>
      <c r="K100" s="243">
        <f>ROUND(E100*J100,2)</f>
        <v>0</v>
      </c>
      <c r="L100" s="243">
        <v>12</v>
      </c>
      <c r="M100" s="243">
        <f>G100*(1+L100/100)</f>
        <v>0</v>
      </c>
      <c r="N100" s="241">
        <v>0</v>
      </c>
      <c r="O100" s="241">
        <f>ROUND(E100*N100,2)</f>
        <v>0</v>
      </c>
      <c r="P100" s="241">
        <v>0</v>
      </c>
      <c r="Q100" s="241">
        <f>ROUND(E100*P100,2)</f>
        <v>0</v>
      </c>
      <c r="R100" s="243"/>
      <c r="S100" s="243" t="s">
        <v>145</v>
      </c>
      <c r="T100" s="244" t="s">
        <v>167</v>
      </c>
      <c r="U100" s="224">
        <v>0</v>
      </c>
      <c r="V100" s="224">
        <f>ROUND(E100*U100,2)</f>
        <v>0</v>
      </c>
      <c r="W100" s="224"/>
      <c r="X100" s="224" t="s">
        <v>246</v>
      </c>
      <c r="Y100" s="224" t="s">
        <v>148</v>
      </c>
      <c r="Z100" s="214"/>
      <c r="AA100" s="214"/>
      <c r="AB100" s="214"/>
      <c r="AC100" s="214"/>
      <c r="AD100" s="214"/>
      <c r="AE100" s="214"/>
      <c r="AF100" s="214"/>
      <c r="AG100" s="214" t="s">
        <v>255</v>
      </c>
      <c r="AH100" s="214"/>
      <c r="AI100" s="214"/>
      <c r="AJ100" s="214"/>
      <c r="AK100" s="214"/>
      <c r="AL100" s="214"/>
      <c r="AM100" s="214"/>
      <c r="AN100" s="214"/>
      <c r="AO100" s="214"/>
      <c r="AP100" s="214"/>
      <c r="AQ100" s="214"/>
      <c r="AR100" s="214"/>
      <c r="AS100" s="214"/>
      <c r="AT100" s="214"/>
      <c r="AU100" s="214"/>
      <c r="AV100" s="214"/>
      <c r="AW100" s="214"/>
      <c r="AX100" s="214"/>
      <c r="AY100" s="214"/>
      <c r="AZ100" s="214"/>
      <c r="BA100" s="214"/>
      <c r="BB100" s="214"/>
      <c r="BC100" s="214"/>
      <c r="BD100" s="214"/>
      <c r="BE100" s="214"/>
      <c r="BF100" s="214"/>
      <c r="BG100" s="214"/>
      <c r="BH100" s="214"/>
    </row>
    <row r="101" spans="1:60" outlineLevel="2" x14ac:dyDescent="0.2">
      <c r="A101" s="221"/>
      <c r="B101" s="222"/>
      <c r="C101" s="253" t="s">
        <v>256</v>
      </c>
      <c r="D101" s="247"/>
      <c r="E101" s="247"/>
      <c r="F101" s="247"/>
      <c r="G101" s="247"/>
      <c r="H101" s="224"/>
      <c r="I101" s="224"/>
      <c r="J101" s="224"/>
      <c r="K101" s="224"/>
      <c r="L101" s="224"/>
      <c r="M101" s="224"/>
      <c r="N101" s="223"/>
      <c r="O101" s="223"/>
      <c r="P101" s="223"/>
      <c r="Q101" s="223"/>
      <c r="R101" s="224"/>
      <c r="S101" s="224"/>
      <c r="T101" s="224"/>
      <c r="U101" s="224"/>
      <c r="V101" s="224"/>
      <c r="W101" s="224"/>
      <c r="X101" s="224"/>
      <c r="Y101" s="224"/>
      <c r="Z101" s="214"/>
      <c r="AA101" s="214"/>
      <c r="AB101" s="214"/>
      <c r="AC101" s="214"/>
      <c r="AD101" s="214"/>
      <c r="AE101" s="214"/>
      <c r="AF101" s="214"/>
      <c r="AG101" s="214" t="s">
        <v>169</v>
      </c>
      <c r="AH101" s="214"/>
      <c r="AI101" s="214"/>
      <c r="AJ101" s="214"/>
      <c r="AK101" s="214"/>
      <c r="AL101" s="214"/>
      <c r="AM101" s="214"/>
      <c r="AN101" s="214"/>
      <c r="AO101" s="214"/>
      <c r="AP101" s="214"/>
      <c r="AQ101" s="214"/>
      <c r="AR101" s="214"/>
      <c r="AS101" s="214"/>
      <c r="AT101" s="214"/>
      <c r="AU101" s="214"/>
      <c r="AV101" s="214"/>
      <c r="AW101" s="214"/>
      <c r="AX101" s="214"/>
      <c r="AY101" s="214"/>
      <c r="AZ101" s="214"/>
      <c r="BA101" s="214"/>
      <c r="BB101" s="214"/>
      <c r="BC101" s="214"/>
      <c r="BD101" s="214"/>
      <c r="BE101" s="214"/>
      <c r="BF101" s="214"/>
      <c r="BG101" s="214"/>
      <c r="BH101" s="214"/>
    </row>
    <row r="102" spans="1:60" outlineLevel="1" x14ac:dyDescent="0.2">
      <c r="A102" s="238">
        <v>13</v>
      </c>
      <c r="B102" s="239" t="s">
        <v>261</v>
      </c>
      <c r="C102" s="250" t="s">
        <v>262</v>
      </c>
      <c r="D102" s="240" t="s">
        <v>245</v>
      </c>
      <c r="E102" s="241">
        <v>1</v>
      </c>
      <c r="F102" s="242"/>
      <c r="G102" s="243">
        <f>ROUND(E102*F102,2)</f>
        <v>0</v>
      </c>
      <c r="H102" s="242"/>
      <c r="I102" s="243">
        <f>ROUND(E102*H102,2)</f>
        <v>0</v>
      </c>
      <c r="J102" s="242"/>
      <c r="K102" s="243">
        <f>ROUND(E102*J102,2)</f>
        <v>0</v>
      </c>
      <c r="L102" s="243">
        <v>12</v>
      </c>
      <c r="M102" s="243">
        <f>G102*(1+L102/100)</f>
        <v>0</v>
      </c>
      <c r="N102" s="241">
        <v>0</v>
      </c>
      <c r="O102" s="241">
        <f>ROUND(E102*N102,2)</f>
        <v>0</v>
      </c>
      <c r="P102" s="241">
        <v>0</v>
      </c>
      <c r="Q102" s="241">
        <f>ROUND(E102*P102,2)</f>
        <v>0</v>
      </c>
      <c r="R102" s="243"/>
      <c r="S102" s="243" t="s">
        <v>145</v>
      </c>
      <c r="T102" s="244" t="s">
        <v>167</v>
      </c>
      <c r="U102" s="224">
        <v>0</v>
      </c>
      <c r="V102" s="224">
        <f>ROUND(E102*U102,2)</f>
        <v>0</v>
      </c>
      <c r="W102" s="224"/>
      <c r="X102" s="224" t="s">
        <v>246</v>
      </c>
      <c r="Y102" s="224" t="s">
        <v>148</v>
      </c>
      <c r="Z102" s="214"/>
      <c r="AA102" s="214"/>
      <c r="AB102" s="214"/>
      <c r="AC102" s="214"/>
      <c r="AD102" s="214"/>
      <c r="AE102" s="214"/>
      <c r="AF102" s="214"/>
      <c r="AG102" s="214" t="s">
        <v>255</v>
      </c>
      <c r="AH102" s="214"/>
      <c r="AI102" s="214"/>
      <c r="AJ102" s="214"/>
      <c r="AK102" s="214"/>
      <c r="AL102" s="214"/>
      <c r="AM102" s="214"/>
      <c r="AN102" s="214"/>
      <c r="AO102" s="214"/>
      <c r="AP102" s="214"/>
      <c r="AQ102" s="214"/>
      <c r="AR102" s="214"/>
      <c r="AS102" s="214"/>
      <c r="AT102" s="214"/>
      <c r="AU102" s="214"/>
      <c r="AV102" s="214"/>
      <c r="AW102" s="214"/>
      <c r="AX102" s="214"/>
      <c r="AY102" s="214"/>
      <c r="AZ102" s="214"/>
      <c r="BA102" s="214"/>
      <c r="BB102" s="214"/>
      <c r="BC102" s="214"/>
      <c r="BD102" s="214"/>
      <c r="BE102" s="214"/>
      <c r="BF102" s="214"/>
      <c r="BG102" s="214"/>
      <c r="BH102" s="214"/>
    </row>
    <row r="103" spans="1:60" outlineLevel="2" x14ac:dyDescent="0.2">
      <c r="A103" s="221"/>
      <c r="B103" s="222"/>
      <c r="C103" s="253" t="s">
        <v>263</v>
      </c>
      <c r="D103" s="247"/>
      <c r="E103" s="247"/>
      <c r="F103" s="247"/>
      <c r="G103" s="247"/>
      <c r="H103" s="224"/>
      <c r="I103" s="224"/>
      <c r="J103" s="224"/>
      <c r="K103" s="224"/>
      <c r="L103" s="224"/>
      <c r="M103" s="224"/>
      <c r="N103" s="223"/>
      <c r="O103" s="223"/>
      <c r="P103" s="223"/>
      <c r="Q103" s="223"/>
      <c r="R103" s="224"/>
      <c r="S103" s="224"/>
      <c r="T103" s="224"/>
      <c r="U103" s="224"/>
      <c r="V103" s="224"/>
      <c r="W103" s="224"/>
      <c r="X103" s="224"/>
      <c r="Y103" s="224"/>
      <c r="Z103" s="214"/>
      <c r="AA103" s="214"/>
      <c r="AB103" s="214"/>
      <c r="AC103" s="214"/>
      <c r="AD103" s="214"/>
      <c r="AE103" s="214"/>
      <c r="AF103" s="214"/>
      <c r="AG103" s="214" t="s">
        <v>169</v>
      </c>
      <c r="AH103" s="214"/>
      <c r="AI103" s="214"/>
      <c r="AJ103" s="214"/>
      <c r="AK103" s="214"/>
      <c r="AL103" s="214"/>
      <c r="AM103" s="214"/>
      <c r="AN103" s="214"/>
      <c r="AO103" s="214"/>
      <c r="AP103" s="214"/>
      <c r="AQ103" s="214"/>
      <c r="AR103" s="214"/>
      <c r="AS103" s="214"/>
      <c r="AT103" s="214"/>
      <c r="AU103" s="214"/>
      <c r="AV103" s="214"/>
      <c r="AW103" s="214"/>
      <c r="AX103" s="214"/>
      <c r="AY103" s="214"/>
      <c r="AZ103" s="214"/>
      <c r="BA103" s="245" t="str">
        <f>C103</f>
        <v>Náklady zhotovitele, které vzniknou v souvislosti s povinnostmi zhotovitele při předání a převzetí díla.</v>
      </c>
      <c r="BB103" s="214"/>
      <c r="BC103" s="214"/>
      <c r="BD103" s="214"/>
      <c r="BE103" s="214"/>
      <c r="BF103" s="214"/>
      <c r="BG103" s="214"/>
      <c r="BH103" s="214"/>
    </row>
    <row r="104" spans="1:60" outlineLevel="1" x14ac:dyDescent="0.2">
      <c r="A104" s="238">
        <v>14</v>
      </c>
      <c r="B104" s="239" t="s">
        <v>257</v>
      </c>
      <c r="C104" s="250" t="s">
        <v>258</v>
      </c>
      <c r="D104" s="240" t="s">
        <v>245</v>
      </c>
      <c r="E104" s="241">
        <v>1</v>
      </c>
      <c r="F104" s="242"/>
      <c r="G104" s="243">
        <f>ROUND(E104*F104,2)</f>
        <v>0</v>
      </c>
      <c r="H104" s="242"/>
      <c r="I104" s="243">
        <f>ROUND(E104*H104,2)</f>
        <v>0</v>
      </c>
      <c r="J104" s="242"/>
      <c r="K104" s="243">
        <f>ROUND(E104*J104,2)</f>
        <v>0</v>
      </c>
      <c r="L104" s="243">
        <v>12</v>
      </c>
      <c r="M104" s="243">
        <f>G104*(1+L104/100)</f>
        <v>0</v>
      </c>
      <c r="N104" s="241">
        <v>0</v>
      </c>
      <c r="O104" s="241">
        <f>ROUND(E104*N104,2)</f>
        <v>0</v>
      </c>
      <c r="P104" s="241">
        <v>0</v>
      </c>
      <c r="Q104" s="241">
        <f>ROUND(E104*P104,2)</f>
        <v>0</v>
      </c>
      <c r="R104" s="243"/>
      <c r="S104" s="243" t="s">
        <v>145</v>
      </c>
      <c r="T104" s="244" t="s">
        <v>167</v>
      </c>
      <c r="U104" s="224">
        <v>0</v>
      </c>
      <c r="V104" s="224">
        <f>ROUND(E104*U104,2)</f>
        <v>0</v>
      </c>
      <c r="W104" s="224"/>
      <c r="X104" s="224" t="s">
        <v>246</v>
      </c>
      <c r="Y104" s="224" t="s">
        <v>148</v>
      </c>
      <c r="Z104" s="214"/>
      <c r="AA104" s="214"/>
      <c r="AB104" s="214"/>
      <c r="AC104" s="214"/>
      <c r="AD104" s="214"/>
      <c r="AE104" s="214"/>
      <c r="AF104" s="214"/>
      <c r="AG104" s="214" t="s">
        <v>255</v>
      </c>
      <c r="AH104" s="214"/>
      <c r="AI104" s="214"/>
      <c r="AJ104" s="214"/>
      <c r="AK104" s="214"/>
      <c r="AL104" s="214"/>
      <c r="AM104" s="214"/>
      <c r="AN104" s="214"/>
      <c r="AO104" s="214"/>
      <c r="AP104" s="214"/>
      <c r="AQ104" s="214"/>
      <c r="AR104" s="214"/>
      <c r="AS104" s="214"/>
      <c r="AT104" s="214"/>
      <c r="AU104" s="214"/>
      <c r="AV104" s="214"/>
      <c r="AW104" s="214"/>
      <c r="AX104" s="214"/>
      <c r="AY104" s="214"/>
      <c r="AZ104" s="214"/>
      <c r="BA104" s="214"/>
      <c r="BB104" s="214"/>
      <c r="BC104" s="214"/>
      <c r="BD104" s="214"/>
      <c r="BE104" s="214"/>
      <c r="BF104" s="214"/>
      <c r="BG104" s="214"/>
      <c r="BH104" s="214"/>
    </row>
    <row r="105" spans="1:60" ht="33.75" outlineLevel="2" x14ac:dyDescent="0.2">
      <c r="A105" s="221"/>
      <c r="B105" s="222"/>
      <c r="C105" s="253" t="s">
        <v>259</v>
      </c>
      <c r="D105" s="247"/>
      <c r="E105" s="247"/>
      <c r="F105" s="247"/>
      <c r="G105" s="247"/>
      <c r="H105" s="224"/>
      <c r="I105" s="224"/>
      <c r="J105" s="224"/>
      <c r="K105" s="224"/>
      <c r="L105" s="224"/>
      <c r="M105" s="224"/>
      <c r="N105" s="223"/>
      <c r="O105" s="223"/>
      <c r="P105" s="223"/>
      <c r="Q105" s="223"/>
      <c r="R105" s="224"/>
      <c r="S105" s="224"/>
      <c r="T105" s="224"/>
      <c r="U105" s="224"/>
      <c r="V105" s="224"/>
      <c r="W105" s="224"/>
      <c r="X105" s="224"/>
      <c r="Y105" s="224"/>
      <c r="Z105" s="214"/>
      <c r="AA105" s="214"/>
      <c r="AB105" s="214"/>
      <c r="AC105" s="214"/>
      <c r="AD105" s="214"/>
      <c r="AE105" s="214"/>
      <c r="AF105" s="214"/>
      <c r="AG105" s="214" t="s">
        <v>169</v>
      </c>
      <c r="AH105" s="214"/>
      <c r="AI105" s="214"/>
      <c r="AJ105" s="214"/>
      <c r="AK105" s="214"/>
      <c r="AL105" s="214"/>
      <c r="AM105" s="214"/>
      <c r="AN105" s="214"/>
      <c r="AO105" s="214"/>
      <c r="AP105" s="214"/>
      <c r="AQ105" s="214"/>
      <c r="AR105" s="214"/>
      <c r="AS105" s="214"/>
      <c r="AT105" s="214"/>
      <c r="AU105" s="214"/>
      <c r="AV105" s="214"/>
      <c r="AW105" s="214"/>
      <c r="AX105" s="214"/>
      <c r="AY105" s="214"/>
      <c r="AZ105" s="214"/>
      <c r="BA105" s="245" t="str">
        <f>C105</f>
        <v>Náklady na ochranu staveniště před vstupem nepovolaných osob, včetně příslušného značení, náklady na oplocení staveniště či na jeho osvětlení, náklady na vypracování potřebné dokumentace pro provoz staveniště z hlediska požární ochrany (požární řád a poplachová směrnice) a z hlediska provozu staveniště (provozně dopravní řád).</v>
      </c>
      <c r="BB105" s="214"/>
      <c r="BC105" s="214"/>
      <c r="BD105" s="214"/>
      <c r="BE105" s="214"/>
      <c r="BF105" s="214"/>
      <c r="BG105" s="214"/>
      <c r="BH105" s="214"/>
    </row>
    <row r="106" spans="1:60" ht="22.5" outlineLevel="3" x14ac:dyDescent="0.2">
      <c r="A106" s="221"/>
      <c r="B106" s="222"/>
      <c r="C106" s="254" t="s">
        <v>260</v>
      </c>
      <c r="D106" s="248"/>
      <c r="E106" s="248"/>
      <c r="F106" s="248"/>
      <c r="G106" s="248"/>
      <c r="H106" s="224"/>
      <c r="I106" s="224"/>
      <c r="J106" s="224"/>
      <c r="K106" s="224"/>
      <c r="L106" s="224"/>
      <c r="M106" s="224"/>
      <c r="N106" s="223"/>
      <c r="O106" s="223"/>
      <c r="P106" s="223"/>
      <c r="Q106" s="223"/>
      <c r="R106" s="224"/>
      <c r="S106" s="224"/>
      <c r="T106" s="224"/>
      <c r="U106" s="224"/>
      <c r="V106" s="224"/>
      <c r="W106" s="224"/>
      <c r="X106" s="224"/>
      <c r="Y106" s="224"/>
      <c r="Z106" s="214"/>
      <c r="AA106" s="214"/>
      <c r="AB106" s="214"/>
      <c r="AC106" s="214"/>
      <c r="AD106" s="214"/>
      <c r="AE106" s="214"/>
      <c r="AF106" s="214"/>
      <c r="AG106" s="214" t="s">
        <v>169</v>
      </c>
      <c r="AH106" s="214"/>
      <c r="AI106" s="214"/>
      <c r="AJ106" s="214"/>
      <c r="AK106" s="214"/>
      <c r="AL106" s="214"/>
      <c r="AM106" s="214"/>
      <c r="AN106" s="214"/>
      <c r="AO106" s="214"/>
      <c r="AP106" s="214"/>
      <c r="AQ106" s="214"/>
      <c r="AR106" s="214"/>
      <c r="AS106" s="214"/>
      <c r="AT106" s="214"/>
      <c r="AU106" s="214"/>
      <c r="AV106" s="214"/>
      <c r="AW106" s="214"/>
      <c r="AX106" s="214"/>
      <c r="AY106" s="214"/>
      <c r="AZ106" s="214"/>
      <c r="BA106" s="245" t="str">
        <f>C106</f>
        <v>Provoz pro pěší bude zajištěn provizorními lávkami. Výkopy na volných a neohrazených pozemcích budou opatřeny ochranným zábradlím tak, aby bylo zabráněno pádu cizích osob do výkopu. Zábradlí bude zřetelně označeno případně osvíceno.</v>
      </c>
      <c r="BB106" s="214"/>
      <c r="BC106" s="214"/>
      <c r="BD106" s="214"/>
      <c r="BE106" s="214"/>
      <c r="BF106" s="214"/>
      <c r="BG106" s="214"/>
      <c r="BH106" s="214"/>
    </row>
    <row r="107" spans="1:60" x14ac:dyDescent="0.2">
      <c r="A107" s="3"/>
      <c r="B107" s="4"/>
      <c r="C107" s="256"/>
      <c r="D107" s="6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AE107">
        <v>12</v>
      </c>
      <c r="AF107">
        <v>21</v>
      </c>
      <c r="AG107" t="s">
        <v>125</v>
      </c>
    </row>
    <row r="108" spans="1:60" x14ac:dyDescent="0.2">
      <c r="A108" s="217"/>
      <c r="B108" s="218" t="s">
        <v>29</v>
      </c>
      <c r="C108" s="257"/>
      <c r="D108" s="219"/>
      <c r="E108" s="220"/>
      <c r="F108" s="220"/>
      <c r="G108" s="237">
        <f>G8+G16+G25+G30+G36+G42+G94+G99</f>
        <v>0</v>
      </c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AE108">
        <f>SUMIF(L7:L106,AE107,G7:G106)</f>
        <v>0</v>
      </c>
      <c r="AF108">
        <f>SUMIF(L7:L106,AF107,G7:G106)</f>
        <v>0</v>
      </c>
      <c r="AG108" t="s">
        <v>264</v>
      </c>
    </row>
    <row r="109" spans="1:60" x14ac:dyDescent="0.2">
      <c r="C109" s="258"/>
      <c r="D109" s="10"/>
      <c r="AG109" t="s">
        <v>265</v>
      </c>
    </row>
    <row r="110" spans="1:60" x14ac:dyDescent="0.2">
      <c r="D110" s="10"/>
    </row>
    <row r="111" spans="1:60" x14ac:dyDescent="0.2">
      <c r="D111" s="10"/>
    </row>
    <row r="112" spans="1:60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o/SYy173s4cyNqEeuwX6URMn2rm1JWmDcqAjT8n0m2zjf04sytkjjrcvLTCCBFgnlXAuyXLsOmKD//ku7r+lJw==" saltValue="HnrhuaauQ0gmhsisDBzQRQ==" spinCount="100000" sheet="1" formatRows="0"/>
  <mergeCells count="60">
    <mergeCell ref="C96:G96"/>
    <mergeCell ref="C98:G98"/>
    <mergeCell ref="C101:G101"/>
    <mergeCell ref="C103:G103"/>
    <mergeCell ref="C105:G105"/>
    <mergeCell ref="C106:G106"/>
    <mergeCell ref="C85:G85"/>
    <mergeCell ref="C86:G86"/>
    <mergeCell ref="C87:G87"/>
    <mergeCell ref="C88:G88"/>
    <mergeCell ref="C90:G90"/>
    <mergeCell ref="C91:G91"/>
    <mergeCell ref="C79:G79"/>
    <mergeCell ref="C80:G80"/>
    <mergeCell ref="C81:G81"/>
    <mergeCell ref="C82:G82"/>
    <mergeCell ref="C83:G83"/>
    <mergeCell ref="C84:G84"/>
    <mergeCell ref="C73:G73"/>
    <mergeCell ref="C74:G74"/>
    <mergeCell ref="C75:G75"/>
    <mergeCell ref="C76:G76"/>
    <mergeCell ref="C77:G77"/>
    <mergeCell ref="C78:G78"/>
    <mergeCell ref="C67:G67"/>
    <mergeCell ref="C68:G68"/>
    <mergeCell ref="C69:G69"/>
    <mergeCell ref="C70:G70"/>
    <mergeCell ref="C71:G71"/>
    <mergeCell ref="C72:G72"/>
    <mergeCell ref="C61:G61"/>
    <mergeCell ref="C62:G62"/>
    <mergeCell ref="C63:G63"/>
    <mergeCell ref="C64:G64"/>
    <mergeCell ref="C65:G65"/>
    <mergeCell ref="C66:G66"/>
    <mergeCell ref="C55:G55"/>
    <mergeCell ref="C56:G56"/>
    <mergeCell ref="C57:G57"/>
    <mergeCell ref="C58:G58"/>
    <mergeCell ref="C59:G59"/>
    <mergeCell ref="C60:G60"/>
    <mergeCell ref="C49:G49"/>
    <mergeCell ref="C50:G50"/>
    <mergeCell ref="C51:G51"/>
    <mergeCell ref="C52:G52"/>
    <mergeCell ref="C53:G53"/>
    <mergeCell ref="C54:G54"/>
    <mergeCell ref="C32:G32"/>
    <mergeCell ref="C44:G44"/>
    <mergeCell ref="C45:G45"/>
    <mergeCell ref="C46:G46"/>
    <mergeCell ref="C47:G47"/>
    <mergeCell ref="C48:G48"/>
    <mergeCell ref="A1:G1"/>
    <mergeCell ref="C2:G2"/>
    <mergeCell ref="C3:G3"/>
    <mergeCell ref="C4:G4"/>
    <mergeCell ref="C10:G10"/>
    <mergeCell ref="C21:G21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EB07E2-93D4-4B1F-A31A-C0FE9129255F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3" x14ac:dyDescent="0.2"/>
  <cols>
    <col min="1" max="1" width="3.42578125" customWidth="1"/>
    <col min="2" max="2" width="12.5703125" style="178" customWidth="1"/>
    <col min="3" max="3" width="63.28515625" style="178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5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199" t="s">
        <v>112</v>
      </c>
      <c r="B1" s="199"/>
      <c r="C1" s="199"/>
      <c r="D1" s="199"/>
      <c r="E1" s="199"/>
      <c r="F1" s="199"/>
      <c r="G1" s="199"/>
      <c r="AG1" t="s">
        <v>113</v>
      </c>
    </row>
    <row r="2" spans="1:60" ht="24.95" customHeight="1" x14ac:dyDescent="0.2">
      <c r="A2" s="200" t="s">
        <v>7</v>
      </c>
      <c r="B2" s="49" t="s">
        <v>43</v>
      </c>
      <c r="C2" s="203" t="s">
        <v>44</v>
      </c>
      <c r="D2" s="201"/>
      <c r="E2" s="201"/>
      <c r="F2" s="201"/>
      <c r="G2" s="202"/>
      <c r="AG2" t="s">
        <v>114</v>
      </c>
    </row>
    <row r="3" spans="1:60" ht="24.95" customHeight="1" x14ac:dyDescent="0.2">
      <c r="A3" s="200" t="s">
        <v>8</v>
      </c>
      <c r="B3" s="49" t="s">
        <v>53</v>
      </c>
      <c r="C3" s="203" t="s">
        <v>54</v>
      </c>
      <c r="D3" s="201"/>
      <c r="E3" s="201"/>
      <c r="F3" s="201"/>
      <c r="G3" s="202"/>
      <c r="AC3" s="178" t="s">
        <v>114</v>
      </c>
      <c r="AG3" t="s">
        <v>115</v>
      </c>
    </row>
    <row r="4" spans="1:60" ht="24.95" customHeight="1" x14ac:dyDescent="0.2">
      <c r="A4" s="204" t="s">
        <v>9</v>
      </c>
      <c r="B4" s="205" t="s">
        <v>59</v>
      </c>
      <c r="C4" s="206" t="s">
        <v>60</v>
      </c>
      <c r="D4" s="207"/>
      <c r="E4" s="207"/>
      <c r="F4" s="207"/>
      <c r="G4" s="208"/>
      <c r="AG4" t="s">
        <v>116</v>
      </c>
    </row>
    <row r="5" spans="1:60" x14ac:dyDescent="0.2">
      <c r="D5" s="10"/>
    </row>
    <row r="6" spans="1:60" ht="38.25" x14ac:dyDescent="0.2">
      <c r="A6" s="210" t="s">
        <v>117</v>
      </c>
      <c r="B6" s="212" t="s">
        <v>118</v>
      </c>
      <c r="C6" s="212" t="s">
        <v>119</v>
      </c>
      <c r="D6" s="211" t="s">
        <v>120</v>
      </c>
      <c r="E6" s="210" t="s">
        <v>121</v>
      </c>
      <c r="F6" s="209" t="s">
        <v>122</v>
      </c>
      <c r="G6" s="210" t="s">
        <v>29</v>
      </c>
      <c r="H6" s="213" t="s">
        <v>30</v>
      </c>
      <c r="I6" s="213" t="s">
        <v>123</v>
      </c>
      <c r="J6" s="213" t="s">
        <v>31</v>
      </c>
      <c r="K6" s="213" t="s">
        <v>124</v>
      </c>
      <c r="L6" s="213" t="s">
        <v>125</v>
      </c>
      <c r="M6" s="213" t="s">
        <v>126</v>
      </c>
      <c r="N6" s="213" t="s">
        <v>127</v>
      </c>
      <c r="O6" s="213" t="s">
        <v>128</v>
      </c>
      <c r="P6" s="213" t="s">
        <v>129</v>
      </c>
      <c r="Q6" s="213" t="s">
        <v>130</v>
      </c>
      <c r="R6" s="213" t="s">
        <v>131</v>
      </c>
      <c r="S6" s="213" t="s">
        <v>132</v>
      </c>
      <c r="T6" s="213" t="s">
        <v>133</v>
      </c>
      <c r="U6" s="213" t="s">
        <v>134</v>
      </c>
      <c r="V6" s="213" t="s">
        <v>135</v>
      </c>
      <c r="W6" s="213" t="s">
        <v>136</v>
      </c>
      <c r="X6" s="213" t="s">
        <v>137</v>
      </c>
      <c r="Y6" s="213" t="s">
        <v>138</v>
      </c>
    </row>
    <row r="7" spans="1:60" hidden="1" x14ac:dyDescent="0.2">
      <c r="A7" s="3"/>
      <c r="B7" s="4"/>
      <c r="C7" s="4"/>
      <c r="D7" s="6"/>
      <c r="E7" s="215"/>
      <c r="F7" s="216"/>
      <c r="G7" s="216"/>
      <c r="H7" s="216"/>
      <c r="I7" s="216"/>
      <c r="J7" s="216"/>
      <c r="K7" s="216"/>
      <c r="L7" s="216"/>
      <c r="M7" s="216"/>
      <c r="N7" s="215"/>
      <c r="O7" s="215"/>
      <c r="P7" s="215"/>
      <c r="Q7" s="215"/>
      <c r="R7" s="216"/>
      <c r="S7" s="216"/>
      <c r="T7" s="216"/>
      <c r="U7" s="216"/>
      <c r="V7" s="216"/>
      <c r="W7" s="216"/>
      <c r="X7" s="216"/>
      <c r="Y7" s="216"/>
    </row>
    <row r="8" spans="1:60" x14ac:dyDescent="0.2">
      <c r="A8" s="231" t="s">
        <v>139</v>
      </c>
      <c r="B8" s="232" t="s">
        <v>90</v>
      </c>
      <c r="C8" s="249" t="s">
        <v>91</v>
      </c>
      <c r="D8" s="233"/>
      <c r="E8" s="234"/>
      <c r="F8" s="235"/>
      <c r="G8" s="235">
        <f>SUMIF(AG9:AG15,"&lt;&gt;NOR",G9:G15)</f>
        <v>0</v>
      </c>
      <c r="H8" s="235"/>
      <c r="I8" s="235">
        <f>SUM(I9:I15)</f>
        <v>0</v>
      </c>
      <c r="J8" s="235"/>
      <c r="K8" s="235">
        <f>SUM(K9:K15)</f>
        <v>0</v>
      </c>
      <c r="L8" s="235"/>
      <c r="M8" s="235">
        <f>SUM(M9:M15)</f>
        <v>0</v>
      </c>
      <c r="N8" s="234"/>
      <c r="O8" s="234">
        <f>SUM(O9:O15)</f>
        <v>0.16999999999999998</v>
      </c>
      <c r="P8" s="234"/>
      <c r="Q8" s="234">
        <f>SUM(Q9:Q15)</f>
        <v>0</v>
      </c>
      <c r="R8" s="235"/>
      <c r="S8" s="235"/>
      <c r="T8" s="236"/>
      <c r="U8" s="230"/>
      <c r="V8" s="230">
        <f>SUM(V9:V15)</f>
        <v>9.07</v>
      </c>
      <c r="W8" s="230"/>
      <c r="X8" s="230"/>
      <c r="Y8" s="230"/>
      <c r="AG8" t="s">
        <v>140</v>
      </c>
    </row>
    <row r="9" spans="1:60" outlineLevel="1" x14ac:dyDescent="0.2">
      <c r="A9" s="238">
        <v>1</v>
      </c>
      <c r="B9" s="239" t="s">
        <v>141</v>
      </c>
      <c r="C9" s="250" t="s">
        <v>266</v>
      </c>
      <c r="D9" s="240" t="s">
        <v>143</v>
      </c>
      <c r="E9" s="241">
        <v>10</v>
      </c>
      <c r="F9" s="242"/>
      <c r="G9" s="243">
        <f>ROUND(E9*F9,2)</f>
        <v>0</v>
      </c>
      <c r="H9" s="242"/>
      <c r="I9" s="243">
        <f>ROUND(E9*H9,2)</f>
        <v>0</v>
      </c>
      <c r="J9" s="242"/>
      <c r="K9" s="243">
        <f>ROUND(E9*J9,2)</f>
        <v>0</v>
      </c>
      <c r="L9" s="243">
        <v>12</v>
      </c>
      <c r="M9" s="243">
        <f>G9*(1+L9/100)</f>
        <v>0</v>
      </c>
      <c r="N9" s="241">
        <v>8.8699999999999994E-3</v>
      </c>
      <c r="O9" s="241">
        <f>ROUND(E9*N9,2)</f>
        <v>0.09</v>
      </c>
      <c r="P9" s="241">
        <v>0</v>
      </c>
      <c r="Q9" s="241">
        <f>ROUND(E9*P9,2)</f>
        <v>0</v>
      </c>
      <c r="R9" s="243" t="s">
        <v>144</v>
      </c>
      <c r="S9" s="243" t="s">
        <v>145</v>
      </c>
      <c r="T9" s="244" t="s">
        <v>146</v>
      </c>
      <c r="U9" s="224">
        <v>0.35974</v>
      </c>
      <c r="V9" s="224">
        <f>ROUND(E9*U9,2)</f>
        <v>3.6</v>
      </c>
      <c r="W9" s="224"/>
      <c r="X9" s="224" t="s">
        <v>147</v>
      </c>
      <c r="Y9" s="224" t="s">
        <v>148</v>
      </c>
      <c r="Z9" s="214"/>
      <c r="AA9" s="214"/>
      <c r="AB9" s="214"/>
      <c r="AC9" s="214"/>
      <c r="AD9" s="214"/>
      <c r="AE9" s="214"/>
      <c r="AF9" s="214"/>
      <c r="AG9" s="214" t="s">
        <v>149</v>
      </c>
      <c r="AH9" s="214"/>
      <c r="AI9" s="214"/>
      <c r="AJ9" s="214"/>
      <c r="AK9" s="214"/>
      <c r="AL9" s="214"/>
      <c r="AM9" s="214"/>
      <c r="AN9" s="214"/>
      <c r="AO9" s="214"/>
      <c r="AP9" s="214"/>
      <c r="AQ9" s="214"/>
      <c r="AR9" s="214"/>
      <c r="AS9" s="214"/>
      <c r="AT9" s="214"/>
      <c r="AU9" s="214"/>
      <c r="AV9" s="214"/>
      <c r="AW9" s="214"/>
      <c r="AX9" s="214"/>
      <c r="AY9" s="214"/>
      <c r="AZ9" s="214"/>
      <c r="BA9" s="214"/>
      <c r="BB9" s="214"/>
      <c r="BC9" s="214"/>
      <c r="BD9" s="214"/>
      <c r="BE9" s="214"/>
      <c r="BF9" s="214"/>
      <c r="BG9" s="214"/>
      <c r="BH9" s="214"/>
    </row>
    <row r="10" spans="1:60" outlineLevel="2" x14ac:dyDescent="0.2">
      <c r="A10" s="221"/>
      <c r="B10" s="222"/>
      <c r="C10" s="251" t="s">
        <v>150</v>
      </c>
      <c r="D10" s="246"/>
      <c r="E10" s="246"/>
      <c r="F10" s="246"/>
      <c r="G10" s="246"/>
      <c r="H10" s="224"/>
      <c r="I10" s="224"/>
      <c r="J10" s="224"/>
      <c r="K10" s="224"/>
      <c r="L10" s="224"/>
      <c r="M10" s="224"/>
      <c r="N10" s="223"/>
      <c r="O10" s="223"/>
      <c r="P10" s="223"/>
      <c r="Q10" s="223"/>
      <c r="R10" s="224"/>
      <c r="S10" s="224"/>
      <c r="T10" s="224"/>
      <c r="U10" s="224"/>
      <c r="V10" s="224"/>
      <c r="W10" s="224"/>
      <c r="X10" s="224"/>
      <c r="Y10" s="224"/>
      <c r="Z10" s="214"/>
      <c r="AA10" s="214"/>
      <c r="AB10" s="214"/>
      <c r="AC10" s="214"/>
      <c r="AD10" s="214"/>
      <c r="AE10" s="214"/>
      <c r="AF10" s="214"/>
      <c r="AG10" s="214" t="s">
        <v>151</v>
      </c>
      <c r="AH10" s="214"/>
      <c r="AI10" s="214"/>
      <c r="AJ10" s="214"/>
      <c r="AK10" s="214"/>
      <c r="AL10" s="214"/>
      <c r="AM10" s="214"/>
      <c r="AN10" s="214"/>
      <c r="AO10" s="214"/>
      <c r="AP10" s="214"/>
      <c r="AQ10" s="214"/>
      <c r="AR10" s="214"/>
      <c r="AS10" s="214"/>
      <c r="AT10" s="214"/>
      <c r="AU10" s="214"/>
      <c r="AV10" s="214"/>
      <c r="AW10" s="214"/>
      <c r="AX10" s="214"/>
      <c r="AY10" s="214"/>
      <c r="AZ10" s="214"/>
      <c r="BA10" s="245" t="str">
        <f>C10</f>
        <v>jakoukoliv maltou, z pomocného pracovního lešení o výšce podlahy do 1900 mm a pro zatížení do 1,5 kPa,</v>
      </c>
      <c r="BB10" s="214"/>
      <c r="BC10" s="214"/>
      <c r="BD10" s="214"/>
      <c r="BE10" s="214"/>
      <c r="BF10" s="214"/>
      <c r="BG10" s="214"/>
      <c r="BH10" s="214"/>
    </row>
    <row r="11" spans="1:60" outlineLevel="2" x14ac:dyDescent="0.2">
      <c r="A11" s="221"/>
      <c r="B11" s="222"/>
      <c r="C11" s="252" t="s">
        <v>152</v>
      </c>
      <c r="D11" s="225"/>
      <c r="E11" s="226"/>
      <c r="F11" s="224"/>
      <c r="G11" s="224"/>
      <c r="H11" s="224"/>
      <c r="I11" s="224"/>
      <c r="J11" s="224"/>
      <c r="K11" s="224"/>
      <c r="L11" s="224"/>
      <c r="M11" s="224"/>
      <c r="N11" s="223"/>
      <c r="O11" s="223"/>
      <c r="P11" s="223"/>
      <c r="Q11" s="223"/>
      <c r="R11" s="224"/>
      <c r="S11" s="224"/>
      <c r="T11" s="224"/>
      <c r="U11" s="224"/>
      <c r="V11" s="224"/>
      <c r="W11" s="224"/>
      <c r="X11" s="224"/>
      <c r="Y11" s="224"/>
      <c r="Z11" s="214"/>
      <c r="AA11" s="214"/>
      <c r="AB11" s="214"/>
      <c r="AC11" s="214"/>
      <c r="AD11" s="214"/>
      <c r="AE11" s="214"/>
      <c r="AF11" s="214"/>
      <c r="AG11" s="214" t="s">
        <v>153</v>
      </c>
      <c r="AH11" s="214">
        <v>0</v>
      </c>
      <c r="AI11" s="214"/>
      <c r="AJ11" s="214"/>
      <c r="AK11" s="214"/>
      <c r="AL11" s="214"/>
      <c r="AM11" s="214"/>
      <c r="AN11" s="214"/>
      <c r="AO11" s="214"/>
      <c r="AP11" s="214"/>
      <c r="AQ11" s="214"/>
      <c r="AR11" s="214"/>
      <c r="AS11" s="214"/>
      <c r="AT11" s="214"/>
      <c r="AU11" s="214"/>
      <c r="AV11" s="214"/>
      <c r="AW11" s="214"/>
      <c r="AX11" s="214"/>
      <c r="AY11" s="214"/>
      <c r="AZ11" s="214"/>
      <c r="BA11" s="214"/>
      <c r="BB11" s="214"/>
      <c r="BC11" s="214"/>
      <c r="BD11" s="214"/>
      <c r="BE11" s="214"/>
      <c r="BF11" s="214"/>
      <c r="BG11" s="214"/>
      <c r="BH11" s="214"/>
    </row>
    <row r="12" spans="1:60" outlineLevel="3" x14ac:dyDescent="0.2">
      <c r="A12" s="221"/>
      <c r="B12" s="222"/>
      <c r="C12" s="252" t="s">
        <v>154</v>
      </c>
      <c r="D12" s="225"/>
      <c r="E12" s="226">
        <v>10</v>
      </c>
      <c r="F12" s="224"/>
      <c r="G12" s="224"/>
      <c r="H12" s="224"/>
      <c r="I12" s="224"/>
      <c r="J12" s="224"/>
      <c r="K12" s="224"/>
      <c r="L12" s="224"/>
      <c r="M12" s="224"/>
      <c r="N12" s="223"/>
      <c r="O12" s="223"/>
      <c r="P12" s="223"/>
      <c r="Q12" s="223"/>
      <c r="R12" s="224"/>
      <c r="S12" s="224"/>
      <c r="T12" s="224"/>
      <c r="U12" s="224"/>
      <c r="V12" s="224"/>
      <c r="W12" s="224"/>
      <c r="X12" s="224"/>
      <c r="Y12" s="224"/>
      <c r="Z12" s="214"/>
      <c r="AA12" s="214"/>
      <c r="AB12" s="214"/>
      <c r="AC12" s="214"/>
      <c r="AD12" s="214"/>
      <c r="AE12" s="214"/>
      <c r="AF12" s="214"/>
      <c r="AG12" s="214" t="s">
        <v>153</v>
      </c>
      <c r="AH12" s="214">
        <v>0</v>
      </c>
      <c r="AI12" s="214"/>
      <c r="AJ12" s="214"/>
      <c r="AK12" s="214"/>
      <c r="AL12" s="214"/>
      <c r="AM12" s="214"/>
      <c r="AN12" s="214"/>
      <c r="AO12" s="214"/>
      <c r="AP12" s="214"/>
      <c r="AQ12" s="214"/>
      <c r="AR12" s="214"/>
      <c r="AS12" s="214"/>
      <c r="AT12" s="214"/>
      <c r="AU12" s="214"/>
      <c r="AV12" s="214"/>
      <c r="AW12" s="214"/>
      <c r="AX12" s="214"/>
      <c r="AY12" s="214"/>
      <c r="AZ12" s="214"/>
      <c r="BA12" s="214"/>
      <c r="BB12" s="214"/>
      <c r="BC12" s="214"/>
      <c r="BD12" s="214"/>
      <c r="BE12" s="214"/>
      <c r="BF12" s="214"/>
      <c r="BG12" s="214"/>
      <c r="BH12" s="214"/>
    </row>
    <row r="13" spans="1:60" outlineLevel="1" x14ac:dyDescent="0.2">
      <c r="A13" s="238">
        <v>2</v>
      </c>
      <c r="B13" s="239" t="s">
        <v>155</v>
      </c>
      <c r="C13" s="250" t="s">
        <v>267</v>
      </c>
      <c r="D13" s="240" t="s">
        <v>157</v>
      </c>
      <c r="E13" s="241">
        <v>30</v>
      </c>
      <c r="F13" s="242"/>
      <c r="G13" s="243">
        <f>ROUND(E13*F13,2)</f>
        <v>0</v>
      </c>
      <c r="H13" s="242"/>
      <c r="I13" s="243">
        <f>ROUND(E13*H13,2)</f>
        <v>0</v>
      </c>
      <c r="J13" s="242"/>
      <c r="K13" s="243">
        <f>ROUND(E13*J13,2)</f>
        <v>0</v>
      </c>
      <c r="L13" s="243">
        <v>12</v>
      </c>
      <c r="M13" s="243">
        <f>G13*(1+L13/100)</f>
        <v>0</v>
      </c>
      <c r="N13" s="241">
        <v>2.5100000000000001E-3</v>
      </c>
      <c r="O13" s="241">
        <f>ROUND(E13*N13,2)</f>
        <v>0.08</v>
      </c>
      <c r="P13" s="241">
        <v>0</v>
      </c>
      <c r="Q13" s="241">
        <f>ROUND(E13*P13,2)</f>
        <v>0</v>
      </c>
      <c r="R13" s="243" t="s">
        <v>144</v>
      </c>
      <c r="S13" s="243" t="s">
        <v>145</v>
      </c>
      <c r="T13" s="244" t="s">
        <v>146</v>
      </c>
      <c r="U13" s="224">
        <v>0.18232999999999999</v>
      </c>
      <c r="V13" s="224">
        <f>ROUND(E13*U13,2)</f>
        <v>5.47</v>
      </c>
      <c r="W13" s="224"/>
      <c r="X13" s="224" t="s">
        <v>147</v>
      </c>
      <c r="Y13" s="224" t="s">
        <v>148</v>
      </c>
      <c r="Z13" s="214"/>
      <c r="AA13" s="214"/>
      <c r="AB13" s="214"/>
      <c r="AC13" s="214"/>
      <c r="AD13" s="214"/>
      <c r="AE13" s="214"/>
      <c r="AF13" s="214"/>
      <c r="AG13" s="214" t="s">
        <v>149</v>
      </c>
      <c r="AH13" s="214"/>
      <c r="AI13" s="214"/>
      <c r="AJ13" s="214"/>
      <c r="AK13" s="214"/>
      <c r="AL13" s="214"/>
      <c r="AM13" s="214"/>
      <c r="AN13" s="214"/>
      <c r="AO13" s="214"/>
      <c r="AP13" s="214"/>
      <c r="AQ13" s="214"/>
      <c r="AR13" s="214"/>
      <c r="AS13" s="214"/>
      <c r="AT13" s="214"/>
      <c r="AU13" s="214"/>
      <c r="AV13" s="214"/>
      <c r="AW13" s="214"/>
      <c r="AX13" s="214"/>
      <c r="AY13" s="214"/>
      <c r="AZ13" s="214"/>
      <c r="BA13" s="214"/>
      <c r="BB13" s="214"/>
      <c r="BC13" s="214"/>
      <c r="BD13" s="214"/>
      <c r="BE13" s="214"/>
      <c r="BF13" s="214"/>
      <c r="BG13" s="214"/>
      <c r="BH13" s="214"/>
    </row>
    <row r="14" spans="1:60" outlineLevel="2" x14ac:dyDescent="0.2">
      <c r="A14" s="221"/>
      <c r="B14" s="222"/>
      <c r="C14" s="252" t="s">
        <v>152</v>
      </c>
      <c r="D14" s="225"/>
      <c r="E14" s="226"/>
      <c r="F14" s="224"/>
      <c r="G14" s="224"/>
      <c r="H14" s="224"/>
      <c r="I14" s="224"/>
      <c r="J14" s="224"/>
      <c r="K14" s="224"/>
      <c r="L14" s="224"/>
      <c r="M14" s="224"/>
      <c r="N14" s="223"/>
      <c r="O14" s="223"/>
      <c r="P14" s="223"/>
      <c r="Q14" s="223"/>
      <c r="R14" s="224"/>
      <c r="S14" s="224"/>
      <c r="T14" s="224"/>
      <c r="U14" s="224"/>
      <c r="V14" s="224"/>
      <c r="W14" s="224"/>
      <c r="X14" s="224"/>
      <c r="Y14" s="224"/>
      <c r="Z14" s="214"/>
      <c r="AA14" s="214"/>
      <c r="AB14" s="214"/>
      <c r="AC14" s="214"/>
      <c r="AD14" s="214"/>
      <c r="AE14" s="214"/>
      <c r="AF14" s="214"/>
      <c r="AG14" s="214" t="s">
        <v>153</v>
      </c>
      <c r="AH14" s="214">
        <v>0</v>
      </c>
      <c r="AI14" s="214"/>
      <c r="AJ14" s="214"/>
      <c r="AK14" s="214"/>
      <c r="AL14" s="214"/>
      <c r="AM14" s="214"/>
      <c r="AN14" s="214"/>
      <c r="AO14" s="214"/>
      <c r="AP14" s="214"/>
      <c r="AQ14" s="214"/>
      <c r="AR14" s="214"/>
      <c r="AS14" s="214"/>
      <c r="AT14" s="214"/>
      <c r="AU14" s="214"/>
      <c r="AV14" s="214"/>
      <c r="AW14" s="214"/>
      <c r="AX14" s="214"/>
      <c r="AY14" s="214"/>
      <c r="AZ14" s="214"/>
      <c r="BA14" s="214"/>
      <c r="BB14" s="214"/>
      <c r="BC14" s="214"/>
      <c r="BD14" s="214"/>
      <c r="BE14" s="214"/>
      <c r="BF14" s="214"/>
      <c r="BG14" s="214"/>
      <c r="BH14" s="214"/>
    </row>
    <row r="15" spans="1:60" outlineLevel="3" x14ac:dyDescent="0.2">
      <c r="A15" s="221"/>
      <c r="B15" s="222"/>
      <c r="C15" s="252" t="s">
        <v>158</v>
      </c>
      <c r="D15" s="225"/>
      <c r="E15" s="226">
        <v>30</v>
      </c>
      <c r="F15" s="224"/>
      <c r="G15" s="224"/>
      <c r="H15" s="224"/>
      <c r="I15" s="224"/>
      <c r="J15" s="224"/>
      <c r="K15" s="224"/>
      <c r="L15" s="224"/>
      <c r="M15" s="224"/>
      <c r="N15" s="223"/>
      <c r="O15" s="223"/>
      <c r="P15" s="223"/>
      <c r="Q15" s="223"/>
      <c r="R15" s="224"/>
      <c r="S15" s="224"/>
      <c r="T15" s="224"/>
      <c r="U15" s="224"/>
      <c r="V15" s="224"/>
      <c r="W15" s="224"/>
      <c r="X15" s="224"/>
      <c r="Y15" s="224"/>
      <c r="Z15" s="214"/>
      <c r="AA15" s="214"/>
      <c r="AB15" s="214"/>
      <c r="AC15" s="214"/>
      <c r="AD15" s="214"/>
      <c r="AE15" s="214"/>
      <c r="AF15" s="214"/>
      <c r="AG15" s="214" t="s">
        <v>153</v>
      </c>
      <c r="AH15" s="214">
        <v>0</v>
      </c>
      <c r="AI15" s="214"/>
      <c r="AJ15" s="214"/>
      <c r="AK15" s="214"/>
      <c r="AL15" s="214"/>
      <c r="AM15" s="214"/>
      <c r="AN15" s="214"/>
      <c r="AO15" s="214"/>
      <c r="AP15" s="214"/>
      <c r="AQ15" s="214"/>
      <c r="AR15" s="214"/>
      <c r="AS15" s="214"/>
      <c r="AT15" s="214"/>
      <c r="AU15" s="214"/>
      <c r="AV15" s="214"/>
      <c r="AW15" s="214"/>
      <c r="AX15" s="214"/>
      <c r="AY15" s="214"/>
      <c r="AZ15" s="214"/>
      <c r="BA15" s="214"/>
      <c r="BB15" s="214"/>
      <c r="BC15" s="214"/>
      <c r="BD15" s="214"/>
      <c r="BE15" s="214"/>
      <c r="BF15" s="214"/>
      <c r="BG15" s="214"/>
      <c r="BH15" s="214"/>
    </row>
    <row r="16" spans="1:60" x14ac:dyDescent="0.2">
      <c r="A16" s="231" t="s">
        <v>139</v>
      </c>
      <c r="B16" s="232" t="s">
        <v>92</v>
      </c>
      <c r="C16" s="249" t="s">
        <v>93</v>
      </c>
      <c r="D16" s="233"/>
      <c r="E16" s="234"/>
      <c r="F16" s="235"/>
      <c r="G16" s="235">
        <f>SUMIF(AG17:AG24,"&lt;&gt;NOR",G17:G24)</f>
        <v>0</v>
      </c>
      <c r="H16" s="235"/>
      <c r="I16" s="235">
        <f>SUM(I17:I24)</f>
        <v>0</v>
      </c>
      <c r="J16" s="235"/>
      <c r="K16" s="235">
        <f>SUM(K17:K24)</f>
        <v>0</v>
      </c>
      <c r="L16" s="235"/>
      <c r="M16" s="235">
        <f>SUM(M17:M24)</f>
        <v>0</v>
      </c>
      <c r="N16" s="234"/>
      <c r="O16" s="234">
        <f>SUM(O17:O24)</f>
        <v>0.01</v>
      </c>
      <c r="P16" s="234"/>
      <c r="Q16" s="234">
        <f>SUM(Q17:Q24)</f>
        <v>0</v>
      </c>
      <c r="R16" s="235"/>
      <c r="S16" s="235"/>
      <c r="T16" s="236"/>
      <c r="U16" s="230"/>
      <c r="V16" s="230">
        <f>SUM(V17:V24)</f>
        <v>69.3</v>
      </c>
      <c r="W16" s="230"/>
      <c r="X16" s="230"/>
      <c r="Y16" s="230"/>
      <c r="AG16" t="s">
        <v>140</v>
      </c>
    </row>
    <row r="17" spans="1:60" ht="56.25" outlineLevel="1" x14ac:dyDescent="0.2">
      <c r="A17" s="238">
        <v>3</v>
      </c>
      <c r="B17" s="239" t="s">
        <v>159</v>
      </c>
      <c r="C17" s="250" t="s">
        <v>160</v>
      </c>
      <c r="D17" s="240" t="s">
        <v>161</v>
      </c>
      <c r="E17" s="241">
        <v>225</v>
      </c>
      <c r="F17" s="242"/>
      <c r="G17" s="243">
        <f>ROUND(E17*F17,2)</f>
        <v>0</v>
      </c>
      <c r="H17" s="242"/>
      <c r="I17" s="243">
        <f>ROUND(E17*H17,2)</f>
        <v>0</v>
      </c>
      <c r="J17" s="242"/>
      <c r="K17" s="243">
        <f>ROUND(E17*J17,2)</f>
        <v>0</v>
      </c>
      <c r="L17" s="243">
        <v>12</v>
      </c>
      <c r="M17" s="243">
        <f>G17*(1+L17/100)</f>
        <v>0</v>
      </c>
      <c r="N17" s="241">
        <v>4.0000000000000003E-5</v>
      </c>
      <c r="O17" s="241">
        <f>ROUND(E17*N17,2)</f>
        <v>0.01</v>
      </c>
      <c r="P17" s="241">
        <v>0</v>
      </c>
      <c r="Q17" s="241">
        <f>ROUND(E17*P17,2)</f>
        <v>0</v>
      </c>
      <c r="R17" s="243" t="s">
        <v>162</v>
      </c>
      <c r="S17" s="243" t="s">
        <v>145</v>
      </c>
      <c r="T17" s="244" t="s">
        <v>146</v>
      </c>
      <c r="U17" s="224">
        <v>0.308</v>
      </c>
      <c r="V17" s="224">
        <f>ROUND(E17*U17,2)</f>
        <v>69.3</v>
      </c>
      <c r="W17" s="224"/>
      <c r="X17" s="224" t="s">
        <v>147</v>
      </c>
      <c r="Y17" s="224" t="s">
        <v>148</v>
      </c>
      <c r="Z17" s="214"/>
      <c r="AA17" s="214"/>
      <c r="AB17" s="214"/>
      <c r="AC17" s="214"/>
      <c r="AD17" s="214"/>
      <c r="AE17" s="214"/>
      <c r="AF17" s="214"/>
      <c r="AG17" s="214" t="s">
        <v>149</v>
      </c>
      <c r="AH17" s="214"/>
      <c r="AI17" s="214"/>
      <c r="AJ17" s="214"/>
      <c r="AK17" s="214"/>
      <c r="AL17" s="214"/>
      <c r="AM17" s="214"/>
      <c r="AN17" s="214"/>
      <c r="AO17" s="214"/>
      <c r="AP17" s="214"/>
      <c r="AQ17" s="214"/>
      <c r="AR17" s="214"/>
      <c r="AS17" s="214"/>
      <c r="AT17" s="214"/>
      <c r="AU17" s="214"/>
      <c r="AV17" s="214"/>
      <c r="AW17" s="214"/>
      <c r="AX17" s="214"/>
      <c r="AY17" s="214"/>
      <c r="AZ17" s="214"/>
      <c r="BA17" s="214"/>
      <c r="BB17" s="214"/>
      <c r="BC17" s="214"/>
      <c r="BD17" s="214"/>
      <c r="BE17" s="214"/>
      <c r="BF17" s="214"/>
      <c r="BG17" s="214"/>
      <c r="BH17" s="214"/>
    </row>
    <row r="18" spans="1:60" outlineLevel="2" x14ac:dyDescent="0.2">
      <c r="A18" s="221"/>
      <c r="B18" s="222"/>
      <c r="C18" s="252" t="s">
        <v>152</v>
      </c>
      <c r="D18" s="225"/>
      <c r="E18" s="226"/>
      <c r="F18" s="224"/>
      <c r="G18" s="224"/>
      <c r="H18" s="224"/>
      <c r="I18" s="224"/>
      <c r="J18" s="224"/>
      <c r="K18" s="224"/>
      <c r="L18" s="224"/>
      <c r="M18" s="224"/>
      <c r="N18" s="223"/>
      <c r="O18" s="223"/>
      <c r="P18" s="223"/>
      <c r="Q18" s="223"/>
      <c r="R18" s="224"/>
      <c r="S18" s="224"/>
      <c r="T18" s="224"/>
      <c r="U18" s="224"/>
      <c r="V18" s="224"/>
      <c r="W18" s="224"/>
      <c r="X18" s="224"/>
      <c r="Y18" s="224"/>
      <c r="Z18" s="214"/>
      <c r="AA18" s="214"/>
      <c r="AB18" s="214"/>
      <c r="AC18" s="214"/>
      <c r="AD18" s="214"/>
      <c r="AE18" s="214"/>
      <c r="AF18" s="214"/>
      <c r="AG18" s="214" t="s">
        <v>153</v>
      </c>
      <c r="AH18" s="214">
        <v>0</v>
      </c>
      <c r="AI18" s="214"/>
      <c r="AJ18" s="214"/>
      <c r="AK18" s="214"/>
      <c r="AL18" s="214"/>
      <c r="AM18" s="214"/>
      <c r="AN18" s="214"/>
      <c r="AO18" s="214"/>
      <c r="AP18" s="214"/>
      <c r="AQ18" s="214"/>
      <c r="AR18" s="214"/>
      <c r="AS18" s="214"/>
      <c r="AT18" s="214"/>
      <c r="AU18" s="214"/>
      <c r="AV18" s="214"/>
      <c r="AW18" s="214"/>
      <c r="AX18" s="214"/>
      <c r="AY18" s="214"/>
      <c r="AZ18" s="214"/>
      <c r="BA18" s="214"/>
      <c r="BB18" s="214"/>
      <c r="BC18" s="214"/>
      <c r="BD18" s="214"/>
      <c r="BE18" s="214"/>
      <c r="BF18" s="214"/>
      <c r="BG18" s="214"/>
      <c r="BH18" s="214"/>
    </row>
    <row r="19" spans="1:60" outlineLevel="3" x14ac:dyDescent="0.2">
      <c r="A19" s="221"/>
      <c r="B19" s="222"/>
      <c r="C19" s="252" t="s">
        <v>163</v>
      </c>
      <c r="D19" s="225"/>
      <c r="E19" s="226">
        <v>225</v>
      </c>
      <c r="F19" s="224"/>
      <c r="G19" s="224"/>
      <c r="H19" s="224"/>
      <c r="I19" s="224"/>
      <c r="J19" s="224"/>
      <c r="K19" s="224"/>
      <c r="L19" s="224"/>
      <c r="M19" s="224"/>
      <c r="N19" s="223"/>
      <c r="O19" s="223"/>
      <c r="P19" s="223"/>
      <c r="Q19" s="223"/>
      <c r="R19" s="224"/>
      <c r="S19" s="224"/>
      <c r="T19" s="224"/>
      <c r="U19" s="224"/>
      <c r="V19" s="224"/>
      <c r="W19" s="224"/>
      <c r="X19" s="224"/>
      <c r="Y19" s="224"/>
      <c r="Z19" s="214"/>
      <c r="AA19" s="214"/>
      <c r="AB19" s="214"/>
      <c r="AC19" s="214"/>
      <c r="AD19" s="214"/>
      <c r="AE19" s="214"/>
      <c r="AF19" s="214"/>
      <c r="AG19" s="214" t="s">
        <v>153</v>
      </c>
      <c r="AH19" s="214">
        <v>0</v>
      </c>
      <c r="AI19" s="214"/>
      <c r="AJ19" s="214"/>
      <c r="AK19" s="214"/>
      <c r="AL19" s="214"/>
      <c r="AM19" s="214"/>
      <c r="AN19" s="214"/>
      <c r="AO19" s="214"/>
      <c r="AP19" s="214"/>
      <c r="AQ19" s="214"/>
      <c r="AR19" s="214"/>
      <c r="AS19" s="214"/>
      <c r="AT19" s="214"/>
      <c r="AU19" s="214"/>
      <c r="AV19" s="214"/>
      <c r="AW19" s="214"/>
      <c r="AX19" s="214"/>
      <c r="AY19" s="214"/>
      <c r="AZ19" s="214"/>
      <c r="BA19" s="214"/>
      <c r="BB19" s="214"/>
      <c r="BC19" s="214"/>
      <c r="BD19" s="214"/>
      <c r="BE19" s="214"/>
      <c r="BF19" s="214"/>
      <c r="BG19" s="214"/>
      <c r="BH19" s="214"/>
    </row>
    <row r="20" spans="1:60" outlineLevel="1" x14ac:dyDescent="0.2">
      <c r="A20" s="238">
        <v>4</v>
      </c>
      <c r="B20" s="239" t="s">
        <v>164</v>
      </c>
      <c r="C20" s="250" t="s">
        <v>165</v>
      </c>
      <c r="D20" s="240" t="s">
        <v>143</v>
      </c>
      <c r="E20" s="241">
        <v>1</v>
      </c>
      <c r="F20" s="242"/>
      <c r="G20" s="243">
        <f>ROUND(E20*F20,2)</f>
        <v>0</v>
      </c>
      <c r="H20" s="242"/>
      <c r="I20" s="243">
        <f>ROUND(E20*H20,2)</f>
        <v>0</v>
      </c>
      <c r="J20" s="242"/>
      <c r="K20" s="243">
        <f>ROUND(E20*J20,2)</f>
        <v>0</v>
      </c>
      <c r="L20" s="243">
        <v>12</v>
      </c>
      <c r="M20" s="243">
        <f>G20*(1+L20/100)</f>
        <v>0</v>
      </c>
      <c r="N20" s="241">
        <v>0</v>
      </c>
      <c r="O20" s="241">
        <f>ROUND(E20*N20,2)</f>
        <v>0</v>
      </c>
      <c r="P20" s="241">
        <v>0</v>
      </c>
      <c r="Q20" s="241">
        <f>ROUND(E20*P20,2)</f>
        <v>0</v>
      </c>
      <c r="R20" s="243"/>
      <c r="S20" s="243" t="s">
        <v>166</v>
      </c>
      <c r="T20" s="244" t="s">
        <v>167</v>
      </c>
      <c r="U20" s="224">
        <v>0</v>
      </c>
      <c r="V20" s="224">
        <f>ROUND(E20*U20,2)</f>
        <v>0</v>
      </c>
      <c r="W20" s="224"/>
      <c r="X20" s="224" t="s">
        <v>147</v>
      </c>
      <c r="Y20" s="224" t="s">
        <v>148</v>
      </c>
      <c r="Z20" s="214"/>
      <c r="AA20" s="214"/>
      <c r="AB20" s="214"/>
      <c r="AC20" s="214"/>
      <c r="AD20" s="214"/>
      <c r="AE20" s="214"/>
      <c r="AF20" s="214"/>
      <c r="AG20" s="214" t="s">
        <v>149</v>
      </c>
      <c r="AH20" s="214"/>
      <c r="AI20" s="214"/>
      <c r="AJ20" s="214"/>
      <c r="AK20" s="214"/>
      <c r="AL20" s="214"/>
      <c r="AM20" s="214"/>
      <c r="AN20" s="214"/>
      <c r="AO20" s="214"/>
      <c r="AP20" s="214"/>
      <c r="AQ20" s="214"/>
      <c r="AR20" s="214"/>
      <c r="AS20" s="214"/>
      <c r="AT20" s="214"/>
      <c r="AU20" s="214"/>
      <c r="AV20" s="214"/>
      <c r="AW20" s="214"/>
      <c r="AX20" s="214"/>
      <c r="AY20" s="214"/>
      <c r="AZ20" s="214"/>
      <c r="BA20" s="214"/>
      <c r="BB20" s="214"/>
      <c r="BC20" s="214"/>
      <c r="BD20" s="214"/>
      <c r="BE20" s="214"/>
      <c r="BF20" s="214"/>
      <c r="BG20" s="214"/>
      <c r="BH20" s="214"/>
    </row>
    <row r="21" spans="1:60" outlineLevel="2" x14ac:dyDescent="0.2">
      <c r="A21" s="221"/>
      <c r="B21" s="222"/>
      <c r="C21" s="253" t="s">
        <v>168</v>
      </c>
      <c r="D21" s="247"/>
      <c r="E21" s="247"/>
      <c r="F21" s="247"/>
      <c r="G21" s="247"/>
      <c r="H21" s="224"/>
      <c r="I21" s="224"/>
      <c r="J21" s="224"/>
      <c r="K21" s="224"/>
      <c r="L21" s="224"/>
      <c r="M21" s="224"/>
      <c r="N21" s="223"/>
      <c r="O21" s="223"/>
      <c r="P21" s="223"/>
      <c r="Q21" s="223"/>
      <c r="R21" s="224"/>
      <c r="S21" s="224"/>
      <c r="T21" s="224"/>
      <c r="U21" s="224"/>
      <c r="V21" s="224"/>
      <c r="W21" s="224"/>
      <c r="X21" s="224"/>
      <c r="Y21" s="224"/>
      <c r="Z21" s="214"/>
      <c r="AA21" s="214"/>
      <c r="AB21" s="214"/>
      <c r="AC21" s="214"/>
      <c r="AD21" s="214"/>
      <c r="AE21" s="214"/>
      <c r="AF21" s="214"/>
      <c r="AG21" s="214" t="s">
        <v>169</v>
      </c>
      <c r="AH21" s="214"/>
      <c r="AI21" s="214"/>
      <c r="AJ21" s="214"/>
      <c r="AK21" s="214"/>
      <c r="AL21" s="214"/>
      <c r="AM21" s="214"/>
      <c r="AN21" s="214"/>
      <c r="AO21" s="214"/>
      <c r="AP21" s="214"/>
      <c r="AQ21" s="214"/>
      <c r="AR21" s="214"/>
      <c r="AS21" s="214"/>
      <c r="AT21" s="214"/>
      <c r="AU21" s="214"/>
      <c r="AV21" s="214"/>
      <c r="AW21" s="214"/>
      <c r="AX21" s="214"/>
      <c r="AY21" s="214"/>
      <c r="AZ21" s="214"/>
      <c r="BA21" s="214"/>
      <c r="BB21" s="214"/>
      <c r="BC21" s="214"/>
      <c r="BD21" s="214"/>
      <c r="BE21" s="214"/>
      <c r="BF21" s="214"/>
      <c r="BG21" s="214"/>
      <c r="BH21" s="214"/>
    </row>
    <row r="22" spans="1:60" outlineLevel="2" x14ac:dyDescent="0.2">
      <c r="A22" s="221"/>
      <c r="B22" s="222"/>
      <c r="C22" s="252" t="s">
        <v>170</v>
      </c>
      <c r="D22" s="225"/>
      <c r="E22" s="226"/>
      <c r="F22" s="224"/>
      <c r="G22" s="224"/>
      <c r="H22" s="224"/>
      <c r="I22" s="224"/>
      <c r="J22" s="224"/>
      <c r="K22" s="224"/>
      <c r="L22" s="224"/>
      <c r="M22" s="224"/>
      <c r="N22" s="223"/>
      <c r="O22" s="223"/>
      <c r="P22" s="223"/>
      <c r="Q22" s="223"/>
      <c r="R22" s="224"/>
      <c r="S22" s="224"/>
      <c r="T22" s="224"/>
      <c r="U22" s="224"/>
      <c r="V22" s="224"/>
      <c r="W22" s="224"/>
      <c r="X22" s="224"/>
      <c r="Y22" s="224"/>
      <c r="Z22" s="214"/>
      <c r="AA22" s="214"/>
      <c r="AB22" s="214"/>
      <c r="AC22" s="214"/>
      <c r="AD22" s="214"/>
      <c r="AE22" s="214"/>
      <c r="AF22" s="214"/>
      <c r="AG22" s="214" t="s">
        <v>153</v>
      </c>
      <c r="AH22" s="214">
        <v>0</v>
      </c>
      <c r="AI22" s="214"/>
      <c r="AJ22" s="214"/>
      <c r="AK22" s="214"/>
      <c r="AL22" s="214"/>
      <c r="AM22" s="214"/>
      <c r="AN22" s="214"/>
      <c r="AO22" s="214"/>
      <c r="AP22" s="214"/>
      <c r="AQ22" s="214"/>
      <c r="AR22" s="214"/>
      <c r="AS22" s="214"/>
      <c r="AT22" s="214"/>
      <c r="AU22" s="214"/>
      <c r="AV22" s="214"/>
      <c r="AW22" s="214"/>
      <c r="AX22" s="214"/>
      <c r="AY22" s="214"/>
      <c r="AZ22" s="214"/>
      <c r="BA22" s="214"/>
      <c r="BB22" s="214"/>
      <c r="BC22" s="214"/>
      <c r="BD22" s="214"/>
      <c r="BE22" s="214"/>
      <c r="BF22" s="214"/>
      <c r="BG22" s="214"/>
      <c r="BH22" s="214"/>
    </row>
    <row r="23" spans="1:60" outlineLevel="3" x14ac:dyDescent="0.2">
      <c r="A23" s="221"/>
      <c r="B23" s="222"/>
      <c r="C23" s="252" t="s">
        <v>171</v>
      </c>
      <c r="D23" s="225"/>
      <c r="E23" s="226"/>
      <c r="F23" s="224"/>
      <c r="G23" s="224"/>
      <c r="H23" s="224"/>
      <c r="I23" s="224"/>
      <c r="J23" s="224"/>
      <c r="K23" s="224"/>
      <c r="L23" s="224"/>
      <c r="M23" s="224"/>
      <c r="N23" s="223"/>
      <c r="O23" s="223"/>
      <c r="P23" s="223"/>
      <c r="Q23" s="223"/>
      <c r="R23" s="224"/>
      <c r="S23" s="224"/>
      <c r="T23" s="224"/>
      <c r="U23" s="224"/>
      <c r="V23" s="224"/>
      <c r="W23" s="224"/>
      <c r="X23" s="224"/>
      <c r="Y23" s="224"/>
      <c r="Z23" s="214"/>
      <c r="AA23" s="214"/>
      <c r="AB23" s="214"/>
      <c r="AC23" s="214"/>
      <c r="AD23" s="214"/>
      <c r="AE23" s="214"/>
      <c r="AF23" s="214"/>
      <c r="AG23" s="214" t="s">
        <v>153</v>
      </c>
      <c r="AH23" s="214">
        <v>0</v>
      </c>
      <c r="AI23" s="214"/>
      <c r="AJ23" s="214"/>
      <c r="AK23" s="214"/>
      <c r="AL23" s="214"/>
      <c r="AM23" s="214"/>
      <c r="AN23" s="214"/>
      <c r="AO23" s="214"/>
      <c r="AP23" s="214"/>
      <c r="AQ23" s="214"/>
      <c r="AR23" s="214"/>
      <c r="AS23" s="214"/>
      <c r="AT23" s="214"/>
      <c r="AU23" s="214"/>
      <c r="AV23" s="214"/>
      <c r="AW23" s="214"/>
      <c r="AX23" s="214"/>
      <c r="AY23" s="214"/>
      <c r="AZ23" s="214"/>
      <c r="BA23" s="214"/>
      <c r="BB23" s="214"/>
      <c r="BC23" s="214"/>
      <c r="BD23" s="214"/>
      <c r="BE23" s="214"/>
      <c r="BF23" s="214"/>
      <c r="BG23" s="214"/>
      <c r="BH23" s="214"/>
    </row>
    <row r="24" spans="1:60" outlineLevel="3" x14ac:dyDescent="0.2">
      <c r="A24" s="221"/>
      <c r="B24" s="222"/>
      <c r="C24" s="252" t="s">
        <v>172</v>
      </c>
      <c r="D24" s="225"/>
      <c r="E24" s="226">
        <v>1</v>
      </c>
      <c r="F24" s="224"/>
      <c r="G24" s="224"/>
      <c r="H24" s="224"/>
      <c r="I24" s="224"/>
      <c r="J24" s="224"/>
      <c r="K24" s="224"/>
      <c r="L24" s="224"/>
      <c r="M24" s="224"/>
      <c r="N24" s="223"/>
      <c r="O24" s="223"/>
      <c r="P24" s="223"/>
      <c r="Q24" s="223"/>
      <c r="R24" s="224"/>
      <c r="S24" s="224"/>
      <c r="T24" s="224"/>
      <c r="U24" s="224"/>
      <c r="V24" s="224"/>
      <c r="W24" s="224"/>
      <c r="X24" s="224"/>
      <c r="Y24" s="224"/>
      <c r="Z24" s="214"/>
      <c r="AA24" s="214"/>
      <c r="AB24" s="214"/>
      <c r="AC24" s="214"/>
      <c r="AD24" s="214"/>
      <c r="AE24" s="214"/>
      <c r="AF24" s="214"/>
      <c r="AG24" s="214" t="s">
        <v>153</v>
      </c>
      <c r="AH24" s="214">
        <v>0</v>
      </c>
      <c r="AI24" s="214"/>
      <c r="AJ24" s="214"/>
      <c r="AK24" s="214"/>
      <c r="AL24" s="214"/>
      <c r="AM24" s="214"/>
      <c r="AN24" s="214"/>
      <c r="AO24" s="214"/>
      <c r="AP24" s="214"/>
      <c r="AQ24" s="214"/>
      <c r="AR24" s="214"/>
      <c r="AS24" s="214"/>
      <c r="AT24" s="214"/>
      <c r="AU24" s="214"/>
      <c r="AV24" s="214"/>
      <c r="AW24" s="214"/>
      <c r="AX24" s="214"/>
      <c r="AY24" s="214"/>
      <c r="AZ24" s="214"/>
      <c r="BA24" s="214"/>
      <c r="BB24" s="214"/>
      <c r="BC24" s="214"/>
      <c r="BD24" s="214"/>
      <c r="BE24" s="214"/>
      <c r="BF24" s="214"/>
      <c r="BG24" s="214"/>
      <c r="BH24" s="214"/>
    </row>
    <row r="25" spans="1:60" x14ac:dyDescent="0.2">
      <c r="A25" s="231" t="s">
        <v>139</v>
      </c>
      <c r="B25" s="232" t="s">
        <v>94</v>
      </c>
      <c r="C25" s="249" t="s">
        <v>95</v>
      </c>
      <c r="D25" s="233"/>
      <c r="E25" s="234"/>
      <c r="F25" s="235"/>
      <c r="G25" s="235">
        <f>SUMIF(AG26:AG29,"&lt;&gt;NOR",G26:G29)</f>
        <v>0</v>
      </c>
      <c r="H25" s="235"/>
      <c r="I25" s="235">
        <f>SUM(I26:I29)</f>
        <v>0</v>
      </c>
      <c r="J25" s="235"/>
      <c r="K25" s="235">
        <f>SUM(K26:K29)</f>
        <v>0</v>
      </c>
      <c r="L25" s="235"/>
      <c r="M25" s="235">
        <f>SUM(M26:M29)</f>
        <v>0</v>
      </c>
      <c r="N25" s="234"/>
      <c r="O25" s="234">
        <f>SUM(O26:O29)</f>
        <v>0</v>
      </c>
      <c r="P25" s="234"/>
      <c r="Q25" s="234">
        <f>SUM(Q26:Q29)</f>
        <v>0</v>
      </c>
      <c r="R25" s="235"/>
      <c r="S25" s="235"/>
      <c r="T25" s="236"/>
      <c r="U25" s="230"/>
      <c r="V25" s="230">
        <f>SUM(V26:V29)</f>
        <v>0</v>
      </c>
      <c r="W25" s="230"/>
      <c r="X25" s="230"/>
      <c r="Y25" s="230"/>
      <c r="AG25" t="s">
        <v>140</v>
      </c>
    </row>
    <row r="26" spans="1:60" ht="22.5" outlineLevel="1" x14ac:dyDescent="0.2">
      <c r="A26" s="238">
        <v>5</v>
      </c>
      <c r="B26" s="239" t="s">
        <v>173</v>
      </c>
      <c r="C26" s="250" t="s">
        <v>174</v>
      </c>
      <c r="D26" s="240" t="s">
        <v>143</v>
      </c>
      <c r="E26" s="241">
        <v>1</v>
      </c>
      <c r="F26" s="242"/>
      <c r="G26" s="243">
        <f>ROUND(E26*F26,2)</f>
        <v>0</v>
      </c>
      <c r="H26" s="242"/>
      <c r="I26" s="243">
        <f>ROUND(E26*H26,2)</f>
        <v>0</v>
      </c>
      <c r="J26" s="242"/>
      <c r="K26" s="243">
        <f>ROUND(E26*J26,2)</f>
        <v>0</v>
      </c>
      <c r="L26" s="243">
        <v>12</v>
      </c>
      <c r="M26" s="243">
        <f>G26*(1+L26/100)</f>
        <v>0</v>
      </c>
      <c r="N26" s="241">
        <v>0</v>
      </c>
      <c r="O26" s="241">
        <f>ROUND(E26*N26,2)</f>
        <v>0</v>
      </c>
      <c r="P26" s="241">
        <v>0</v>
      </c>
      <c r="Q26" s="241">
        <f>ROUND(E26*P26,2)</f>
        <v>0</v>
      </c>
      <c r="R26" s="243"/>
      <c r="S26" s="243" t="s">
        <v>166</v>
      </c>
      <c r="T26" s="244" t="s">
        <v>167</v>
      </c>
      <c r="U26" s="224">
        <v>0</v>
      </c>
      <c r="V26" s="224">
        <f>ROUND(E26*U26,2)</f>
        <v>0</v>
      </c>
      <c r="W26" s="224"/>
      <c r="X26" s="224" t="s">
        <v>147</v>
      </c>
      <c r="Y26" s="224" t="s">
        <v>148</v>
      </c>
      <c r="Z26" s="214"/>
      <c r="AA26" s="214"/>
      <c r="AB26" s="214"/>
      <c r="AC26" s="214"/>
      <c r="AD26" s="214"/>
      <c r="AE26" s="214"/>
      <c r="AF26" s="214"/>
      <c r="AG26" s="214" t="s">
        <v>149</v>
      </c>
      <c r="AH26" s="214"/>
      <c r="AI26" s="214"/>
      <c r="AJ26" s="214"/>
      <c r="AK26" s="214"/>
      <c r="AL26" s="214"/>
      <c r="AM26" s="214"/>
      <c r="AN26" s="214"/>
      <c r="AO26" s="214"/>
      <c r="AP26" s="214"/>
      <c r="AQ26" s="214"/>
      <c r="AR26" s="214"/>
      <c r="AS26" s="214"/>
      <c r="AT26" s="214"/>
      <c r="AU26" s="214"/>
      <c r="AV26" s="214"/>
      <c r="AW26" s="214"/>
      <c r="AX26" s="214"/>
      <c r="AY26" s="214"/>
      <c r="AZ26" s="214"/>
      <c r="BA26" s="214"/>
      <c r="BB26" s="214"/>
      <c r="BC26" s="214"/>
      <c r="BD26" s="214"/>
      <c r="BE26" s="214"/>
      <c r="BF26" s="214"/>
      <c r="BG26" s="214"/>
      <c r="BH26" s="214"/>
    </row>
    <row r="27" spans="1:60" outlineLevel="2" x14ac:dyDescent="0.2">
      <c r="A27" s="221"/>
      <c r="B27" s="222"/>
      <c r="C27" s="252" t="s">
        <v>170</v>
      </c>
      <c r="D27" s="225"/>
      <c r="E27" s="226"/>
      <c r="F27" s="224"/>
      <c r="G27" s="224"/>
      <c r="H27" s="224"/>
      <c r="I27" s="224"/>
      <c r="J27" s="224"/>
      <c r="K27" s="224"/>
      <c r="L27" s="224"/>
      <c r="M27" s="224"/>
      <c r="N27" s="223"/>
      <c r="O27" s="223"/>
      <c r="P27" s="223"/>
      <c r="Q27" s="223"/>
      <c r="R27" s="224"/>
      <c r="S27" s="224"/>
      <c r="T27" s="224"/>
      <c r="U27" s="224"/>
      <c r="V27" s="224"/>
      <c r="W27" s="224"/>
      <c r="X27" s="224"/>
      <c r="Y27" s="224"/>
      <c r="Z27" s="214"/>
      <c r="AA27" s="214"/>
      <c r="AB27" s="214"/>
      <c r="AC27" s="214"/>
      <c r="AD27" s="214"/>
      <c r="AE27" s="214"/>
      <c r="AF27" s="214"/>
      <c r="AG27" s="214" t="s">
        <v>153</v>
      </c>
      <c r="AH27" s="214">
        <v>0</v>
      </c>
      <c r="AI27" s="214"/>
      <c r="AJ27" s="214"/>
      <c r="AK27" s="214"/>
      <c r="AL27" s="214"/>
      <c r="AM27" s="214"/>
      <c r="AN27" s="214"/>
      <c r="AO27" s="214"/>
      <c r="AP27" s="214"/>
      <c r="AQ27" s="214"/>
      <c r="AR27" s="214"/>
      <c r="AS27" s="214"/>
      <c r="AT27" s="214"/>
      <c r="AU27" s="214"/>
      <c r="AV27" s="214"/>
      <c r="AW27" s="214"/>
      <c r="AX27" s="214"/>
      <c r="AY27" s="214"/>
      <c r="AZ27" s="214"/>
      <c r="BA27" s="214"/>
      <c r="BB27" s="214"/>
      <c r="BC27" s="214"/>
      <c r="BD27" s="214"/>
      <c r="BE27" s="214"/>
      <c r="BF27" s="214"/>
      <c r="BG27" s="214"/>
      <c r="BH27" s="214"/>
    </row>
    <row r="28" spans="1:60" outlineLevel="3" x14ac:dyDescent="0.2">
      <c r="A28" s="221"/>
      <c r="B28" s="222"/>
      <c r="C28" s="252" t="s">
        <v>171</v>
      </c>
      <c r="D28" s="225"/>
      <c r="E28" s="226"/>
      <c r="F28" s="224"/>
      <c r="G28" s="224"/>
      <c r="H28" s="224"/>
      <c r="I28" s="224"/>
      <c r="J28" s="224"/>
      <c r="K28" s="224"/>
      <c r="L28" s="224"/>
      <c r="M28" s="224"/>
      <c r="N28" s="223"/>
      <c r="O28" s="223"/>
      <c r="P28" s="223"/>
      <c r="Q28" s="223"/>
      <c r="R28" s="224"/>
      <c r="S28" s="224"/>
      <c r="T28" s="224"/>
      <c r="U28" s="224"/>
      <c r="V28" s="224"/>
      <c r="W28" s="224"/>
      <c r="X28" s="224"/>
      <c r="Y28" s="224"/>
      <c r="Z28" s="214"/>
      <c r="AA28" s="214"/>
      <c r="AB28" s="214"/>
      <c r="AC28" s="214"/>
      <c r="AD28" s="214"/>
      <c r="AE28" s="214"/>
      <c r="AF28" s="214"/>
      <c r="AG28" s="214" t="s">
        <v>153</v>
      </c>
      <c r="AH28" s="214">
        <v>0</v>
      </c>
      <c r="AI28" s="214"/>
      <c r="AJ28" s="214"/>
      <c r="AK28" s="214"/>
      <c r="AL28" s="214"/>
      <c r="AM28" s="214"/>
      <c r="AN28" s="214"/>
      <c r="AO28" s="214"/>
      <c r="AP28" s="214"/>
      <c r="AQ28" s="214"/>
      <c r="AR28" s="214"/>
      <c r="AS28" s="214"/>
      <c r="AT28" s="214"/>
      <c r="AU28" s="214"/>
      <c r="AV28" s="214"/>
      <c r="AW28" s="214"/>
      <c r="AX28" s="214"/>
      <c r="AY28" s="214"/>
      <c r="AZ28" s="214"/>
      <c r="BA28" s="214"/>
      <c r="BB28" s="214"/>
      <c r="BC28" s="214"/>
      <c r="BD28" s="214"/>
      <c r="BE28" s="214"/>
      <c r="BF28" s="214"/>
      <c r="BG28" s="214"/>
      <c r="BH28" s="214"/>
    </row>
    <row r="29" spans="1:60" outlineLevel="3" x14ac:dyDescent="0.2">
      <c r="A29" s="221"/>
      <c r="B29" s="222"/>
      <c r="C29" s="252" t="s">
        <v>172</v>
      </c>
      <c r="D29" s="225"/>
      <c r="E29" s="226">
        <v>1</v>
      </c>
      <c r="F29" s="224"/>
      <c r="G29" s="224"/>
      <c r="H29" s="224"/>
      <c r="I29" s="224"/>
      <c r="J29" s="224"/>
      <c r="K29" s="224"/>
      <c r="L29" s="224"/>
      <c r="M29" s="224"/>
      <c r="N29" s="223"/>
      <c r="O29" s="223"/>
      <c r="P29" s="223"/>
      <c r="Q29" s="223"/>
      <c r="R29" s="224"/>
      <c r="S29" s="224"/>
      <c r="T29" s="224"/>
      <c r="U29" s="224"/>
      <c r="V29" s="224"/>
      <c r="W29" s="224"/>
      <c r="X29" s="224"/>
      <c r="Y29" s="224"/>
      <c r="Z29" s="214"/>
      <c r="AA29" s="214"/>
      <c r="AB29" s="214"/>
      <c r="AC29" s="214"/>
      <c r="AD29" s="214"/>
      <c r="AE29" s="214"/>
      <c r="AF29" s="214"/>
      <c r="AG29" s="214" t="s">
        <v>153</v>
      </c>
      <c r="AH29" s="214">
        <v>0</v>
      </c>
      <c r="AI29" s="214"/>
      <c r="AJ29" s="214"/>
      <c r="AK29" s="214"/>
      <c r="AL29" s="214"/>
      <c r="AM29" s="214"/>
      <c r="AN29" s="214"/>
      <c r="AO29" s="214"/>
      <c r="AP29" s="214"/>
      <c r="AQ29" s="214"/>
      <c r="AR29" s="214"/>
      <c r="AS29" s="214"/>
      <c r="AT29" s="214"/>
      <c r="AU29" s="214"/>
      <c r="AV29" s="214"/>
      <c r="AW29" s="214"/>
      <c r="AX29" s="214"/>
      <c r="AY29" s="214"/>
      <c r="AZ29" s="214"/>
      <c r="BA29" s="214"/>
      <c r="BB29" s="214"/>
      <c r="BC29" s="214"/>
      <c r="BD29" s="214"/>
      <c r="BE29" s="214"/>
      <c r="BF29" s="214"/>
      <c r="BG29" s="214"/>
      <c r="BH29" s="214"/>
    </row>
    <row r="30" spans="1:60" x14ac:dyDescent="0.2">
      <c r="A30" s="231" t="s">
        <v>139</v>
      </c>
      <c r="B30" s="232" t="s">
        <v>96</v>
      </c>
      <c r="C30" s="249" t="s">
        <v>97</v>
      </c>
      <c r="D30" s="233"/>
      <c r="E30" s="234"/>
      <c r="F30" s="235"/>
      <c r="G30" s="235">
        <f>SUMIF(AG31:AG35,"&lt;&gt;NOR",G31:G35)</f>
        <v>0</v>
      </c>
      <c r="H30" s="235"/>
      <c r="I30" s="235">
        <f>SUM(I31:I35)</f>
        <v>0</v>
      </c>
      <c r="J30" s="235"/>
      <c r="K30" s="235">
        <f>SUM(K31:K35)</f>
        <v>0</v>
      </c>
      <c r="L30" s="235"/>
      <c r="M30" s="235">
        <f>SUM(M31:M35)</f>
        <v>0</v>
      </c>
      <c r="N30" s="234"/>
      <c r="O30" s="234">
        <f>SUM(O31:O35)</f>
        <v>0</v>
      </c>
      <c r="P30" s="234"/>
      <c r="Q30" s="234">
        <f>SUM(Q31:Q35)</f>
        <v>0</v>
      </c>
      <c r="R30" s="235"/>
      <c r="S30" s="235"/>
      <c r="T30" s="236"/>
      <c r="U30" s="230"/>
      <c r="V30" s="230">
        <f>SUM(V31:V35)</f>
        <v>0.33</v>
      </c>
      <c r="W30" s="230"/>
      <c r="X30" s="230"/>
      <c r="Y30" s="230"/>
      <c r="AG30" t="s">
        <v>140</v>
      </c>
    </row>
    <row r="31" spans="1:60" ht="22.5" outlineLevel="1" x14ac:dyDescent="0.2">
      <c r="A31" s="238">
        <v>6</v>
      </c>
      <c r="B31" s="239" t="s">
        <v>175</v>
      </c>
      <c r="C31" s="250" t="s">
        <v>176</v>
      </c>
      <c r="D31" s="240" t="s">
        <v>177</v>
      </c>
      <c r="E31" s="241">
        <v>0.17299999999999999</v>
      </c>
      <c r="F31" s="242"/>
      <c r="G31" s="243">
        <f>ROUND(E31*F31,2)</f>
        <v>0</v>
      </c>
      <c r="H31" s="242"/>
      <c r="I31" s="243">
        <f>ROUND(E31*H31,2)</f>
        <v>0</v>
      </c>
      <c r="J31" s="242"/>
      <c r="K31" s="243">
        <f>ROUND(E31*J31,2)</f>
        <v>0</v>
      </c>
      <c r="L31" s="243">
        <v>12</v>
      </c>
      <c r="M31" s="243">
        <f>G31*(1+L31/100)</f>
        <v>0</v>
      </c>
      <c r="N31" s="241">
        <v>0</v>
      </c>
      <c r="O31" s="241">
        <f>ROUND(E31*N31,2)</f>
        <v>0</v>
      </c>
      <c r="P31" s="241">
        <v>0</v>
      </c>
      <c r="Q31" s="241">
        <f>ROUND(E31*P31,2)</f>
        <v>0</v>
      </c>
      <c r="R31" s="243" t="s">
        <v>144</v>
      </c>
      <c r="S31" s="243" t="s">
        <v>145</v>
      </c>
      <c r="T31" s="244" t="s">
        <v>146</v>
      </c>
      <c r="U31" s="224">
        <v>1.8919999999999999</v>
      </c>
      <c r="V31" s="224">
        <f>ROUND(E31*U31,2)</f>
        <v>0.33</v>
      </c>
      <c r="W31" s="224"/>
      <c r="X31" s="224" t="s">
        <v>178</v>
      </c>
      <c r="Y31" s="224" t="s">
        <v>148</v>
      </c>
      <c r="Z31" s="214"/>
      <c r="AA31" s="214"/>
      <c r="AB31" s="214"/>
      <c r="AC31" s="214"/>
      <c r="AD31" s="214"/>
      <c r="AE31" s="214"/>
      <c r="AF31" s="214"/>
      <c r="AG31" s="214" t="s">
        <v>179</v>
      </c>
      <c r="AH31" s="214"/>
      <c r="AI31" s="214"/>
      <c r="AJ31" s="214"/>
      <c r="AK31" s="214"/>
      <c r="AL31" s="214"/>
      <c r="AM31" s="214"/>
      <c r="AN31" s="214"/>
      <c r="AO31" s="214"/>
      <c r="AP31" s="214"/>
      <c r="AQ31" s="214"/>
      <c r="AR31" s="214"/>
      <c r="AS31" s="214"/>
      <c r="AT31" s="214"/>
      <c r="AU31" s="214"/>
      <c r="AV31" s="214"/>
      <c r="AW31" s="214"/>
      <c r="AX31" s="214"/>
      <c r="AY31" s="214"/>
      <c r="AZ31" s="214"/>
      <c r="BA31" s="214"/>
      <c r="BB31" s="214"/>
      <c r="BC31" s="214"/>
      <c r="BD31" s="214"/>
      <c r="BE31" s="214"/>
      <c r="BF31" s="214"/>
      <c r="BG31" s="214"/>
      <c r="BH31" s="214"/>
    </row>
    <row r="32" spans="1:60" outlineLevel="2" x14ac:dyDescent="0.2">
      <c r="A32" s="221"/>
      <c r="B32" s="222"/>
      <c r="C32" s="251" t="s">
        <v>180</v>
      </c>
      <c r="D32" s="246"/>
      <c r="E32" s="246"/>
      <c r="F32" s="246"/>
      <c r="G32" s="246"/>
      <c r="H32" s="224"/>
      <c r="I32" s="224"/>
      <c r="J32" s="224"/>
      <c r="K32" s="224"/>
      <c r="L32" s="224"/>
      <c r="M32" s="224"/>
      <c r="N32" s="223"/>
      <c r="O32" s="223"/>
      <c r="P32" s="223"/>
      <c r="Q32" s="223"/>
      <c r="R32" s="224"/>
      <c r="S32" s="224"/>
      <c r="T32" s="224"/>
      <c r="U32" s="224"/>
      <c r="V32" s="224"/>
      <c r="W32" s="224"/>
      <c r="X32" s="224"/>
      <c r="Y32" s="224"/>
      <c r="Z32" s="214"/>
      <c r="AA32" s="214"/>
      <c r="AB32" s="214"/>
      <c r="AC32" s="214"/>
      <c r="AD32" s="214"/>
      <c r="AE32" s="214"/>
      <c r="AF32" s="214"/>
      <c r="AG32" s="214" t="s">
        <v>151</v>
      </c>
      <c r="AH32" s="214"/>
      <c r="AI32" s="214"/>
      <c r="AJ32" s="214"/>
      <c r="AK32" s="214"/>
      <c r="AL32" s="214"/>
      <c r="AM32" s="214"/>
      <c r="AN32" s="214"/>
      <c r="AO32" s="214"/>
      <c r="AP32" s="214"/>
      <c r="AQ32" s="214"/>
      <c r="AR32" s="214"/>
      <c r="AS32" s="214"/>
      <c r="AT32" s="214"/>
      <c r="AU32" s="214"/>
      <c r="AV32" s="214"/>
      <c r="AW32" s="214"/>
      <c r="AX32" s="214"/>
      <c r="AY32" s="214"/>
      <c r="AZ32" s="214"/>
      <c r="BA32" s="214"/>
      <c r="BB32" s="214"/>
      <c r="BC32" s="214"/>
      <c r="BD32" s="214"/>
      <c r="BE32" s="214"/>
      <c r="BF32" s="214"/>
      <c r="BG32" s="214"/>
      <c r="BH32" s="214"/>
    </row>
    <row r="33" spans="1:60" outlineLevel="2" x14ac:dyDescent="0.2">
      <c r="A33" s="221"/>
      <c r="B33" s="222"/>
      <c r="C33" s="252" t="s">
        <v>181</v>
      </c>
      <c r="D33" s="225"/>
      <c r="E33" s="226"/>
      <c r="F33" s="224"/>
      <c r="G33" s="224"/>
      <c r="H33" s="224"/>
      <c r="I33" s="224"/>
      <c r="J33" s="224"/>
      <c r="K33" s="224"/>
      <c r="L33" s="224"/>
      <c r="M33" s="224"/>
      <c r="N33" s="223"/>
      <c r="O33" s="223"/>
      <c r="P33" s="223"/>
      <c r="Q33" s="223"/>
      <c r="R33" s="224"/>
      <c r="S33" s="224"/>
      <c r="T33" s="224"/>
      <c r="U33" s="224"/>
      <c r="V33" s="224"/>
      <c r="W33" s="224"/>
      <c r="X33" s="224"/>
      <c r="Y33" s="224"/>
      <c r="Z33" s="214"/>
      <c r="AA33" s="214"/>
      <c r="AB33" s="214"/>
      <c r="AC33" s="214"/>
      <c r="AD33" s="214"/>
      <c r="AE33" s="214"/>
      <c r="AF33" s="214"/>
      <c r="AG33" s="214" t="s">
        <v>153</v>
      </c>
      <c r="AH33" s="214">
        <v>0</v>
      </c>
      <c r="AI33" s="214"/>
      <c r="AJ33" s="214"/>
      <c r="AK33" s="214"/>
      <c r="AL33" s="214"/>
      <c r="AM33" s="214"/>
      <c r="AN33" s="214"/>
      <c r="AO33" s="214"/>
      <c r="AP33" s="214"/>
      <c r="AQ33" s="214"/>
      <c r="AR33" s="214"/>
      <c r="AS33" s="214"/>
      <c r="AT33" s="214"/>
      <c r="AU33" s="214"/>
      <c r="AV33" s="214"/>
      <c r="AW33" s="214"/>
      <c r="AX33" s="214"/>
      <c r="AY33" s="214"/>
      <c r="AZ33" s="214"/>
      <c r="BA33" s="214"/>
      <c r="BB33" s="214"/>
      <c r="BC33" s="214"/>
      <c r="BD33" s="214"/>
      <c r="BE33" s="214"/>
      <c r="BF33" s="214"/>
      <c r="BG33" s="214"/>
      <c r="BH33" s="214"/>
    </row>
    <row r="34" spans="1:60" outlineLevel="3" x14ac:dyDescent="0.2">
      <c r="A34" s="221"/>
      <c r="B34" s="222"/>
      <c r="C34" s="252" t="s">
        <v>182</v>
      </c>
      <c r="D34" s="225"/>
      <c r="E34" s="226"/>
      <c r="F34" s="224"/>
      <c r="G34" s="224"/>
      <c r="H34" s="224"/>
      <c r="I34" s="224"/>
      <c r="J34" s="224"/>
      <c r="K34" s="224"/>
      <c r="L34" s="224"/>
      <c r="M34" s="224"/>
      <c r="N34" s="223"/>
      <c r="O34" s="223"/>
      <c r="P34" s="223"/>
      <c r="Q34" s="223"/>
      <c r="R34" s="224"/>
      <c r="S34" s="224"/>
      <c r="T34" s="224"/>
      <c r="U34" s="224"/>
      <c r="V34" s="224"/>
      <c r="W34" s="224"/>
      <c r="X34" s="224"/>
      <c r="Y34" s="224"/>
      <c r="Z34" s="214"/>
      <c r="AA34" s="214"/>
      <c r="AB34" s="214"/>
      <c r="AC34" s="214"/>
      <c r="AD34" s="214"/>
      <c r="AE34" s="214"/>
      <c r="AF34" s="214"/>
      <c r="AG34" s="214" t="s">
        <v>153</v>
      </c>
      <c r="AH34" s="214">
        <v>0</v>
      </c>
      <c r="AI34" s="214"/>
      <c r="AJ34" s="214"/>
      <c r="AK34" s="214"/>
      <c r="AL34" s="214"/>
      <c r="AM34" s="214"/>
      <c r="AN34" s="214"/>
      <c r="AO34" s="214"/>
      <c r="AP34" s="214"/>
      <c r="AQ34" s="214"/>
      <c r="AR34" s="214"/>
      <c r="AS34" s="214"/>
      <c r="AT34" s="214"/>
      <c r="AU34" s="214"/>
      <c r="AV34" s="214"/>
      <c r="AW34" s="214"/>
      <c r="AX34" s="214"/>
      <c r="AY34" s="214"/>
      <c r="AZ34" s="214"/>
      <c r="BA34" s="214"/>
      <c r="BB34" s="214"/>
      <c r="BC34" s="214"/>
      <c r="BD34" s="214"/>
      <c r="BE34" s="214"/>
      <c r="BF34" s="214"/>
      <c r="BG34" s="214"/>
      <c r="BH34" s="214"/>
    </row>
    <row r="35" spans="1:60" outlineLevel="3" x14ac:dyDescent="0.2">
      <c r="A35" s="221"/>
      <c r="B35" s="222"/>
      <c r="C35" s="252" t="s">
        <v>183</v>
      </c>
      <c r="D35" s="225"/>
      <c r="E35" s="226">
        <v>0.17299999999999999</v>
      </c>
      <c r="F35" s="224"/>
      <c r="G35" s="224"/>
      <c r="H35" s="224"/>
      <c r="I35" s="224"/>
      <c r="J35" s="224"/>
      <c r="K35" s="224"/>
      <c r="L35" s="224"/>
      <c r="M35" s="224"/>
      <c r="N35" s="223"/>
      <c r="O35" s="223"/>
      <c r="P35" s="223"/>
      <c r="Q35" s="223"/>
      <c r="R35" s="224"/>
      <c r="S35" s="224"/>
      <c r="T35" s="224"/>
      <c r="U35" s="224"/>
      <c r="V35" s="224"/>
      <c r="W35" s="224"/>
      <c r="X35" s="224"/>
      <c r="Y35" s="224"/>
      <c r="Z35" s="214"/>
      <c r="AA35" s="214"/>
      <c r="AB35" s="214"/>
      <c r="AC35" s="214"/>
      <c r="AD35" s="214"/>
      <c r="AE35" s="214"/>
      <c r="AF35" s="214"/>
      <c r="AG35" s="214" t="s">
        <v>153</v>
      </c>
      <c r="AH35" s="214">
        <v>0</v>
      </c>
      <c r="AI35" s="214"/>
      <c r="AJ35" s="214"/>
      <c r="AK35" s="214"/>
      <c r="AL35" s="214"/>
      <c r="AM35" s="214"/>
      <c r="AN35" s="214"/>
      <c r="AO35" s="214"/>
      <c r="AP35" s="214"/>
      <c r="AQ35" s="214"/>
      <c r="AR35" s="214"/>
      <c r="AS35" s="214"/>
      <c r="AT35" s="214"/>
      <c r="AU35" s="214"/>
      <c r="AV35" s="214"/>
      <c r="AW35" s="214"/>
      <c r="AX35" s="214"/>
      <c r="AY35" s="214"/>
      <c r="AZ35" s="214"/>
      <c r="BA35" s="214"/>
      <c r="BB35" s="214"/>
      <c r="BC35" s="214"/>
      <c r="BD35" s="214"/>
      <c r="BE35" s="214"/>
      <c r="BF35" s="214"/>
      <c r="BG35" s="214"/>
      <c r="BH35" s="214"/>
    </row>
    <row r="36" spans="1:60" x14ac:dyDescent="0.2">
      <c r="A36" s="231" t="s">
        <v>139</v>
      </c>
      <c r="B36" s="232" t="s">
        <v>98</v>
      </c>
      <c r="C36" s="249" t="s">
        <v>99</v>
      </c>
      <c r="D36" s="233"/>
      <c r="E36" s="234"/>
      <c r="F36" s="235"/>
      <c r="G36" s="235">
        <f>SUMIF(AG37:AG41,"&lt;&gt;NOR",G37:G41)</f>
        <v>0</v>
      </c>
      <c r="H36" s="235"/>
      <c r="I36" s="235">
        <f>SUM(I37:I41)</f>
        <v>0</v>
      </c>
      <c r="J36" s="235"/>
      <c r="K36" s="235">
        <f>SUM(K37:K41)</f>
        <v>0</v>
      </c>
      <c r="L36" s="235"/>
      <c r="M36" s="235">
        <f>SUM(M37:M41)</f>
        <v>0</v>
      </c>
      <c r="N36" s="234"/>
      <c r="O36" s="234">
        <f>SUM(O37:O41)</f>
        <v>0.01</v>
      </c>
      <c r="P36" s="234"/>
      <c r="Q36" s="234">
        <f>SUM(Q37:Q41)</f>
        <v>0</v>
      </c>
      <c r="R36" s="235"/>
      <c r="S36" s="235"/>
      <c r="T36" s="236"/>
      <c r="U36" s="230"/>
      <c r="V36" s="230">
        <f>SUM(V37:V41)</f>
        <v>6.05</v>
      </c>
      <c r="W36" s="230"/>
      <c r="X36" s="230"/>
      <c r="Y36" s="230"/>
      <c r="AG36" t="s">
        <v>140</v>
      </c>
    </row>
    <row r="37" spans="1:60" outlineLevel="1" x14ac:dyDescent="0.2">
      <c r="A37" s="238">
        <v>7</v>
      </c>
      <c r="B37" s="239" t="s">
        <v>184</v>
      </c>
      <c r="C37" s="250" t="s">
        <v>185</v>
      </c>
      <c r="D37" s="240" t="s">
        <v>161</v>
      </c>
      <c r="E37" s="241">
        <v>45</v>
      </c>
      <c r="F37" s="242"/>
      <c r="G37" s="243">
        <f>ROUND(E37*F37,2)</f>
        <v>0</v>
      </c>
      <c r="H37" s="242"/>
      <c r="I37" s="243">
        <f>ROUND(E37*H37,2)</f>
        <v>0</v>
      </c>
      <c r="J37" s="242"/>
      <c r="K37" s="243">
        <f>ROUND(E37*J37,2)</f>
        <v>0</v>
      </c>
      <c r="L37" s="243">
        <v>12</v>
      </c>
      <c r="M37" s="243">
        <f>G37*(1+L37/100)</f>
        <v>0</v>
      </c>
      <c r="N37" s="241">
        <v>6.9999999999999994E-5</v>
      </c>
      <c r="O37" s="241">
        <f>ROUND(E37*N37,2)</f>
        <v>0</v>
      </c>
      <c r="P37" s="241">
        <v>0</v>
      </c>
      <c r="Q37" s="241">
        <f>ROUND(E37*P37,2)</f>
        <v>0</v>
      </c>
      <c r="R37" s="243" t="s">
        <v>186</v>
      </c>
      <c r="S37" s="243" t="s">
        <v>145</v>
      </c>
      <c r="T37" s="244" t="s">
        <v>146</v>
      </c>
      <c r="U37" s="224">
        <v>3.2480000000000002E-2</v>
      </c>
      <c r="V37" s="224">
        <f>ROUND(E37*U37,2)</f>
        <v>1.46</v>
      </c>
      <c r="W37" s="224"/>
      <c r="X37" s="224" t="s">
        <v>147</v>
      </c>
      <c r="Y37" s="224" t="s">
        <v>148</v>
      </c>
      <c r="Z37" s="214"/>
      <c r="AA37" s="214"/>
      <c r="AB37" s="214"/>
      <c r="AC37" s="214"/>
      <c r="AD37" s="214"/>
      <c r="AE37" s="214"/>
      <c r="AF37" s="214"/>
      <c r="AG37" s="214" t="s">
        <v>149</v>
      </c>
      <c r="AH37" s="214"/>
      <c r="AI37" s="214"/>
      <c r="AJ37" s="214"/>
      <c r="AK37" s="214"/>
      <c r="AL37" s="214"/>
      <c r="AM37" s="214"/>
      <c r="AN37" s="214"/>
      <c r="AO37" s="214"/>
      <c r="AP37" s="214"/>
      <c r="AQ37" s="214"/>
      <c r="AR37" s="214"/>
      <c r="AS37" s="214"/>
      <c r="AT37" s="214"/>
      <c r="AU37" s="214"/>
      <c r="AV37" s="214"/>
      <c r="AW37" s="214"/>
      <c r="AX37" s="214"/>
      <c r="AY37" s="214"/>
      <c r="AZ37" s="214"/>
      <c r="BA37" s="214"/>
      <c r="BB37" s="214"/>
      <c r="BC37" s="214"/>
      <c r="BD37" s="214"/>
      <c r="BE37" s="214"/>
      <c r="BF37" s="214"/>
      <c r="BG37" s="214"/>
      <c r="BH37" s="214"/>
    </row>
    <row r="38" spans="1:60" outlineLevel="2" x14ac:dyDescent="0.2">
      <c r="A38" s="221"/>
      <c r="B38" s="222"/>
      <c r="C38" s="252" t="s">
        <v>187</v>
      </c>
      <c r="D38" s="225"/>
      <c r="E38" s="226">
        <v>45</v>
      </c>
      <c r="F38" s="224"/>
      <c r="G38" s="224"/>
      <c r="H38" s="224"/>
      <c r="I38" s="224"/>
      <c r="J38" s="224"/>
      <c r="K38" s="224"/>
      <c r="L38" s="224"/>
      <c r="M38" s="224"/>
      <c r="N38" s="223"/>
      <c r="O38" s="223"/>
      <c r="P38" s="223"/>
      <c r="Q38" s="223"/>
      <c r="R38" s="224"/>
      <c r="S38" s="224"/>
      <c r="T38" s="224"/>
      <c r="U38" s="224"/>
      <c r="V38" s="224"/>
      <c r="W38" s="224"/>
      <c r="X38" s="224"/>
      <c r="Y38" s="224"/>
      <c r="Z38" s="214"/>
      <c r="AA38" s="214"/>
      <c r="AB38" s="214"/>
      <c r="AC38" s="214"/>
      <c r="AD38" s="214"/>
      <c r="AE38" s="214"/>
      <c r="AF38" s="214"/>
      <c r="AG38" s="214" t="s">
        <v>153</v>
      </c>
      <c r="AH38" s="214">
        <v>5</v>
      </c>
      <c r="AI38" s="214"/>
      <c r="AJ38" s="214"/>
      <c r="AK38" s="214"/>
      <c r="AL38" s="214"/>
      <c r="AM38" s="214"/>
      <c r="AN38" s="214"/>
      <c r="AO38" s="214"/>
      <c r="AP38" s="214"/>
      <c r="AQ38" s="214"/>
      <c r="AR38" s="214"/>
      <c r="AS38" s="214"/>
      <c r="AT38" s="214"/>
      <c r="AU38" s="214"/>
      <c r="AV38" s="214"/>
      <c r="AW38" s="214"/>
      <c r="AX38" s="214"/>
      <c r="AY38" s="214"/>
      <c r="AZ38" s="214"/>
      <c r="BA38" s="214"/>
      <c r="BB38" s="214"/>
      <c r="BC38" s="214"/>
      <c r="BD38" s="214"/>
      <c r="BE38" s="214"/>
      <c r="BF38" s="214"/>
      <c r="BG38" s="214"/>
      <c r="BH38" s="214"/>
    </row>
    <row r="39" spans="1:60" ht="22.5" outlineLevel="1" x14ac:dyDescent="0.2">
      <c r="A39" s="238">
        <v>8</v>
      </c>
      <c r="B39" s="239" t="s">
        <v>188</v>
      </c>
      <c r="C39" s="250" t="s">
        <v>189</v>
      </c>
      <c r="D39" s="240" t="s">
        <v>161</v>
      </c>
      <c r="E39" s="241">
        <v>45</v>
      </c>
      <c r="F39" s="242"/>
      <c r="G39" s="243">
        <f>ROUND(E39*F39,2)</f>
        <v>0</v>
      </c>
      <c r="H39" s="242"/>
      <c r="I39" s="243">
        <f>ROUND(E39*H39,2)</f>
        <v>0</v>
      </c>
      <c r="J39" s="242"/>
      <c r="K39" s="243">
        <f>ROUND(E39*J39,2)</f>
        <v>0</v>
      </c>
      <c r="L39" s="243">
        <v>12</v>
      </c>
      <c r="M39" s="243">
        <f>G39*(1+L39/100)</f>
        <v>0</v>
      </c>
      <c r="N39" s="241">
        <v>1.4999999999999999E-4</v>
      </c>
      <c r="O39" s="241">
        <f>ROUND(E39*N39,2)</f>
        <v>0.01</v>
      </c>
      <c r="P39" s="241">
        <v>0</v>
      </c>
      <c r="Q39" s="241">
        <f>ROUND(E39*P39,2)</f>
        <v>0</v>
      </c>
      <c r="R39" s="243" t="s">
        <v>186</v>
      </c>
      <c r="S39" s="243" t="s">
        <v>145</v>
      </c>
      <c r="T39" s="244" t="s">
        <v>146</v>
      </c>
      <c r="U39" s="224">
        <v>0.10191</v>
      </c>
      <c r="V39" s="224">
        <f>ROUND(E39*U39,2)</f>
        <v>4.59</v>
      </c>
      <c r="W39" s="224"/>
      <c r="X39" s="224" t="s">
        <v>147</v>
      </c>
      <c r="Y39" s="224" t="s">
        <v>148</v>
      </c>
      <c r="Z39" s="214"/>
      <c r="AA39" s="214"/>
      <c r="AB39" s="214"/>
      <c r="AC39" s="214"/>
      <c r="AD39" s="214"/>
      <c r="AE39" s="214"/>
      <c r="AF39" s="214"/>
      <c r="AG39" s="214" t="s">
        <v>149</v>
      </c>
      <c r="AH39" s="214"/>
      <c r="AI39" s="214"/>
      <c r="AJ39" s="214"/>
      <c r="AK39" s="214"/>
      <c r="AL39" s="214"/>
      <c r="AM39" s="214"/>
      <c r="AN39" s="214"/>
      <c r="AO39" s="214"/>
      <c r="AP39" s="214"/>
      <c r="AQ39" s="214"/>
      <c r="AR39" s="214"/>
      <c r="AS39" s="214"/>
      <c r="AT39" s="214"/>
      <c r="AU39" s="214"/>
      <c r="AV39" s="214"/>
      <c r="AW39" s="214"/>
      <c r="AX39" s="214"/>
      <c r="AY39" s="214"/>
      <c r="AZ39" s="214"/>
      <c r="BA39" s="214"/>
      <c r="BB39" s="214"/>
      <c r="BC39" s="214"/>
      <c r="BD39" s="214"/>
      <c r="BE39" s="214"/>
      <c r="BF39" s="214"/>
      <c r="BG39" s="214"/>
      <c r="BH39" s="214"/>
    </row>
    <row r="40" spans="1:60" outlineLevel="2" x14ac:dyDescent="0.2">
      <c r="A40" s="221"/>
      <c r="B40" s="222"/>
      <c r="C40" s="252" t="s">
        <v>152</v>
      </c>
      <c r="D40" s="225"/>
      <c r="E40" s="226"/>
      <c r="F40" s="224"/>
      <c r="G40" s="224"/>
      <c r="H40" s="224"/>
      <c r="I40" s="224"/>
      <c r="J40" s="224"/>
      <c r="K40" s="224"/>
      <c r="L40" s="224"/>
      <c r="M40" s="224"/>
      <c r="N40" s="223"/>
      <c r="O40" s="223"/>
      <c r="P40" s="223"/>
      <c r="Q40" s="223"/>
      <c r="R40" s="224"/>
      <c r="S40" s="224"/>
      <c r="T40" s="224"/>
      <c r="U40" s="224"/>
      <c r="V40" s="224"/>
      <c r="W40" s="224"/>
      <c r="X40" s="224"/>
      <c r="Y40" s="224"/>
      <c r="Z40" s="214"/>
      <c r="AA40" s="214"/>
      <c r="AB40" s="214"/>
      <c r="AC40" s="214"/>
      <c r="AD40" s="214"/>
      <c r="AE40" s="214"/>
      <c r="AF40" s="214"/>
      <c r="AG40" s="214" t="s">
        <v>153</v>
      </c>
      <c r="AH40" s="214">
        <v>0</v>
      </c>
      <c r="AI40" s="214"/>
      <c r="AJ40" s="214"/>
      <c r="AK40" s="214"/>
      <c r="AL40" s="214"/>
      <c r="AM40" s="214"/>
      <c r="AN40" s="214"/>
      <c r="AO40" s="214"/>
      <c r="AP40" s="214"/>
      <c r="AQ40" s="214"/>
      <c r="AR40" s="214"/>
      <c r="AS40" s="214"/>
      <c r="AT40" s="214"/>
      <c r="AU40" s="214"/>
      <c r="AV40" s="214"/>
      <c r="AW40" s="214"/>
      <c r="AX40" s="214"/>
      <c r="AY40" s="214"/>
      <c r="AZ40" s="214"/>
      <c r="BA40" s="214"/>
      <c r="BB40" s="214"/>
      <c r="BC40" s="214"/>
      <c r="BD40" s="214"/>
      <c r="BE40" s="214"/>
      <c r="BF40" s="214"/>
      <c r="BG40" s="214"/>
      <c r="BH40" s="214"/>
    </row>
    <row r="41" spans="1:60" outlineLevel="3" x14ac:dyDescent="0.2">
      <c r="A41" s="221"/>
      <c r="B41" s="222"/>
      <c r="C41" s="252" t="s">
        <v>190</v>
      </c>
      <c r="D41" s="225"/>
      <c r="E41" s="226">
        <v>45</v>
      </c>
      <c r="F41" s="224"/>
      <c r="G41" s="224"/>
      <c r="H41" s="224"/>
      <c r="I41" s="224"/>
      <c r="J41" s="224"/>
      <c r="K41" s="224"/>
      <c r="L41" s="224"/>
      <c r="M41" s="224"/>
      <c r="N41" s="223"/>
      <c r="O41" s="223"/>
      <c r="P41" s="223"/>
      <c r="Q41" s="223"/>
      <c r="R41" s="224"/>
      <c r="S41" s="224"/>
      <c r="T41" s="224"/>
      <c r="U41" s="224"/>
      <c r="V41" s="224"/>
      <c r="W41" s="224"/>
      <c r="X41" s="224"/>
      <c r="Y41" s="224"/>
      <c r="Z41" s="214"/>
      <c r="AA41" s="214"/>
      <c r="AB41" s="214"/>
      <c r="AC41" s="214"/>
      <c r="AD41" s="214"/>
      <c r="AE41" s="214"/>
      <c r="AF41" s="214"/>
      <c r="AG41" s="214" t="s">
        <v>153</v>
      </c>
      <c r="AH41" s="214">
        <v>0</v>
      </c>
      <c r="AI41" s="214"/>
      <c r="AJ41" s="214"/>
      <c r="AK41" s="214"/>
      <c r="AL41" s="214"/>
      <c r="AM41" s="214"/>
      <c r="AN41" s="214"/>
      <c r="AO41" s="214"/>
      <c r="AP41" s="214"/>
      <c r="AQ41" s="214"/>
      <c r="AR41" s="214"/>
      <c r="AS41" s="214"/>
      <c r="AT41" s="214"/>
      <c r="AU41" s="214"/>
      <c r="AV41" s="214"/>
      <c r="AW41" s="214"/>
      <c r="AX41" s="214"/>
      <c r="AY41" s="214"/>
      <c r="AZ41" s="214"/>
      <c r="BA41" s="214"/>
      <c r="BB41" s="214"/>
      <c r="BC41" s="214"/>
      <c r="BD41" s="214"/>
      <c r="BE41" s="214"/>
      <c r="BF41" s="214"/>
      <c r="BG41" s="214"/>
      <c r="BH41" s="214"/>
    </row>
    <row r="42" spans="1:60" x14ac:dyDescent="0.2">
      <c r="A42" s="231" t="s">
        <v>139</v>
      </c>
      <c r="B42" s="232" t="s">
        <v>108</v>
      </c>
      <c r="C42" s="249" t="s">
        <v>109</v>
      </c>
      <c r="D42" s="233"/>
      <c r="E42" s="234"/>
      <c r="F42" s="235"/>
      <c r="G42" s="235">
        <f>SUMIF(AG43:AG93,"&lt;&gt;NOR",G43:G93)</f>
        <v>0</v>
      </c>
      <c r="H42" s="235"/>
      <c r="I42" s="235">
        <f>SUM(I43:I93)</f>
        <v>0</v>
      </c>
      <c r="J42" s="235"/>
      <c r="K42" s="235">
        <f>SUM(K43:K93)</f>
        <v>0</v>
      </c>
      <c r="L42" s="235"/>
      <c r="M42" s="235">
        <f>SUM(M43:M93)</f>
        <v>0</v>
      </c>
      <c r="N42" s="234"/>
      <c r="O42" s="234">
        <f>SUM(O43:O93)</f>
        <v>0</v>
      </c>
      <c r="P42" s="234"/>
      <c r="Q42" s="234">
        <f>SUM(Q43:Q93)</f>
        <v>0</v>
      </c>
      <c r="R42" s="235"/>
      <c r="S42" s="235"/>
      <c r="T42" s="236"/>
      <c r="U42" s="230"/>
      <c r="V42" s="230">
        <f>SUM(V43:V93)</f>
        <v>0</v>
      </c>
      <c r="W42" s="230"/>
      <c r="X42" s="230"/>
      <c r="Y42" s="230"/>
      <c r="AG42" t="s">
        <v>140</v>
      </c>
    </row>
    <row r="43" spans="1:60" outlineLevel="1" x14ac:dyDescent="0.2">
      <c r="A43" s="238">
        <v>9</v>
      </c>
      <c r="B43" s="239" t="s">
        <v>191</v>
      </c>
      <c r="C43" s="250" t="s">
        <v>192</v>
      </c>
      <c r="D43" s="240" t="s">
        <v>143</v>
      </c>
      <c r="E43" s="241">
        <v>1</v>
      </c>
      <c r="F43" s="242"/>
      <c r="G43" s="243">
        <f>ROUND(E43*F43,2)</f>
        <v>0</v>
      </c>
      <c r="H43" s="242"/>
      <c r="I43" s="243">
        <f>ROUND(E43*H43,2)</f>
        <v>0</v>
      </c>
      <c r="J43" s="242"/>
      <c r="K43" s="243">
        <f>ROUND(E43*J43,2)</f>
        <v>0</v>
      </c>
      <c r="L43" s="243">
        <v>12</v>
      </c>
      <c r="M43" s="243">
        <f>G43*(1+L43/100)</f>
        <v>0</v>
      </c>
      <c r="N43" s="241">
        <v>0</v>
      </c>
      <c r="O43" s="241">
        <f>ROUND(E43*N43,2)</f>
        <v>0</v>
      </c>
      <c r="P43" s="241">
        <v>0</v>
      </c>
      <c r="Q43" s="241">
        <f>ROUND(E43*P43,2)</f>
        <v>0</v>
      </c>
      <c r="R43" s="243"/>
      <c r="S43" s="243" t="s">
        <v>166</v>
      </c>
      <c r="T43" s="244" t="s">
        <v>167</v>
      </c>
      <c r="U43" s="224">
        <v>0</v>
      </c>
      <c r="V43" s="224">
        <f>ROUND(E43*U43,2)</f>
        <v>0</v>
      </c>
      <c r="W43" s="224"/>
      <c r="X43" s="224" t="s">
        <v>147</v>
      </c>
      <c r="Y43" s="224" t="s">
        <v>148</v>
      </c>
      <c r="Z43" s="214"/>
      <c r="AA43" s="214"/>
      <c r="AB43" s="214"/>
      <c r="AC43" s="214"/>
      <c r="AD43" s="214"/>
      <c r="AE43" s="214"/>
      <c r="AF43" s="214"/>
      <c r="AG43" s="214" t="s">
        <v>149</v>
      </c>
      <c r="AH43" s="214"/>
      <c r="AI43" s="214"/>
      <c r="AJ43" s="214"/>
      <c r="AK43" s="214"/>
      <c r="AL43" s="214"/>
      <c r="AM43" s="214"/>
      <c r="AN43" s="214"/>
      <c r="AO43" s="214"/>
      <c r="AP43" s="214"/>
      <c r="AQ43" s="214"/>
      <c r="AR43" s="214"/>
      <c r="AS43" s="214"/>
      <c r="AT43" s="214"/>
      <c r="AU43" s="214"/>
      <c r="AV43" s="214"/>
      <c r="AW43" s="214"/>
      <c r="AX43" s="214"/>
      <c r="AY43" s="214"/>
      <c r="AZ43" s="214"/>
      <c r="BA43" s="214"/>
      <c r="BB43" s="214"/>
      <c r="BC43" s="214"/>
      <c r="BD43" s="214"/>
      <c r="BE43" s="214"/>
      <c r="BF43" s="214"/>
      <c r="BG43" s="214"/>
      <c r="BH43" s="214"/>
    </row>
    <row r="44" spans="1:60" outlineLevel="2" x14ac:dyDescent="0.2">
      <c r="A44" s="221"/>
      <c r="B44" s="222"/>
      <c r="C44" s="253" t="s">
        <v>193</v>
      </c>
      <c r="D44" s="247"/>
      <c r="E44" s="247"/>
      <c r="F44" s="247"/>
      <c r="G44" s="247"/>
      <c r="H44" s="224"/>
      <c r="I44" s="224"/>
      <c r="J44" s="224"/>
      <c r="K44" s="224"/>
      <c r="L44" s="224"/>
      <c r="M44" s="224"/>
      <c r="N44" s="223"/>
      <c r="O44" s="223"/>
      <c r="P44" s="223"/>
      <c r="Q44" s="223"/>
      <c r="R44" s="224"/>
      <c r="S44" s="224"/>
      <c r="T44" s="224"/>
      <c r="U44" s="224"/>
      <c r="V44" s="224"/>
      <c r="W44" s="224"/>
      <c r="X44" s="224"/>
      <c r="Y44" s="224"/>
      <c r="Z44" s="214"/>
      <c r="AA44" s="214"/>
      <c r="AB44" s="214"/>
      <c r="AC44" s="214"/>
      <c r="AD44" s="214"/>
      <c r="AE44" s="214"/>
      <c r="AF44" s="214"/>
      <c r="AG44" s="214" t="s">
        <v>169</v>
      </c>
      <c r="AH44" s="214"/>
      <c r="AI44" s="214"/>
      <c r="AJ44" s="214"/>
      <c r="AK44" s="214"/>
      <c r="AL44" s="214"/>
      <c r="AM44" s="214"/>
      <c r="AN44" s="214"/>
      <c r="AO44" s="214"/>
      <c r="AP44" s="214"/>
      <c r="AQ44" s="214"/>
      <c r="AR44" s="214"/>
      <c r="AS44" s="214"/>
      <c r="AT44" s="214"/>
      <c r="AU44" s="214"/>
      <c r="AV44" s="214"/>
      <c r="AW44" s="214"/>
      <c r="AX44" s="214"/>
      <c r="AY44" s="214"/>
      <c r="AZ44" s="214"/>
      <c r="BA44" s="214"/>
      <c r="BB44" s="214"/>
      <c r="BC44" s="214"/>
      <c r="BD44" s="214"/>
      <c r="BE44" s="214"/>
      <c r="BF44" s="214"/>
      <c r="BG44" s="214"/>
      <c r="BH44" s="214"/>
    </row>
    <row r="45" spans="1:60" outlineLevel="3" x14ac:dyDescent="0.2">
      <c r="A45" s="221"/>
      <c r="B45" s="222"/>
      <c r="C45" s="254" t="s">
        <v>194</v>
      </c>
      <c r="D45" s="248"/>
      <c r="E45" s="248"/>
      <c r="F45" s="248"/>
      <c r="G45" s="248"/>
      <c r="H45" s="224"/>
      <c r="I45" s="224"/>
      <c r="J45" s="224"/>
      <c r="K45" s="224"/>
      <c r="L45" s="224"/>
      <c r="M45" s="224"/>
      <c r="N45" s="223"/>
      <c r="O45" s="223"/>
      <c r="P45" s="223"/>
      <c r="Q45" s="223"/>
      <c r="R45" s="224"/>
      <c r="S45" s="224"/>
      <c r="T45" s="224"/>
      <c r="U45" s="224"/>
      <c r="V45" s="224"/>
      <c r="W45" s="224"/>
      <c r="X45" s="224"/>
      <c r="Y45" s="224"/>
      <c r="Z45" s="214"/>
      <c r="AA45" s="214"/>
      <c r="AB45" s="214"/>
      <c r="AC45" s="214"/>
      <c r="AD45" s="214"/>
      <c r="AE45" s="214"/>
      <c r="AF45" s="214"/>
      <c r="AG45" s="214" t="s">
        <v>169</v>
      </c>
      <c r="AH45" s="214"/>
      <c r="AI45" s="214"/>
      <c r="AJ45" s="214"/>
      <c r="AK45" s="214"/>
      <c r="AL45" s="214"/>
      <c r="AM45" s="214"/>
      <c r="AN45" s="214"/>
      <c r="AO45" s="214"/>
      <c r="AP45" s="214"/>
      <c r="AQ45" s="214"/>
      <c r="AR45" s="214"/>
      <c r="AS45" s="214"/>
      <c r="AT45" s="214"/>
      <c r="AU45" s="214"/>
      <c r="AV45" s="214"/>
      <c r="AW45" s="214"/>
      <c r="AX45" s="214"/>
      <c r="AY45" s="214"/>
      <c r="AZ45" s="214"/>
      <c r="BA45" s="214"/>
      <c r="BB45" s="214"/>
      <c r="BC45" s="214"/>
      <c r="BD45" s="214"/>
      <c r="BE45" s="214"/>
      <c r="BF45" s="214"/>
      <c r="BG45" s="214"/>
      <c r="BH45" s="214"/>
    </row>
    <row r="46" spans="1:60" outlineLevel="3" x14ac:dyDescent="0.2">
      <c r="A46" s="221"/>
      <c r="B46" s="222"/>
      <c r="C46" s="254" t="s">
        <v>195</v>
      </c>
      <c r="D46" s="248"/>
      <c r="E46" s="248"/>
      <c r="F46" s="248"/>
      <c r="G46" s="248"/>
      <c r="H46" s="224"/>
      <c r="I46" s="224"/>
      <c r="J46" s="224"/>
      <c r="K46" s="224"/>
      <c r="L46" s="224"/>
      <c r="M46" s="224"/>
      <c r="N46" s="223"/>
      <c r="O46" s="223"/>
      <c r="P46" s="223"/>
      <c r="Q46" s="223"/>
      <c r="R46" s="224"/>
      <c r="S46" s="224"/>
      <c r="T46" s="224"/>
      <c r="U46" s="224"/>
      <c r="V46" s="224"/>
      <c r="W46" s="224"/>
      <c r="X46" s="224"/>
      <c r="Y46" s="224"/>
      <c r="Z46" s="214"/>
      <c r="AA46" s="214"/>
      <c r="AB46" s="214"/>
      <c r="AC46" s="214"/>
      <c r="AD46" s="214"/>
      <c r="AE46" s="214"/>
      <c r="AF46" s="214"/>
      <c r="AG46" s="214" t="s">
        <v>169</v>
      </c>
      <c r="AH46" s="214"/>
      <c r="AI46" s="214"/>
      <c r="AJ46" s="214"/>
      <c r="AK46" s="214"/>
      <c r="AL46" s="214"/>
      <c r="AM46" s="214"/>
      <c r="AN46" s="214"/>
      <c r="AO46" s="214"/>
      <c r="AP46" s="214"/>
      <c r="AQ46" s="214"/>
      <c r="AR46" s="214"/>
      <c r="AS46" s="214"/>
      <c r="AT46" s="214"/>
      <c r="AU46" s="214"/>
      <c r="AV46" s="214"/>
      <c r="AW46" s="214"/>
      <c r="AX46" s="214"/>
      <c r="AY46" s="214"/>
      <c r="AZ46" s="214"/>
      <c r="BA46" s="214"/>
      <c r="BB46" s="214"/>
      <c r="BC46" s="214"/>
      <c r="BD46" s="214"/>
      <c r="BE46" s="214"/>
      <c r="BF46" s="214"/>
      <c r="BG46" s="214"/>
      <c r="BH46" s="214"/>
    </row>
    <row r="47" spans="1:60" outlineLevel="3" x14ac:dyDescent="0.2">
      <c r="A47" s="221"/>
      <c r="B47" s="222"/>
      <c r="C47" s="254" t="s">
        <v>196</v>
      </c>
      <c r="D47" s="248"/>
      <c r="E47" s="248"/>
      <c r="F47" s="248"/>
      <c r="G47" s="248"/>
      <c r="H47" s="224"/>
      <c r="I47" s="224"/>
      <c r="J47" s="224"/>
      <c r="K47" s="224"/>
      <c r="L47" s="224"/>
      <c r="M47" s="224"/>
      <c r="N47" s="223"/>
      <c r="O47" s="223"/>
      <c r="P47" s="223"/>
      <c r="Q47" s="223"/>
      <c r="R47" s="224"/>
      <c r="S47" s="224"/>
      <c r="T47" s="224"/>
      <c r="U47" s="224"/>
      <c r="V47" s="224"/>
      <c r="W47" s="224"/>
      <c r="X47" s="224"/>
      <c r="Y47" s="224"/>
      <c r="Z47" s="214"/>
      <c r="AA47" s="214"/>
      <c r="AB47" s="214"/>
      <c r="AC47" s="214"/>
      <c r="AD47" s="214"/>
      <c r="AE47" s="214"/>
      <c r="AF47" s="214"/>
      <c r="AG47" s="214" t="s">
        <v>169</v>
      </c>
      <c r="AH47" s="214"/>
      <c r="AI47" s="214"/>
      <c r="AJ47" s="214"/>
      <c r="AK47" s="214"/>
      <c r="AL47" s="214"/>
      <c r="AM47" s="214"/>
      <c r="AN47" s="214"/>
      <c r="AO47" s="214"/>
      <c r="AP47" s="214"/>
      <c r="AQ47" s="214"/>
      <c r="AR47" s="214"/>
      <c r="AS47" s="214"/>
      <c r="AT47" s="214"/>
      <c r="AU47" s="214"/>
      <c r="AV47" s="214"/>
      <c r="AW47" s="214"/>
      <c r="AX47" s="214"/>
      <c r="AY47" s="214"/>
      <c r="AZ47" s="214"/>
      <c r="BA47" s="214"/>
      <c r="BB47" s="214"/>
      <c r="BC47" s="214"/>
      <c r="BD47" s="214"/>
      <c r="BE47" s="214"/>
      <c r="BF47" s="214"/>
      <c r="BG47" s="214"/>
      <c r="BH47" s="214"/>
    </row>
    <row r="48" spans="1:60" outlineLevel="3" x14ac:dyDescent="0.2">
      <c r="A48" s="221"/>
      <c r="B48" s="222"/>
      <c r="C48" s="254" t="s">
        <v>197</v>
      </c>
      <c r="D48" s="248"/>
      <c r="E48" s="248"/>
      <c r="F48" s="248"/>
      <c r="G48" s="248"/>
      <c r="H48" s="224"/>
      <c r="I48" s="224"/>
      <c r="J48" s="224"/>
      <c r="K48" s="224"/>
      <c r="L48" s="224"/>
      <c r="M48" s="224"/>
      <c r="N48" s="223"/>
      <c r="O48" s="223"/>
      <c r="P48" s="223"/>
      <c r="Q48" s="223"/>
      <c r="R48" s="224"/>
      <c r="S48" s="224"/>
      <c r="T48" s="224"/>
      <c r="U48" s="224"/>
      <c r="V48" s="224"/>
      <c r="W48" s="224"/>
      <c r="X48" s="224"/>
      <c r="Y48" s="224"/>
      <c r="Z48" s="214"/>
      <c r="AA48" s="214"/>
      <c r="AB48" s="214"/>
      <c r="AC48" s="214"/>
      <c r="AD48" s="214"/>
      <c r="AE48" s="214"/>
      <c r="AF48" s="214"/>
      <c r="AG48" s="214" t="s">
        <v>169</v>
      </c>
      <c r="AH48" s="214"/>
      <c r="AI48" s="214"/>
      <c r="AJ48" s="214"/>
      <c r="AK48" s="214"/>
      <c r="AL48" s="214"/>
      <c r="AM48" s="214"/>
      <c r="AN48" s="214"/>
      <c r="AO48" s="214"/>
      <c r="AP48" s="214"/>
      <c r="AQ48" s="214"/>
      <c r="AR48" s="214"/>
      <c r="AS48" s="214"/>
      <c r="AT48" s="214"/>
      <c r="AU48" s="214"/>
      <c r="AV48" s="214"/>
      <c r="AW48" s="214"/>
      <c r="AX48" s="214"/>
      <c r="AY48" s="214"/>
      <c r="AZ48" s="214"/>
      <c r="BA48" s="214"/>
      <c r="BB48" s="214"/>
      <c r="BC48" s="214"/>
      <c r="BD48" s="214"/>
      <c r="BE48" s="214"/>
      <c r="BF48" s="214"/>
      <c r="BG48" s="214"/>
      <c r="BH48" s="214"/>
    </row>
    <row r="49" spans="1:60" outlineLevel="3" x14ac:dyDescent="0.2">
      <c r="A49" s="221"/>
      <c r="B49" s="222"/>
      <c r="C49" s="254" t="s">
        <v>198</v>
      </c>
      <c r="D49" s="248"/>
      <c r="E49" s="248"/>
      <c r="F49" s="248"/>
      <c r="G49" s="248"/>
      <c r="H49" s="224"/>
      <c r="I49" s="224"/>
      <c r="J49" s="224"/>
      <c r="K49" s="224"/>
      <c r="L49" s="224"/>
      <c r="M49" s="224"/>
      <c r="N49" s="223"/>
      <c r="O49" s="223"/>
      <c r="P49" s="223"/>
      <c r="Q49" s="223"/>
      <c r="R49" s="224"/>
      <c r="S49" s="224"/>
      <c r="T49" s="224"/>
      <c r="U49" s="224"/>
      <c r="V49" s="224"/>
      <c r="W49" s="224"/>
      <c r="X49" s="224"/>
      <c r="Y49" s="224"/>
      <c r="Z49" s="214"/>
      <c r="AA49" s="214"/>
      <c r="AB49" s="214"/>
      <c r="AC49" s="214"/>
      <c r="AD49" s="214"/>
      <c r="AE49" s="214"/>
      <c r="AF49" s="214"/>
      <c r="AG49" s="214" t="s">
        <v>169</v>
      </c>
      <c r="AH49" s="214"/>
      <c r="AI49" s="214"/>
      <c r="AJ49" s="214"/>
      <c r="AK49" s="214"/>
      <c r="AL49" s="214"/>
      <c r="AM49" s="214"/>
      <c r="AN49" s="214"/>
      <c r="AO49" s="214"/>
      <c r="AP49" s="214"/>
      <c r="AQ49" s="214"/>
      <c r="AR49" s="214"/>
      <c r="AS49" s="214"/>
      <c r="AT49" s="214"/>
      <c r="AU49" s="214"/>
      <c r="AV49" s="214"/>
      <c r="AW49" s="214"/>
      <c r="AX49" s="214"/>
      <c r="AY49" s="214"/>
      <c r="AZ49" s="214"/>
      <c r="BA49" s="214"/>
      <c r="BB49" s="214"/>
      <c r="BC49" s="214"/>
      <c r="BD49" s="214"/>
      <c r="BE49" s="214"/>
      <c r="BF49" s="214"/>
      <c r="BG49" s="214"/>
      <c r="BH49" s="214"/>
    </row>
    <row r="50" spans="1:60" outlineLevel="3" x14ac:dyDescent="0.2">
      <c r="A50" s="221"/>
      <c r="B50" s="222"/>
      <c r="C50" s="254" t="s">
        <v>199</v>
      </c>
      <c r="D50" s="248"/>
      <c r="E50" s="248"/>
      <c r="F50" s="248"/>
      <c r="G50" s="248"/>
      <c r="H50" s="224"/>
      <c r="I50" s="224"/>
      <c r="J50" s="224"/>
      <c r="K50" s="224"/>
      <c r="L50" s="224"/>
      <c r="M50" s="224"/>
      <c r="N50" s="223"/>
      <c r="O50" s="223"/>
      <c r="P50" s="223"/>
      <c r="Q50" s="223"/>
      <c r="R50" s="224"/>
      <c r="S50" s="224"/>
      <c r="T50" s="224"/>
      <c r="U50" s="224"/>
      <c r="V50" s="224"/>
      <c r="W50" s="224"/>
      <c r="X50" s="224"/>
      <c r="Y50" s="224"/>
      <c r="Z50" s="214"/>
      <c r="AA50" s="214"/>
      <c r="AB50" s="214"/>
      <c r="AC50" s="214"/>
      <c r="AD50" s="214"/>
      <c r="AE50" s="214"/>
      <c r="AF50" s="214"/>
      <c r="AG50" s="214" t="s">
        <v>169</v>
      </c>
      <c r="AH50" s="214"/>
      <c r="AI50" s="214"/>
      <c r="AJ50" s="214"/>
      <c r="AK50" s="214"/>
      <c r="AL50" s="214"/>
      <c r="AM50" s="214"/>
      <c r="AN50" s="214"/>
      <c r="AO50" s="214"/>
      <c r="AP50" s="214"/>
      <c r="AQ50" s="214"/>
      <c r="AR50" s="214"/>
      <c r="AS50" s="214"/>
      <c r="AT50" s="214"/>
      <c r="AU50" s="214"/>
      <c r="AV50" s="214"/>
      <c r="AW50" s="214"/>
      <c r="AX50" s="214"/>
      <c r="AY50" s="214"/>
      <c r="AZ50" s="214"/>
      <c r="BA50" s="214"/>
      <c r="BB50" s="214"/>
      <c r="BC50" s="214"/>
      <c r="BD50" s="214"/>
      <c r="BE50" s="214"/>
      <c r="BF50" s="214"/>
      <c r="BG50" s="214"/>
      <c r="BH50" s="214"/>
    </row>
    <row r="51" spans="1:60" outlineLevel="3" x14ac:dyDescent="0.2">
      <c r="A51" s="221"/>
      <c r="B51" s="222"/>
      <c r="C51" s="254" t="s">
        <v>200</v>
      </c>
      <c r="D51" s="248"/>
      <c r="E51" s="248"/>
      <c r="F51" s="248"/>
      <c r="G51" s="248"/>
      <c r="H51" s="224"/>
      <c r="I51" s="224"/>
      <c r="J51" s="224"/>
      <c r="K51" s="224"/>
      <c r="L51" s="224"/>
      <c r="M51" s="224"/>
      <c r="N51" s="223"/>
      <c r="O51" s="223"/>
      <c r="P51" s="223"/>
      <c r="Q51" s="223"/>
      <c r="R51" s="224"/>
      <c r="S51" s="224"/>
      <c r="T51" s="224"/>
      <c r="U51" s="224"/>
      <c r="V51" s="224"/>
      <c r="W51" s="224"/>
      <c r="X51" s="224"/>
      <c r="Y51" s="224"/>
      <c r="Z51" s="214"/>
      <c r="AA51" s="214"/>
      <c r="AB51" s="214"/>
      <c r="AC51" s="214"/>
      <c r="AD51" s="214"/>
      <c r="AE51" s="214"/>
      <c r="AF51" s="214"/>
      <c r="AG51" s="214" t="s">
        <v>169</v>
      </c>
      <c r="AH51" s="214"/>
      <c r="AI51" s="214"/>
      <c r="AJ51" s="214"/>
      <c r="AK51" s="214"/>
      <c r="AL51" s="214"/>
      <c r="AM51" s="214"/>
      <c r="AN51" s="214"/>
      <c r="AO51" s="214"/>
      <c r="AP51" s="214"/>
      <c r="AQ51" s="214"/>
      <c r="AR51" s="214"/>
      <c r="AS51" s="214"/>
      <c r="AT51" s="214"/>
      <c r="AU51" s="214"/>
      <c r="AV51" s="214"/>
      <c r="AW51" s="214"/>
      <c r="AX51" s="214"/>
      <c r="AY51" s="214"/>
      <c r="AZ51" s="214"/>
      <c r="BA51" s="214"/>
      <c r="BB51" s="214"/>
      <c r="BC51" s="214"/>
      <c r="BD51" s="214"/>
      <c r="BE51" s="214"/>
      <c r="BF51" s="214"/>
      <c r="BG51" s="214"/>
      <c r="BH51" s="214"/>
    </row>
    <row r="52" spans="1:60" outlineLevel="3" x14ac:dyDescent="0.2">
      <c r="A52" s="221"/>
      <c r="B52" s="222"/>
      <c r="C52" s="254" t="s">
        <v>201</v>
      </c>
      <c r="D52" s="248"/>
      <c r="E52" s="248"/>
      <c r="F52" s="248"/>
      <c r="G52" s="248"/>
      <c r="H52" s="224"/>
      <c r="I52" s="224"/>
      <c r="J52" s="224"/>
      <c r="K52" s="224"/>
      <c r="L52" s="224"/>
      <c r="M52" s="224"/>
      <c r="N52" s="223"/>
      <c r="O52" s="223"/>
      <c r="P52" s="223"/>
      <c r="Q52" s="223"/>
      <c r="R52" s="224"/>
      <c r="S52" s="224"/>
      <c r="T52" s="224"/>
      <c r="U52" s="224"/>
      <c r="V52" s="224"/>
      <c r="W52" s="224"/>
      <c r="X52" s="224"/>
      <c r="Y52" s="224"/>
      <c r="Z52" s="214"/>
      <c r="AA52" s="214"/>
      <c r="AB52" s="214"/>
      <c r="AC52" s="214"/>
      <c r="AD52" s="214"/>
      <c r="AE52" s="214"/>
      <c r="AF52" s="214"/>
      <c r="AG52" s="214" t="s">
        <v>169</v>
      </c>
      <c r="AH52" s="214"/>
      <c r="AI52" s="214"/>
      <c r="AJ52" s="214"/>
      <c r="AK52" s="214"/>
      <c r="AL52" s="214"/>
      <c r="AM52" s="214"/>
      <c r="AN52" s="214"/>
      <c r="AO52" s="214"/>
      <c r="AP52" s="214"/>
      <c r="AQ52" s="214"/>
      <c r="AR52" s="214"/>
      <c r="AS52" s="214"/>
      <c r="AT52" s="214"/>
      <c r="AU52" s="214"/>
      <c r="AV52" s="214"/>
      <c r="AW52" s="214"/>
      <c r="AX52" s="214"/>
      <c r="AY52" s="214"/>
      <c r="AZ52" s="214"/>
      <c r="BA52" s="214"/>
      <c r="BB52" s="214"/>
      <c r="BC52" s="214"/>
      <c r="BD52" s="214"/>
      <c r="BE52" s="214"/>
      <c r="BF52" s="214"/>
      <c r="BG52" s="214"/>
      <c r="BH52" s="214"/>
    </row>
    <row r="53" spans="1:60" outlineLevel="3" x14ac:dyDescent="0.2">
      <c r="A53" s="221"/>
      <c r="B53" s="222"/>
      <c r="C53" s="254" t="s">
        <v>202</v>
      </c>
      <c r="D53" s="248"/>
      <c r="E53" s="248"/>
      <c r="F53" s="248"/>
      <c r="G53" s="248"/>
      <c r="H53" s="224"/>
      <c r="I53" s="224"/>
      <c r="J53" s="224"/>
      <c r="K53" s="224"/>
      <c r="L53" s="224"/>
      <c r="M53" s="224"/>
      <c r="N53" s="223"/>
      <c r="O53" s="223"/>
      <c r="P53" s="223"/>
      <c r="Q53" s="223"/>
      <c r="R53" s="224"/>
      <c r="S53" s="224"/>
      <c r="T53" s="224"/>
      <c r="U53" s="224"/>
      <c r="V53" s="224"/>
      <c r="W53" s="224"/>
      <c r="X53" s="224"/>
      <c r="Y53" s="224"/>
      <c r="Z53" s="214"/>
      <c r="AA53" s="214"/>
      <c r="AB53" s="214"/>
      <c r="AC53" s="214"/>
      <c r="AD53" s="214"/>
      <c r="AE53" s="214"/>
      <c r="AF53" s="214"/>
      <c r="AG53" s="214" t="s">
        <v>169</v>
      </c>
      <c r="AH53" s="214"/>
      <c r="AI53" s="214"/>
      <c r="AJ53" s="214"/>
      <c r="AK53" s="214"/>
      <c r="AL53" s="214"/>
      <c r="AM53" s="214"/>
      <c r="AN53" s="214"/>
      <c r="AO53" s="214"/>
      <c r="AP53" s="214"/>
      <c r="AQ53" s="214"/>
      <c r="AR53" s="214"/>
      <c r="AS53" s="214"/>
      <c r="AT53" s="214"/>
      <c r="AU53" s="214"/>
      <c r="AV53" s="214"/>
      <c r="AW53" s="214"/>
      <c r="AX53" s="214"/>
      <c r="AY53" s="214"/>
      <c r="AZ53" s="214"/>
      <c r="BA53" s="214"/>
      <c r="BB53" s="214"/>
      <c r="BC53" s="214"/>
      <c r="BD53" s="214"/>
      <c r="BE53" s="214"/>
      <c r="BF53" s="214"/>
      <c r="BG53" s="214"/>
      <c r="BH53" s="214"/>
    </row>
    <row r="54" spans="1:60" outlineLevel="3" x14ac:dyDescent="0.2">
      <c r="A54" s="221"/>
      <c r="B54" s="222"/>
      <c r="C54" s="254" t="s">
        <v>203</v>
      </c>
      <c r="D54" s="248"/>
      <c r="E54" s="248"/>
      <c r="F54" s="248"/>
      <c r="G54" s="248"/>
      <c r="H54" s="224"/>
      <c r="I54" s="224"/>
      <c r="J54" s="224"/>
      <c r="K54" s="224"/>
      <c r="L54" s="224"/>
      <c r="M54" s="224"/>
      <c r="N54" s="223"/>
      <c r="O54" s="223"/>
      <c r="P54" s="223"/>
      <c r="Q54" s="223"/>
      <c r="R54" s="224"/>
      <c r="S54" s="224"/>
      <c r="T54" s="224"/>
      <c r="U54" s="224"/>
      <c r="V54" s="224"/>
      <c r="W54" s="224"/>
      <c r="X54" s="224"/>
      <c r="Y54" s="224"/>
      <c r="Z54" s="214"/>
      <c r="AA54" s="214"/>
      <c r="AB54" s="214"/>
      <c r="AC54" s="214"/>
      <c r="AD54" s="214"/>
      <c r="AE54" s="214"/>
      <c r="AF54" s="214"/>
      <c r="AG54" s="214" t="s">
        <v>169</v>
      </c>
      <c r="AH54" s="214"/>
      <c r="AI54" s="214"/>
      <c r="AJ54" s="214"/>
      <c r="AK54" s="214"/>
      <c r="AL54" s="214"/>
      <c r="AM54" s="214"/>
      <c r="AN54" s="214"/>
      <c r="AO54" s="214"/>
      <c r="AP54" s="214"/>
      <c r="AQ54" s="214"/>
      <c r="AR54" s="214"/>
      <c r="AS54" s="214"/>
      <c r="AT54" s="214"/>
      <c r="AU54" s="214"/>
      <c r="AV54" s="214"/>
      <c r="AW54" s="214"/>
      <c r="AX54" s="214"/>
      <c r="AY54" s="214"/>
      <c r="AZ54" s="214"/>
      <c r="BA54" s="214"/>
      <c r="BB54" s="214"/>
      <c r="BC54" s="214"/>
      <c r="BD54" s="214"/>
      <c r="BE54" s="214"/>
      <c r="BF54" s="214"/>
      <c r="BG54" s="214"/>
      <c r="BH54" s="214"/>
    </row>
    <row r="55" spans="1:60" outlineLevel="3" x14ac:dyDescent="0.2">
      <c r="A55" s="221"/>
      <c r="B55" s="222"/>
      <c r="C55" s="254" t="s">
        <v>204</v>
      </c>
      <c r="D55" s="248"/>
      <c r="E55" s="248"/>
      <c r="F55" s="248"/>
      <c r="G55" s="248"/>
      <c r="H55" s="224"/>
      <c r="I55" s="224"/>
      <c r="J55" s="224"/>
      <c r="K55" s="224"/>
      <c r="L55" s="224"/>
      <c r="M55" s="224"/>
      <c r="N55" s="223"/>
      <c r="O55" s="223"/>
      <c r="P55" s="223"/>
      <c r="Q55" s="223"/>
      <c r="R55" s="224"/>
      <c r="S55" s="224"/>
      <c r="T55" s="224"/>
      <c r="U55" s="224"/>
      <c r="V55" s="224"/>
      <c r="W55" s="224"/>
      <c r="X55" s="224"/>
      <c r="Y55" s="224"/>
      <c r="Z55" s="214"/>
      <c r="AA55" s="214"/>
      <c r="AB55" s="214"/>
      <c r="AC55" s="214"/>
      <c r="AD55" s="214"/>
      <c r="AE55" s="214"/>
      <c r="AF55" s="214"/>
      <c r="AG55" s="214" t="s">
        <v>169</v>
      </c>
      <c r="AH55" s="214"/>
      <c r="AI55" s="214"/>
      <c r="AJ55" s="214"/>
      <c r="AK55" s="214"/>
      <c r="AL55" s="214"/>
      <c r="AM55" s="214"/>
      <c r="AN55" s="214"/>
      <c r="AO55" s="214"/>
      <c r="AP55" s="214"/>
      <c r="AQ55" s="214"/>
      <c r="AR55" s="214"/>
      <c r="AS55" s="214"/>
      <c r="AT55" s="214"/>
      <c r="AU55" s="214"/>
      <c r="AV55" s="214"/>
      <c r="AW55" s="214"/>
      <c r="AX55" s="214"/>
      <c r="AY55" s="214"/>
      <c r="AZ55" s="214"/>
      <c r="BA55" s="214"/>
      <c r="BB55" s="214"/>
      <c r="BC55" s="214"/>
      <c r="BD55" s="214"/>
      <c r="BE55" s="214"/>
      <c r="BF55" s="214"/>
      <c r="BG55" s="214"/>
      <c r="BH55" s="214"/>
    </row>
    <row r="56" spans="1:60" outlineLevel="3" x14ac:dyDescent="0.2">
      <c r="A56" s="221"/>
      <c r="B56" s="222"/>
      <c r="C56" s="254" t="s">
        <v>205</v>
      </c>
      <c r="D56" s="248"/>
      <c r="E56" s="248"/>
      <c r="F56" s="248"/>
      <c r="G56" s="248"/>
      <c r="H56" s="224"/>
      <c r="I56" s="224"/>
      <c r="J56" s="224"/>
      <c r="K56" s="224"/>
      <c r="L56" s="224"/>
      <c r="M56" s="224"/>
      <c r="N56" s="223"/>
      <c r="O56" s="223"/>
      <c r="P56" s="223"/>
      <c r="Q56" s="223"/>
      <c r="R56" s="224"/>
      <c r="S56" s="224"/>
      <c r="T56" s="224"/>
      <c r="U56" s="224"/>
      <c r="V56" s="224"/>
      <c r="W56" s="224"/>
      <c r="X56" s="224"/>
      <c r="Y56" s="224"/>
      <c r="Z56" s="214"/>
      <c r="AA56" s="214"/>
      <c r="AB56" s="214"/>
      <c r="AC56" s="214"/>
      <c r="AD56" s="214"/>
      <c r="AE56" s="214"/>
      <c r="AF56" s="214"/>
      <c r="AG56" s="214" t="s">
        <v>169</v>
      </c>
      <c r="AH56" s="214"/>
      <c r="AI56" s="214"/>
      <c r="AJ56" s="214"/>
      <c r="AK56" s="214"/>
      <c r="AL56" s="214"/>
      <c r="AM56" s="214"/>
      <c r="AN56" s="214"/>
      <c r="AO56" s="214"/>
      <c r="AP56" s="214"/>
      <c r="AQ56" s="214"/>
      <c r="AR56" s="214"/>
      <c r="AS56" s="214"/>
      <c r="AT56" s="214"/>
      <c r="AU56" s="214"/>
      <c r="AV56" s="214"/>
      <c r="AW56" s="214"/>
      <c r="AX56" s="214"/>
      <c r="AY56" s="214"/>
      <c r="AZ56" s="214"/>
      <c r="BA56" s="214"/>
      <c r="BB56" s="214"/>
      <c r="BC56" s="214"/>
      <c r="BD56" s="214"/>
      <c r="BE56" s="214"/>
      <c r="BF56" s="214"/>
      <c r="BG56" s="214"/>
      <c r="BH56" s="214"/>
    </row>
    <row r="57" spans="1:60" outlineLevel="3" x14ac:dyDescent="0.2">
      <c r="A57" s="221"/>
      <c r="B57" s="222"/>
      <c r="C57" s="254" t="s">
        <v>206</v>
      </c>
      <c r="D57" s="248"/>
      <c r="E57" s="248"/>
      <c r="F57" s="248"/>
      <c r="G57" s="248"/>
      <c r="H57" s="224"/>
      <c r="I57" s="224"/>
      <c r="J57" s="224"/>
      <c r="K57" s="224"/>
      <c r="L57" s="224"/>
      <c r="M57" s="224"/>
      <c r="N57" s="223"/>
      <c r="O57" s="223"/>
      <c r="P57" s="223"/>
      <c r="Q57" s="223"/>
      <c r="R57" s="224"/>
      <c r="S57" s="224"/>
      <c r="T57" s="224"/>
      <c r="U57" s="224"/>
      <c r="V57" s="224"/>
      <c r="W57" s="224"/>
      <c r="X57" s="224"/>
      <c r="Y57" s="224"/>
      <c r="Z57" s="214"/>
      <c r="AA57" s="214"/>
      <c r="AB57" s="214"/>
      <c r="AC57" s="214"/>
      <c r="AD57" s="214"/>
      <c r="AE57" s="214"/>
      <c r="AF57" s="214"/>
      <c r="AG57" s="214" t="s">
        <v>169</v>
      </c>
      <c r="AH57" s="214"/>
      <c r="AI57" s="214"/>
      <c r="AJ57" s="214"/>
      <c r="AK57" s="214"/>
      <c r="AL57" s="214"/>
      <c r="AM57" s="214"/>
      <c r="AN57" s="214"/>
      <c r="AO57" s="214"/>
      <c r="AP57" s="214"/>
      <c r="AQ57" s="214"/>
      <c r="AR57" s="214"/>
      <c r="AS57" s="214"/>
      <c r="AT57" s="214"/>
      <c r="AU57" s="214"/>
      <c r="AV57" s="214"/>
      <c r="AW57" s="214"/>
      <c r="AX57" s="214"/>
      <c r="AY57" s="214"/>
      <c r="AZ57" s="214"/>
      <c r="BA57" s="214"/>
      <c r="BB57" s="214"/>
      <c r="BC57" s="214"/>
      <c r="BD57" s="214"/>
      <c r="BE57" s="214"/>
      <c r="BF57" s="214"/>
      <c r="BG57" s="214"/>
      <c r="BH57" s="214"/>
    </row>
    <row r="58" spans="1:60" outlineLevel="3" x14ac:dyDescent="0.2">
      <c r="A58" s="221"/>
      <c r="B58" s="222"/>
      <c r="C58" s="254" t="s">
        <v>207</v>
      </c>
      <c r="D58" s="248"/>
      <c r="E58" s="248"/>
      <c r="F58" s="248"/>
      <c r="G58" s="248"/>
      <c r="H58" s="224"/>
      <c r="I58" s="224"/>
      <c r="J58" s="224"/>
      <c r="K58" s="224"/>
      <c r="L58" s="224"/>
      <c r="M58" s="224"/>
      <c r="N58" s="223"/>
      <c r="O58" s="223"/>
      <c r="P58" s="223"/>
      <c r="Q58" s="223"/>
      <c r="R58" s="224"/>
      <c r="S58" s="224"/>
      <c r="T58" s="224"/>
      <c r="U58" s="224"/>
      <c r="V58" s="224"/>
      <c r="W58" s="224"/>
      <c r="X58" s="224"/>
      <c r="Y58" s="224"/>
      <c r="Z58" s="214"/>
      <c r="AA58" s="214"/>
      <c r="AB58" s="214"/>
      <c r="AC58" s="214"/>
      <c r="AD58" s="214"/>
      <c r="AE58" s="214"/>
      <c r="AF58" s="214"/>
      <c r="AG58" s="214" t="s">
        <v>169</v>
      </c>
      <c r="AH58" s="214"/>
      <c r="AI58" s="214"/>
      <c r="AJ58" s="214"/>
      <c r="AK58" s="214"/>
      <c r="AL58" s="214"/>
      <c r="AM58" s="214"/>
      <c r="AN58" s="214"/>
      <c r="AO58" s="214"/>
      <c r="AP58" s="214"/>
      <c r="AQ58" s="214"/>
      <c r="AR58" s="214"/>
      <c r="AS58" s="214"/>
      <c r="AT58" s="214"/>
      <c r="AU58" s="214"/>
      <c r="AV58" s="214"/>
      <c r="AW58" s="214"/>
      <c r="AX58" s="214"/>
      <c r="AY58" s="214"/>
      <c r="AZ58" s="214"/>
      <c r="BA58" s="214"/>
      <c r="BB58" s="214"/>
      <c r="BC58" s="214"/>
      <c r="BD58" s="214"/>
      <c r="BE58" s="214"/>
      <c r="BF58" s="214"/>
      <c r="BG58" s="214"/>
      <c r="BH58" s="214"/>
    </row>
    <row r="59" spans="1:60" outlineLevel="3" x14ac:dyDescent="0.2">
      <c r="A59" s="221"/>
      <c r="B59" s="222"/>
      <c r="C59" s="254" t="s">
        <v>208</v>
      </c>
      <c r="D59" s="248"/>
      <c r="E59" s="248"/>
      <c r="F59" s="248"/>
      <c r="G59" s="248"/>
      <c r="H59" s="224"/>
      <c r="I59" s="224"/>
      <c r="J59" s="224"/>
      <c r="K59" s="224"/>
      <c r="L59" s="224"/>
      <c r="M59" s="224"/>
      <c r="N59" s="223"/>
      <c r="O59" s="223"/>
      <c r="P59" s="223"/>
      <c r="Q59" s="223"/>
      <c r="R59" s="224"/>
      <c r="S59" s="224"/>
      <c r="T59" s="224"/>
      <c r="U59" s="224"/>
      <c r="V59" s="224"/>
      <c r="W59" s="224"/>
      <c r="X59" s="224"/>
      <c r="Y59" s="224"/>
      <c r="Z59" s="214"/>
      <c r="AA59" s="214"/>
      <c r="AB59" s="214"/>
      <c r="AC59" s="214"/>
      <c r="AD59" s="214"/>
      <c r="AE59" s="214"/>
      <c r="AF59" s="214"/>
      <c r="AG59" s="214" t="s">
        <v>169</v>
      </c>
      <c r="AH59" s="214"/>
      <c r="AI59" s="214"/>
      <c r="AJ59" s="214"/>
      <c r="AK59" s="214"/>
      <c r="AL59" s="214"/>
      <c r="AM59" s="214"/>
      <c r="AN59" s="214"/>
      <c r="AO59" s="214"/>
      <c r="AP59" s="214"/>
      <c r="AQ59" s="214"/>
      <c r="AR59" s="214"/>
      <c r="AS59" s="214"/>
      <c r="AT59" s="214"/>
      <c r="AU59" s="214"/>
      <c r="AV59" s="214"/>
      <c r="AW59" s="214"/>
      <c r="AX59" s="214"/>
      <c r="AY59" s="214"/>
      <c r="AZ59" s="214"/>
      <c r="BA59" s="214"/>
      <c r="BB59" s="214"/>
      <c r="BC59" s="214"/>
      <c r="BD59" s="214"/>
      <c r="BE59" s="214"/>
      <c r="BF59" s="214"/>
      <c r="BG59" s="214"/>
      <c r="BH59" s="214"/>
    </row>
    <row r="60" spans="1:60" outlineLevel="3" x14ac:dyDescent="0.2">
      <c r="A60" s="221"/>
      <c r="B60" s="222"/>
      <c r="C60" s="254" t="s">
        <v>209</v>
      </c>
      <c r="D60" s="248"/>
      <c r="E60" s="248"/>
      <c r="F60" s="248"/>
      <c r="G60" s="248"/>
      <c r="H60" s="224"/>
      <c r="I60" s="224"/>
      <c r="J60" s="224"/>
      <c r="K60" s="224"/>
      <c r="L60" s="224"/>
      <c r="M60" s="224"/>
      <c r="N60" s="223"/>
      <c r="O60" s="223"/>
      <c r="P60" s="223"/>
      <c r="Q60" s="223"/>
      <c r="R60" s="224"/>
      <c r="S60" s="224"/>
      <c r="T60" s="224"/>
      <c r="U60" s="224"/>
      <c r="V60" s="224"/>
      <c r="W60" s="224"/>
      <c r="X60" s="224"/>
      <c r="Y60" s="224"/>
      <c r="Z60" s="214"/>
      <c r="AA60" s="214"/>
      <c r="AB60" s="214"/>
      <c r="AC60" s="214"/>
      <c r="AD60" s="214"/>
      <c r="AE60" s="214"/>
      <c r="AF60" s="214"/>
      <c r="AG60" s="214" t="s">
        <v>169</v>
      </c>
      <c r="AH60" s="214"/>
      <c r="AI60" s="214"/>
      <c r="AJ60" s="214"/>
      <c r="AK60" s="214"/>
      <c r="AL60" s="214"/>
      <c r="AM60" s="214"/>
      <c r="AN60" s="214"/>
      <c r="AO60" s="214"/>
      <c r="AP60" s="214"/>
      <c r="AQ60" s="214"/>
      <c r="AR60" s="214"/>
      <c r="AS60" s="214"/>
      <c r="AT60" s="214"/>
      <c r="AU60" s="214"/>
      <c r="AV60" s="214"/>
      <c r="AW60" s="214"/>
      <c r="AX60" s="214"/>
      <c r="AY60" s="214"/>
      <c r="AZ60" s="214"/>
      <c r="BA60" s="214"/>
      <c r="BB60" s="214"/>
      <c r="BC60" s="214"/>
      <c r="BD60" s="214"/>
      <c r="BE60" s="214"/>
      <c r="BF60" s="214"/>
      <c r="BG60" s="214"/>
      <c r="BH60" s="214"/>
    </row>
    <row r="61" spans="1:60" outlineLevel="3" x14ac:dyDescent="0.2">
      <c r="A61" s="221"/>
      <c r="B61" s="222"/>
      <c r="C61" s="254" t="s">
        <v>210</v>
      </c>
      <c r="D61" s="248"/>
      <c r="E61" s="248"/>
      <c r="F61" s="248"/>
      <c r="G61" s="248"/>
      <c r="H61" s="224"/>
      <c r="I61" s="224"/>
      <c r="J61" s="224"/>
      <c r="K61" s="224"/>
      <c r="L61" s="224"/>
      <c r="M61" s="224"/>
      <c r="N61" s="223"/>
      <c r="O61" s="223"/>
      <c r="P61" s="223"/>
      <c r="Q61" s="223"/>
      <c r="R61" s="224"/>
      <c r="S61" s="224"/>
      <c r="T61" s="224"/>
      <c r="U61" s="224"/>
      <c r="V61" s="224"/>
      <c r="W61" s="224"/>
      <c r="X61" s="224"/>
      <c r="Y61" s="224"/>
      <c r="Z61" s="214"/>
      <c r="AA61" s="214"/>
      <c r="AB61" s="214"/>
      <c r="AC61" s="214"/>
      <c r="AD61" s="214"/>
      <c r="AE61" s="214"/>
      <c r="AF61" s="214"/>
      <c r="AG61" s="214" t="s">
        <v>169</v>
      </c>
      <c r="AH61" s="214"/>
      <c r="AI61" s="214"/>
      <c r="AJ61" s="214"/>
      <c r="AK61" s="214"/>
      <c r="AL61" s="214"/>
      <c r="AM61" s="214"/>
      <c r="AN61" s="214"/>
      <c r="AO61" s="214"/>
      <c r="AP61" s="214"/>
      <c r="AQ61" s="214"/>
      <c r="AR61" s="214"/>
      <c r="AS61" s="214"/>
      <c r="AT61" s="214"/>
      <c r="AU61" s="214"/>
      <c r="AV61" s="214"/>
      <c r="AW61" s="214"/>
      <c r="AX61" s="214"/>
      <c r="AY61" s="214"/>
      <c r="AZ61" s="214"/>
      <c r="BA61" s="214"/>
      <c r="BB61" s="214"/>
      <c r="BC61" s="214"/>
      <c r="BD61" s="214"/>
      <c r="BE61" s="214"/>
      <c r="BF61" s="214"/>
      <c r="BG61" s="214"/>
      <c r="BH61" s="214"/>
    </row>
    <row r="62" spans="1:60" outlineLevel="3" x14ac:dyDescent="0.2">
      <c r="A62" s="221"/>
      <c r="B62" s="222"/>
      <c r="C62" s="254" t="s">
        <v>211</v>
      </c>
      <c r="D62" s="248"/>
      <c r="E62" s="248"/>
      <c r="F62" s="248"/>
      <c r="G62" s="248"/>
      <c r="H62" s="224"/>
      <c r="I62" s="224"/>
      <c r="J62" s="224"/>
      <c r="K62" s="224"/>
      <c r="L62" s="224"/>
      <c r="M62" s="224"/>
      <c r="N62" s="223"/>
      <c r="O62" s="223"/>
      <c r="P62" s="223"/>
      <c r="Q62" s="223"/>
      <c r="R62" s="224"/>
      <c r="S62" s="224"/>
      <c r="T62" s="224"/>
      <c r="U62" s="224"/>
      <c r="V62" s="224"/>
      <c r="W62" s="224"/>
      <c r="X62" s="224"/>
      <c r="Y62" s="224"/>
      <c r="Z62" s="214"/>
      <c r="AA62" s="214"/>
      <c r="AB62" s="214"/>
      <c r="AC62" s="214"/>
      <c r="AD62" s="214"/>
      <c r="AE62" s="214"/>
      <c r="AF62" s="214"/>
      <c r="AG62" s="214" t="s">
        <v>169</v>
      </c>
      <c r="AH62" s="214"/>
      <c r="AI62" s="214"/>
      <c r="AJ62" s="214"/>
      <c r="AK62" s="214"/>
      <c r="AL62" s="214"/>
      <c r="AM62" s="214"/>
      <c r="AN62" s="214"/>
      <c r="AO62" s="214"/>
      <c r="AP62" s="214"/>
      <c r="AQ62" s="214"/>
      <c r="AR62" s="214"/>
      <c r="AS62" s="214"/>
      <c r="AT62" s="214"/>
      <c r="AU62" s="214"/>
      <c r="AV62" s="214"/>
      <c r="AW62" s="214"/>
      <c r="AX62" s="214"/>
      <c r="AY62" s="214"/>
      <c r="AZ62" s="214"/>
      <c r="BA62" s="214"/>
      <c r="BB62" s="214"/>
      <c r="BC62" s="214"/>
      <c r="BD62" s="214"/>
      <c r="BE62" s="214"/>
      <c r="BF62" s="214"/>
      <c r="BG62" s="214"/>
      <c r="BH62" s="214"/>
    </row>
    <row r="63" spans="1:60" outlineLevel="3" x14ac:dyDescent="0.2">
      <c r="A63" s="221"/>
      <c r="B63" s="222"/>
      <c r="C63" s="254" t="s">
        <v>212</v>
      </c>
      <c r="D63" s="248"/>
      <c r="E63" s="248"/>
      <c r="F63" s="248"/>
      <c r="G63" s="248"/>
      <c r="H63" s="224"/>
      <c r="I63" s="224"/>
      <c r="J63" s="224"/>
      <c r="K63" s="224"/>
      <c r="L63" s="224"/>
      <c r="M63" s="224"/>
      <c r="N63" s="223"/>
      <c r="O63" s="223"/>
      <c r="P63" s="223"/>
      <c r="Q63" s="223"/>
      <c r="R63" s="224"/>
      <c r="S63" s="224"/>
      <c r="T63" s="224"/>
      <c r="U63" s="224"/>
      <c r="V63" s="224"/>
      <c r="W63" s="224"/>
      <c r="X63" s="224"/>
      <c r="Y63" s="224"/>
      <c r="Z63" s="214"/>
      <c r="AA63" s="214"/>
      <c r="AB63" s="214"/>
      <c r="AC63" s="214"/>
      <c r="AD63" s="214"/>
      <c r="AE63" s="214"/>
      <c r="AF63" s="214"/>
      <c r="AG63" s="214" t="s">
        <v>169</v>
      </c>
      <c r="AH63" s="214"/>
      <c r="AI63" s="214"/>
      <c r="AJ63" s="214"/>
      <c r="AK63" s="214"/>
      <c r="AL63" s="214"/>
      <c r="AM63" s="214"/>
      <c r="AN63" s="214"/>
      <c r="AO63" s="214"/>
      <c r="AP63" s="214"/>
      <c r="AQ63" s="214"/>
      <c r="AR63" s="214"/>
      <c r="AS63" s="214"/>
      <c r="AT63" s="214"/>
      <c r="AU63" s="214"/>
      <c r="AV63" s="214"/>
      <c r="AW63" s="214"/>
      <c r="AX63" s="214"/>
      <c r="AY63" s="214"/>
      <c r="AZ63" s="214"/>
      <c r="BA63" s="214"/>
      <c r="BB63" s="214"/>
      <c r="BC63" s="214"/>
      <c r="BD63" s="214"/>
      <c r="BE63" s="214"/>
      <c r="BF63" s="214"/>
      <c r="BG63" s="214"/>
      <c r="BH63" s="214"/>
    </row>
    <row r="64" spans="1:60" outlineLevel="3" x14ac:dyDescent="0.2">
      <c r="A64" s="221"/>
      <c r="B64" s="222"/>
      <c r="C64" s="254" t="s">
        <v>213</v>
      </c>
      <c r="D64" s="248"/>
      <c r="E64" s="248"/>
      <c r="F64" s="248"/>
      <c r="G64" s="248"/>
      <c r="H64" s="224"/>
      <c r="I64" s="224"/>
      <c r="J64" s="224"/>
      <c r="K64" s="224"/>
      <c r="L64" s="224"/>
      <c r="M64" s="224"/>
      <c r="N64" s="223"/>
      <c r="O64" s="223"/>
      <c r="P64" s="223"/>
      <c r="Q64" s="223"/>
      <c r="R64" s="224"/>
      <c r="S64" s="224"/>
      <c r="T64" s="224"/>
      <c r="U64" s="224"/>
      <c r="V64" s="224"/>
      <c r="W64" s="224"/>
      <c r="X64" s="224"/>
      <c r="Y64" s="224"/>
      <c r="Z64" s="214"/>
      <c r="AA64" s="214"/>
      <c r="AB64" s="214"/>
      <c r="AC64" s="214"/>
      <c r="AD64" s="214"/>
      <c r="AE64" s="214"/>
      <c r="AF64" s="214"/>
      <c r="AG64" s="214" t="s">
        <v>169</v>
      </c>
      <c r="AH64" s="214"/>
      <c r="AI64" s="214"/>
      <c r="AJ64" s="214"/>
      <c r="AK64" s="214"/>
      <c r="AL64" s="214"/>
      <c r="AM64" s="214"/>
      <c r="AN64" s="214"/>
      <c r="AO64" s="214"/>
      <c r="AP64" s="214"/>
      <c r="AQ64" s="214"/>
      <c r="AR64" s="214"/>
      <c r="AS64" s="214"/>
      <c r="AT64" s="214"/>
      <c r="AU64" s="214"/>
      <c r="AV64" s="214"/>
      <c r="AW64" s="214"/>
      <c r="AX64" s="214"/>
      <c r="AY64" s="214"/>
      <c r="AZ64" s="214"/>
      <c r="BA64" s="214"/>
      <c r="BB64" s="214"/>
      <c r="BC64" s="214"/>
      <c r="BD64" s="214"/>
      <c r="BE64" s="214"/>
      <c r="BF64" s="214"/>
      <c r="BG64" s="214"/>
      <c r="BH64" s="214"/>
    </row>
    <row r="65" spans="1:60" outlineLevel="3" x14ac:dyDescent="0.2">
      <c r="A65" s="221"/>
      <c r="B65" s="222"/>
      <c r="C65" s="254" t="s">
        <v>214</v>
      </c>
      <c r="D65" s="248"/>
      <c r="E65" s="248"/>
      <c r="F65" s="248"/>
      <c r="G65" s="248"/>
      <c r="H65" s="224"/>
      <c r="I65" s="224"/>
      <c r="J65" s="224"/>
      <c r="K65" s="224"/>
      <c r="L65" s="224"/>
      <c r="M65" s="224"/>
      <c r="N65" s="223"/>
      <c r="O65" s="223"/>
      <c r="P65" s="223"/>
      <c r="Q65" s="223"/>
      <c r="R65" s="224"/>
      <c r="S65" s="224"/>
      <c r="T65" s="224"/>
      <c r="U65" s="224"/>
      <c r="V65" s="224"/>
      <c r="W65" s="224"/>
      <c r="X65" s="224"/>
      <c r="Y65" s="224"/>
      <c r="Z65" s="214"/>
      <c r="AA65" s="214"/>
      <c r="AB65" s="214"/>
      <c r="AC65" s="214"/>
      <c r="AD65" s="214"/>
      <c r="AE65" s="214"/>
      <c r="AF65" s="214"/>
      <c r="AG65" s="214" t="s">
        <v>169</v>
      </c>
      <c r="AH65" s="214"/>
      <c r="AI65" s="214"/>
      <c r="AJ65" s="214"/>
      <c r="AK65" s="214"/>
      <c r="AL65" s="214"/>
      <c r="AM65" s="214"/>
      <c r="AN65" s="214"/>
      <c r="AO65" s="214"/>
      <c r="AP65" s="214"/>
      <c r="AQ65" s="214"/>
      <c r="AR65" s="214"/>
      <c r="AS65" s="214"/>
      <c r="AT65" s="214"/>
      <c r="AU65" s="214"/>
      <c r="AV65" s="214"/>
      <c r="AW65" s="214"/>
      <c r="AX65" s="214"/>
      <c r="AY65" s="214"/>
      <c r="AZ65" s="214"/>
      <c r="BA65" s="214"/>
      <c r="BB65" s="214"/>
      <c r="BC65" s="214"/>
      <c r="BD65" s="214"/>
      <c r="BE65" s="214"/>
      <c r="BF65" s="214"/>
      <c r="BG65" s="214"/>
      <c r="BH65" s="214"/>
    </row>
    <row r="66" spans="1:60" outlineLevel="3" x14ac:dyDescent="0.2">
      <c r="A66" s="221"/>
      <c r="B66" s="222"/>
      <c r="C66" s="254" t="s">
        <v>215</v>
      </c>
      <c r="D66" s="248"/>
      <c r="E66" s="248"/>
      <c r="F66" s="248"/>
      <c r="G66" s="248"/>
      <c r="H66" s="224"/>
      <c r="I66" s="224"/>
      <c r="J66" s="224"/>
      <c r="K66" s="224"/>
      <c r="L66" s="224"/>
      <c r="M66" s="224"/>
      <c r="N66" s="223"/>
      <c r="O66" s="223"/>
      <c r="P66" s="223"/>
      <c r="Q66" s="223"/>
      <c r="R66" s="224"/>
      <c r="S66" s="224"/>
      <c r="T66" s="224"/>
      <c r="U66" s="224"/>
      <c r="V66" s="224"/>
      <c r="W66" s="224"/>
      <c r="X66" s="224"/>
      <c r="Y66" s="224"/>
      <c r="Z66" s="214"/>
      <c r="AA66" s="214"/>
      <c r="AB66" s="214"/>
      <c r="AC66" s="214"/>
      <c r="AD66" s="214"/>
      <c r="AE66" s="214"/>
      <c r="AF66" s="214"/>
      <c r="AG66" s="214" t="s">
        <v>169</v>
      </c>
      <c r="AH66" s="214"/>
      <c r="AI66" s="214"/>
      <c r="AJ66" s="214"/>
      <c r="AK66" s="214"/>
      <c r="AL66" s="214"/>
      <c r="AM66" s="214"/>
      <c r="AN66" s="214"/>
      <c r="AO66" s="214"/>
      <c r="AP66" s="214"/>
      <c r="AQ66" s="214"/>
      <c r="AR66" s="214"/>
      <c r="AS66" s="214"/>
      <c r="AT66" s="214"/>
      <c r="AU66" s="214"/>
      <c r="AV66" s="214"/>
      <c r="AW66" s="214"/>
      <c r="AX66" s="214"/>
      <c r="AY66" s="214"/>
      <c r="AZ66" s="214"/>
      <c r="BA66" s="214"/>
      <c r="BB66" s="214"/>
      <c r="BC66" s="214"/>
      <c r="BD66" s="214"/>
      <c r="BE66" s="214"/>
      <c r="BF66" s="214"/>
      <c r="BG66" s="214"/>
      <c r="BH66" s="214"/>
    </row>
    <row r="67" spans="1:60" outlineLevel="3" x14ac:dyDescent="0.2">
      <c r="A67" s="221"/>
      <c r="B67" s="222"/>
      <c r="C67" s="254" t="s">
        <v>216</v>
      </c>
      <c r="D67" s="248"/>
      <c r="E67" s="248"/>
      <c r="F67" s="248"/>
      <c r="G67" s="248"/>
      <c r="H67" s="224"/>
      <c r="I67" s="224"/>
      <c r="J67" s="224"/>
      <c r="K67" s="224"/>
      <c r="L67" s="224"/>
      <c r="M67" s="224"/>
      <c r="N67" s="223"/>
      <c r="O67" s="223"/>
      <c r="P67" s="223"/>
      <c r="Q67" s="223"/>
      <c r="R67" s="224"/>
      <c r="S67" s="224"/>
      <c r="T67" s="224"/>
      <c r="U67" s="224"/>
      <c r="V67" s="224"/>
      <c r="W67" s="224"/>
      <c r="X67" s="224"/>
      <c r="Y67" s="224"/>
      <c r="Z67" s="214"/>
      <c r="AA67" s="214"/>
      <c r="AB67" s="214"/>
      <c r="AC67" s="214"/>
      <c r="AD67" s="214"/>
      <c r="AE67" s="214"/>
      <c r="AF67" s="214"/>
      <c r="AG67" s="214" t="s">
        <v>169</v>
      </c>
      <c r="AH67" s="214"/>
      <c r="AI67" s="214"/>
      <c r="AJ67" s="214"/>
      <c r="AK67" s="214"/>
      <c r="AL67" s="214"/>
      <c r="AM67" s="214"/>
      <c r="AN67" s="214"/>
      <c r="AO67" s="214"/>
      <c r="AP67" s="214"/>
      <c r="AQ67" s="214"/>
      <c r="AR67" s="214"/>
      <c r="AS67" s="214"/>
      <c r="AT67" s="214"/>
      <c r="AU67" s="214"/>
      <c r="AV67" s="214"/>
      <c r="AW67" s="214"/>
      <c r="AX67" s="214"/>
      <c r="AY67" s="214"/>
      <c r="AZ67" s="214"/>
      <c r="BA67" s="214"/>
      <c r="BB67" s="214"/>
      <c r="BC67" s="214"/>
      <c r="BD67" s="214"/>
      <c r="BE67" s="214"/>
      <c r="BF67" s="214"/>
      <c r="BG67" s="214"/>
      <c r="BH67" s="214"/>
    </row>
    <row r="68" spans="1:60" outlineLevel="3" x14ac:dyDescent="0.2">
      <c r="A68" s="221"/>
      <c r="B68" s="222"/>
      <c r="C68" s="254" t="s">
        <v>217</v>
      </c>
      <c r="D68" s="248"/>
      <c r="E68" s="248"/>
      <c r="F68" s="248"/>
      <c r="G68" s="248"/>
      <c r="H68" s="224"/>
      <c r="I68" s="224"/>
      <c r="J68" s="224"/>
      <c r="K68" s="224"/>
      <c r="L68" s="224"/>
      <c r="M68" s="224"/>
      <c r="N68" s="223"/>
      <c r="O68" s="223"/>
      <c r="P68" s="223"/>
      <c r="Q68" s="223"/>
      <c r="R68" s="224"/>
      <c r="S68" s="224"/>
      <c r="T68" s="224"/>
      <c r="U68" s="224"/>
      <c r="V68" s="224"/>
      <c r="W68" s="224"/>
      <c r="X68" s="224"/>
      <c r="Y68" s="224"/>
      <c r="Z68" s="214"/>
      <c r="AA68" s="214"/>
      <c r="AB68" s="214"/>
      <c r="AC68" s="214"/>
      <c r="AD68" s="214"/>
      <c r="AE68" s="214"/>
      <c r="AF68" s="214"/>
      <c r="AG68" s="214" t="s">
        <v>169</v>
      </c>
      <c r="AH68" s="214"/>
      <c r="AI68" s="214"/>
      <c r="AJ68" s="214"/>
      <c r="AK68" s="214"/>
      <c r="AL68" s="214"/>
      <c r="AM68" s="214"/>
      <c r="AN68" s="214"/>
      <c r="AO68" s="214"/>
      <c r="AP68" s="214"/>
      <c r="AQ68" s="214"/>
      <c r="AR68" s="214"/>
      <c r="AS68" s="214"/>
      <c r="AT68" s="214"/>
      <c r="AU68" s="214"/>
      <c r="AV68" s="214"/>
      <c r="AW68" s="214"/>
      <c r="AX68" s="214"/>
      <c r="AY68" s="214"/>
      <c r="AZ68" s="214"/>
      <c r="BA68" s="214"/>
      <c r="BB68" s="214"/>
      <c r="BC68" s="214"/>
      <c r="BD68" s="214"/>
      <c r="BE68" s="214"/>
      <c r="BF68" s="214"/>
      <c r="BG68" s="214"/>
      <c r="BH68" s="214"/>
    </row>
    <row r="69" spans="1:60" outlineLevel="3" x14ac:dyDescent="0.2">
      <c r="A69" s="221"/>
      <c r="B69" s="222"/>
      <c r="C69" s="254" t="s">
        <v>218</v>
      </c>
      <c r="D69" s="248"/>
      <c r="E69" s="248"/>
      <c r="F69" s="248"/>
      <c r="G69" s="248"/>
      <c r="H69" s="224"/>
      <c r="I69" s="224"/>
      <c r="J69" s="224"/>
      <c r="K69" s="224"/>
      <c r="L69" s="224"/>
      <c r="M69" s="224"/>
      <c r="N69" s="223"/>
      <c r="O69" s="223"/>
      <c r="P69" s="223"/>
      <c r="Q69" s="223"/>
      <c r="R69" s="224"/>
      <c r="S69" s="224"/>
      <c r="T69" s="224"/>
      <c r="U69" s="224"/>
      <c r="V69" s="224"/>
      <c r="W69" s="224"/>
      <c r="X69" s="224"/>
      <c r="Y69" s="224"/>
      <c r="Z69" s="214"/>
      <c r="AA69" s="214"/>
      <c r="AB69" s="214"/>
      <c r="AC69" s="214"/>
      <c r="AD69" s="214"/>
      <c r="AE69" s="214"/>
      <c r="AF69" s="214"/>
      <c r="AG69" s="214" t="s">
        <v>169</v>
      </c>
      <c r="AH69" s="214"/>
      <c r="AI69" s="214"/>
      <c r="AJ69" s="214"/>
      <c r="AK69" s="214"/>
      <c r="AL69" s="214"/>
      <c r="AM69" s="214"/>
      <c r="AN69" s="214"/>
      <c r="AO69" s="214"/>
      <c r="AP69" s="214"/>
      <c r="AQ69" s="214"/>
      <c r="AR69" s="214"/>
      <c r="AS69" s="214"/>
      <c r="AT69" s="214"/>
      <c r="AU69" s="214"/>
      <c r="AV69" s="214"/>
      <c r="AW69" s="214"/>
      <c r="AX69" s="214"/>
      <c r="AY69" s="214"/>
      <c r="AZ69" s="214"/>
      <c r="BA69" s="214"/>
      <c r="BB69" s="214"/>
      <c r="BC69" s="214"/>
      <c r="BD69" s="214"/>
      <c r="BE69" s="214"/>
      <c r="BF69" s="214"/>
      <c r="BG69" s="214"/>
      <c r="BH69" s="214"/>
    </row>
    <row r="70" spans="1:60" outlineLevel="3" x14ac:dyDescent="0.2">
      <c r="A70" s="221"/>
      <c r="B70" s="222"/>
      <c r="C70" s="254" t="s">
        <v>219</v>
      </c>
      <c r="D70" s="248"/>
      <c r="E70" s="248"/>
      <c r="F70" s="248"/>
      <c r="G70" s="248"/>
      <c r="H70" s="224"/>
      <c r="I70" s="224"/>
      <c r="J70" s="224"/>
      <c r="K70" s="224"/>
      <c r="L70" s="224"/>
      <c r="M70" s="224"/>
      <c r="N70" s="223"/>
      <c r="O70" s="223"/>
      <c r="P70" s="223"/>
      <c r="Q70" s="223"/>
      <c r="R70" s="224"/>
      <c r="S70" s="224"/>
      <c r="T70" s="224"/>
      <c r="U70" s="224"/>
      <c r="V70" s="224"/>
      <c r="W70" s="224"/>
      <c r="X70" s="224"/>
      <c r="Y70" s="224"/>
      <c r="Z70" s="214"/>
      <c r="AA70" s="214"/>
      <c r="AB70" s="214"/>
      <c r="AC70" s="214"/>
      <c r="AD70" s="214"/>
      <c r="AE70" s="214"/>
      <c r="AF70" s="214"/>
      <c r="AG70" s="214" t="s">
        <v>169</v>
      </c>
      <c r="AH70" s="214"/>
      <c r="AI70" s="214"/>
      <c r="AJ70" s="214"/>
      <c r="AK70" s="214"/>
      <c r="AL70" s="214"/>
      <c r="AM70" s="214"/>
      <c r="AN70" s="214"/>
      <c r="AO70" s="214"/>
      <c r="AP70" s="214"/>
      <c r="AQ70" s="214"/>
      <c r="AR70" s="214"/>
      <c r="AS70" s="214"/>
      <c r="AT70" s="214"/>
      <c r="AU70" s="214"/>
      <c r="AV70" s="214"/>
      <c r="AW70" s="214"/>
      <c r="AX70" s="214"/>
      <c r="AY70" s="214"/>
      <c r="AZ70" s="214"/>
      <c r="BA70" s="214"/>
      <c r="BB70" s="214"/>
      <c r="BC70" s="214"/>
      <c r="BD70" s="214"/>
      <c r="BE70" s="214"/>
      <c r="BF70" s="214"/>
      <c r="BG70" s="214"/>
      <c r="BH70" s="214"/>
    </row>
    <row r="71" spans="1:60" outlineLevel="3" x14ac:dyDescent="0.2">
      <c r="A71" s="221"/>
      <c r="B71" s="222"/>
      <c r="C71" s="254" t="s">
        <v>220</v>
      </c>
      <c r="D71" s="248"/>
      <c r="E71" s="248"/>
      <c r="F71" s="248"/>
      <c r="G71" s="248"/>
      <c r="H71" s="224"/>
      <c r="I71" s="224"/>
      <c r="J71" s="224"/>
      <c r="K71" s="224"/>
      <c r="L71" s="224"/>
      <c r="M71" s="224"/>
      <c r="N71" s="223"/>
      <c r="O71" s="223"/>
      <c r="P71" s="223"/>
      <c r="Q71" s="223"/>
      <c r="R71" s="224"/>
      <c r="S71" s="224"/>
      <c r="T71" s="224"/>
      <c r="U71" s="224"/>
      <c r="V71" s="224"/>
      <c r="W71" s="224"/>
      <c r="X71" s="224"/>
      <c r="Y71" s="224"/>
      <c r="Z71" s="214"/>
      <c r="AA71" s="214"/>
      <c r="AB71" s="214"/>
      <c r="AC71" s="214"/>
      <c r="AD71" s="214"/>
      <c r="AE71" s="214"/>
      <c r="AF71" s="214"/>
      <c r="AG71" s="214" t="s">
        <v>169</v>
      </c>
      <c r="AH71" s="214"/>
      <c r="AI71" s="214"/>
      <c r="AJ71" s="214"/>
      <c r="AK71" s="214"/>
      <c r="AL71" s="214"/>
      <c r="AM71" s="214"/>
      <c r="AN71" s="214"/>
      <c r="AO71" s="214"/>
      <c r="AP71" s="214"/>
      <c r="AQ71" s="214"/>
      <c r="AR71" s="214"/>
      <c r="AS71" s="214"/>
      <c r="AT71" s="214"/>
      <c r="AU71" s="214"/>
      <c r="AV71" s="214"/>
      <c r="AW71" s="214"/>
      <c r="AX71" s="214"/>
      <c r="AY71" s="214"/>
      <c r="AZ71" s="214"/>
      <c r="BA71" s="214"/>
      <c r="BB71" s="214"/>
      <c r="BC71" s="214"/>
      <c r="BD71" s="214"/>
      <c r="BE71" s="214"/>
      <c r="BF71" s="214"/>
      <c r="BG71" s="214"/>
      <c r="BH71" s="214"/>
    </row>
    <row r="72" spans="1:60" ht="22.5" outlineLevel="3" x14ac:dyDescent="0.2">
      <c r="A72" s="221"/>
      <c r="B72" s="222"/>
      <c r="C72" s="254" t="s">
        <v>221</v>
      </c>
      <c r="D72" s="248"/>
      <c r="E72" s="248"/>
      <c r="F72" s="248"/>
      <c r="G72" s="248"/>
      <c r="H72" s="224"/>
      <c r="I72" s="224"/>
      <c r="J72" s="224"/>
      <c r="K72" s="224"/>
      <c r="L72" s="224"/>
      <c r="M72" s="224"/>
      <c r="N72" s="223"/>
      <c r="O72" s="223"/>
      <c r="P72" s="223"/>
      <c r="Q72" s="223"/>
      <c r="R72" s="224"/>
      <c r="S72" s="224"/>
      <c r="T72" s="224"/>
      <c r="U72" s="224"/>
      <c r="V72" s="224"/>
      <c r="W72" s="224"/>
      <c r="X72" s="224"/>
      <c r="Y72" s="224"/>
      <c r="Z72" s="214"/>
      <c r="AA72" s="214"/>
      <c r="AB72" s="214"/>
      <c r="AC72" s="214"/>
      <c r="AD72" s="214"/>
      <c r="AE72" s="214"/>
      <c r="AF72" s="214"/>
      <c r="AG72" s="214" t="s">
        <v>169</v>
      </c>
      <c r="AH72" s="214"/>
      <c r="AI72" s="214"/>
      <c r="AJ72" s="214"/>
      <c r="AK72" s="214"/>
      <c r="AL72" s="214"/>
      <c r="AM72" s="214"/>
      <c r="AN72" s="214"/>
      <c r="AO72" s="214"/>
      <c r="AP72" s="214"/>
      <c r="AQ72" s="214"/>
      <c r="AR72" s="214"/>
      <c r="AS72" s="214"/>
      <c r="AT72" s="214"/>
      <c r="AU72" s="214"/>
      <c r="AV72" s="214"/>
      <c r="AW72" s="214"/>
      <c r="AX72" s="214"/>
      <c r="AY72" s="214"/>
      <c r="AZ72" s="214"/>
      <c r="BA72" s="245" t="str">
        <f>C72</f>
        <v>· VÝTAH MUSÍ BÝT SCHOPEN PROVOZU PO STANOVENOU DOBU EVAKUACE A MUSÍ BÝT NAVRŽEN PODLE ČSN EN 81-1 NEBO ČSN EN 81-2 A BÝT</v>
      </c>
      <c r="BB72" s="214"/>
      <c r="BC72" s="214"/>
      <c r="BD72" s="214"/>
      <c r="BE72" s="214"/>
      <c r="BF72" s="214"/>
      <c r="BG72" s="214"/>
      <c r="BH72" s="214"/>
    </row>
    <row r="73" spans="1:60" outlineLevel="3" x14ac:dyDescent="0.2">
      <c r="A73" s="221"/>
      <c r="B73" s="222"/>
      <c r="C73" s="254" t="s">
        <v>222</v>
      </c>
      <c r="D73" s="248"/>
      <c r="E73" s="248"/>
      <c r="F73" s="248"/>
      <c r="G73" s="248"/>
      <c r="H73" s="224"/>
      <c r="I73" s="224"/>
      <c r="J73" s="224"/>
      <c r="K73" s="224"/>
      <c r="L73" s="224"/>
      <c r="M73" s="224"/>
      <c r="N73" s="223"/>
      <c r="O73" s="223"/>
      <c r="P73" s="223"/>
      <c r="Q73" s="223"/>
      <c r="R73" s="224"/>
      <c r="S73" s="224"/>
      <c r="T73" s="224"/>
      <c r="U73" s="224"/>
      <c r="V73" s="224"/>
      <c r="W73" s="224"/>
      <c r="X73" s="224"/>
      <c r="Y73" s="224"/>
      <c r="Z73" s="214"/>
      <c r="AA73" s="214"/>
      <c r="AB73" s="214"/>
      <c r="AC73" s="214"/>
      <c r="AD73" s="214"/>
      <c r="AE73" s="214"/>
      <c r="AF73" s="214"/>
      <c r="AG73" s="214" t="s">
        <v>169</v>
      </c>
      <c r="AH73" s="214"/>
      <c r="AI73" s="214"/>
      <c r="AJ73" s="214"/>
      <c r="AK73" s="214"/>
      <c r="AL73" s="214"/>
      <c r="AM73" s="214"/>
      <c r="AN73" s="214"/>
      <c r="AO73" s="214"/>
      <c r="AP73" s="214"/>
      <c r="AQ73" s="214"/>
      <c r="AR73" s="214"/>
      <c r="AS73" s="214"/>
      <c r="AT73" s="214"/>
      <c r="AU73" s="214"/>
      <c r="AV73" s="214"/>
      <c r="AW73" s="214"/>
      <c r="AX73" s="214"/>
      <c r="AY73" s="214"/>
      <c r="AZ73" s="214"/>
      <c r="BA73" s="214"/>
      <c r="BB73" s="214"/>
      <c r="BC73" s="214"/>
      <c r="BD73" s="214"/>
      <c r="BE73" s="214"/>
      <c r="BF73" s="214"/>
      <c r="BG73" s="214"/>
      <c r="BH73" s="214"/>
    </row>
    <row r="74" spans="1:60" outlineLevel="3" x14ac:dyDescent="0.2">
      <c r="A74" s="221"/>
      <c r="B74" s="222"/>
      <c r="C74" s="254" t="s">
        <v>223</v>
      </c>
      <c r="D74" s="248"/>
      <c r="E74" s="248"/>
      <c r="F74" s="248"/>
      <c r="G74" s="248"/>
      <c r="H74" s="224"/>
      <c r="I74" s="224"/>
      <c r="J74" s="224"/>
      <c r="K74" s="224"/>
      <c r="L74" s="224"/>
      <c r="M74" s="224"/>
      <c r="N74" s="223"/>
      <c r="O74" s="223"/>
      <c r="P74" s="223"/>
      <c r="Q74" s="223"/>
      <c r="R74" s="224"/>
      <c r="S74" s="224"/>
      <c r="T74" s="224"/>
      <c r="U74" s="224"/>
      <c r="V74" s="224"/>
      <c r="W74" s="224"/>
      <c r="X74" s="224"/>
      <c r="Y74" s="224"/>
      <c r="Z74" s="214"/>
      <c r="AA74" s="214"/>
      <c r="AB74" s="214"/>
      <c r="AC74" s="214"/>
      <c r="AD74" s="214"/>
      <c r="AE74" s="214"/>
      <c r="AF74" s="214"/>
      <c r="AG74" s="214" t="s">
        <v>169</v>
      </c>
      <c r="AH74" s="214"/>
      <c r="AI74" s="214"/>
      <c r="AJ74" s="214"/>
      <c r="AK74" s="214"/>
      <c r="AL74" s="214"/>
      <c r="AM74" s="214"/>
      <c r="AN74" s="214"/>
      <c r="AO74" s="214"/>
      <c r="AP74" s="214"/>
      <c r="AQ74" s="214"/>
      <c r="AR74" s="214"/>
      <c r="AS74" s="214"/>
      <c r="AT74" s="214"/>
      <c r="AU74" s="214"/>
      <c r="AV74" s="214"/>
      <c r="AW74" s="214"/>
      <c r="AX74" s="214"/>
      <c r="AY74" s="214"/>
      <c r="AZ74" s="214"/>
      <c r="BA74" s="214"/>
      <c r="BB74" s="214"/>
      <c r="BC74" s="214"/>
      <c r="BD74" s="214"/>
      <c r="BE74" s="214"/>
      <c r="BF74" s="214"/>
      <c r="BG74" s="214"/>
      <c r="BH74" s="214"/>
    </row>
    <row r="75" spans="1:60" ht="22.5" outlineLevel="3" x14ac:dyDescent="0.2">
      <c r="A75" s="221"/>
      <c r="B75" s="222"/>
      <c r="C75" s="254" t="s">
        <v>224</v>
      </c>
      <c r="D75" s="248"/>
      <c r="E75" s="248"/>
      <c r="F75" s="248"/>
      <c r="G75" s="248"/>
      <c r="H75" s="224"/>
      <c r="I75" s="224"/>
      <c r="J75" s="224"/>
      <c r="K75" s="224"/>
      <c r="L75" s="224"/>
      <c r="M75" s="224"/>
      <c r="N75" s="223"/>
      <c r="O75" s="223"/>
      <c r="P75" s="223"/>
      <c r="Q75" s="223"/>
      <c r="R75" s="224"/>
      <c r="S75" s="224"/>
      <c r="T75" s="224"/>
      <c r="U75" s="224"/>
      <c r="V75" s="224"/>
      <c r="W75" s="224"/>
      <c r="X75" s="224"/>
      <c r="Y75" s="224"/>
      <c r="Z75" s="214"/>
      <c r="AA75" s="214"/>
      <c r="AB75" s="214"/>
      <c r="AC75" s="214"/>
      <c r="AD75" s="214"/>
      <c r="AE75" s="214"/>
      <c r="AF75" s="214"/>
      <c r="AG75" s="214" t="s">
        <v>169</v>
      </c>
      <c r="AH75" s="214"/>
      <c r="AI75" s="214"/>
      <c r="AJ75" s="214"/>
      <c r="AK75" s="214"/>
      <c r="AL75" s="214"/>
      <c r="AM75" s="214"/>
      <c r="AN75" s="214"/>
      <c r="AO75" s="214"/>
      <c r="AP75" s="214"/>
      <c r="AQ75" s="214"/>
      <c r="AR75" s="214"/>
      <c r="AS75" s="214"/>
      <c r="AT75" s="214"/>
      <c r="AU75" s="214"/>
      <c r="AV75" s="214"/>
      <c r="AW75" s="214"/>
      <c r="AX75" s="214"/>
      <c r="AY75" s="214"/>
      <c r="AZ75" s="214"/>
      <c r="BA75" s="245" t="str">
        <f>C75</f>
        <v>· VÝTAH MUSÍ MÍT TAKOVOU RYCHLOST, ABY DOBA JÍZDY MEZI NEJVZDÁLENĚJŠÍM MÍSTEM EVAKUACE, POČÍTÁNO OD UZAVŘENÍ DVEŘÍ VÝTAHU,</v>
      </c>
      <c r="BB75" s="214"/>
      <c r="BC75" s="214"/>
      <c r="BD75" s="214"/>
      <c r="BE75" s="214"/>
      <c r="BF75" s="214"/>
      <c r="BG75" s="214"/>
      <c r="BH75" s="214"/>
    </row>
    <row r="76" spans="1:60" ht="22.5" outlineLevel="3" x14ac:dyDescent="0.2">
      <c r="A76" s="221"/>
      <c r="B76" s="222"/>
      <c r="C76" s="254" t="s">
        <v>225</v>
      </c>
      <c r="D76" s="248"/>
      <c r="E76" s="248"/>
      <c r="F76" s="248"/>
      <c r="G76" s="248"/>
      <c r="H76" s="224"/>
      <c r="I76" s="224"/>
      <c r="J76" s="224"/>
      <c r="K76" s="224"/>
      <c r="L76" s="224"/>
      <c r="M76" s="224"/>
      <c r="N76" s="223"/>
      <c r="O76" s="223"/>
      <c r="P76" s="223"/>
      <c r="Q76" s="223"/>
      <c r="R76" s="224"/>
      <c r="S76" s="224"/>
      <c r="T76" s="224"/>
      <c r="U76" s="224"/>
      <c r="V76" s="224"/>
      <c r="W76" s="224"/>
      <c r="X76" s="224"/>
      <c r="Y76" s="224"/>
      <c r="Z76" s="214"/>
      <c r="AA76" s="214"/>
      <c r="AB76" s="214"/>
      <c r="AC76" s="214"/>
      <c r="AD76" s="214"/>
      <c r="AE76" s="214"/>
      <c r="AF76" s="214"/>
      <c r="AG76" s="214" t="s">
        <v>169</v>
      </c>
      <c r="AH76" s="214"/>
      <c r="AI76" s="214"/>
      <c r="AJ76" s="214"/>
      <c r="AK76" s="214"/>
      <c r="AL76" s="214"/>
      <c r="AM76" s="214"/>
      <c r="AN76" s="214"/>
      <c r="AO76" s="214"/>
      <c r="AP76" s="214"/>
      <c r="AQ76" s="214"/>
      <c r="AR76" s="214"/>
      <c r="AS76" s="214"/>
      <c r="AT76" s="214"/>
      <c r="AU76" s="214"/>
      <c r="AV76" s="214"/>
      <c r="AW76" s="214"/>
      <c r="AX76" s="214"/>
      <c r="AY76" s="214"/>
      <c r="AZ76" s="214"/>
      <c r="BA76" s="245" t="str">
        <f>C76</f>
        <v>A ÚROVNÍ, ZE KTERÉ EVAKUACE PROBÍHÁ NEPŘESÁHLA 60 s. DOBA JEDNOHO CYKLU EVAKUACE, KTERÁ ZAHRNUJE JÍZDU KLECE VÝTAHU Z</v>
      </c>
      <c r="BB76" s="214"/>
      <c r="BC76" s="214"/>
      <c r="BD76" s="214"/>
      <c r="BE76" s="214"/>
      <c r="BF76" s="214"/>
      <c r="BG76" s="214"/>
      <c r="BH76" s="214"/>
    </row>
    <row r="77" spans="1:60" outlineLevel="3" x14ac:dyDescent="0.2">
      <c r="A77" s="221"/>
      <c r="B77" s="222"/>
      <c r="C77" s="254" t="s">
        <v>226</v>
      </c>
      <c r="D77" s="248"/>
      <c r="E77" s="248"/>
      <c r="F77" s="248"/>
      <c r="G77" s="248"/>
      <c r="H77" s="224"/>
      <c r="I77" s="224"/>
      <c r="J77" s="224"/>
      <c r="K77" s="224"/>
      <c r="L77" s="224"/>
      <c r="M77" s="224"/>
      <c r="N77" s="223"/>
      <c r="O77" s="223"/>
      <c r="P77" s="223"/>
      <c r="Q77" s="223"/>
      <c r="R77" s="224"/>
      <c r="S77" s="224"/>
      <c r="T77" s="224"/>
      <c r="U77" s="224"/>
      <c r="V77" s="224"/>
      <c r="W77" s="224"/>
      <c r="X77" s="224"/>
      <c r="Y77" s="224"/>
      <c r="Z77" s="214"/>
      <c r="AA77" s="214"/>
      <c r="AB77" s="214"/>
      <c r="AC77" s="214"/>
      <c r="AD77" s="214"/>
      <c r="AE77" s="214"/>
      <c r="AF77" s="214"/>
      <c r="AG77" s="214" t="s">
        <v>169</v>
      </c>
      <c r="AH77" s="214"/>
      <c r="AI77" s="214"/>
      <c r="AJ77" s="214"/>
      <c r="AK77" s="214"/>
      <c r="AL77" s="214"/>
      <c r="AM77" s="214"/>
      <c r="AN77" s="214"/>
      <c r="AO77" s="214"/>
      <c r="AP77" s="214"/>
      <c r="AQ77" s="214"/>
      <c r="AR77" s="214"/>
      <c r="AS77" s="214"/>
      <c r="AT77" s="214"/>
      <c r="AU77" s="214"/>
      <c r="AV77" s="214"/>
      <c r="AW77" s="214"/>
      <c r="AX77" s="214"/>
      <c r="AY77" s="214"/>
      <c r="AZ77" s="214"/>
      <c r="BA77" s="214"/>
      <c r="BB77" s="214"/>
      <c r="BC77" s="214"/>
      <c r="BD77" s="214"/>
      <c r="BE77" s="214"/>
      <c r="BF77" s="214"/>
      <c r="BG77" s="214"/>
      <c r="BH77" s="214"/>
    </row>
    <row r="78" spans="1:60" ht="22.5" outlineLevel="3" x14ac:dyDescent="0.2">
      <c r="A78" s="221"/>
      <c r="B78" s="222"/>
      <c r="C78" s="254" t="s">
        <v>227</v>
      </c>
      <c r="D78" s="248"/>
      <c r="E78" s="248"/>
      <c r="F78" s="248"/>
      <c r="G78" s="248"/>
      <c r="H78" s="224"/>
      <c r="I78" s="224"/>
      <c r="J78" s="224"/>
      <c r="K78" s="224"/>
      <c r="L78" s="224"/>
      <c r="M78" s="224"/>
      <c r="N78" s="223"/>
      <c r="O78" s="223"/>
      <c r="P78" s="223"/>
      <c r="Q78" s="223"/>
      <c r="R78" s="224"/>
      <c r="S78" s="224"/>
      <c r="T78" s="224"/>
      <c r="U78" s="224"/>
      <c r="V78" s="224"/>
      <c r="W78" s="224"/>
      <c r="X78" s="224"/>
      <c r="Y78" s="224"/>
      <c r="Z78" s="214"/>
      <c r="AA78" s="214"/>
      <c r="AB78" s="214"/>
      <c r="AC78" s="214"/>
      <c r="AD78" s="214"/>
      <c r="AE78" s="214"/>
      <c r="AF78" s="214"/>
      <c r="AG78" s="214" t="s">
        <v>169</v>
      </c>
      <c r="AH78" s="214"/>
      <c r="AI78" s="214"/>
      <c r="AJ78" s="214"/>
      <c r="AK78" s="214"/>
      <c r="AL78" s="214"/>
      <c r="AM78" s="214"/>
      <c r="AN78" s="214"/>
      <c r="AO78" s="214"/>
      <c r="AP78" s="214"/>
      <c r="AQ78" s="214"/>
      <c r="AR78" s="214"/>
      <c r="AS78" s="214"/>
      <c r="AT78" s="214"/>
      <c r="AU78" s="214"/>
      <c r="AV78" s="214"/>
      <c r="AW78" s="214"/>
      <c r="AX78" s="214"/>
      <c r="AY78" s="214"/>
      <c r="AZ78" s="214"/>
      <c r="BA78" s="245" t="str">
        <f>C78</f>
        <v>· V PŘÍPADĚ OHROŽENÍ OBJEKTU POŽÁREM BUDE UMOŽNĚNO SJETÍ KLECE DO STANICE V 1.NP PŘIVOLÁNÍM POMOCÍ KLÍČOVÉHO SPÍNAČE.</v>
      </c>
      <c r="BB78" s="214"/>
      <c r="BC78" s="214"/>
      <c r="BD78" s="214"/>
      <c r="BE78" s="214"/>
      <c r="BF78" s="214"/>
      <c r="BG78" s="214"/>
      <c r="BH78" s="214"/>
    </row>
    <row r="79" spans="1:60" ht="22.5" outlineLevel="3" x14ac:dyDescent="0.2">
      <c r="A79" s="221"/>
      <c r="B79" s="222"/>
      <c r="C79" s="254" t="s">
        <v>228</v>
      </c>
      <c r="D79" s="248"/>
      <c r="E79" s="248"/>
      <c r="F79" s="248"/>
      <c r="G79" s="248"/>
      <c r="H79" s="224"/>
      <c r="I79" s="224"/>
      <c r="J79" s="224"/>
      <c r="K79" s="224"/>
      <c r="L79" s="224"/>
      <c r="M79" s="224"/>
      <c r="N79" s="223"/>
      <c r="O79" s="223"/>
      <c r="P79" s="223"/>
      <c r="Q79" s="223"/>
      <c r="R79" s="224"/>
      <c r="S79" s="224"/>
      <c r="T79" s="224"/>
      <c r="U79" s="224"/>
      <c r="V79" s="224"/>
      <c r="W79" s="224"/>
      <c r="X79" s="224"/>
      <c r="Y79" s="224"/>
      <c r="Z79" s="214"/>
      <c r="AA79" s="214"/>
      <c r="AB79" s="214"/>
      <c r="AC79" s="214"/>
      <c r="AD79" s="214"/>
      <c r="AE79" s="214"/>
      <c r="AF79" s="214"/>
      <c r="AG79" s="214" t="s">
        <v>169</v>
      </c>
      <c r="AH79" s="214"/>
      <c r="AI79" s="214"/>
      <c r="AJ79" s="214"/>
      <c r="AK79" s="214"/>
      <c r="AL79" s="214"/>
      <c r="AM79" s="214"/>
      <c r="AN79" s="214"/>
      <c r="AO79" s="214"/>
      <c r="AP79" s="214"/>
      <c r="AQ79" s="214"/>
      <c r="AR79" s="214"/>
      <c r="AS79" s="214"/>
      <c r="AT79" s="214"/>
      <c r="AU79" s="214"/>
      <c r="AV79" s="214"/>
      <c r="AW79" s="214"/>
      <c r="AX79" s="214"/>
      <c r="AY79" s="214"/>
      <c r="AZ79" s="214"/>
      <c r="BA79" s="245" t="str">
        <f>C79</f>
        <v>· VÝTAH MUSÍ BÝT VYŘAZEN Z NORMÁLNÍHO PROVOZU A BÝT PŘIPRAVEN PRO EVAKUACI POMOCÍ ZVLÁŠTNÍHO OVLÁDÁNÍ VÝTAHOVÉ KLECE.</v>
      </c>
      <c r="BB79" s="214"/>
      <c r="BC79" s="214"/>
      <c r="BD79" s="214"/>
      <c r="BE79" s="214"/>
      <c r="BF79" s="214"/>
      <c r="BG79" s="214"/>
      <c r="BH79" s="214"/>
    </row>
    <row r="80" spans="1:60" outlineLevel="3" x14ac:dyDescent="0.2">
      <c r="A80" s="221"/>
      <c r="B80" s="222"/>
      <c r="C80" s="254" t="s">
        <v>229</v>
      </c>
      <c r="D80" s="248"/>
      <c r="E80" s="248"/>
      <c r="F80" s="248"/>
      <c r="G80" s="248"/>
      <c r="H80" s="224"/>
      <c r="I80" s="224"/>
      <c r="J80" s="224"/>
      <c r="K80" s="224"/>
      <c r="L80" s="224"/>
      <c r="M80" s="224"/>
      <c r="N80" s="223"/>
      <c r="O80" s="223"/>
      <c r="P80" s="223"/>
      <c r="Q80" s="223"/>
      <c r="R80" s="224"/>
      <c r="S80" s="224"/>
      <c r="T80" s="224"/>
      <c r="U80" s="224"/>
      <c r="V80" s="224"/>
      <c r="W80" s="224"/>
      <c r="X80" s="224"/>
      <c r="Y80" s="224"/>
      <c r="Z80" s="214"/>
      <c r="AA80" s="214"/>
      <c r="AB80" s="214"/>
      <c r="AC80" s="214"/>
      <c r="AD80" s="214"/>
      <c r="AE80" s="214"/>
      <c r="AF80" s="214"/>
      <c r="AG80" s="214" t="s">
        <v>169</v>
      </c>
      <c r="AH80" s="214"/>
      <c r="AI80" s="214"/>
      <c r="AJ80" s="214"/>
      <c r="AK80" s="214"/>
      <c r="AL80" s="214"/>
      <c r="AM80" s="214"/>
      <c r="AN80" s="214"/>
      <c r="AO80" s="214"/>
      <c r="AP80" s="214"/>
      <c r="AQ80" s="214"/>
      <c r="AR80" s="214"/>
      <c r="AS80" s="214"/>
      <c r="AT80" s="214"/>
      <c r="AU80" s="214"/>
      <c r="AV80" s="214"/>
      <c r="AW80" s="214"/>
      <c r="AX80" s="214"/>
      <c r="AY80" s="214"/>
      <c r="AZ80" s="214"/>
      <c r="BA80" s="214"/>
      <c r="BB80" s="214"/>
      <c r="BC80" s="214"/>
      <c r="BD80" s="214"/>
      <c r="BE80" s="214"/>
      <c r="BF80" s="214"/>
      <c r="BG80" s="214"/>
      <c r="BH80" s="214"/>
    </row>
    <row r="81" spans="1:60" outlineLevel="3" x14ac:dyDescent="0.2">
      <c r="A81" s="221"/>
      <c r="B81" s="222"/>
      <c r="C81" s="254" t="s">
        <v>230</v>
      </c>
      <c r="D81" s="248"/>
      <c r="E81" s="248"/>
      <c r="F81" s="248"/>
      <c r="G81" s="248"/>
      <c r="H81" s="224"/>
      <c r="I81" s="224"/>
      <c r="J81" s="224"/>
      <c r="K81" s="224"/>
      <c r="L81" s="224"/>
      <c r="M81" s="224"/>
      <c r="N81" s="223"/>
      <c r="O81" s="223"/>
      <c r="P81" s="223"/>
      <c r="Q81" s="223"/>
      <c r="R81" s="224"/>
      <c r="S81" s="224"/>
      <c r="T81" s="224"/>
      <c r="U81" s="224"/>
      <c r="V81" s="224"/>
      <c r="W81" s="224"/>
      <c r="X81" s="224"/>
      <c r="Y81" s="224"/>
      <c r="Z81" s="214"/>
      <c r="AA81" s="214"/>
      <c r="AB81" s="214"/>
      <c r="AC81" s="214"/>
      <c r="AD81" s="214"/>
      <c r="AE81" s="214"/>
      <c r="AF81" s="214"/>
      <c r="AG81" s="214" t="s">
        <v>169</v>
      </c>
      <c r="AH81" s="214"/>
      <c r="AI81" s="214"/>
      <c r="AJ81" s="214"/>
      <c r="AK81" s="214"/>
      <c r="AL81" s="214"/>
      <c r="AM81" s="214"/>
      <c r="AN81" s="214"/>
      <c r="AO81" s="214"/>
      <c r="AP81" s="214"/>
      <c r="AQ81" s="214"/>
      <c r="AR81" s="214"/>
      <c r="AS81" s="214"/>
      <c r="AT81" s="214"/>
      <c r="AU81" s="214"/>
      <c r="AV81" s="214"/>
      <c r="AW81" s="214"/>
      <c r="AX81" s="214"/>
      <c r="AY81" s="214"/>
      <c r="AZ81" s="214"/>
      <c r="BA81" s="214"/>
      <c r="BB81" s="214"/>
      <c r="BC81" s="214"/>
      <c r="BD81" s="214"/>
      <c r="BE81" s="214"/>
      <c r="BF81" s="214"/>
      <c r="BG81" s="214"/>
      <c r="BH81" s="214"/>
    </row>
    <row r="82" spans="1:60" ht="22.5" outlineLevel="3" x14ac:dyDescent="0.2">
      <c r="A82" s="221"/>
      <c r="B82" s="222"/>
      <c r="C82" s="254" t="s">
        <v>231</v>
      </c>
      <c r="D82" s="248"/>
      <c r="E82" s="248"/>
      <c r="F82" s="248"/>
      <c r="G82" s="248"/>
      <c r="H82" s="224"/>
      <c r="I82" s="224"/>
      <c r="J82" s="224"/>
      <c r="K82" s="224"/>
      <c r="L82" s="224"/>
      <c r="M82" s="224"/>
      <c r="N82" s="223"/>
      <c r="O82" s="223"/>
      <c r="P82" s="223"/>
      <c r="Q82" s="223"/>
      <c r="R82" s="224"/>
      <c r="S82" s="224"/>
      <c r="T82" s="224"/>
      <c r="U82" s="224"/>
      <c r="V82" s="224"/>
      <c r="W82" s="224"/>
      <c r="X82" s="224"/>
      <c r="Y82" s="224"/>
      <c r="Z82" s="214"/>
      <c r="AA82" s="214"/>
      <c r="AB82" s="214"/>
      <c r="AC82" s="214"/>
      <c r="AD82" s="214"/>
      <c r="AE82" s="214"/>
      <c r="AF82" s="214"/>
      <c r="AG82" s="214" t="s">
        <v>169</v>
      </c>
      <c r="AH82" s="214"/>
      <c r="AI82" s="214"/>
      <c r="AJ82" s="214"/>
      <c r="AK82" s="214"/>
      <c r="AL82" s="214"/>
      <c r="AM82" s="214"/>
      <c r="AN82" s="214"/>
      <c r="AO82" s="214"/>
      <c r="AP82" s="214"/>
      <c r="AQ82" s="214"/>
      <c r="AR82" s="214"/>
      <c r="AS82" s="214"/>
      <c r="AT82" s="214"/>
      <c r="AU82" s="214"/>
      <c r="AV82" s="214"/>
      <c r="AW82" s="214"/>
      <c r="AX82" s="214"/>
      <c r="AY82" s="214"/>
      <c r="AZ82" s="214"/>
      <c r="BA82" s="245" t="str">
        <f>C82</f>
        <v>· V 1.NP VE VZDÁLENOSTI NEJVÝŠE 2 M OD VSTUPU DO VÝTAHU MUSÍ BÝT UMÍSTĚN SPECIÁLNÍ KLÍČ, KTERÝ BUDE OVLÁDAT SPÍNAČ PŘEPÍNAJÍCÍ</v>
      </c>
      <c r="BB82" s="214"/>
      <c r="BC82" s="214"/>
      <c r="BD82" s="214"/>
      <c r="BE82" s="214"/>
      <c r="BF82" s="214"/>
      <c r="BG82" s="214"/>
      <c r="BH82" s="214"/>
    </row>
    <row r="83" spans="1:60" ht="22.5" outlineLevel="3" x14ac:dyDescent="0.2">
      <c r="A83" s="221"/>
      <c r="B83" s="222"/>
      <c r="C83" s="254" t="s">
        <v>232</v>
      </c>
      <c r="D83" s="248"/>
      <c r="E83" s="248"/>
      <c r="F83" s="248"/>
      <c r="G83" s="248"/>
      <c r="H83" s="224"/>
      <c r="I83" s="224"/>
      <c r="J83" s="224"/>
      <c r="K83" s="224"/>
      <c r="L83" s="224"/>
      <c r="M83" s="224"/>
      <c r="N83" s="223"/>
      <c r="O83" s="223"/>
      <c r="P83" s="223"/>
      <c r="Q83" s="223"/>
      <c r="R83" s="224"/>
      <c r="S83" s="224"/>
      <c r="T83" s="224"/>
      <c r="U83" s="224"/>
      <c r="V83" s="224"/>
      <c r="W83" s="224"/>
      <c r="X83" s="224"/>
      <c r="Y83" s="224"/>
      <c r="Z83" s="214"/>
      <c r="AA83" s="214"/>
      <c r="AB83" s="214"/>
      <c r="AC83" s="214"/>
      <c r="AD83" s="214"/>
      <c r="AE83" s="214"/>
      <c r="AF83" s="214"/>
      <c r="AG83" s="214" t="s">
        <v>169</v>
      </c>
      <c r="AH83" s="214"/>
      <c r="AI83" s="214"/>
      <c r="AJ83" s="214"/>
      <c r="AK83" s="214"/>
      <c r="AL83" s="214"/>
      <c r="AM83" s="214"/>
      <c r="AN83" s="214"/>
      <c r="AO83" s="214"/>
      <c r="AP83" s="214"/>
      <c r="AQ83" s="214"/>
      <c r="AR83" s="214"/>
      <c r="AS83" s="214"/>
      <c r="AT83" s="214"/>
      <c r="AU83" s="214"/>
      <c r="AV83" s="214"/>
      <c r="AW83" s="214"/>
      <c r="AX83" s="214"/>
      <c r="AY83" s="214"/>
      <c r="AZ83" s="214"/>
      <c r="BA83" s="245" t="str">
        <f>C83</f>
        <v>NORMÁLNÍ ŘÍZENÍ VÝTAHU A ŘÍZENÍ UMOŽŇUJÍCÍ PŘEDNOSTNÍ ŘÍZENÍ VÝTAHU POVĚŘENOU OSOBOU PŘÍPADNĚ HZS. NÁVRAT DO NORMÁLNÍHO</v>
      </c>
      <c r="BB83" s="214"/>
      <c r="BC83" s="214"/>
      <c r="BD83" s="214"/>
      <c r="BE83" s="214"/>
      <c r="BF83" s="214"/>
      <c r="BG83" s="214"/>
      <c r="BH83" s="214"/>
    </row>
    <row r="84" spans="1:60" outlineLevel="3" x14ac:dyDescent="0.2">
      <c r="A84" s="221"/>
      <c r="B84" s="222"/>
      <c r="C84" s="254" t="s">
        <v>233</v>
      </c>
      <c r="D84" s="248"/>
      <c r="E84" s="248"/>
      <c r="F84" s="248"/>
      <c r="G84" s="248"/>
      <c r="H84" s="224"/>
      <c r="I84" s="224"/>
      <c r="J84" s="224"/>
      <c r="K84" s="224"/>
      <c r="L84" s="224"/>
      <c r="M84" s="224"/>
      <c r="N84" s="223"/>
      <c r="O84" s="223"/>
      <c r="P84" s="223"/>
      <c r="Q84" s="223"/>
      <c r="R84" s="224"/>
      <c r="S84" s="224"/>
      <c r="T84" s="224"/>
      <c r="U84" s="224"/>
      <c r="V84" s="224"/>
      <c r="W84" s="224"/>
      <c r="X84" s="224"/>
      <c r="Y84" s="224"/>
      <c r="Z84" s="214"/>
      <c r="AA84" s="214"/>
      <c r="AB84" s="214"/>
      <c r="AC84" s="214"/>
      <c r="AD84" s="214"/>
      <c r="AE84" s="214"/>
      <c r="AF84" s="214"/>
      <c r="AG84" s="214" t="s">
        <v>169</v>
      </c>
      <c r="AH84" s="214"/>
      <c r="AI84" s="214"/>
      <c r="AJ84" s="214"/>
      <c r="AK84" s="214"/>
      <c r="AL84" s="214"/>
      <c r="AM84" s="214"/>
      <c r="AN84" s="214"/>
      <c r="AO84" s="214"/>
      <c r="AP84" s="214"/>
      <c r="AQ84" s="214"/>
      <c r="AR84" s="214"/>
      <c r="AS84" s="214"/>
      <c r="AT84" s="214"/>
      <c r="AU84" s="214"/>
      <c r="AV84" s="214"/>
      <c r="AW84" s="214"/>
      <c r="AX84" s="214"/>
      <c r="AY84" s="214"/>
      <c r="AZ84" s="214"/>
      <c r="BA84" s="214"/>
      <c r="BB84" s="214"/>
      <c r="BC84" s="214"/>
      <c r="BD84" s="214"/>
      <c r="BE84" s="214"/>
      <c r="BF84" s="214"/>
      <c r="BG84" s="214"/>
      <c r="BH84" s="214"/>
    </row>
    <row r="85" spans="1:60" ht="22.5" outlineLevel="3" x14ac:dyDescent="0.2">
      <c r="A85" s="221"/>
      <c r="B85" s="222"/>
      <c r="C85" s="254" t="s">
        <v>234</v>
      </c>
      <c r="D85" s="248"/>
      <c r="E85" s="248"/>
      <c r="F85" s="248"/>
      <c r="G85" s="248"/>
      <c r="H85" s="224"/>
      <c r="I85" s="224"/>
      <c r="J85" s="224"/>
      <c r="K85" s="224"/>
      <c r="L85" s="224"/>
      <c r="M85" s="224"/>
      <c r="N85" s="223"/>
      <c r="O85" s="223"/>
      <c r="P85" s="223"/>
      <c r="Q85" s="223"/>
      <c r="R85" s="224"/>
      <c r="S85" s="224"/>
      <c r="T85" s="224"/>
      <c r="U85" s="224"/>
      <c r="V85" s="224"/>
      <c r="W85" s="224"/>
      <c r="X85" s="224"/>
      <c r="Y85" s="224"/>
      <c r="Z85" s="214"/>
      <c r="AA85" s="214"/>
      <c r="AB85" s="214"/>
      <c r="AC85" s="214"/>
      <c r="AD85" s="214"/>
      <c r="AE85" s="214"/>
      <c r="AF85" s="214"/>
      <c r="AG85" s="214" t="s">
        <v>169</v>
      </c>
      <c r="AH85" s="214"/>
      <c r="AI85" s="214"/>
      <c r="AJ85" s="214"/>
      <c r="AK85" s="214"/>
      <c r="AL85" s="214"/>
      <c r="AM85" s="214"/>
      <c r="AN85" s="214"/>
      <c r="AO85" s="214"/>
      <c r="AP85" s="214"/>
      <c r="AQ85" s="214"/>
      <c r="AR85" s="214"/>
      <c r="AS85" s="214"/>
      <c r="AT85" s="214"/>
      <c r="AU85" s="214"/>
      <c r="AV85" s="214"/>
      <c r="AW85" s="214"/>
      <c r="AX85" s="214"/>
      <c r="AY85" s="214"/>
      <c r="AZ85" s="214"/>
      <c r="BA85" s="245" t="str">
        <f>C85</f>
        <v>· DODÁVKA EL. ENERGIE EVAKUAČNÍHO VÝTAHU MUSÍ BÝT V SOULADU S ČL. 12. 9. 1 ČSN 73 0802 ZAJIŠTĚNA ZE DVOU NA SOBĚ NEZÁVISLÝCH</v>
      </c>
      <c r="BB85" s="214"/>
      <c r="BC85" s="214"/>
      <c r="BD85" s="214"/>
      <c r="BE85" s="214"/>
      <c r="BF85" s="214"/>
      <c r="BG85" s="214"/>
      <c r="BH85" s="214"/>
    </row>
    <row r="86" spans="1:60" ht="22.5" outlineLevel="3" x14ac:dyDescent="0.2">
      <c r="A86" s="221"/>
      <c r="B86" s="222"/>
      <c r="C86" s="254" t="s">
        <v>235</v>
      </c>
      <c r="D86" s="248"/>
      <c r="E86" s="248"/>
      <c r="F86" s="248"/>
      <c r="G86" s="248"/>
      <c r="H86" s="224"/>
      <c r="I86" s="224"/>
      <c r="J86" s="224"/>
      <c r="K86" s="224"/>
      <c r="L86" s="224"/>
      <c r="M86" s="224"/>
      <c r="N86" s="223"/>
      <c r="O86" s="223"/>
      <c r="P86" s="223"/>
      <c r="Q86" s="223"/>
      <c r="R86" s="224"/>
      <c r="S86" s="224"/>
      <c r="T86" s="224"/>
      <c r="U86" s="224"/>
      <c r="V86" s="224"/>
      <c r="W86" s="224"/>
      <c r="X86" s="224"/>
      <c r="Y86" s="224"/>
      <c r="Z86" s="214"/>
      <c r="AA86" s="214"/>
      <c r="AB86" s="214"/>
      <c r="AC86" s="214"/>
      <c r="AD86" s="214"/>
      <c r="AE86" s="214"/>
      <c r="AF86" s="214"/>
      <c r="AG86" s="214" t="s">
        <v>169</v>
      </c>
      <c r="AH86" s="214"/>
      <c r="AI86" s="214"/>
      <c r="AJ86" s="214"/>
      <c r="AK86" s="214"/>
      <c r="AL86" s="214"/>
      <c r="AM86" s="214"/>
      <c r="AN86" s="214"/>
      <c r="AO86" s="214"/>
      <c r="AP86" s="214"/>
      <c r="AQ86" s="214"/>
      <c r="AR86" s="214"/>
      <c r="AS86" s="214"/>
      <c r="AT86" s="214"/>
      <c r="AU86" s="214"/>
      <c r="AV86" s="214"/>
      <c r="AW86" s="214"/>
      <c r="AX86" s="214"/>
      <c r="AY86" s="214"/>
      <c r="AZ86" s="214"/>
      <c r="BA86" s="245" t="str">
        <f>C86</f>
        <v>ZDROJŮ Z NICHŽ KAŽDÝ MUSÍ MÍT TAKOVÝ VÝKON, ABY PŘI PŘERUŠENÍ DODÁVKY Z JEDNOHO ZDROJE BYLY DODÁVKY PLNĚ ZAJIŠTĚNY PO DOBU</v>
      </c>
      <c r="BB86" s="214"/>
      <c r="BC86" s="214"/>
      <c r="BD86" s="214"/>
      <c r="BE86" s="214"/>
      <c r="BF86" s="214"/>
      <c r="BG86" s="214"/>
      <c r="BH86" s="214"/>
    </row>
    <row r="87" spans="1:60" ht="22.5" outlineLevel="3" x14ac:dyDescent="0.2">
      <c r="A87" s="221"/>
      <c r="B87" s="222"/>
      <c r="C87" s="254" t="s">
        <v>236</v>
      </c>
      <c r="D87" s="248"/>
      <c r="E87" s="248"/>
      <c r="F87" s="248"/>
      <c r="G87" s="248"/>
      <c r="H87" s="224"/>
      <c r="I87" s="224"/>
      <c r="J87" s="224"/>
      <c r="K87" s="224"/>
      <c r="L87" s="224"/>
      <c r="M87" s="224"/>
      <c r="N87" s="223"/>
      <c r="O87" s="223"/>
      <c r="P87" s="223"/>
      <c r="Q87" s="223"/>
      <c r="R87" s="224"/>
      <c r="S87" s="224"/>
      <c r="T87" s="224"/>
      <c r="U87" s="224"/>
      <c r="V87" s="224"/>
      <c r="W87" s="224"/>
      <c r="X87" s="224"/>
      <c r="Y87" s="224"/>
      <c r="Z87" s="214"/>
      <c r="AA87" s="214"/>
      <c r="AB87" s="214"/>
      <c r="AC87" s="214"/>
      <c r="AD87" s="214"/>
      <c r="AE87" s="214"/>
      <c r="AF87" s="214"/>
      <c r="AG87" s="214" t="s">
        <v>169</v>
      </c>
      <c r="AH87" s="214"/>
      <c r="AI87" s="214"/>
      <c r="AJ87" s="214"/>
      <c r="AK87" s="214"/>
      <c r="AL87" s="214"/>
      <c r="AM87" s="214"/>
      <c r="AN87" s="214"/>
      <c r="AO87" s="214"/>
      <c r="AP87" s="214"/>
      <c r="AQ87" s="214"/>
      <c r="AR87" s="214"/>
      <c r="AS87" s="214"/>
      <c r="AT87" s="214"/>
      <c r="AU87" s="214"/>
      <c r="AV87" s="214"/>
      <c r="AW87" s="214"/>
      <c r="AX87" s="214"/>
      <c r="AY87" s="214"/>
      <c r="AZ87" s="214"/>
      <c r="BA87" s="245" t="str">
        <f>C87</f>
        <v>PŘEDPOKLÁDANÉ FUNKCE ZAŘÍZENÍ ZE ZDROJE DRUHÉHO. SAMOČINNÁ DODÁVKA ELEKTRICKÉ ENERGIE POMOCÍ UPS ZABEZPEČUJE NEPŘETRŽITÉ</v>
      </c>
      <c r="BB87" s="214"/>
      <c r="BC87" s="214"/>
      <c r="BD87" s="214"/>
      <c r="BE87" s="214"/>
      <c r="BF87" s="214"/>
      <c r="BG87" s="214"/>
      <c r="BH87" s="214"/>
    </row>
    <row r="88" spans="1:60" outlineLevel="3" x14ac:dyDescent="0.2">
      <c r="A88" s="221"/>
      <c r="B88" s="222"/>
      <c r="C88" s="254" t="s">
        <v>237</v>
      </c>
      <c r="D88" s="248"/>
      <c r="E88" s="248"/>
      <c r="F88" s="248"/>
      <c r="G88" s="248"/>
      <c r="H88" s="224"/>
      <c r="I88" s="224"/>
      <c r="J88" s="224"/>
      <c r="K88" s="224"/>
      <c r="L88" s="224"/>
      <c r="M88" s="224"/>
      <c r="N88" s="223"/>
      <c r="O88" s="223"/>
      <c r="P88" s="223"/>
      <c r="Q88" s="223"/>
      <c r="R88" s="224"/>
      <c r="S88" s="224"/>
      <c r="T88" s="224"/>
      <c r="U88" s="224"/>
      <c r="V88" s="224"/>
      <c r="W88" s="224"/>
      <c r="X88" s="224"/>
      <c r="Y88" s="224"/>
      <c r="Z88" s="214"/>
      <c r="AA88" s="214"/>
      <c r="AB88" s="214"/>
      <c r="AC88" s="214"/>
      <c r="AD88" s="214"/>
      <c r="AE88" s="214"/>
      <c r="AF88" s="214"/>
      <c r="AG88" s="214" t="s">
        <v>169</v>
      </c>
      <c r="AH88" s="214"/>
      <c r="AI88" s="214"/>
      <c r="AJ88" s="214"/>
      <c r="AK88" s="214"/>
      <c r="AL88" s="214"/>
      <c r="AM88" s="214"/>
      <c r="AN88" s="214"/>
      <c r="AO88" s="214"/>
      <c r="AP88" s="214"/>
      <c r="AQ88" s="214"/>
      <c r="AR88" s="214"/>
      <c r="AS88" s="214"/>
      <c r="AT88" s="214"/>
      <c r="AU88" s="214"/>
      <c r="AV88" s="214"/>
      <c r="AW88" s="214"/>
      <c r="AX88" s="214"/>
      <c r="AY88" s="214"/>
      <c r="AZ88" s="214"/>
      <c r="BA88" s="214"/>
      <c r="BB88" s="214"/>
      <c r="BC88" s="214"/>
      <c r="BD88" s="214"/>
      <c r="BE88" s="214"/>
      <c r="BF88" s="214"/>
      <c r="BG88" s="214"/>
      <c r="BH88" s="214"/>
    </row>
    <row r="89" spans="1:60" outlineLevel="3" x14ac:dyDescent="0.2">
      <c r="A89" s="221"/>
      <c r="B89" s="222"/>
      <c r="C89" s="255" t="s">
        <v>238</v>
      </c>
      <c r="D89" s="227"/>
      <c r="E89" s="228"/>
      <c r="F89" s="229"/>
      <c r="G89" s="229"/>
      <c r="H89" s="224"/>
      <c r="I89" s="224"/>
      <c r="J89" s="224"/>
      <c r="K89" s="224"/>
      <c r="L89" s="224"/>
      <c r="M89" s="224"/>
      <c r="N89" s="223"/>
      <c r="O89" s="223"/>
      <c r="P89" s="223"/>
      <c r="Q89" s="223"/>
      <c r="R89" s="224"/>
      <c r="S89" s="224"/>
      <c r="T89" s="224"/>
      <c r="U89" s="224"/>
      <c r="V89" s="224"/>
      <c r="W89" s="224"/>
      <c r="X89" s="224"/>
      <c r="Y89" s="224"/>
      <c r="Z89" s="214"/>
      <c r="AA89" s="214"/>
      <c r="AB89" s="214"/>
      <c r="AC89" s="214"/>
      <c r="AD89" s="214"/>
      <c r="AE89" s="214"/>
      <c r="AF89" s="214"/>
      <c r="AG89" s="214" t="s">
        <v>169</v>
      </c>
      <c r="AH89" s="214"/>
      <c r="AI89" s="214"/>
      <c r="AJ89" s="214"/>
      <c r="AK89" s="214"/>
      <c r="AL89" s="214"/>
      <c r="AM89" s="214"/>
      <c r="AN89" s="214"/>
      <c r="AO89" s="214"/>
      <c r="AP89" s="214"/>
      <c r="AQ89" s="214"/>
      <c r="AR89" s="214"/>
      <c r="AS89" s="214"/>
      <c r="AT89" s="214"/>
      <c r="AU89" s="214"/>
      <c r="AV89" s="214"/>
      <c r="AW89" s="214"/>
      <c r="AX89" s="214"/>
      <c r="AY89" s="214"/>
      <c r="AZ89" s="214"/>
      <c r="BA89" s="214"/>
      <c r="BB89" s="214"/>
      <c r="BC89" s="214"/>
      <c r="BD89" s="214"/>
      <c r="BE89" s="214"/>
      <c r="BF89" s="214"/>
      <c r="BG89" s="214"/>
      <c r="BH89" s="214"/>
    </row>
    <row r="90" spans="1:60" outlineLevel="3" x14ac:dyDescent="0.2">
      <c r="A90" s="221"/>
      <c r="B90" s="222"/>
      <c r="C90" s="254" t="s">
        <v>239</v>
      </c>
      <c r="D90" s="248"/>
      <c r="E90" s="248"/>
      <c r="F90" s="248"/>
      <c r="G90" s="248"/>
      <c r="H90" s="224"/>
      <c r="I90" s="224"/>
      <c r="J90" s="224"/>
      <c r="K90" s="224"/>
      <c r="L90" s="224"/>
      <c r="M90" s="224"/>
      <c r="N90" s="223"/>
      <c r="O90" s="223"/>
      <c r="P90" s="223"/>
      <c r="Q90" s="223"/>
      <c r="R90" s="224"/>
      <c r="S90" s="224"/>
      <c r="T90" s="224"/>
      <c r="U90" s="224"/>
      <c r="V90" s="224"/>
      <c r="W90" s="224"/>
      <c r="X90" s="224"/>
      <c r="Y90" s="224"/>
      <c r="Z90" s="214"/>
      <c r="AA90" s="214"/>
      <c r="AB90" s="214"/>
      <c r="AC90" s="214"/>
      <c r="AD90" s="214"/>
      <c r="AE90" s="214"/>
      <c r="AF90" s="214"/>
      <c r="AG90" s="214" t="s">
        <v>169</v>
      </c>
      <c r="AH90" s="214"/>
      <c r="AI90" s="214"/>
      <c r="AJ90" s="214"/>
      <c r="AK90" s="214"/>
      <c r="AL90" s="214"/>
      <c r="AM90" s="214"/>
      <c r="AN90" s="214"/>
      <c r="AO90" s="214"/>
      <c r="AP90" s="214"/>
      <c r="AQ90" s="214"/>
      <c r="AR90" s="214"/>
      <c r="AS90" s="214"/>
      <c r="AT90" s="214"/>
      <c r="AU90" s="214"/>
      <c r="AV90" s="214"/>
      <c r="AW90" s="214"/>
      <c r="AX90" s="214"/>
      <c r="AY90" s="214"/>
      <c r="AZ90" s="214"/>
      <c r="BA90" s="214"/>
      <c r="BB90" s="214"/>
      <c r="BC90" s="214"/>
      <c r="BD90" s="214"/>
      <c r="BE90" s="214"/>
      <c r="BF90" s="214"/>
      <c r="BG90" s="214"/>
      <c r="BH90" s="214"/>
    </row>
    <row r="91" spans="1:60" outlineLevel="3" x14ac:dyDescent="0.2">
      <c r="A91" s="221"/>
      <c r="B91" s="222"/>
      <c r="C91" s="254" t="s">
        <v>240</v>
      </c>
      <c r="D91" s="248"/>
      <c r="E91" s="248"/>
      <c r="F91" s="248"/>
      <c r="G91" s="248"/>
      <c r="H91" s="224"/>
      <c r="I91" s="224"/>
      <c r="J91" s="224"/>
      <c r="K91" s="224"/>
      <c r="L91" s="224"/>
      <c r="M91" s="224"/>
      <c r="N91" s="223"/>
      <c r="O91" s="223"/>
      <c r="P91" s="223"/>
      <c r="Q91" s="223"/>
      <c r="R91" s="224"/>
      <c r="S91" s="224"/>
      <c r="T91" s="224"/>
      <c r="U91" s="224"/>
      <c r="V91" s="224"/>
      <c r="W91" s="224"/>
      <c r="X91" s="224"/>
      <c r="Y91" s="224"/>
      <c r="Z91" s="214"/>
      <c r="AA91" s="214"/>
      <c r="AB91" s="214"/>
      <c r="AC91" s="214"/>
      <c r="AD91" s="214"/>
      <c r="AE91" s="214"/>
      <c r="AF91" s="214"/>
      <c r="AG91" s="214" t="s">
        <v>169</v>
      </c>
      <c r="AH91" s="214"/>
      <c r="AI91" s="214"/>
      <c r="AJ91" s="214"/>
      <c r="AK91" s="214"/>
      <c r="AL91" s="214"/>
      <c r="AM91" s="214"/>
      <c r="AN91" s="214"/>
      <c r="AO91" s="214"/>
      <c r="AP91" s="214"/>
      <c r="AQ91" s="214"/>
      <c r="AR91" s="214"/>
      <c r="AS91" s="214"/>
      <c r="AT91" s="214"/>
      <c r="AU91" s="214"/>
      <c r="AV91" s="214"/>
      <c r="AW91" s="214"/>
      <c r="AX91" s="214"/>
      <c r="AY91" s="214"/>
      <c r="AZ91" s="214"/>
      <c r="BA91" s="214"/>
      <c r="BB91" s="214"/>
      <c r="BC91" s="214"/>
      <c r="BD91" s="214"/>
      <c r="BE91" s="214"/>
      <c r="BF91" s="214"/>
      <c r="BG91" s="214"/>
      <c r="BH91" s="214"/>
    </row>
    <row r="92" spans="1:60" outlineLevel="2" x14ac:dyDescent="0.2">
      <c r="A92" s="221"/>
      <c r="B92" s="222"/>
      <c r="C92" s="252" t="s">
        <v>241</v>
      </c>
      <c r="D92" s="225"/>
      <c r="E92" s="226"/>
      <c r="F92" s="224"/>
      <c r="G92" s="224"/>
      <c r="H92" s="224"/>
      <c r="I92" s="224"/>
      <c r="J92" s="224"/>
      <c r="K92" s="224"/>
      <c r="L92" s="224"/>
      <c r="M92" s="224"/>
      <c r="N92" s="223"/>
      <c r="O92" s="223"/>
      <c r="P92" s="223"/>
      <c r="Q92" s="223"/>
      <c r="R92" s="224"/>
      <c r="S92" s="224"/>
      <c r="T92" s="224"/>
      <c r="U92" s="224"/>
      <c r="V92" s="224"/>
      <c r="W92" s="224"/>
      <c r="X92" s="224"/>
      <c r="Y92" s="224"/>
      <c r="Z92" s="214"/>
      <c r="AA92" s="214"/>
      <c r="AB92" s="214"/>
      <c r="AC92" s="214"/>
      <c r="AD92" s="214"/>
      <c r="AE92" s="214"/>
      <c r="AF92" s="214"/>
      <c r="AG92" s="214" t="s">
        <v>153</v>
      </c>
      <c r="AH92" s="214">
        <v>0</v>
      </c>
      <c r="AI92" s="214"/>
      <c r="AJ92" s="214"/>
      <c r="AK92" s="214"/>
      <c r="AL92" s="214"/>
      <c r="AM92" s="214"/>
      <c r="AN92" s="214"/>
      <c r="AO92" s="214"/>
      <c r="AP92" s="214"/>
      <c r="AQ92" s="214"/>
      <c r="AR92" s="214"/>
      <c r="AS92" s="214"/>
      <c r="AT92" s="214"/>
      <c r="AU92" s="214"/>
      <c r="AV92" s="214"/>
      <c r="AW92" s="214"/>
      <c r="AX92" s="214"/>
      <c r="AY92" s="214"/>
      <c r="AZ92" s="214"/>
      <c r="BA92" s="214"/>
      <c r="BB92" s="214"/>
      <c r="BC92" s="214"/>
      <c r="BD92" s="214"/>
      <c r="BE92" s="214"/>
      <c r="BF92" s="214"/>
      <c r="BG92" s="214"/>
      <c r="BH92" s="214"/>
    </row>
    <row r="93" spans="1:60" outlineLevel="3" x14ac:dyDescent="0.2">
      <c r="A93" s="221"/>
      <c r="B93" s="222"/>
      <c r="C93" s="252" t="s">
        <v>279</v>
      </c>
      <c r="D93" s="225"/>
      <c r="E93" s="226">
        <v>1</v>
      </c>
      <c r="F93" s="224"/>
      <c r="G93" s="224"/>
      <c r="H93" s="224"/>
      <c r="I93" s="224"/>
      <c r="J93" s="224"/>
      <c r="K93" s="224"/>
      <c r="L93" s="224"/>
      <c r="M93" s="224"/>
      <c r="N93" s="223"/>
      <c r="O93" s="223"/>
      <c r="P93" s="223"/>
      <c r="Q93" s="223"/>
      <c r="R93" s="224"/>
      <c r="S93" s="224"/>
      <c r="T93" s="224"/>
      <c r="U93" s="224"/>
      <c r="V93" s="224"/>
      <c r="W93" s="224"/>
      <c r="X93" s="224"/>
      <c r="Y93" s="224"/>
      <c r="Z93" s="214"/>
      <c r="AA93" s="214"/>
      <c r="AB93" s="214"/>
      <c r="AC93" s="214"/>
      <c r="AD93" s="214"/>
      <c r="AE93" s="214"/>
      <c r="AF93" s="214"/>
      <c r="AG93" s="214" t="s">
        <v>153</v>
      </c>
      <c r="AH93" s="214">
        <v>0</v>
      </c>
      <c r="AI93" s="214"/>
      <c r="AJ93" s="214"/>
      <c r="AK93" s="214"/>
      <c r="AL93" s="214"/>
      <c r="AM93" s="214"/>
      <c r="AN93" s="214"/>
      <c r="AO93" s="214"/>
      <c r="AP93" s="214"/>
      <c r="AQ93" s="214"/>
      <c r="AR93" s="214"/>
      <c r="AS93" s="214"/>
      <c r="AT93" s="214"/>
      <c r="AU93" s="214"/>
      <c r="AV93" s="214"/>
      <c r="AW93" s="214"/>
      <c r="AX93" s="214"/>
      <c r="AY93" s="214"/>
      <c r="AZ93" s="214"/>
      <c r="BA93" s="214"/>
      <c r="BB93" s="214"/>
      <c r="BC93" s="214"/>
      <c r="BD93" s="214"/>
      <c r="BE93" s="214"/>
      <c r="BF93" s="214"/>
      <c r="BG93" s="214"/>
      <c r="BH93" s="214"/>
    </row>
    <row r="94" spans="1:60" x14ac:dyDescent="0.2">
      <c r="A94" s="231" t="s">
        <v>139</v>
      </c>
      <c r="B94" s="232" t="s">
        <v>110</v>
      </c>
      <c r="C94" s="249" t="s">
        <v>27</v>
      </c>
      <c r="D94" s="233"/>
      <c r="E94" s="234"/>
      <c r="F94" s="235"/>
      <c r="G94" s="235">
        <f>SUMIF(AG95:AG98,"&lt;&gt;NOR",G95:G98)</f>
        <v>0</v>
      </c>
      <c r="H94" s="235"/>
      <c r="I94" s="235">
        <f>SUM(I95:I98)</f>
        <v>0</v>
      </c>
      <c r="J94" s="235"/>
      <c r="K94" s="235">
        <f>SUM(K95:K98)</f>
        <v>0</v>
      </c>
      <c r="L94" s="235"/>
      <c r="M94" s="235">
        <f>SUM(M95:M98)</f>
        <v>0</v>
      </c>
      <c r="N94" s="234"/>
      <c r="O94" s="234">
        <f>SUM(O95:O98)</f>
        <v>0</v>
      </c>
      <c r="P94" s="234"/>
      <c r="Q94" s="234">
        <f>SUM(Q95:Q98)</f>
        <v>0</v>
      </c>
      <c r="R94" s="235"/>
      <c r="S94" s="235"/>
      <c r="T94" s="236"/>
      <c r="U94" s="230"/>
      <c r="V94" s="230">
        <f>SUM(V95:V98)</f>
        <v>0</v>
      </c>
      <c r="W94" s="230"/>
      <c r="X94" s="230"/>
      <c r="Y94" s="230"/>
      <c r="AG94" t="s">
        <v>140</v>
      </c>
    </row>
    <row r="95" spans="1:60" outlineLevel="1" x14ac:dyDescent="0.2">
      <c r="A95" s="238">
        <v>10</v>
      </c>
      <c r="B95" s="239" t="s">
        <v>243</v>
      </c>
      <c r="C95" s="250" t="s">
        <v>244</v>
      </c>
      <c r="D95" s="240" t="s">
        <v>245</v>
      </c>
      <c r="E95" s="241">
        <v>1</v>
      </c>
      <c r="F95" s="242"/>
      <c r="G95" s="243">
        <f>ROUND(E95*F95,2)</f>
        <v>0</v>
      </c>
      <c r="H95" s="242"/>
      <c r="I95" s="243">
        <f>ROUND(E95*H95,2)</f>
        <v>0</v>
      </c>
      <c r="J95" s="242"/>
      <c r="K95" s="243">
        <f>ROUND(E95*J95,2)</f>
        <v>0</v>
      </c>
      <c r="L95" s="243">
        <v>12</v>
      </c>
      <c r="M95" s="243">
        <f>G95*(1+L95/100)</f>
        <v>0</v>
      </c>
      <c r="N95" s="241">
        <v>0</v>
      </c>
      <c r="O95" s="241">
        <f>ROUND(E95*N95,2)</f>
        <v>0</v>
      </c>
      <c r="P95" s="241">
        <v>0</v>
      </c>
      <c r="Q95" s="241">
        <f>ROUND(E95*P95,2)</f>
        <v>0</v>
      </c>
      <c r="R95" s="243"/>
      <c r="S95" s="243" t="s">
        <v>145</v>
      </c>
      <c r="T95" s="244" t="s">
        <v>167</v>
      </c>
      <c r="U95" s="224">
        <v>0</v>
      </c>
      <c r="V95" s="224">
        <f>ROUND(E95*U95,2)</f>
        <v>0</v>
      </c>
      <c r="W95" s="224"/>
      <c r="X95" s="224" t="s">
        <v>246</v>
      </c>
      <c r="Y95" s="224" t="s">
        <v>148</v>
      </c>
      <c r="Z95" s="214"/>
      <c r="AA95" s="214"/>
      <c r="AB95" s="214"/>
      <c r="AC95" s="214"/>
      <c r="AD95" s="214"/>
      <c r="AE95" s="214"/>
      <c r="AF95" s="214"/>
      <c r="AG95" s="214" t="s">
        <v>247</v>
      </c>
      <c r="AH95" s="214"/>
      <c r="AI95" s="214"/>
      <c r="AJ95" s="214"/>
      <c r="AK95" s="214"/>
      <c r="AL95" s="214"/>
      <c r="AM95" s="214"/>
      <c r="AN95" s="214"/>
      <c r="AO95" s="214"/>
      <c r="AP95" s="214"/>
      <c r="AQ95" s="214"/>
      <c r="AR95" s="214"/>
      <c r="AS95" s="214"/>
      <c r="AT95" s="214"/>
      <c r="AU95" s="214"/>
      <c r="AV95" s="214"/>
      <c r="AW95" s="214"/>
      <c r="AX95" s="214"/>
      <c r="AY95" s="214"/>
      <c r="AZ95" s="214"/>
      <c r="BA95" s="214"/>
      <c r="BB95" s="214"/>
      <c r="BC95" s="214"/>
      <c r="BD95" s="214"/>
      <c r="BE95" s="214"/>
      <c r="BF95" s="214"/>
      <c r="BG95" s="214"/>
      <c r="BH95" s="214"/>
    </row>
    <row r="96" spans="1:60" outlineLevel="2" x14ac:dyDescent="0.2">
      <c r="A96" s="221"/>
      <c r="B96" s="222"/>
      <c r="C96" s="253" t="s">
        <v>248</v>
      </c>
      <c r="D96" s="247"/>
      <c r="E96" s="247"/>
      <c r="F96" s="247"/>
      <c r="G96" s="247"/>
      <c r="H96" s="224"/>
      <c r="I96" s="224"/>
      <c r="J96" s="224"/>
      <c r="K96" s="224"/>
      <c r="L96" s="224"/>
      <c r="M96" s="224"/>
      <c r="N96" s="223"/>
      <c r="O96" s="223"/>
      <c r="P96" s="223"/>
      <c r="Q96" s="223"/>
      <c r="R96" s="224"/>
      <c r="S96" s="224"/>
      <c r="T96" s="224"/>
      <c r="U96" s="224"/>
      <c r="V96" s="224"/>
      <c r="W96" s="224"/>
      <c r="X96" s="224"/>
      <c r="Y96" s="224"/>
      <c r="Z96" s="214"/>
      <c r="AA96" s="214"/>
      <c r="AB96" s="214"/>
      <c r="AC96" s="214"/>
      <c r="AD96" s="214"/>
      <c r="AE96" s="214"/>
      <c r="AF96" s="214"/>
      <c r="AG96" s="214" t="s">
        <v>169</v>
      </c>
      <c r="AH96" s="214"/>
      <c r="AI96" s="214"/>
      <c r="AJ96" s="214"/>
      <c r="AK96" s="214"/>
      <c r="AL96" s="214"/>
      <c r="AM96" s="214"/>
      <c r="AN96" s="214"/>
      <c r="AO96" s="214"/>
      <c r="AP96" s="214"/>
      <c r="AQ96" s="214"/>
      <c r="AR96" s="214"/>
      <c r="AS96" s="214"/>
      <c r="AT96" s="214"/>
      <c r="AU96" s="214"/>
      <c r="AV96" s="214"/>
      <c r="AW96" s="214"/>
      <c r="AX96" s="214"/>
      <c r="AY96" s="214"/>
      <c r="AZ96" s="214"/>
      <c r="BA96" s="214"/>
      <c r="BB96" s="214"/>
      <c r="BC96" s="214"/>
      <c r="BD96" s="214"/>
      <c r="BE96" s="214"/>
      <c r="BF96" s="214"/>
      <c r="BG96" s="214"/>
      <c r="BH96" s="214"/>
    </row>
    <row r="97" spans="1:60" outlineLevel="1" x14ac:dyDescent="0.2">
      <c r="A97" s="238">
        <v>11</v>
      </c>
      <c r="B97" s="239" t="s">
        <v>249</v>
      </c>
      <c r="C97" s="250" t="s">
        <v>250</v>
      </c>
      <c r="D97" s="240" t="s">
        <v>245</v>
      </c>
      <c r="E97" s="241">
        <v>1</v>
      </c>
      <c r="F97" s="242"/>
      <c r="G97" s="243">
        <f>ROUND(E97*F97,2)</f>
        <v>0</v>
      </c>
      <c r="H97" s="242"/>
      <c r="I97" s="243">
        <f>ROUND(E97*H97,2)</f>
        <v>0</v>
      </c>
      <c r="J97" s="242"/>
      <c r="K97" s="243">
        <f>ROUND(E97*J97,2)</f>
        <v>0</v>
      </c>
      <c r="L97" s="243">
        <v>12</v>
      </c>
      <c r="M97" s="243">
        <f>G97*(1+L97/100)</f>
        <v>0</v>
      </c>
      <c r="N97" s="241">
        <v>0</v>
      </c>
      <c r="O97" s="241">
        <f>ROUND(E97*N97,2)</f>
        <v>0</v>
      </c>
      <c r="P97" s="241">
        <v>0</v>
      </c>
      <c r="Q97" s="241">
        <f>ROUND(E97*P97,2)</f>
        <v>0</v>
      </c>
      <c r="R97" s="243"/>
      <c r="S97" s="243" t="s">
        <v>145</v>
      </c>
      <c r="T97" s="244" t="s">
        <v>167</v>
      </c>
      <c r="U97" s="224">
        <v>0</v>
      </c>
      <c r="V97" s="224">
        <f>ROUND(E97*U97,2)</f>
        <v>0</v>
      </c>
      <c r="W97" s="224"/>
      <c r="X97" s="224" t="s">
        <v>246</v>
      </c>
      <c r="Y97" s="224" t="s">
        <v>148</v>
      </c>
      <c r="Z97" s="214"/>
      <c r="AA97" s="214"/>
      <c r="AB97" s="214"/>
      <c r="AC97" s="214"/>
      <c r="AD97" s="214"/>
      <c r="AE97" s="214"/>
      <c r="AF97" s="214"/>
      <c r="AG97" s="214" t="s">
        <v>251</v>
      </c>
      <c r="AH97" s="214"/>
      <c r="AI97" s="214"/>
      <c r="AJ97" s="214"/>
      <c r="AK97" s="214"/>
      <c r="AL97" s="214"/>
      <c r="AM97" s="214"/>
      <c r="AN97" s="214"/>
      <c r="AO97" s="214"/>
      <c r="AP97" s="214"/>
      <c r="AQ97" s="214"/>
      <c r="AR97" s="214"/>
      <c r="AS97" s="214"/>
      <c r="AT97" s="214"/>
      <c r="AU97" s="214"/>
      <c r="AV97" s="214"/>
      <c r="AW97" s="214"/>
      <c r="AX97" s="214"/>
      <c r="AY97" s="214"/>
      <c r="AZ97" s="214"/>
      <c r="BA97" s="214"/>
      <c r="BB97" s="214"/>
      <c r="BC97" s="214"/>
      <c r="BD97" s="214"/>
      <c r="BE97" s="214"/>
      <c r="BF97" s="214"/>
      <c r="BG97" s="214"/>
      <c r="BH97" s="214"/>
    </row>
    <row r="98" spans="1:60" ht="22.5" outlineLevel="2" x14ac:dyDescent="0.2">
      <c r="A98" s="221"/>
      <c r="B98" s="222"/>
      <c r="C98" s="253" t="s">
        <v>252</v>
      </c>
      <c r="D98" s="247"/>
      <c r="E98" s="247"/>
      <c r="F98" s="247"/>
      <c r="G98" s="247"/>
      <c r="H98" s="224"/>
      <c r="I98" s="224"/>
      <c r="J98" s="224"/>
      <c r="K98" s="224"/>
      <c r="L98" s="224"/>
      <c r="M98" s="224"/>
      <c r="N98" s="223"/>
      <c r="O98" s="223"/>
      <c r="P98" s="223"/>
      <c r="Q98" s="223"/>
      <c r="R98" s="224"/>
      <c r="S98" s="224"/>
      <c r="T98" s="224"/>
      <c r="U98" s="224"/>
      <c r="V98" s="224"/>
      <c r="W98" s="224"/>
      <c r="X98" s="224"/>
      <c r="Y98" s="224"/>
      <c r="Z98" s="214"/>
      <c r="AA98" s="214"/>
      <c r="AB98" s="214"/>
      <c r="AC98" s="214"/>
      <c r="AD98" s="214"/>
      <c r="AE98" s="214"/>
      <c r="AF98" s="214"/>
      <c r="AG98" s="214" t="s">
        <v>169</v>
      </c>
      <c r="AH98" s="214"/>
      <c r="AI98" s="214"/>
      <c r="AJ98" s="214"/>
      <c r="AK98" s="214"/>
      <c r="AL98" s="214"/>
      <c r="AM98" s="214"/>
      <c r="AN98" s="214"/>
      <c r="AO98" s="214"/>
      <c r="AP98" s="214"/>
      <c r="AQ98" s="214"/>
      <c r="AR98" s="214"/>
      <c r="AS98" s="214"/>
      <c r="AT98" s="214"/>
      <c r="AU98" s="214"/>
      <c r="AV98" s="214"/>
      <c r="AW98" s="214"/>
      <c r="AX98" s="214"/>
      <c r="AY98" s="214"/>
      <c r="AZ98" s="214"/>
      <c r="BA98" s="245" t="str">
        <f>C98</f>
        <v>Náklady na ztížené provádění stavebních prací v důsledku nepřerušeného provozu na staveništi nebo v případech nepřerušeného provozu v objektech v nichž se stavební práce provádí.</v>
      </c>
      <c r="BB98" s="214"/>
      <c r="BC98" s="214"/>
      <c r="BD98" s="214"/>
      <c r="BE98" s="214"/>
      <c r="BF98" s="214"/>
      <c r="BG98" s="214"/>
      <c r="BH98" s="214"/>
    </row>
    <row r="99" spans="1:60" x14ac:dyDescent="0.2">
      <c r="A99" s="231" t="s">
        <v>139</v>
      </c>
      <c r="B99" s="232" t="s">
        <v>111</v>
      </c>
      <c r="C99" s="249" t="s">
        <v>28</v>
      </c>
      <c r="D99" s="233"/>
      <c r="E99" s="234"/>
      <c r="F99" s="235"/>
      <c r="G99" s="235">
        <f>SUMIF(AG100:AG106,"&lt;&gt;NOR",G100:G106)</f>
        <v>0</v>
      </c>
      <c r="H99" s="235"/>
      <c r="I99" s="235">
        <f>SUM(I100:I106)</f>
        <v>0</v>
      </c>
      <c r="J99" s="235"/>
      <c r="K99" s="235">
        <f>SUM(K100:K106)</f>
        <v>0</v>
      </c>
      <c r="L99" s="235"/>
      <c r="M99" s="235">
        <f>SUM(M100:M106)</f>
        <v>0</v>
      </c>
      <c r="N99" s="234"/>
      <c r="O99" s="234">
        <f>SUM(O100:O106)</f>
        <v>0</v>
      </c>
      <c r="P99" s="234"/>
      <c r="Q99" s="234">
        <f>SUM(Q100:Q106)</f>
        <v>0</v>
      </c>
      <c r="R99" s="235"/>
      <c r="S99" s="235"/>
      <c r="T99" s="236"/>
      <c r="U99" s="230"/>
      <c r="V99" s="230">
        <f>SUM(V100:V106)</f>
        <v>0</v>
      </c>
      <c r="W99" s="230"/>
      <c r="X99" s="230"/>
      <c r="Y99" s="230"/>
      <c r="AG99" t="s">
        <v>140</v>
      </c>
    </row>
    <row r="100" spans="1:60" outlineLevel="1" x14ac:dyDescent="0.2">
      <c r="A100" s="238">
        <v>12</v>
      </c>
      <c r="B100" s="239" t="s">
        <v>253</v>
      </c>
      <c r="C100" s="250" t="s">
        <v>254</v>
      </c>
      <c r="D100" s="240" t="s">
        <v>245</v>
      </c>
      <c r="E100" s="241">
        <v>1</v>
      </c>
      <c r="F100" s="242"/>
      <c r="G100" s="243">
        <f>ROUND(E100*F100,2)</f>
        <v>0</v>
      </c>
      <c r="H100" s="242"/>
      <c r="I100" s="243">
        <f>ROUND(E100*H100,2)</f>
        <v>0</v>
      </c>
      <c r="J100" s="242"/>
      <c r="K100" s="243">
        <f>ROUND(E100*J100,2)</f>
        <v>0</v>
      </c>
      <c r="L100" s="243">
        <v>12</v>
      </c>
      <c r="M100" s="243">
        <f>G100*(1+L100/100)</f>
        <v>0</v>
      </c>
      <c r="N100" s="241">
        <v>0</v>
      </c>
      <c r="O100" s="241">
        <f>ROUND(E100*N100,2)</f>
        <v>0</v>
      </c>
      <c r="P100" s="241">
        <v>0</v>
      </c>
      <c r="Q100" s="241">
        <f>ROUND(E100*P100,2)</f>
        <v>0</v>
      </c>
      <c r="R100" s="243"/>
      <c r="S100" s="243" t="s">
        <v>145</v>
      </c>
      <c r="T100" s="244" t="s">
        <v>167</v>
      </c>
      <c r="U100" s="224">
        <v>0</v>
      </c>
      <c r="V100" s="224">
        <f>ROUND(E100*U100,2)</f>
        <v>0</v>
      </c>
      <c r="W100" s="224"/>
      <c r="X100" s="224" t="s">
        <v>246</v>
      </c>
      <c r="Y100" s="224" t="s">
        <v>148</v>
      </c>
      <c r="Z100" s="214"/>
      <c r="AA100" s="214"/>
      <c r="AB100" s="214"/>
      <c r="AC100" s="214"/>
      <c r="AD100" s="214"/>
      <c r="AE100" s="214"/>
      <c r="AF100" s="214"/>
      <c r="AG100" s="214" t="s">
        <v>255</v>
      </c>
      <c r="AH100" s="214"/>
      <c r="AI100" s="214"/>
      <c r="AJ100" s="214"/>
      <c r="AK100" s="214"/>
      <c r="AL100" s="214"/>
      <c r="AM100" s="214"/>
      <c r="AN100" s="214"/>
      <c r="AO100" s="214"/>
      <c r="AP100" s="214"/>
      <c r="AQ100" s="214"/>
      <c r="AR100" s="214"/>
      <c r="AS100" s="214"/>
      <c r="AT100" s="214"/>
      <c r="AU100" s="214"/>
      <c r="AV100" s="214"/>
      <c r="AW100" s="214"/>
      <c r="AX100" s="214"/>
      <c r="AY100" s="214"/>
      <c r="AZ100" s="214"/>
      <c r="BA100" s="214"/>
      <c r="BB100" s="214"/>
      <c r="BC100" s="214"/>
      <c r="BD100" s="214"/>
      <c r="BE100" s="214"/>
      <c r="BF100" s="214"/>
      <c r="BG100" s="214"/>
      <c r="BH100" s="214"/>
    </row>
    <row r="101" spans="1:60" outlineLevel="2" x14ac:dyDescent="0.2">
      <c r="A101" s="221"/>
      <c r="B101" s="222"/>
      <c r="C101" s="253" t="s">
        <v>256</v>
      </c>
      <c r="D101" s="247"/>
      <c r="E101" s="247"/>
      <c r="F101" s="247"/>
      <c r="G101" s="247"/>
      <c r="H101" s="224"/>
      <c r="I101" s="224"/>
      <c r="J101" s="224"/>
      <c r="K101" s="224"/>
      <c r="L101" s="224"/>
      <c r="M101" s="224"/>
      <c r="N101" s="223"/>
      <c r="O101" s="223"/>
      <c r="P101" s="223"/>
      <c r="Q101" s="223"/>
      <c r="R101" s="224"/>
      <c r="S101" s="224"/>
      <c r="T101" s="224"/>
      <c r="U101" s="224"/>
      <c r="V101" s="224"/>
      <c r="W101" s="224"/>
      <c r="X101" s="224"/>
      <c r="Y101" s="224"/>
      <c r="Z101" s="214"/>
      <c r="AA101" s="214"/>
      <c r="AB101" s="214"/>
      <c r="AC101" s="214"/>
      <c r="AD101" s="214"/>
      <c r="AE101" s="214"/>
      <c r="AF101" s="214"/>
      <c r="AG101" s="214" t="s">
        <v>169</v>
      </c>
      <c r="AH101" s="214"/>
      <c r="AI101" s="214"/>
      <c r="AJ101" s="214"/>
      <c r="AK101" s="214"/>
      <c r="AL101" s="214"/>
      <c r="AM101" s="214"/>
      <c r="AN101" s="214"/>
      <c r="AO101" s="214"/>
      <c r="AP101" s="214"/>
      <c r="AQ101" s="214"/>
      <c r="AR101" s="214"/>
      <c r="AS101" s="214"/>
      <c r="AT101" s="214"/>
      <c r="AU101" s="214"/>
      <c r="AV101" s="214"/>
      <c r="AW101" s="214"/>
      <c r="AX101" s="214"/>
      <c r="AY101" s="214"/>
      <c r="AZ101" s="214"/>
      <c r="BA101" s="214"/>
      <c r="BB101" s="214"/>
      <c r="BC101" s="214"/>
      <c r="BD101" s="214"/>
      <c r="BE101" s="214"/>
      <c r="BF101" s="214"/>
      <c r="BG101" s="214"/>
      <c r="BH101" s="214"/>
    </row>
    <row r="102" spans="1:60" outlineLevel="1" x14ac:dyDescent="0.2">
      <c r="A102" s="238">
        <v>13</v>
      </c>
      <c r="B102" s="239" t="s">
        <v>261</v>
      </c>
      <c r="C102" s="250" t="s">
        <v>262</v>
      </c>
      <c r="D102" s="240" t="s">
        <v>245</v>
      </c>
      <c r="E102" s="241">
        <v>1</v>
      </c>
      <c r="F102" s="242"/>
      <c r="G102" s="243">
        <f>ROUND(E102*F102,2)</f>
        <v>0</v>
      </c>
      <c r="H102" s="242"/>
      <c r="I102" s="243">
        <f>ROUND(E102*H102,2)</f>
        <v>0</v>
      </c>
      <c r="J102" s="242"/>
      <c r="K102" s="243">
        <f>ROUND(E102*J102,2)</f>
        <v>0</v>
      </c>
      <c r="L102" s="243">
        <v>12</v>
      </c>
      <c r="M102" s="243">
        <f>G102*(1+L102/100)</f>
        <v>0</v>
      </c>
      <c r="N102" s="241">
        <v>0</v>
      </c>
      <c r="O102" s="241">
        <f>ROUND(E102*N102,2)</f>
        <v>0</v>
      </c>
      <c r="P102" s="241">
        <v>0</v>
      </c>
      <c r="Q102" s="241">
        <f>ROUND(E102*P102,2)</f>
        <v>0</v>
      </c>
      <c r="R102" s="243"/>
      <c r="S102" s="243" t="s">
        <v>145</v>
      </c>
      <c r="T102" s="244" t="s">
        <v>167</v>
      </c>
      <c r="U102" s="224">
        <v>0</v>
      </c>
      <c r="V102" s="224">
        <f>ROUND(E102*U102,2)</f>
        <v>0</v>
      </c>
      <c r="W102" s="224"/>
      <c r="X102" s="224" t="s">
        <v>246</v>
      </c>
      <c r="Y102" s="224" t="s">
        <v>148</v>
      </c>
      <c r="Z102" s="214"/>
      <c r="AA102" s="214"/>
      <c r="AB102" s="214"/>
      <c r="AC102" s="214"/>
      <c r="AD102" s="214"/>
      <c r="AE102" s="214"/>
      <c r="AF102" s="214"/>
      <c r="AG102" s="214" t="s">
        <v>255</v>
      </c>
      <c r="AH102" s="214"/>
      <c r="AI102" s="214"/>
      <c r="AJ102" s="214"/>
      <c r="AK102" s="214"/>
      <c r="AL102" s="214"/>
      <c r="AM102" s="214"/>
      <c r="AN102" s="214"/>
      <c r="AO102" s="214"/>
      <c r="AP102" s="214"/>
      <c r="AQ102" s="214"/>
      <c r="AR102" s="214"/>
      <c r="AS102" s="214"/>
      <c r="AT102" s="214"/>
      <c r="AU102" s="214"/>
      <c r="AV102" s="214"/>
      <c r="AW102" s="214"/>
      <c r="AX102" s="214"/>
      <c r="AY102" s="214"/>
      <c r="AZ102" s="214"/>
      <c r="BA102" s="214"/>
      <c r="BB102" s="214"/>
      <c r="BC102" s="214"/>
      <c r="BD102" s="214"/>
      <c r="BE102" s="214"/>
      <c r="BF102" s="214"/>
      <c r="BG102" s="214"/>
      <c r="BH102" s="214"/>
    </row>
    <row r="103" spans="1:60" outlineLevel="2" x14ac:dyDescent="0.2">
      <c r="A103" s="221"/>
      <c r="B103" s="222"/>
      <c r="C103" s="253" t="s">
        <v>263</v>
      </c>
      <c r="D103" s="247"/>
      <c r="E103" s="247"/>
      <c r="F103" s="247"/>
      <c r="G103" s="247"/>
      <c r="H103" s="224"/>
      <c r="I103" s="224"/>
      <c r="J103" s="224"/>
      <c r="K103" s="224"/>
      <c r="L103" s="224"/>
      <c r="M103" s="224"/>
      <c r="N103" s="223"/>
      <c r="O103" s="223"/>
      <c r="P103" s="223"/>
      <c r="Q103" s="223"/>
      <c r="R103" s="224"/>
      <c r="S103" s="224"/>
      <c r="T103" s="224"/>
      <c r="U103" s="224"/>
      <c r="V103" s="224"/>
      <c r="W103" s="224"/>
      <c r="X103" s="224"/>
      <c r="Y103" s="224"/>
      <c r="Z103" s="214"/>
      <c r="AA103" s="214"/>
      <c r="AB103" s="214"/>
      <c r="AC103" s="214"/>
      <c r="AD103" s="214"/>
      <c r="AE103" s="214"/>
      <c r="AF103" s="214"/>
      <c r="AG103" s="214" t="s">
        <v>169</v>
      </c>
      <c r="AH103" s="214"/>
      <c r="AI103" s="214"/>
      <c r="AJ103" s="214"/>
      <c r="AK103" s="214"/>
      <c r="AL103" s="214"/>
      <c r="AM103" s="214"/>
      <c r="AN103" s="214"/>
      <c r="AO103" s="214"/>
      <c r="AP103" s="214"/>
      <c r="AQ103" s="214"/>
      <c r="AR103" s="214"/>
      <c r="AS103" s="214"/>
      <c r="AT103" s="214"/>
      <c r="AU103" s="214"/>
      <c r="AV103" s="214"/>
      <c r="AW103" s="214"/>
      <c r="AX103" s="214"/>
      <c r="AY103" s="214"/>
      <c r="AZ103" s="214"/>
      <c r="BA103" s="245" t="str">
        <f>C103</f>
        <v>Náklady zhotovitele, které vzniknou v souvislosti s povinnostmi zhotovitele při předání a převzetí díla.</v>
      </c>
      <c r="BB103" s="214"/>
      <c r="BC103" s="214"/>
      <c r="BD103" s="214"/>
      <c r="BE103" s="214"/>
      <c r="BF103" s="214"/>
      <c r="BG103" s="214"/>
      <c r="BH103" s="214"/>
    </row>
    <row r="104" spans="1:60" outlineLevel="1" x14ac:dyDescent="0.2">
      <c r="A104" s="238">
        <v>14</v>
      </c>
      <c r="B104" s="239" t="s">
        <v>257</v>
      </c>
      <c r="C104" s="250" t="s">
        <v>258</v>
      </c>
      <c r="D104" s="240" t="s">
        <v>245</v>
      </c>
      <c r="E104" s="241">
        <v>1</v>
      </c>
      <c r="F104" s="242"/>
      <c r="G104" s="243">
        <f>ROUND(E104*F104,2)</f>
        <v>0</v>
      </c>
      <c r="H104" s="242"/>
      <c r="I104" s="243">
        <f>ROUND(E104*H104,2)</f>
        <v>0</v>
      </c>
      <c r="J104" s="242"/>
      <c r="K104" s="243">
        <f>ROUND(E104*J104,2)</f>
        <v>0</v>
      </c>
      <c r="L104" s="243">
        <v>12</v>
      </c>
      <c r="M104" s="243">
        <f>G104*(1+L104/100)</f>
        <v>0</v>
      </c>
      <c r="N104" s="241">
        <v>0</v>
      </c>
      <c r="O104" s="241">
        <f>ROUND(E104*N104,2)</f>
        <v>0</v>
      </c>
      <c r="P104" s="241">
        <v>0</v>
      </c>
      <c r="Q104" s="241">
        <f>ROUND(E104*P104,2)</f>
        <v>0</v>
      </c>
      <c r="R104" s="243"/>
      <c r="S104" s="243" t="s">
        <v>145</v>
      </c>
      <c r="T104" s="244" t="s">
        <v>167</v>
      </c>
      <c r="U104" s="224">
        <v>0</v>
      </c>
      <c r="V104" s="224">
        <f>ROUND(E104*U104,2)</f>
        <v>0</v>
      </c>
      <c r="W104" s="224"/>
      <c r="X104" s="224" t="s">
        <v>246</v>
      </c>
      <c r="Y104" s="224" t="s">
        <v>148</v>
      </c>
      <c r="Z104" s="214"/>
      <c r="AA104" s="214"/>
      <c r="AB104" s="214"/>
      <c r="AC104" s="214"/>
      <c r="AD104" s="214"/>
      <c r="AE104" s="214"/>
      <c r="AF104" s="214"/>
      <c r="AG104" s="214" t="s">
        <v>255</v>
      </c>
      <c r="AH104" s="214"/>
      <c r="AI104" s="214"/>
      <c r="AJ104" s="214"/>
      <c r="AK104" s="214"/>
      <c r="AL104" s="214"/>
      <c r="AM104" s="214"/>
      <c r="AN104" s="214"/>
      <c r="AO104" s="214"/>
      <c r="AP104" s="214"/>
      <c r="AQ104" s="214"/>
      <c r="AR104" s="214"/>
      <c r="AS104" s="214"/>
      <c r="AT104" s="214"/>
      <c r="AU104" s="214"/>
      <c r="AV104" s="214"/>
      <c r="AW104" s="214"/>
      <c r="AX104" s="214"/>
      <c r="AY104" s="214"/>
      <c r="AZ104" s="214"/>
      <c r="BA104" s="214"/>
      <c r="BB104" s="214"/>
      <c r="BC104" s="214"/>
      <c r="BD104" s="214"/>
      <c r="BE104" s="214"/>
      <c r="BF104" s="214"/>
      <c r="BG104" s="214"/>
      <c r="BH104" s="214"/>
    </row>
    <row r="105" spans="1:60" ht="33.75" outlineLevel="2" x14ac:dyDescent="0.2">
      <c r="A105" s="221"/>
      <c r="B105" s="222"/>
      <c r="C105" s="253" t="s">
        <v>259</v>
      </c>
      <c r="D105" s="247"/>
      <c r="E105" s="247"/>
      <c r="F105" s="247"/>
      <c r="G105" s="247"/>
      <c r="H105" s="224"/>
      <c r="I105" s="224"/>
      <c r="J105" s="224"/>
      <c r="K105" s="224"/>
      <c r="L105" s="224"/>
      <c r="M105" s="224"/>
      <c r="N105" s="223"/>
      <c r="O105" s="223"/>
      <c r="P105" s="223"/>
      <c r="Q105" s="223"/>
      <c r="R105" s="224"/>
      <c r="S105" s="224"/>
      <c r="T105" s="224"/>
      <c r="U105" s="224"/>
      <c r="V105" s="224"/>
      <c r="W105" s="224"/>
      <c r="X105" s="224"/>
      <c r="Y105" s="224"/>
      <c r="Z105" s="214"/>
      <c r="AA105" s="214"/>
      <c r="AB105" s="214"/>
      <c r="AC105" s="214"/>
      <c r="AD105" s="214"/>
      <c r="AE105" s="214"/>
      <c r="AF105" s="214"/>
      <c r="AG105" s="214" t="s">
        <v>169</v>
      </c>
      <c r="AH105" s="214"/>
      <c r="AI105" s="214"/>
      <c r="AJ105" s="214"/>
      <c r="AK105" s="214"/>
      <c r="AL105" s="214"/>
      <c r="AM105" s="214"/>
      <c r="AN105" s="214"/>
      <c r="AO105" s="214"/>
      <c r="AP105" s="214"/>
      <c r="AQ105" s="214"/>
      <c r="AR105" s="214"/>
      <c r="AS105" s="214"/>
      <c r="AT105" s="214"/>
      <c r="AU105" s="214"/>
      <c r="AV105" s="214"/>
      <c r="AW105" s="214"/>
      <c r="AX105" s="214"/>
      <c r="AY105" s="214"/>
      <c r="AZ105" s="214"/>
      <c r="BA105" s="245" t="str">
        <f>C105</f>
        <v>Náklady na ochranu staveniště před vstupem nepovolaných osob, včetně příslušného značení, náklady na oplocení staveniště či na jeho osvětlení, náklady na vypracování potřebné dokumentace pro provoz staveniště z hlediska požární ochrany (požární řád a poplachová směrnice) a z hlediska provozu staveniště (provozně dopravní řád).</v>
      </c>
      <c r="BB105" s="214"/>
      <c r="BC105" s="214"/>
      <c r="BD105" s="214"/>
      <c r="BE105" s="214"/>
      <c r="BF105" s="214"/>
      <c r="BG105" s="214"/>
      <c r="BH105" s="214"/>
    </row>
    <row r="106" spans="1:60" ht="22.5" outlineLevel="3" x14ac:dyDescent="0.2">
      <c r="A106" s="221"/>
      <c r="B106" s="222"/>
      <c r="C106" s="254" t="s">
        <v>260</v>
      </c>
      <c r="D106" s="248"/>
      <c r="E106" s="248"/>
      <c r="F106" s="248"/>
      <c r="G106" s="248"/>
      <c r="H106" s="224"/>
      <c r="I106" s="224"/>
      <c r="J106" s="224"/>
      <c r="K106" s="224"/>
      <c r="L106" s="224"/>
      <c r="M106" s="224"/>
      <c r="N106" s="223"/>
      <c r="O106" s="223"/>
      <c r="P106" s="223"/>
      <c r="Q106" s="223"/>
      <c r="R106" s="224"/>
      <c r="S106" s="224"/>
      <c r="T106" s="224"/>
      <c r="U106" s="224"/>
      <c r="V106" s="224"/>
      <c r="W106" s="224"/>
      <c r="X106" s="224"/>
      <c r="Y106" s="224"/>
      <c r="Z106" s="214"/>
      <c r="AA106" s="214"/>
      <c r="AB106" s="214"/>
      <c r="AC106" s="214"/>
      <c r="AD106" s="214"/>
      <c r="AE106" s="214"/>
      <c r="AF106" s="214"/>
      <c r="AG106" s="214" t="s">
        <v>169</v>
      </c>
      <c r="AH106" s="214"/>
      <c r="AI106" s="214"/>
      <c r="AJ106" s="214"/>
      <c r="AK106" s="214"/>
      <c r="AL106" s="214"/>
      <c r="AM106" s="214"/>
      <c r="AN106" s="214"/>
      <c r="AO106" s="214"/>
      <c r="AP106" s="214"/>
      <c r="AQ106" s="214"/>
      <c r="AR106" s="214"/>
      <c r="AS106" s="214"/>
      <c r="AT106" s="214"/>
      <c r="AU106" s="214"/>
      <c r="AV106" s="214"/>
      <c r="AW106" s="214"/>
      <c r="AX106" s="214"/>
      <c r="AY106" s="214"/>
      <c r="AZ106" s="214"/>
      <c r="BA106" s="245" t="str">
        <f>C106</f>
        <v>Provoz pro pěší bude zajištěn provizorními lávkami. Výkopy na volných a neohrazených pozemcích budou opatřeny ochranným zábradlím tak, aby bylo zabráněno pádu cizích osob do výkopu. Zábradlí bude zřetelně označeno případně osvíceno.</v>
      </c>
      <c r="BB106" s="214"/>
      <c r="BC106" s="214"/>
      <c r="BD106" s="214"/>
      <c r="BE106" s="214"/>
      <c r="BF106" s="214"/>
      <c r="BG106" s="214"/>
      <c r="BH106" s="214"/>
    </row>
    <row r="107" spans="1:60" x14ac:dyDescent="0.2">
      <c r="A107" s="3"/>
      <c r="B107" s="4"/>
      <c r="C107" s="256"/>
      <c r="D107" s="6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AE107">
        <v>12</v>
      </c>
      <c r="AF107">
        <v>21</v>
      </c>
      <c r="AG107" t="s">
        <v>125</v>
      </c>
    </row>
    <row r="108" spans="1:60" x14ac:dyDescent="0.2">
      <c r="A108" s="217"/>
      <c r="B108" s="218" t="s">
        <v>29</v>
      </c>
      <c r="C108" s="257"/>
      <c r="D108" s="219"/>
      <c r="E108" s="220"/>
      <c r="F108" s="220"/>
      <c r="G108" s="237">
        <f>G8+G16+G25+G30+G36+G42+G94+G99</f>
        <v>0</v>
      </c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AE108">
        <f>SUMIF(L7:L106,AE107,G7:G106)</f>
        <v>0</v>
      </c>
      <c r="AF108">
        <f>SUMIF(L7:L106,AF107,G7:G106)</f>
        <v>0</v>
      </c>
      <c r="AG108" t="s">
        <v>264</v>
      </c>
    </row>
    <row r="109" spans="1:60" x14ac:dyDescent="0.2">
      <c r="C109" s="258"/>
      <c r="D109" s="10"/>
      <c r="AG109" t="s">
        <v>265</v>
      </c>
    </row>
    <row r="110" spans="1:60" x14ac:dyDescent="0.2">
      <c r="D110" s="10"/>
    </row>
    <row r="111" spans="1:60" x14ac:dyDescent="0.2">
      <c r="D111" s="10"/>
    </row>
    <row r="112" spans="1:60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JWx3HaCQKQET59JGGJuNgoBBijij9FZLniksfkTKqXfW4iHQUgkQDCO6dJ3B/BnDf1qtAMtYDPqUlfnb6OGcCA==" saltValue="p9XbW3GL6psIu7+QqL34vg==" spinCount="100000" sheet="1" formatRows="0"/>
  <mergeCells count="60">
    <mergeCell ref="C96:G96"/>
    <mergeCell ref="C98:G98"/>
    <mergeCell ref="C101:G101"/>
    <mergeCell ref="C103:G103"/>
    <mergeCell ref="C105:G105"/>
    <mergeCell ref="C106:G106"/>
    <mergeCell ref="C85:G85"/>
    <mergeCell ref="C86:G86"/>
    <mergeCell ref="C87:G87"/>
    <mergeCell ref="C88:G88"/>
    <mergeCell ref="C90:G90"/>
    <mergeCell ref="C91:G91"/>
    <mergeCell ref="C79:G79"/>
    <mergeCell ref="C80:G80"/>
    <mergeCell ref="C81:G81"/>
    <mergeCell ref="C82:G82"/>
    <mergeCell ref="C83:G83"/>
    <mergeCell ref="C84:G84"/>
    <mergeCell ref="C73:G73"/>
    <mergeCell ref="C74:G74"/>
    <mergeCell ref="C75:G75"/>
    <mergeCell ref="C76:G76"/>
    <mergeCell ref="C77:G77"/>
    <mergeCell ref="C78:G78"/>
    <mergeCell ref="C67:G67"/>
    <mergeCell ref="C68:G68"/>
    <mergeCell ref="C69:G69"/>
    <mergeCell ref="C70:G70"/>
    <mergeCell ref="C71:G71"/>
    <mergeCell ref="C72:G72"/>
    <mergeCell ref="C61:G61"/>
    <mergeCell ref="C62:G62"/>
    <mergeCell ref="C63:G63"/>
    <mergeCell ref="C64:G64"/>
    <mergeCell ref="C65:G65"/>
    <mergeCell ref="C66:G66"/>
    <mergeCell ref="C55:G55"/>
    <mergeCell ref="C56:G56"/>
    <mergeCell ref="C57:G57"/>
    <mergeCell ref="C58:G58"/>
    <mergeCell ref="C59:G59"/>
    <mergeCell ref="C60:G60"/>
    <mergeCell ref="C49:G49"/>
    <mergeCell ref="C50:G50"/>
    <mergeCell ref="C51:G51"/>
    <mergeCell ref="C52:G52"/>
    <mergeCell ref="C53:G53"/>
    <mergeCell ref="C54:G54"/>
    <mergeCell ref="C32:G32"/>
    <mergeCell ref="C44:G44"/>
    <mergeCell ref="C45:G45"/>
    <mergeCell ref="C46:G46"/>
    <mergeCell ref="C47:G47"/>
    <mergeCell ref="C48:G48"/>
    <mergeCell ref="A1:G1"/>
    <mergeCell ref="C2:G2"/>
    <mergeCell ref="C3:G3"/>
    <mergeCell ref="C4:G4"/>
    <mergeCell ref="C10:G10"/>
    <mergeCell ref="C21:G21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7EFCFA-AD4D-4E63-9B38-DF00F4A12D43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3" x14ac:dyDescent="0.2"/>
  <cols>
    <col min="1" max="1" width="3.42578125" customWidth="1"/>
    <col min="2" max="2" width="12.5703125" style="178" customWidth="1"/>
    <col min="3" max="3" width="63.28515625" style="178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5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199" t="s">
        <v>112</v>
      </c>
      <c r="B1" s="199"/>
      <c r="C1" s="199"/>
      <c r="D1" s="199"/>
      <c r="E1" s="199"/>
      <c r="F1" s="199"/>
      <c r="G1" s="199"/>
      <c r="AG1" t="s">
        <v>113</v>
      </c>
    </row>
    <row r="2" spans="1:60" ht="24.95" customHeight="1" x14ac:dyDescent="0.2">
      <c r="A2" s="200" t="s">
        <v>7</v>
      </c>
      <c r="B2" s="49" t="s">
        <v>43</v>
      </c>
      <c r="C2" s="203" t="s">
        <v>44</v>
      </c>
      <c r="D2" s="201"/>
      <c r="E2" s="201"/>
      <c r="F2" s="201"/>
      <c r="G2" s="202"/>
      <c r="AG2" t="s">
        <v>114</v>
      </c>
    </row>
    <row r="3" spans="1:60" ht="24.95" customHeight="1" x14ac:dyDescent="0.2">
      <c r="A3" s="200" t="s">
        <v>8</v>
      </c>
      <c r="B3" s="49" t="s">
        <v>53</v>
      </c>
      <c r="C3" s="203" t="s">
        <v>54</v>
      </c>
      <c r="D3" s="201"/>
      <c r="E3" s="201"/>
      <c r="F3" s="201"/>
      <c r="G3" s="202"/>
      <c r="AC3" s="178" t="s">
        <v>114</v>
      </c>
      <c r="AG3" t="s">
        <v>115</v>
      </c>
    </row>
    <row r="4" spans="1:60" ht="24.95" customHeight="1" x14ac:dyDescent="0.2">
      <c r="A4" s="204" t="s">
        <v>9</v>
      </c>
      <c r="B4" s="205" t="s">
        <v>61</v>
      </c>
      <c r="C4" s="206" t="s">
        <v>62</v>
      </c>
      <c r="D4" s="207"/>
      <c r="E4" s="207"/>
      <c r="F4" s="207"/>
      <c r="G4" s="208"/>
      <c r="AG4" t="s">
        <v>116</v>
      </c>
    </row>
    <row r="5" spans="1:60" x14ac:dyDescent="0.2">
      <c r="D5" s="10"/>
    </row>
    <row r="6" spans="1:60" ht="38.25" x14ac:dyDescent="0.2">
      <c r="A6" s="210" t="s">
        <v>117</v>
      </c>
      <c r="B6" s="212" t="s">
        <v>118</v>
      </c>
      <c r="C6" s="212" t="s">
        <v>119</v>
      </c>
      <c r="D6" s="211" t="s">
        <v>120</v>
      </c>
      <c r="E6" s="210" t="s">
        <v>121</v>
      </c>
      <c r="F6" s="209" t="s">
        <v>122</v>
      </c>
      <c r="G6" s="210" t="s">
        <v>29</v>
      </c>
      <c r="H6" s="213" t="s">
        <v>30</v>
      </c>
      <c r="I6" s="213" t="s">
        <v>123</v>
      </c>
      <c r="J6" s="213" t="s">
        <v>31</v>
      </c>
      <c r="K6" s="213" t="s">
        <v>124</v>
      </c>
      <c r="L6" s="213" t="s">
        <v>125</v>
      </c>
      <c r="M6" s="213" t="s">
        <v>126</v>
      </c>
      <c r="N6" s="213" t="s">
        <v>127</v>
      </c>
      <c r="O6" s="213" t="s">
        <v>128</v>
      </c>
      <c r="P6" s="213" t="s">
        <v>129</v>
      </c>
      <c r="Q6" s="213" t="s">
        <v>130</v>
      </c>
      <c r="R6" s="213" t="s">
        <v>131</v>
      </c>
      <c r="S6" s="213" t="s">
        <v>132</v>
      </c>
      <c r="T6" s="213" t="s">
        <v>133</v>
      </c>
      <c r="U6" s="213" t="s">
        <v>134</v>
      </c>
      <c r="V6" s="213" t="s">
        <v>135</v>
      </c>
      <c r="W6" s="213" t="s">
        <v>136</v>
      </c>
      <c r="X6" s="213" t="s">
        <v>137</v>
      </c>
      <c r="Y6" s="213" t="s">
        <v>138</v>
      </c>
    </row>
    <row r="7" spans="1:60" hidden="1" x14ac:dyDescent="0.2">
      <c r="A7" s="3"/>
      <c r="B7" s="4"/>
      <c r="C7" s="4"/>
      <c r="D7" s="6"/>
      <c r="E7" s="215"/>
      <c r="F7" s="216"/>
      <c r="G7" s="216"/>
      <c r="H7" s="216"/>
      <c r="I7" s="216"/>
      <c r="J7" s="216"/>
      <c r="K7" s="216"/>
      <c r="L7" s="216"/>
      <c r="M7" s="216"/>
      <c r="N7" s="215"/>
      <c r="O7" s="215"/>
      <c r="P7" s="215"/>
      <c r="Q7" s="215"/>
      <c r="R7" s="216"/>
      <c r="S7" s="216"/>
      <c r="T7" s="216"/>
      <c r="U7" s="216"/>
      <c r="V7" s="216"/>
      <c r="W7" s="216"/>
      <c r="X7" s="216"/>
      <c r="Y7" s="216"/>
    </row>
    <row r="8" spans="1:60" x14ac:dyDescent="0.2">
      <c r="A8" s="231" t="s">
        <v>139</v>
      </c>
      <c r="B8" s="232" t="s">
        <v>100</v>
      </c>
      <c r="C8" s="249" t="s">
        <v>101</v>
      </c>
      <c r="D8" s="233"/>
      <c r="E8" s="234"/>
      <c r="F8" s="235"/>
      <c r="G8" s="235">
        <f>SUMIF(AG9:AG36,"&lt;&gt;NOR",G9:G36)</f>
        <v>0</v>
      </c>
      <c r="H8" s="235"/>
      <c r="I8" s="235">
        <f>SUM(I9:I36)</f>
        <v>0</v>
      </c>
      <c r="J8" s="235"/>
      <c r="K8" s="235">
        <f>SUM(K9:K36)</f>
        <v>0</v>
      </c>
      <c r="L8" s="235"/>
      <c r="M8" s="235">
        <f>SUM(M9:M36)</f>
        <v>0</v>
      </c>
      <c r="N8" s="234"/>
      <c r="O8" s="234">
        <f>SUM(O9:O36)</f>
        <v>0</v>
      </c>
      <c r="P8" s="234"/>
      <c r="Q8" s="234">
        <f>SUM(Q9:Q36)</f>
        <v>0</v>
      </c>
      <c r="R8" s="235"/>
      <c r="S8" s="235"/>
      <c r="T8" s="236"/>
      <c r="U8" s="230"/>
      <c r="V8" s="230">
        <f>SUM(V9:V36)</f>
        <v>0</v>
      </c>
      <c r="W8" s="230"/>
      <c r="X8" s="230"/>
      <c r="Y8" s="230"/>
      <c r="AG8" t="s">
        <v>140</v>
      </c>
    </row>
    <row r="9" spans="1:60" outlineLevel="1" x14ac:dyDescent="0.2">
      <c r="A9" s="238">
        <v>1</v>
      </c>
      <c r="B9" s="239" t="s">
        <v>280</v>
      </c>
      <c r="C9" s="250" t="s">
        <v>281</v>
      </c>
      <c r="D9" s="240" t="s">
        <v>282</v>
      </c>
      <c r="E9" s="241">
        <v>1</v>
      </c>
      <c r="F9" s="242"/>
      <c r="G9" s="243">
        <f>ROUND(E9*F9,2)</f>
        <v>0</v>
      </c>
      <c r="H9" s="242"/>
      <c r="I9" s="243">
        <f>ROUND(E9*H9,2)</f>
        <v>0</v>
      </c>
      <c r="J9" s="242"/>
      <c r="K9" s="243">
        <f>ROUND(E9*J9,2)</f>
        <v>0</v>
      </c>
      <c r="L9" s="243">
        <v>12</v>
      </c>
      <c r="M9" s="243">
        <f>G9*(1+L9/100)</f>
        <v>0</v>
      </c>
      <c r="N9" s="241">
        <v>0</v>
      </c>
      <c r="O9" s="241">
        <f>ROUND(E9*N9,2)</f>
        <v>0</v>
      </c>
      <c r="P9" s="241">
        <v>0</v>
      </c>
      <c r="Q9" s="241">
        <f>ROUND(E9*P9,2)</f>
        <v>0</v>
      </c>
      <c r="R9" s="243"/>
      <c r="S9" s="243" t="s">
        <v>166</v>
      </c>
      <c r="T9" s="244" t="s">
        <v>167</v>
      </c>
      <c r="U9" s="224">
        <v>0</v>
      </c>
      <c r="V9" s="224">
        <f>ROUND(E9*U9,2)</f>
        <v>0</v>
      </c>
      <c r="W9" s="224"/>
      <c r="X9" s="224" t="s">
        <v>147</v>
      </c>
      <c r="Y9" s="224" t="s">
        <v>148</v>
      </c>
      <c r="Z9" s="214"/>
      <c r="AA9" s="214"/>
      <c r="AB9" s="214"/>
      <c r="AC9" s="214"/>
      <c r="AD9" s="214"/>
      <c r="AE9" s="214"/>
      <c r="AF9" s="214"/>
      <c r="AG9" s="214" t="s">
        <v>149</v>
      </c>
      <c r="AH9" s="214"/>
      <c r="AI9" s="214"/>
      <c r="AJ9" s="214"/>
      <c r="AK9" s="214"/>
      <c r="AL9" s="214"/>
      <c r="AM9" s="214"/>
      <c r="AN9" s="214"/>
      <c r="AO9" s="214"/>
      <c r="AP9" s="214"/>
      <c r="AQ9" s="214"/>
      <c r="AR9" s="214"/>
      <c r="AS9" s="214"/>
      <c r="AT9" s="214"/>
      <c r="AU9" s="214"/>
      <c r="AV9" s="214"/>
      <c r="AW9" s="214"/>
      <c r="AX9" s="214"/>
      <c r="AY9" s="214"/>
      <c r="AZ9" s="214"/>
      <c r="BA9" s="214"/>
      <c r="BB9" s="214"/>
      <c r="BC9" s="214"/>
      <c r="BD9" s="214"/>
      <c r="BE9" s="214"/>
      <c r="BF9" s="214"/>
      <c r="BG9" s="214"/>
      <c r="BH9" s="214"/>
    </row>
    <row r="10" spans="1:60" outlineLevel="2" x14ac:dyDescent="0.2">
      <c r="A10" s="221"/>
      <c r="B10" s="222"/>
      <c r="C10" s="253" t="s">
        <v>283</v>
      </c>
      <c r="D10" s="247"/>
      <c r="E10" s="247"/>
      <c r="F10" s="247"/>
      <c r="G10" s="247"/>
      <c r="H10" s="224"/>
      <c r="I10" s="224"/>
      <c r="J10" s="224"/>
      <c r="K10" s="224"/>
      <c r="L10" s="224"/>
      <c r="M10" s="224"/>
      <c r="N10" s="223"/>
      <c r="O10" s="223"/>
      <c r="P10" s="223"/>
      <c r="Q10" s="223"/>
      <c r="R10" s="224"/>
      <c r="S10" s="224"/>
      <c r="T10" s="224"/>
      <c r="U10" s="224"/>
      <c r="V10" s="224"/>
      <c r="W10" s="224"/>
      <c r="X10" s="224"/>
      <c r="Y10" s="224"/>
      <c r="Z10" s="214"/>
      <c r="AA10" s="214"/>
      <c r="AB10" s="214"/>
      <c r="AC10" s="214"/>
      <c r="AD10" s="214"/>
      <c r="AE10" s="214"/>
      <c r="AF10" s="214"/>
      <c r="AG10" s="214" t="s">
        <v>169</v>
      </c>
      <c r="AH10" s="214"/>
      <c r="AI10" s="214"/>
      <c r="AJ10" s="214"/>
      <c r="AK10" s="214"/>
      <c r="AL10" s="214"/>
      <c r="AM10" s="214"/>
      <c r="AN10" s="214"/>
      <c r="AO10" s="214"/>
      <c r="AP10" s="214"/>
      <c r="AQ10" s="214"/>
      <c r="AR10" s="214"/>
      <c r="AS10" s="214"/>
      <c r="AT10" s="214"/>
      <c r="AU10" s="214"/>
      <c r="AV10" s="214"/>
      <c r="AW10" s="214"/>
      <c r="AX10" s="214"/>
      <c r="AY10" s="214"/>
      <c r="AZ10" s="214"/>
      <c r="BA10" s="214"/>
      <c r="BB10" s="214"/>
      <c r="BC10" s="214"/>
      <c r="BD10" s="214"/>
      <c r="BE10" s="214"/>
      <c r="BF10" s="214"/>
      <c r="BG10" s="214"/>
      <c r="BH10" s="214"/>
    </row>
    <row r="11" spans="1:60" outlineLevel="1" x14ac:dyDescent="0.2">
      <c r="A11" s="238">
        <v>2</v>
      </c>
      <c r="B11" s="239" t="s">
        <v>284</v>
      </c>
      <c r="C11" s="250" t="s">
        <v>285</v>
      </c>
      <c r="D11" s="240" t="s">
        <v>282</v>
      </c>
      <c r="E11" s="241">
        <v>1</v>
      </c>
      <c r="F11" s="242"/>
      <c r="G11" s="243">
        <f>ROUND(E11*F11,2)</f>
        <v>0</v>
      </c>
      <c r="H11" s="242"/>
      <c r="I11" s="243">
        <f>ROUND(E11*H11,2)</f>
        <v>0</v>
      </c>
      <c r="J11" s="242"/>
      <c r="K11" s="243">
        <f>ROUND(E11*J11,2)</f>
        <v>0</v>
      </c>
      <c r="L11" s="243">
        <v>12</v>
      </c>
      <c r="M11" s="243">
        <f>G11*(1+L11/100)</f>
        <v>0</v>
      </c>
      <c r="N11" s="241">
        <v>0</v>
      </c>
      <c r="O11" s="241">
        <f>ROUND(E11*N11,2)</f>
        <v>0</v>
      </c>
      <c r="P11" s="241">
        <v>0</v>
      </c>
      <c r="Q11" s="241">
        <f>ROUND(E11*P11,2)</f>
        <v>0</v>
      </c>
      <c r="R11" s="243"/>
      <c r="S11" s="243" t="s">
        <v>166</v>
      </c>
      <c r="T11" s="244" t="s">
        <v>167</v>
      </c>
      <c r="U11" s="224">
        <v>0</v>
      </c>
      <c r="V11" s="224">
        <f>ROUND(E11*U11,2)</f>
        <v>0</v>
      </c>
      <c r="W11" s="224"/>
      <c r="X11" s="224" t="s">
        <v>147</v>
      </c>
      <c r="Y11" s="224" t="s">
        <v>148</v>
      </c>
      <c r="Z11" s="214"/>
      <c r="AA11" s="214"/>
      <c r="AB11" s="214"/>
      <c r="AC11" s="214"/>
      <c r="AD11" s="214"/>
      <c r="AE11" s="214"/>
      <c r="AF11" s="214"/>
      <c r="AG11" s="214" t="s">
        <v>149</v>
      </c>
      <c r="AH11" s="214"/>
      <c r="AI11" s="214"/>
      <c r="AJ11" s="214"/>
      <c r="AK11" s="214"/>
      <c r="AL11" s="214"/>
      <c r="AM11" s="214"/>
      <c r="AN11" s="214"/>
      <c r="AO11" s="214"/>
      <c r="AP11" s="214"/>
      <c r="AQ11" s="214"/>
      <c r="AR11" s="214"/>
      <c r="AS11" s="214"/>
      <c r="AT11" s="214"/>
      <c r="AU11" s="214"/>
      <c r="AV11" s="214"/>
      <c r="AW11" s="214"/>
      <c r="AX11" s="214"/>
      <c r="AY11" s="214"/>
      <c r="AZ11" s="214"/>
      <c r="BA11" s="214"/>
      <c r="BB11" s="214"/>
      <c r="BC11" s="214"/>
      <c r="BD11" s="214"/>
      <c r="BE11" s="214"/>
      <c r="BF11" s="214"/>
      <c r="BG11" s="214"/>
      <c r="BH11" s="214"/>
    </row>
    <row r="12" spans="1:60" outlineLevel="2" x14ac:dyDescent="0.2">
      <c r="A12" s="221"/>
      <c r="B12" s="222"/>
      <c r="C12" s="253" t="s">
        <v>283</v>
      </c>
      <c r="D12" s="247"/>
      <c r="E12" s="247"/>
      <c r="F12" s="247"/>
      <c r="G12" s="247"/>
      <c r="H12" s="224"/>
      <c r="I12" s="224"/>
      <c r="J12" s="224"/>
      <c r="K12" s="224"/>
      <c r="L12" s="224"/>
      <c r="M12" s="224"/>
      <c r="N12" s="223"/>
      <c r="O12" s="223"/>
      <c r="P12" s="223"/>
      <c r="Q12" s="223"/>
      <c r="R12" s="224"/>
      <c r="S12" s="224"/>
      <c r="T12" s="224"/>
      <c r="U12" s="224"/>
      <c r="V12" s="224"/>
      <c r="W12" s="224"/>
      <c r="X12" s="224"/>
      <c r="Y12" s="224"/>
      <c r="Z12" s="214"/>
      <c r="AA12" s="214"/>
      <c r="AB12" s="214"/>
      <c r="AC12" s="214"/>
      <c r="AD12" s="214"/>
      <c r="AE12" s="214"/>
      <c r="AF12" s="214"/>
      <c r="AG12" s="214" t="s">
        <v>169</v>
      </c>
      <c r="AH12" s="214"/>
      <c r="AI12" s="214"/>
      <c r="AJ12" s="214"/>
      <c r="AK12" s="214"/>
      <c r="AL12" s="214"/>
      <c r="AM12" s="214"/>
      <c r="AN12" s="214"/>
      <c r="AO12" s="214"/>
      <c r="AP12" s="214"/>
      <c r="AQ12" s="214"/>
      <c r="AR12" s="214"/>
      <c r="AS12" s="214"/>
      <c r="AT12" s="214"/>
      <c r="AU12" s="214"/>
      <c r="AV12" s="214"/>
      <c r="AW12" s="214"/>
      <c r="AX12" s="214"/>
      <c r="AY12" s="214"/>
      <c r="AZ12" s="214"/>
      <c r="BA12" s="214"/>
      <c r="BB12" s="214"/>
      <c r="BC12" s="214"/>
      <c r="BD12" s="214"/>
      <c r="BE12" s="214"/>
      <c r="BF12" s="214"/>
      <c r="BG12" s="214"/>
      <c r="BH12" s="214"/>
    </row>
    <row r="13" spans="1:60" outlineLevel="1" x14ac:dyDescent="0.2">
      <c r="A13" s="238">
        <v>3</v>
      </c>
      <c r="B13" s="239" t="s">
        <v>286</v>
      </c>
      <c r="C13" s="250" t="s">
        <v>287</v>
      </c>
      <c r="D13" s="240" t="s">
        <v>282</v>
      </c>
      <c r="E13" s="241">
        <v>2</v>
      </c>
      <c r="F13" s="242"/>
      <c r="G13" s="243">
        <f>ROUND(E13*F13,2)</f>
        <v>0</v>
      </c>
      <c r="H13" s="242"/>
      <c r="I13" s="243">
        <f>ROUND(E13*H13,2)</f>
        <v>0</v>
      </c>
      <c r="J13" s="242"/>
      <c r="K13" s="243">
        <f>ROUND(E13*J13,2)</f>
        <v>0</v>
      </c>
      <c r="L13" s="243">
        <v>12</v>
      </c>
      <c r="M13" s="243">
        <f>G13*(1+L13/100)</f>
        <v>0</v>
      </c>
      <c r="N13" s="241">
        <v>0</v>
      </c>
      <c r="O13" s="241">
        <f>ROUND(E13*N13,2)</f>
        <v>0</v>
      </c>
      <c r="P13" s="241">
        <v>0</v>
      </c>
      <c r="Q13" s="241">
        <f>ROUND(E13*P13,2)</f>
        <v>0</v>
      </c>
      <c r="R13" s="243"/>
      <c r="S13" s="243" t="s">
        <v>166</v>
      </c>
      <c r="T13" s="244" t="s">
        <v>167</v>
      </c>
      <c r="U13" s="224">
        <v>0</v>
      </c>
      <c r="V13" s="224">
        <f>ROUND(E13*U13,2)</f>
        <v>0</v>
      </c>
      <c r="W13" s="224"/>
      <c r="X13" s="224" t="s">
        <v>147</v>
      </c>
      <c r="Y13" s="224" t="s">
        <v>148</v>
      </c>
      <c r="Z13" s="214"/>
      <c r="AA13" s="214"/>
      <c r="AB13" s="214"/>
      <c r="AC13" s="214"/>
      <c r="AD13" s="214"/>
      <c r="AE13" s="214"/>
      <c r="AF13" s="214"/>
      <c r="AG13" s="214" t="s">
        <v>149</v>
      </c>
      <c r="AH13" s="214"/>
      <c r="AI13" s="214"/>
      <c r="AJ13" s="214"/>
      <c r="AK13" s="214"/>
      <c r="AL13" s="214"/>
      <c r="AM13" s="214"/>
      <c r="AN13" s="214"/>
      <c r="AO13" s="214"/>
      <c r="AP13" s="214"/>
      <c r="AQ13" s="214"/>
      <c r="AR13" s="214"/>
      <c r="AS13" s="214"/>
      <c r="AT13" s="214"/>
      <c r="AU13" s="214"/>
      <c r="AV13" s="214"/>
      <c r="AW13" s="214"/>
      <c r="AX13" s="214"/>
      <c r="AY13" s="214"/>
      <c r="AZ13" s="214"/>
      <c r="BA13" s="214"/>
      <c r="BB13" s="214"/>
      <c r="BC13" s="214"/>
      <c r="BD13" s="214"/>
      <c r="BE13" s="214"/>
      <c r="BF13" s="214"/>
      <c r="BG13" s="214"/>
      <c r="BH13" s="214"/>
    </row>
    <row r="14" spans="1:60" outlineLevel="2" x14ac:dyDescent="0.2">
      <c r="A14" s="221"/>
      <c r="B14" s="222"/>
      <c r="C14" s="253" t="s">
        <v>283</v>
      </c>
      <c r="D14" s="247"/>
      <c r="E14" s="247"/>
      <c r="F14" s="247"/>
      <c r="G14" s="247"/>
      <c r="H14" s="224"/>
      <c r="I14" s="224"/>
      <c r="J14" s="224"/>
      <c r="K14" s="224"/>
      <c r="L14" s="224"/>
      <c r="M14" s="224"/>
      <c r="N14" s="223"/>
      <c r="O14" s="223"/>
      <c r="P14" s="223"/>
      <c r="Q14" s="223"/>
      <c r="R14" s="224"/>
      <c r="S14" s="224"/>
      <c r="T14" s="224"/>
      <c r="U14" s="224"/>
      <c r="V14" s="224"/>
      <c r="W14" s="224"/>
      <c r="X14" s="224"/>
      <c r="Y14" s="224"/>
      <c r="Z14" s="214"/>
      <c r="AA14" s="214"/>
      <c r="AB14" s="214"/>
      <c r="AC14" s="214"/>
      <c r="AD14" s="214"/>
      <c r="AE14" s="214"/>
      <c r="AF14" s="214"/>
      <c r="AG14" s="214" t="s">
        <v>169</v>
      </c>
      <c r="AH14" s="214"/>
      <c r="AI14" s="214"/>
      <c r="AJ14" s="214"/>
      <c r="AK14" s="214"/>
      <c r="AL14" s="214"/>
      <c r="AM14" s="214"/>
      <c r="AN14" s="214"/>
      <c r="AO14" s="214"/>
      <c r="AP14" s="214"/>
      <c r="AQ14" s="214"/>
      <c r="AR14" s="214"/>
      <c r="AS14" s="214"/>
      <c r="AT14" s="214"/>
      <c r="AU14" s="214"/>
      <c r="AV14" s="214"/>
      <c r="AW14" s="214"/>
      <c r="AX14" s="214"/>
      <c r="AY14" s="214"/>
      <c r="AZ14" s="214"/>
      <c r="BA14" s="214"/>
      <c r="BB14" s="214"/>
      <c r="BC14" s="214"/>
      <c r="BD14" s="214"/>
      <c r="BE14" s="214"/>
      <c r="BF14" s="214"/>
      <c r="BG14" s="214"/>
      <c r="BH14" s="214"/>
    </row>
    <row r="15" spans="1:60" outlineLevel="1" x14ac:dyDescent="0.2">
      <c r="A15" s="238">
        <v>4</v>
      </c>
      <c r="B15" s="239" t="s">
        <v>288</v>
      </c>
      <c r="C15" s="250" t="s">
        <v>289</v>
      </c>
      <c r="D15" s="240" t="s">
        <v>282</v>
      </c>
      <c r="E15" s="241">
        <v>1</v>
      </c>
      <c r="F15" s="242"/>
      <c r="G15" s="243">
        <f>ROUND(E15*F15,2)</f>
        <v>0</v>
      </c>
      <c r="H15" s="242"/>
      <c r="I15" s="243">
        <f>ROUND(E15*H15,2)</f>
        <v>0</v>
      </c>
      <c r="J15" s="242"/>
      <c r="K15" s="243">
        <f>ROUND(E15*J15,2)</f>
        <v>0</v>
      </c>
      <c r="L15" s="243">
        <v>12</v>
      </c>
      <c r="M15" s="243">
        <f>G15*(1+L15/100)</f>
        <v>0</v>
      </c>
      <c r="N15" s="241">
        <v>0</v>
      </c>
      <c r="O15" s="241">
        <f>ROUND(E15*N15,2)</f>
        <v>0</v>
      </c>
      <c r="P15" s="241">
        <v>0</v>
      </c>
      <c r="Q15" s="241">
        <f>ROUND(E15*P15,2)</f>
        <v>0</v>
      </c>
      <c r="R15" s="243"/>
      <c r="S15" s="243" t="s">
        <v>166</v>
      </c>
      <c r="T15" s="244" t="s">
        <v>167</v>
      </c>
      <c r="U15" s="224">
        <v>0</v>
      </c>
      <c r="V15" s="224">
        <f>ROUND(E15*U15,2)</f>
        <v>0</v>
      </c>
      <c r="W15" s="224"/>
      <c r="X15" s="224" t="s">
        <v>147</v>
      </c>
      <c r="Y15" s="224" t="s">
        <v>148</v>
      </c>
      <c r="Z15" s="214"/>
      <c r="AA15" s="214"/>
      <c r="AB15" s="214"/>
      <c r="AC15" s="214"/>
      <c r="AD15" s="214"/>
      <c r="AE15" s="214"/>
      <c r="AF15" s="214"/>
      <c r="AG15" s="214" t="s">
        <v>149</v>
      </c>
      <c r="AH15" s="214"/>
      <c r="AI15" s="214"/>
      <c r="AJ15" s="214"/>
      <c r="AK15" s="214"/>
      <c r="AL15" s="214"/>
      <c r="AM15" s="214"/>
      <c r="AN15" s="214"/>
      <c r="AO15" s="214"/>
      <c r="AP15" s="214"/>
      <c r="AQ15" s="214"/>
      <c r="AR15" s="214"/>
      <c r="AS15" s="214"/>
      <c r="AT15" s="214"/>
      <c r="AU15" s="214"/>
      <c r="AV15" s="214"/>
      <c r="AW15" s="214"/>
      <c r="AX15" s="214"/>
      <c r="AY15" s="214"/>
      <c r="AZ15" s="214"/>
      <c r="BA15" s="214"/>
      <c r="BB15" s="214"/>
      <c r="BC15" s="214"/>
      <c r="BD15" s="214"/>
      <c r="BE15" s="214"/>
      <c r="BF15" s="214"/>
      <c r="BG15" s="214"/>
      <c r="BH15" s="214"/>
    </row>
    <row r="16" spans="1:60" outlineLevel="2" x14ac:dyDescent="0.2">
      <c r="A16" s="221"/>
      <c r="B16" s="222"/>
      <c r="C16" s="253" t="s">
        <v>283</v>
      </c>
      <c r="D16" s="247"/>
      <c r="E16" s="247"/>
      <c r="F16" s="247"/>
      <c r="G16" s="247"/>
      <c r="H16" s="224"/>
      <c r="I16" s="224"/>
      <c r="J16" s="224"/>
      <c r="K16" s="224"/>
      <c r="L16" s="224"/>
      <c r="M16" s="224"/>
      <c r="N16" s="223"/>
      <c r="O16" s="223"/>
      <c r="P16" s="223"/>
      <c r="Q16" s="223"/>
      <c r="R16" s="224"/>
      <c r="S16" s="224"/>
      <c r="T16" s="224"/>
      <c r="U16" s="224"/>
      <c r="V16" s="224"/>
      <c r="W16" s="224"/>
      <c r="X16" s="224"/>
      <c r="Y16" s="224"/>
      <c r="Z16" s="214"/>
      <c r="AA16" s="214"/>
      <c r="AB16" s="214"/>
      <c r="AC16" s="214"/>
      <c r="AD16" s="214"/>
      <c r="AE16" s="214"/>
      <c r="AF16" s="214"/>
      <c r="AG16" s="214" t="s">
        <v>169</v>
      </c>
      <c r="AH16" s="214"/>
      <c r="AI16" s="214"/>
      <c r="AJ16" s="214"/>
      <c r="AK16" s="214"/>
      <c r="AL16" s="214"/>
      <c r="AM16" s="214"/>
      <c r="AN16" s="214"/>
      <c r="AO16" s="214"/>
      <c r="AP16" s="214"/>
      <c r="AQ16" s="214"/>
      <c r="AR16" s="214"/>
      <c r="AS16" s="214"/>
      <c r="AT16" s="214"/>
      <c r="AU16" s="214"/>
      <c r="AV16" s="214"/>
      <c r="AW16" s="214"/>
      <c r="AX16" s="214"/>
      <c r="AY16" s="214"/>
      <c r="AZ16" s="214"/>
      <c r="BA16" s="214"/>
      <c r="BB16" s="214"/>
      <c r="BC16" s="214"/>
      <c r="BD16" s="214"/>
      <c r="BE16" s="214"/>
      <c r="BF16" s="214"/>
      <c r="BG16" s="214"/>
      <c r="BH16" s="214"/>
    </row>
    <row r="17" spans="1:60" outlineLevel="1" x14ac:dyDescent="0.2">
      <c r="A17" s="238">
        <v>5</v>
      </c>
      <c r="B17" s="239" t="s">
        <v>290</v>
      </c>
      <c r="C17" s="250" t="s">
        <v>291</v>
      </c>
      <c r="D17" s="240" t="s">
        <v>282</v>
      </c>
      <c r="E17" s="241">
        <v>1</v>
      </c>
      <c r="F17" s="242"/>
      <c r="G17" s="243">
        <f>ROUND(E17*F17,2)</f>
        <v>0</v>
      </c>
      <c r="H17" s="242"/>
      <c r="I17" s="243">
        <f>ROUND(E17*H17,2)</f>
        <v>0</v>
      </c>
      <c r="J17" s="242"/>
      <c r="K17" s="243">
        <f>ROUND(E17*J17,2)</f>
        <v>0</v>
      </c>
      <c r="L17" s="243">
        <v>12</v>
      </c>
      <c r="M17" s="243">
        <f>G17*(1+L17/100)</f>
        <v>0</v>
      </c>
      <c r="N17" s="241">
        <v>0</v>
      </c>
      <c r="O17" s="241">
        <f>ROUND(E17*N17,2)</f>
        <v>0</v>
      </c>
      <c r="P17" s="241">
        <v>0</v>
      </c>
      <c r="Q17" s="241">
        <f>ROUND(E17*P17,2)</f>
        <v>0</v>
      </c>
      <c r="R17" s="243"/>
      <c r="S17" s="243" t="s">
        <v>166</v>
      </c>
      <c r="T17" s="244" t="s">
        <v>167</v>
      </c>
      <c r="U17" s="224">
        <v>0</v>
      </c>
      <c r="V17" s="224">
        <f>ROUND(E17*U17,2)</f>
        <v>0</v>
      </c>
      <c r="W17" s="224"/>
      <c r="X17" s="224" t="s">
        <v>147</v>
      </c>
      <c r="Y17" s="224" t="s">
        <v>148</v>
      </c>
      <c r="Z17" s="214"/>
      <c r="AA17" s="214"/>
      <c r="AB17" s="214"/>
      <c r="AC17" s="214"/>
      <c r="AD17" s="214"/>
      <c r="AE17" s="214"/>
      <c r="AF17" s="214"/>
      <c r="AG17" s="214" t="s">
        <v>149</v>
      </c>
      <c r="AH17" s="214"/>
      <c r="AI17" s="214"/>
      <c r="AJ17" s="214"/>
      <c r="AK17" s="214"/>
      <c r="AL17" s="214"/>
      <c r="AM17" s="214"/>
      <c r="AN17" s="214"/>
      <c r="AO17" s="214"/>
      <c r="AP17" s="214"/>
      <c r="AQ17" s="214"/>
      <c r="AR17" s="214"/>
      <c r="AS17" s="214"/>
      <c r="AT17" s="214"/>
      <c r="AU17" s="214"/>
      <c r="AV17" s="214"/>
      <c r="AW17" s="214"/>
      <c r="AX17" s="214"/>
      <c r="AY17" s="214"/>
      <c r="AZ17" s="214"/>
      <c r="BA17" s="214"/>
      <c r="BB17" s="214"/>
      <c r="BC17" s="214"/>
      <c r="BD17" s="214"/>
      <c r="BE17" s="214"/>
      <c r="BF17" s="214"/>
      <c r="BG17" s="214"/>
      <c r="BH17" s="214"/>
    </row>
    <row r="18" spans="1:60" outlineLevel="2" x14ac:dyDescent="0.2">
      <c r="A18" s="221"/>
      <c r="B18" s="222"/>
      <c r="C18" s="253" t="s">
        <v>283</v>
      </c>
      <c r="D18" s="247"/>
      <c r="E18" s="247"/>
      <c r="F18" s="247"/>
      <c r="G18" s="247"/>
      <c r="H18" s="224"/>
      <c r="I18" s="224"/>
      <c r="J18" s="224"/>
      <c r="K18" s="224"/>
      <c r="L18" s="224"/>
      <c r="M18" s="224"/>
      <c r="N18" s="223"/>
      <c r="O18" s="223"/>
      <c r="P18" s="223"/>
      <c r="Q18" s="223"/>
      <c r="R18" s="224"/>
      <c r="S18" s="224"/>
      <c r="T18" s="224"/>
      <c r="U18" s="224"/>
      <c r="V18" s="224"/>
      <c r="W18" s="224"/>
      <c r="X18" s="224"/>
      <c r="Y18" s="224"/>
      <c r="Z18" s="214"/>
      <c r="AA18" s="214"/>
      <c r="AB18" s="214"/>
      <c r="AC18" s="214"/>
      <c r="AD18" s="214"/>
      <c r="AE18" s="214"/>
      <c r="AF18" s="214"/>
      <c r="AG18" s="214" t="s">
        <v>169</v>
      </c>
      <c r="AH18" s="214"/>
      <c r="AI18" s="214"/>
      <c r="AJ18" s="214"/>
      <c r="AK18" s="214"/>
      <c r="AL18" s="214"/>
      <c r="AM18" s="214"/>
      <c r="AN18" s="214"/>
      <c r="AO18" s="214"/>
      <c r="AP18" s="214"/>
      <c r="AQ18" s="214"/>
      <c r="AR18" s="214"/>
      <c r="AS18" s="214"/>
      <c r="AT18" s="214"/>
      <c r="AU18" s="214"/>
      <c r="AV18" s="214"/>
      <c r="AW18" s="214"/>
      <c r="AX18" s="214"/>
      <c r="AY18" s="214"/>
      <c r="AZ18" s="214"/>
      <c r="BA18" s="214"/>
      <c r="BB18" s="214"/>
      <c r="BC18" s="214"/>
      <c r="BD18" s="214"/>
      <c r="BE18" s="214"/>
      <c r="BF18" s="214"/>
      <c r="BG18" s="214"/>
      <c r="BH18" s="214"/>
    </row>
    <row r="19" spans="1:60" outlineLevel="1" x14ac:dyDescent="0.2">
      <c r="A19" s="238">
        <v>6</v>
      </c>
      <c r="B19" s="239" t="s">
        <v>292</v>
      </c>
      <c r="C19" s="250" t="s">
        <v>293</v>
      </c>
      <c r="D19" s="240" t="s">
        <v>294</v>
      </c>
      <c r="E19" s="241">
        <v>1</v>
      </c>
      <c r="F19" s="242"/>
      <c r="G19" s="243">
        <f>ROUND(E19*F19,2)</f>
        <v>0</v>
      </c>
      <c r="H19" s="242"/>
      <c r="I19" s="243">
        <f>ROUND(E19*H19,2)</f>
        <v>0</v>
      </c>
      <c r="J19" s="242"/>
      <c r="K19" s="243">
        <f>ROUND(E19*J19,2)</f>
        <v>0</v>
      </c>
      <c r="L19" s="243">
        <v>12</v>
      </c>
      <c r="M19" s="243">
        <f>G19*(1+L19/100)</f>
        <v>0</v>
      </c>
      <c r="N19" s="241">
        <v>0</v>
      </c>
      <c r="O19" s="241">
        <f>ROUND(E19*N19,2)</f>
        <v>0</v>
      </c>
      <c r="P19" s="241">
        <v>0</v>
      </c>
      <c r="Q19" s="241">
        <f>ROUND(E19*P19,2)</f>
        <v>0</v>
      </c>
      <c r="R19" s="243"/>
      <c r="S19" s="243" t="s">
        <v>166</v>
      </c>
      <c r="T19" s="244" t="s">
        <v>167</v>
      </c>
      <c r="U19" s="224">
        <v>0</v>
      </c>
      <c r="V19" s="224">
        <f>ROUND(E19*U19,2)</f>
        <v>0</v>
      </c>
      <c r="W19" s="224"/>
      <c r="X19" s="224" t="s">
        <v>147</v>
      </c>
      <c r="Y19" s="224" t="s">
        <v>148</v>
      </c>
      <c r="Z19" s="214"/>
      <c r="AA19" s="214"/>
      <c r="AB19" s="214"/>
      <c r="AC19" s="214"/>
      <c r="AD19" s="214"/>
      <c r="AE19" s="214"/>
      <c r="AF19" s="214"/>
      <c r="AG19" s="214" t="s">
        <v>149</v>
      </c>
      <c r="AH19" s="214"/>
      <c r="AI19" s="214"/>
      <c r="AJ19" s="214"/>
      <c r="AK19" s="214"/>
      <c r="AL19" s="214"/>
      <c r="AM19" s="214"/>
      <c r="AN19" s="214"/>
      <c r="AO19" s="214"/>
      <c r="AP19" s="214"/>
      <c r="AQ19" s="214"/>
      <c r="AR19" s="214"/>
      <c r="AS19" s="214"/>
      <c r="AT19" s="214"/>
      <c r="AU19" s="214"/>
      <c r="AV19" s="214"/>
      <c r="AW19" s="214"/>
      <c r="AX19" s="214"/>
      <c r="AY19" s="214"/>
      <c r="AZ19" s="214"/>
      <c r="BA19" s="214"/>
      <c r="BB19" s="214"/>
      <c r="BC19" s="214"/>
      <c r="BD19" s="214"/>
      <c r="BE19" s="214"/>
      <c r="BF19" s="214"/>
      <c r="BG19" s="214"/>
      <c r="BH19" s="214"/>
    </row>
    <row r="20" spans="1:60" outlineLevel="2" x14ac:dyDescent="0.2">
      <c r="A20" s="221"/>
      <c r="B20" s="222"/>
      <c r="C20" s="253" t="s">
        <v>283</v>
      </c>
      <c r="D20" s="247"/>
      <c r="E20" s="247"/>
      <c r="F20" s="247"/>
      <c r="G20" s="247"/>
      <c r="H20" s="224"/>
      <c r="I20" s="224"/>
      <c r="J20" s="224"/>
      <c r="K20" s="224"/>
      <c r="L20" s="224"/>
      <c r="M20" s="224"/>
      <c r="N20" s="223"/>
      <c r="O20" s="223"/>
      <c r="P20" s="223"/>
      <c r="Q20" s="223"/>
      <c r="R20" s="224"/>
      <c r="S20" s="224"/>
      <c r="T20" s="224"/>
      <c r="U20" s="224"/>
      <c r="V20" s="224"/>
      <c r="W20" s="224"/>
      <c r="X20" s="224"/>
      <c r="Y20" s="224"/>
      <c r="Z20" s="214"/>
      <c r="AA20" s="214"/>
      <c r="AB20" s="214"/>
      <c r="AC20" s="214"/>
      <c r="AD20" s="214"/>
      <c r="AE20" s="214"/>
      <c r="AF20" s="214"/>
      <c r="AG20" s="214" t="s">
        <v>169</v>
      </c>
      <c r="AH20" s="214"/>
      <c r="AI20" s="214"/>
      <c r="AJ20" s="214"/>
      <c r="AK20" s="214"/>
      <c r="AL20" s="214"/>
      <c r="AM20" s="214"/>
      <c r="AN20" s="214"/>
      <c r="AO20" s="214"/>
      <c r="AP20" s="214"/>
      <c r="AQ20" s="214"/>
      <c r="AR20" s="214"/>
      <c r="AS20" s="214"/>
      <c r="AT20" s="214"/>
      <c r="AU20" s="214"/>
      <c r="AV20" s="214"/>
      <c r="AW20" s="214"/>
      <c r="AX20" s="214"/>
      <c r="AY20" s="214"/>
      <c r="AZ20" s="214"/>
      <c r="BA20" s="214"/>
      <c r="BB20" s="214"/>
      <c r="BC20" s="214"/>
      <c r="BD20" s="214"/>
      <c r="BE20" s="214"/>
      <c r="BF20" s="214"/>
      <c r="BG20" s="214"/>
      <c r="BH20" s="214"/>
    </row>
    <row r="21" spans="1:60" outlineLevel="1" x14ac:dyDescent="0.2">
      <c r="A21" s="259">
        <v>7</v>
      </c>
      <c r="B21" s="260" t="s">
        <v>295</v>
      </c>
      <c r="C21" s="266" t="s">
        <v>296</v>
      </c>
      <c r="D21" s="261" t="s">
        <v>297</v>
      </c>
      <c r="E21" s="262">
        <v>4</v>
      </c>
      <c r="F21" s="263"/>
      <c r="G21" s="264">
        <f>ROUND(E21*F21,2)</f>
        <v>0</v>
      </c>
      <c r="H21" s="263"/>
      <c r="I21" s="264">
        <f>ROUND(E21*H21,2)</f>
        <v>0</v>
      </c>
      <c r="J21" s="263"/>
      <c r="K21" s="264">
        <f>ROUND(E21*J21,2)</f>
        <v>0</v>
      </c>
      <c r="L21" s="264">
        <v>12</v>
      </c>
      <c r="M21" s="264">
        <f>G21*(1+L21/100)</f>
        <v>0</v>
      </c>
      <c r="N21" s="262">
        <v>0</v>
      </c>
      <c r="O21" s="262">
        <f>ROUND(E21*N21,2)</f>
        <v>0</v>
      </c>
      <c r="P21" s="262">
        <v>0</v>
      </c>
      <c r="Q21" s="262">
        <f>ROUND(E21*P21,2)</f>
        <v>0</v>
      </c>
      <c r="R21" s="264"/>
      <c r="S21" s="264" t="s">
        <v>166</v>
      </c>
      <c r="T21" s="265" t="s">
        <v>167</v>
      </c>
      <c r="U21" s="224">
        <v>0</v>
      </c>
      <c r="V21" s="224">
        <f>ROUND(E21*U21,2)</f>
        <v>0</v>
      </c>
      <c r="W21" s="224"/>
      <c r="X21" s="224" t="s">
        <v>147</v>
      </c>
      <c r="Y21" s="224" t="s">
        <v>148</v>
      </c>
      <c r="Z21" s="214"/>
      <c r="AA21" s="214"/>
      <c r="AB21" s="214"/>
      <c r="AC21" s="214"/>
      <c r="AD21" s="214"/>
      <c r="AE21" s="214"/>
      <c r="AF21" s="214"/>
      <c r="AG21" s="214" t="s">
        <v>149</v>
      </c>
      <c r="AH21" s="214"/>
      <c r="AI21" s="214"/>
      <c r="AJ21" s="214"/>
      <c r="AK21" s="214"/>
      <c r="AL21" s="214"/>
      <c r="AM21" s="214"/>
      <c r="AN21" s="214"/>
      <c r="AO21" s="214"/>
      <c r="AP21" s="214"/>
      <c r="AQ21" s="214"/>
      <c r="AR21" s="214"/>
      <c r="AS21" s="214"/>
      <c r="AT21" s="214"/>
      <c r="AU21" s="214"/>
      <c r="AV21" s="214"/>
      <c r="AW21" s="214"/>
      <c r="AX21" s="214"/>
      <c r="AY21" s="214"/>
      <c r="AZ21" s="214"/>
      <c r="BA21" s="214"/>
      <c r="BB21" s="214"/>
      <c r="BC21" s="214"/>
      <c r="BD21" s="214"/>
      <c r="BE21" s="214"/>
      <c r="BF21" s="214"/>
      <c r="BG21" s="214"/>
      <c r="BH21" s="214"/>
    </row>
    <row r="22" spans="1:60" outlineLevel="1" x14ac:dyDescent="0.2">
      <c r="A22" s="238">
        <v>8</v>
      </c>
      <c r="B22" s="239" t="s">
        <v>298</v>
      </c>
      <c r="C22" s="250" t="s">
        <v>299</v>
      </c>
      <c r="D22" s="240" t="s">
        <v>297</v>
      </c>
      <c r="E22" s="241">
        <v>1</v>
      </c>
      <c r="F22" s="242"/>
      <c r="G22" s="243">
        <f>ROUND(E22*F22,2)</f>
        <v>0</v>
      </c>
      <c r="H22" s="242"/>
      <c r="I22" s="243">
        <f>ROUND(E22*H22,2)</f>
        <v>0</v>
      </c>
      <c r="J22" s="242"/>
      <c r="K22" s="243">
        <f>ROUND(E22*J22,2)</f>
        <v>0</v>
      </c>
      <c r="L22" s="243">
        <v>12</v>
      </c>
      <c r="M22" s="243">
        <f>G22*(1+L22/100)</f>
        <v>0</v>
      </c>
      <c r="N22" s="241">
        <v>0</v>
      </c>
      <c r="O22" s="241">
        <f>ROUND(E22*N22,2)</f>
        <v>0</v>
      </c>
      <c r="P22" s="241">
        <v>0</v>
      </c>
      <c r="Q22" s="241">
        <f>ROUND(E22*P22,2)</f>
        <v>0</v>
      </c>
      <c r="R22" s="243"/>
      <c r="S22" s="243" t="s">
        <v>166</v>
      </c>
      <c r="T22" s="244" t="s">
        <v>167</v>
      </c>
      <c r="U22" s="224">
        <v>0</v>
      </c>
      <c r="V22" s="224">
        <f>ROUND(E22*U22,2)</f>
        <v>0</v>
      </c>
      <c r="W22" s="224"/>
      <c r="X22" s="224" t="s">
        <v>147</v>
      </c>
      <c r="Y22" s="224" t="s">
        <v>148</v>
      </c>
      <c r="Z22" s="214"/>
      <c r="AA22" s="214"/>
      <c r="AB22" s="214"/>
      <c r="AC22" s="214"/>
      <c r="AD22" s="214"/>
      <c r="AE22" s="214"/>
      <c r="AF22" s="214"/>
      <c r="AG22" s="214" t="s">
        <v>149</v>
      </c>
      <c r="AH22" s="214"/>
      <c r="AI22" s="214"/>
      <c r="AJ22" s="214"/>
      <c r="AK22" s="214"/>
      <c r="AL22" s="214"/>
      <c r="AM22" s="214"/>
      <c r="AN22" s="214"/>
      <c r="AO22" s="214"/>
      <c r="AP22" s="214"/>
      <c r="AQ22" s="214"/>
      <c r="AR22" s="214"/>
      <c r="AS22" s="214"/>
      <c r="AT22" s="214"/>
      <c r="AU22" s="214"/>
      <c r="AV22" s="214"/>
      <c r="AW22" s="214"/>
      <c r="AX22" s="214"/>
      <c r="AY22" s="214"/>
      <c r="AZ22" s="214"/>
      <c r="BA22" s="214"/>
      <c r="BB22" s="214"/>
      <c r="BC22" s="214"/>
      <c r="BD22" s="214"/>
      <c r="BE22" s="214"/>
      <c r="BF22" s="214"/>
      <c r="BG22" s="214"/>
      <c r="BH22" s="214"/>
    </row>
    <row r="23" spans="1:60" outlineLevel="2" x14ac:dyDescent="0.2">
      <c r="A23" s="221"/>
      <c r="B23" s="222"/>
      <c r="C23" s="253" t="s">
        <v>300</v>
      </c>
      <c r="D23" s="247"/>
      <c r="E23" s="247"/>
      <c r="F23" s="247"/>
      <c r="G23" s="247"/>
      <c r="H23" s="224"/>
      <c r="I23" s="224"/>
      <c r="J23" s="224"/>
      <c r="K23" s="224"/>
      <c r="L23" s="224"/>
      <c r="M23" s="224"/>
      <c r="N23" s="223"/>
      <c r="O23" s="223"/>
      <c r="P23" s="223"/>
      <c r="Q23" s="223"/>
      <c r="R23" s="224"/>
      <c r="S23" s="224"/>
      <c r="T23" s="224"/>
      <c r="U23" s="224"/>
      <c r="V23" s="224"/>
      <c r="W23" s="224"/>
      <c r="X23" s="224"/>
      <c r="Y23" s="224"/>
      <c r="Z23" s="214"/>
      <c r="AA23" s="214"/>
      <c r="AB23" s="214"/>
      <c r="AC23" s="214"/>
      <c r="AD23" s="214"/>
      <c r="AE23" s="214"/>
      <c r="AF23" s="214"/>
      <c r="AG23" s="214" t="s">
        <v>169</v>
      </c>
      <c r="AH23" s="214"/>
      <c r="AI23" s="214"/>
      <c r="AJ23" s="214"/>
      <c r="AK23" s="214"/>
      <c r="AL23" s="214"/>
      <c r="AM23" s="214"/>
      <c r="AN23" s="214"/>
      <c r="AO23" s="214"/>
      <c r="AP23" s="214"/>
      <c r="AQ23" s="214"/>
      <c r="AR23" s="214"/>
      <c r="AS23" s="214"/>
      <c r="AT23" s="214"/>
      <c r="AU23" s="214"/>
      <c r="AV23" s="214"/>
      <c r="AW23" s="214"/>
      <c r="AX23" s="214"/>
      <c r="AY23" s="214"/>
      <c r="AZ23" s="214"/>
      <c r="BA23" s="214"/>
      <c r="BB23" s="214"/>
      <c r="BC23" s="214"/>
      <c r="BD23" s="214"/>
      <c r="BE23" s="214"/>
      <c r="BF23" s="214"/>
      <c r="BG23" s="214"/>
      <c r="BH23" s="214"/>
    </row>
    <row r="24" spans="1:60" outlineLevel="1" x14ac:dyDescent="0.2">
      <c r="A24" s="238">
        <v>9</v>
      </c>
      <c r="B24" s="239" t="s">
        <v>301</v>
      </c>
      <c r="C24" s="250" t="s">
        <v>302</v>
      </c>
      <c r="D24" s="240" t="s">
        <v>157</v>
      </c>
      <c r="E24" s="241">
        <v>18</v>
      </c>
      <c r="F24" s="242"/>
      <c r="G24" s="243">
        <f>ROUND(E24*F24,2)</f>
        <v>0</v>
      </c>
      <c r="H24" s="242"/>
      <c r="I24" s="243">
        <f>ROUND(E24*H24,2)</f>
        <v>0</v>
      </c>
      <c r="J24" s="242"/>
      <c r="K24" s="243">
        <f>ROUND(E24*J24,2)</f>
        <v>0</v>
      </c>
      <c r="L24" s="243">
        <v>12</v>
      </c>
      <c r="M24" s="243">
        <f>G24*(1+L24/100)</f>
        <v>0</v>
      </c>
      <c r="N24" s="241">
        <v>0</v>
      </c>
      <c r="O24" s="241">
        <f>ROUND(E24*N24,2)</f>
        <v>0</v>
      </c>
      <c r="P24" s="241">
        <v>0</v>
      </c>
      <c r="Q24" s="241">
        <f>ROUND(E24*P24,2)</f>
        <v>0</v>
      </c>
      <c r="R24" s="243"/>
      <c r="S24" s="243" t="s">
        <v>166</v>
      </c>
      <c r="T24" s="244" t="s">
        <v>167</v>
      </c>
      <c r="U24" s="224">
        <v>0</v>
      </c>
      <c r="V24" s="224">
        <f>ROUND(E24*U24,2)</f>
        <v>0</v>
      </c>
      <c r="W24" s="224"/>
      <c r="X24" s="224" t="s">
        <v>147</v>
      </c>
      <c r="Y24" s="224" t="s">
        <v>148</v>
      </c>
      <c r="Z24" s="214"/>
      <c r="AA24" s="214"/>
      <c r="AB24" s="214"/>
      <c r="AC24" s="214"/>
      <c r="AD24" s="214"/>
      <c r="AE24" s="214"/>
      <c r="AF24" s="214"/>
      <c r="AG24" s="214" t="s">
        <v>149</v>
      </c>
      <c r="AH24" s="214"/>
      <c r="AI24" s="214"/>
      <c r="AJ24" s="214"/>
      <c r="AK24" s="214"/>
      <c r="AL24" s="214"/>
      <c r="AM24" s="214"/>
      <c r="AN24" s="214"/>
      <c r="AO24" s="214"/>
      <c r="AP24" s="214"/>
      <c r="AQ24" s="214"/>
      <c r="AR24" s="214"/>
      <c r="AS24" s="214"/>
      <c r="AT24" s="214"/>
      <c r="AU24" s="214"/>
      <c r="AV24" s="214"/>
      <c r="AW24" s="214"/>
      <c r="AX24" s="214"/>
      <c r="AY24" s="214"/>
      <c r="AZ24" s="214"/>
      <c r="BA24" s="214"/>
      <c r="BB24" s="214"/>
      <c r="BC24" s="214"/>
      <c r="BD24" s="214"/>
      <c r="BE24" s="214"/>
      <c r="BF24" s="214"/>
      <c r="BG24" s="214"/>
      <c r="BH24" s="214"/>
    </row>
    <row r="25" spans="1:60" outlineLevel="2" x14ac:dyDescent="0.2">
      <c r="A25" s="221"/>
      <c r="B25" s="222"/>
      <c r="C25" s="253" t="s">
        <v>303</v>
      </c>
      <c r="D25" s="247"/>
      <c r="E25" s="247"/>
      <c r="F25" s="247"/>
      <c r="G25" s="247"/>
      <c r="H25" s="224"/>
      <c r="I25" s="224"/>
      <c r="J25" s="224"/>
      <c r="K25" s="224"/>
      <c r="L25" s="224"/>
      <c r="M25" s="224"/>
      <c r="N25" s="223"/>
      <c r="O25" s="223"/>
      <c r="P25" s="223"/>
      <c r="Q25" s="223"/>
      <c r="R25" s="224"/>
      <c r="S25" s="224"/>
      <c r="T25" s="224"/>
      <c r="U25" s="224"/>
      <c r="V25" s="224"/>
      <c r="W25" s="224"/>
      <c r="X25" s="224"/>
      <c r="Y25" s="224"/>
      <c r="Z25" s="214"/>
      <c r="AA25" s="214"/>
      <c r="AB25" s="214"/>
      <c r="AC25" s="214"/>
      <c r="AD25" s="214"/>
      <c r="AE25" s="214"/>
      <c r="AF25" s="214"/>
      <c r="AG25" s="214" t="s">
        <v>169</v>
      </c>
      <c r="AH25" s="214"/>
      <c r="AI25" s="214"/>
      <c r="AJ25" s="214"/>
      <c r="AK25" s="214"/>
      <c r="AL25" s="214"/>
      <c r="AM25" s="214"/>
      <c r="AN25" s="214"/>
      <c r="AO25" s="214"/>
      <c r="AP25" s="214"/>
      <c r="AQ25" s="214"/>
      <c r="AR25" s="214"/>
      <c r="AS25" s="214"/>
      <c r="AT25" s="214"/>
      <c r="AU25" s="214"/>
      <c r="AV25" s="214"/>
      <c r="AW25" s="214"/>
      <c r="AX25" s="214"/>
      <c r="AY25" s="214"/>
      <c r="AZ25" s="214"/>
      <c r="BA25" s="214"/>
      <c r="BB25" s="214"/>
      <c r="BC25" s="214"/>
      <c r="BD25" s="214"/>
      <c r="BE25" s="214"/>
      <c r="BF25" s="214"/>
      <c r="BG25" s="214"/>
      <c r="BH25" s="214"/>
    </row>
    <row r="26" spans="1:60" outlineLevel="1" x14ac:dyDescent="0.2">
      <c r="A26" s="238">
        <v>10</v>
      </c>
      <c r="B26" s="239" t="s">
        <v>304</v>
      </c>
      <c r="C26" s="250" t="s">
        <v>305</v>
      </c>
      <c r="D26" s="240" t="s">
        <v>157</v>
      </c>
      <c r="E26" s="241">
        <v>18</v>
      </c>
      <c r="F26" s="242"/>
      <c r="G26" s="243">
        <f>ROUND(E26*F26,2)</f>
        <v>0</v>
      </c>
      <c r="H26" s="242"/>
      <c r="I26" s="243">
        <f>ROUND(E26*H26,2)</f>
        <v>0</v>
      </c>
      <c r="J26" s="242"/>
      <c r="K26" s="243">
        <f>ROUND(E26*J26,2)</f>
        <v>0</v>
      </c>
      <c r="L26" s="243">
        <v>12</v>
      </c>
      <c r="M26" s="243">
        <f>G26*(1+L26/100)</f>
        <v>0</v>
      </c>
      <c r="N26" s="241">
        <v>0</v>
      </c>
      <c r="O26" s="241">
        <f>ROUND(E26*N26,2)</f>
        <v>0</v>
      </c>
      <c r="P26" s="241">
        <v>0</v>
      </c>
      <c r="Q26" s="241">
        <f>ROUND(E26*P26,2)</f>
        <v>0</v>
      </c>
      <c r="R26" s="243"/>
      <c r="S26" s="243" t="s">
        <v>166</v>
      </c>
      <c r="T26" s="244" t="s">
        <v>167</v>
      </c>
      <c r="U26" s="224">
        <v>0</v>
      </c>
      <c r="V26" s="224">
        <f>ROUND(E26*U26,2)</f>
        <v>0</v>
      </c>
      <c r="W26" s="224"/>
      <c r="X26" s="224" t="s">
        <v>147</v>
      </c>
      <c r="Y26" s="224" t="s">
        <v>148</v>
      </c>
      <c r="Z26" s="214"/>
      <c r="AA26" s="214"/>
      <c r="AB26" s="214"/>
      <c r="AC26" s="214"/>
      <c r="AD26" s="214"/>
      <c r="AE26" s="214"/>
      <c r="AF26" s="214"/>
      <c r="AG26" s="214" t="s">
        <v>149</v>
      </c>
      <c r="AH26" s="214"/>
      <c r="AI26" s="214"/>
      <c r="AJ26" s="214"/>
      <c r="AK26" s="214"/>
      <c r="AL26" s="214"/>
      <c r="AM26" s="214"/>
      <c r="AN26" s="214"/>
      <c r="AO26" s="214"/>
      <c r="AP26" s="214"/>
      <c r="AQ26" s="214"/>
      <c r="AR26" s="214"/>
      <c r="AS26" s="214"/>
      <c r="AT26" s="214"/>
      <c r="AU26" s="214"/>
      <c r="AV26" s="214"/>
      <c r="AW26" s="214"/>
      <c r="AX26" s="214"/>
      <c r="AY26" s="214"/>
      <c r="AZ26" s="214"/>
      <c r="BA26" s="214"/>
      <c r="BB26" s="214"/>
      <c r="BC26" s="214"/>
      <c r="BD26" s="214"/>
      <c r="BE26" s="214"/>
      <c r="BF26" s="214"/>
      <c r="BG26" s="214"/>
      <c r="BH26" s="214"/>
    </row>
    <row r="27" spans="1:60" outlineLevel="2" x14ac:dyDescent="0.2">
      <c r="A27" s="221"/>
      <c r="B27" s="222"/>
      <c r="C27" s="253" t="s">
        <v>303</v>
      </c>
      <c r="D27" s="247"/>
      <c r="E27" s="247"/>
      <c r="F27" s="247"/>
      <c r="G27" s="247"/>
      <c r="H27" s="224"/>
      <c r="I27" s="224"/>
      <c r="J27" s="224"/>
      <c r="K27" s="224"/>
      <c r="L27" s="224"/>
      <c r="M27" s="224"/>
      <c r="N27" s="223"/>
      <c r="O27" s="223"/>
      <c r="P27" s="223"/>
      <c r="Q27" s="223"/>
      <c r="R27" s="224"/>
      <c r="S27" s="224"/>
      <c r="T27" s="224"/>
      <c r="U27" s="224"/>
      <c r="V27" s="224"/>
      <c r="W27" s="224"/>
      <c r="X27" s="224"/>
      <c r="Y27" s="224"/>
      <c r="Z27" s="214"/>
      <c r="AA27" s="214"/>
      <c r="AB27" s="214"/>
      <c r="AC27" s="214"/>
      <c r="AD27" s="214"/>
      <c r="AE27" s="214"/>
      <c r="AF27" s="214"/>
      <c r="AG27" s="214" t="s">
        <v>169</v>
      </c>
      <c r="AH27" s="214"/>
      <c r="AI27" s="214"/>
      <c r="AJ27" s="214"/>
      <c r="AK27" s="214"/>
      <c r="AL27" s="214"/>
      <c r="AM27" s="214"/>
      <c r="AN27" s="214"/>
      <c r="AO27" s="214"/>
      <c r="AP27" s="214"/>
      <c r="AQ27" s="214"/>
      <c r="AR27" s="214"/>
      <c r="AS27" s="214"/>
      <c r="AT27" s="214"/>
      <c r="AU27" s="214"/>
      <c r="AV27" s="214"/>
      <c r="AW27" s="214"/>
      <c r="AX27" s="214"/>
      <c r="AY27" s="214"/>
      <c r="AZ27" s="214"/>
      <c r="BA27" s="214"/>
      <c r="BB27" s="214"/>
      <c r="BC27" s="214"/>
      <c r="BD27" s="214"/>
      <c r="BE27" s="214"/>
      <c r="BF27" s="214"/>
      <c r="BG27" s="214"/>
      <c r="BH27" s="214"/>
    </row>
    <row r="28" spans="1:60" outlineLevel="1" x14ac:dyDescent="0.2">
      <c r="A28" s="238">
        <v>11</v>
      </c>
      <c r="B28" s="239" t="s">
        <v>306</v>
      </c>
      <c r="C28" s="250" t="s">
        <v>307</v>
      </c>
      <c r="D28" s="240" t="s">
        <v>297</v>
      </c>
      <c r="E28" s="241">
        <v>1</v>
      </c>
      <c r="F28" s="242"/>
      <c r="G28" s="243">
        <f>ROUND(E28*F28,2)</f>
        <v>0</v>
      </c>
      <c r="H28" s="242"/>
      <c r="I28" s="243">
        <f>ROUND(E28*H28,2)</f>
        <v>0</v>
      </c>
      <c r="J28" s="242"/>
      <c r="K28" s="243">
        <f>ROUND(E28*J28,2)</f>
        <v>0</v>
      </c>
      <c r="L28" s="243">
        <v>12</v>
      </c>
      <c r="M28" s="243">
        <f>G28*(1+L28/100)</f>
        <v>0</v>
      </c>
      <c r="N28" s="241">
        <v>0</v>
      </c>
      <c r="O28" s="241">
        <f>ROUND(E28*N28,2)</f>
        <v>0</v>
      </c>
      <c r="P28" s="241">
        <v>0</v>
      </c>
      <c r="Q28" s="241">
        <f>ROUND(E28*P28,2)</f>
        <v>0</v>
      </c>
      <c r="R28" s="243"/>
      <c r="S28" s="243" t="s">
        <v>166</v>
      </c>
      <c r="T28" s="244" t="s">
        <v>167</v>
      </c>
      <c r="U28" s="224">
        <v>0</v>
      </c>
      <c r="V28" s="224">
        <f>ROUND(E28*U28,2)</f>
        <v>0</v>
      </c>
      <c r="W28" s="224"/>
      <c r="X28" s="224" t="s">
        <v>147</v>
      </c>
      <c r="Y28" s="224" t="s">
        <v>148</v>
      </c>
      <c r="Z28" s="214"/>
      <c r="AA28" s="214"/>
      <c r="AB28" s="214"/>
      <c r="AC28" s="214"/>
      <c r="AD28" s="214"/>
      <c r="AE28" s="214"/>
      <c r="AF28" s="214"/>
      <c r="AG28" s="214" t="s">
        <v>149</v>
      </c>
      <c r="AH28" s="214"/>
      <c r="AI28" s="214"/>
      <c r="AJ28" s="214"/>
      <c r="AK28" s="214"/>
      <c r="AL28" s="214"/>
      <c r="AM28" s="214"/>
      <c r="AN28" s="214"/>
      <c r="AO28" s="214"/>
      <c r="AP28" s="214"/>
      <c r="AQ28" s="214"/>
      <c r="AR28" s="214"/>
      <c r="AS28" s="214"/>
      <c r="AT28" s="214"/>
      <c r="AU28" s="214"/>
      <c r="AV28" s="214"/>
      <c r="AW28" s="214"/>
      <c r="AX28" s="214"/>
      <c r="AY28" s="214"/>
      <c r="AZ28" s="214"/>
      <c r="BA28" s="214"/>
      <c r="BB28" s="214"/>
      <c r="BC28" s="214"/>
      <c r="BD28" s="214"/>
      <c r="BE28" s="214"/>
      <c r="BF28" s="214"/>
      <c r="BG28" s="214"/>
      <c r="BH28" s="214"/>
    </row>
    <row r="29" spans="1:60" outlineLevel="2" x14ac:dyDescent="0.2">
      <c r="A29" s="221"/>
      <c r="B29" s="222"/>
      <c r="C29" s="253" t="s">
        <v>308</v>
      </c>
      <c r="D29" s="247"/>
      <c r="E29" s="247"/>
      <c r="F29" s="247"/>
      <c r="G29" s="247"/>
      <c r="H29" s="224"/>
      <c r="I29" s="224"/>
      <c r="J29" s="224"/>
      <c r="K29" s="224"/>
      <c r="L29" s="224"/>
      <c r="M29" s="224"/>
      <c r="N29" s="223"/>
      <c r="O29" s="223"/>
      <c r="P29" s="223"/>
      <c r="Q29" s="223"/>
      <c r="R29" s="224"/>
      <c r="S29" s="224"/>
      <c r="T29" s="224"/>
      <c r="U29" s="224"/>
      <c r="V29" s="224"/>
      <c r="W29" s="224"/>
      <c r="X29" s="224"/>
      <c r="Y29" s="224"/>
      <c r="Z29" s="214"/>
      <c r="AA29" s="214"/>
      <c r="AB29" s="214"/>
      <c r="AC29" s="214"/>
      <c r="AD29" s="214"/>
      <c r="AE29" s="214"/>
      <c r="AF29" s="214"/>
      <c r="AG29" s="214" t="s">
        <v>169</v>
      </c>
      <c r="AH29" s="214"/>
      <c r="AI29" s="214"/>
      <c r="AJ29" s="214"/>
      <c r="AK29" s="214"/>
      <c r="AL29" s="214"/>
      <c r="AM29" s="214"/>
      <c r="AN29" s="214"/>
      <c r="AO29" s="214"/>
      <c r="AP29" s="214"/>
      <c r="AQ29" s="214"/>
      <c r="AR29" s="214"/>
      <c r="AS29" s="214"/>
      <c r="AT29" s="214"/>
      <c r="AU29" s="214"/>
      <c r="AV29" s="214"/>
      <c r="AW29" s="214"/>
      <c r="AX29" s="214"/>
      <c r="AY29" s="214"/>
      <c r="AZ29" s="214"/>
      <c r="BA29" s="214"/>
      <c r="BB29" s="214"/>
      <c r="BC29" s="214"/>
      <c r="BD29" s="214"/>
      <c r="BE29" s="214"/>
      <c r="BF29" s="214"/>
      <c r="BG29" s="214"/>
      <c r="BH29" s="214"/>
    </row>
    <row r="30" spans="1:60" outlineLevel="1" x14ac:dyDescent="0.2">
      <c r="A30" s="238">
        <v>12</v>
      </c>
      <c r="B30" s="239" t="s">
        <v>309</v>
      </c>
      <c r="C30" s="250" t="s">
        <v>310</v>
      </c>
      <c r="D30" s="240" t="s">
        <v>297</v>
      </c>
      <c r="E30" s="241">
        <v>1</v>
      </c>
      <c r="F30" s="242"/>
      <c r="G30" s="243">
        <f>ROUND(E30*F30,2)</f>
        <v>0</v>
      </c>
      <c r="H30" s="242"/>
      <c r="I30" s="243">
        <f>ROUND(E30*H30,2)</f>
        <v>0</v>
      </c>
      <c r="J30" s="242"/>
      <c r="K30" s="243">
        <f>ROUND(E30*J30,2)</f>
        <v>0</v>
      </c>
      <c r="L30" s="243">
        <v>12</v>
      </c>
      <c r="M30" s="243">
        <f>G30*(1+L30/100)</f>
        <v>0</v>
      </c>
      <c r="N30" s="241">
        <v>0</v>
      </c>
      <c r="O30" s="241">
        <f>ROUND(E30*N30,2)</f>
        <v>0</v>
      </c>
      <c r="P30" s="241">
        <v>0</v>
      </c>
      <c r="Q30" s="241">
        <f>ROUND(E30*P30,2)</f>
        <v>0</v>
      </c>
      <c r="R30" s="243"/>
      <c r="S30" s="243" t="s">
        <v>166</v>
      </c>
      <c r="T30" s="244" t="s">
        <v>167</v>
      </c>
      <c r="U30" s="224">
        <v>0</v>
      </c>
      <c r="V30" s="224">
        <f>ROUND(E30*U30,2)</f>
        <v>0</v>
      </c>
      <c r="W30" s="224"/>
      <c r="X30" s="224" t="s">
        <v>147</v>
      </c>
      <c r="Y30" s="224" t="s">
        <v>148</v>
      </c>
      <c r="Z30" s="214"/>
      <c r="AA30" s="214"/>
      <c r="AB30" s="214"/>
      <c r="AC30" s="214"/>
      <c r="AD30" s="214"/>
      <c r="AE30" s="214"/>
      <c r="AF30" s="214"/>
      <c r="AG30" s="214" t="s">
        <v>149</v>
      </c>
      <c r="AH30" s="214"/>
      <c r="AI30" s="214"/>
      <c r="AJ30" s="214"/>
      <c r="AK30" s="214"/>
      <c r="AL30" s="214"/>
      <c r="AM30" s="214"/>
      <c r="AN30" s="214"/>
      <c r="AO30" s="214"/>
      <c r="AP30" s="214"/>
      <c r="AQ30" s="214"/>
      <c r="AR30" s="214"/>
      <c r="AS30" s="214"/>
      <c r="AT30" s="214"/>
      <c r="AU30" s="214"/>
      <c r="AV30" s="214"/>
      <c r="AW30" s="214"/>
      <c r="AX30" s="214"/>
      <c r="AY30" s="214"/>
      <c r="AZ30" s="214"/>
      <c r="BA30" s="214"/>
      <c r="BB30" s="214"/>
      <c r="BC30" s="214"/>
      <c r="BD30" s="214"/>
      <c r="BE30" s="214"/>
      <c r="BF30" s="214"/>
      <c r="BG30" s="214"/>
      <c r="BH30" s="214"/>
    </row>
    <row r="31" spans="1:60" outlineLevel="2" x14ac:dyDescent="0.2">
      <c r="A31" s="221"/>
      <c r="B31" s="222"/>
      <c r="C31" s="253" t="s">
        <v>311</v>
      </c>
      <c r="D31" s="247"/>
      <c r="E31" s="247"/>
      <c r="F31" s="247"/>
      <c r="G31" s="247"/>
      <c r="H31" s="224"/>
      <c r="I31" s="224"/>
      <c r="J31" s="224"/>
      <c r="K31" s="224"/>
      <c r="L31" s="224"/>
      <c r="M31" s="224"/>
      <c r="N31" s="223"/>
      <c r="O31" s="223"/>
      <c r="P31" s="223"/>
      <c r="Q31" s="223"/>
      <c r="R31" s="224"/>
      <c r="S31" s="224"/>
      <c r="T31" s="224"/>
      <c r="U31" s="224"/>
      <c r="V31" s="224"/>
      <c r="W31" s="224"/>
      <c r="X31" s="224"/>
      <c r="Y31" s="224"/>
      <c r="Z31" s="214"/>
      <c r="AA31" s="214"/>
      <c r="AB31" s="214"/>
      <c r="AC31" s="214"/>
      <c r="AD31" s="214"/>
      <c r="AE31" s="214"/>
      <c r="AF31" s="214"/>
      <c r="AG31" s="214" t="s">
        <v>169</v>
      </c>
      <c r="AH31" s="214"/>
      <c r="AI31" s="214"/>
      <c r="AJ31" s="214"/>
      <c r="AK31" s="214"/>
      <c r="AL31" s="214"/>
      <c r="AM31" s="214"/>
      <c r="AN31" s="214"/>
      <c r="AO31" s="214"/>
      <c r="AP31" s="214"/>
      <c r="AQ31" s="214"/>
      <c r="AR31" s="214"/>
      <c r="AS31" s="214"/>
      <c r="AT31" s="214"/>
      <c r="AU31" s="214"/>
      <c r="AV31" s="214"/>
      <c r="AW31" s="214"/>
      <c r="AX31" s="214"/>
      <c r="AY31" s="214"/>
      <c r="AZ31" s="214"/>
      <c r="BA31" s="214"/>
      <c r="BB31" s="214"/>
      <c r="BC31" s="214"/>
      <c r="BD31" s="214"/>
      <c r="BE31" s="214"/>
      <c r="BF31" s="214"/>
      <c r="BG31" s="214"/>
      <c r="BH31" s="214"/>
    </row>
    <row r="32" spans="1:60" outlineLevel="1" x14ac:dyDescent="0.2">
      <c r="A32" s="238">
        <v>13</v>
      </c>
      <c r="B32" s="239" t="s">
        <v>312</v>
      </c>
      <c r="C32" s="250" t="s">
        <v>313</v>
      </c>
      <c r="D32" s="240" t="s">
        <v>297</v>
      </c>
      <c r="E32" s="241">
        <v>1</v>
      </c>
      <c r="F32" s="242"/>
      <c r="G32" s="243">
        <f>ROUND(E32*F32,2)</f>
        <v>0</v>
      </c>
      <c r="H32" s="242"/>
      <c r="I32" s="243">
        <f>ROUND(E32*H32,2)</f>
        <v>0</v>
      </c>
      <c r="J32" s="242"/>
      <c r="K32" s="243">
        <f>ROUND(E32*J32,2)</f>
        <v>0</v>
      </c>
      <c r="L32" s="243">
        <v>12</v>
      </c>
      <c r="M32" s="243">
        <f>G32*(1+L32/100)</f>
        <v>0</v>
      </c>
      <c r="N32" s="241">
        <v>0</v>
      </c>
      <c r="O32" s="241">
        <f>ROUND(E32*N32,2)</f>
        <v>0</v>
      </c>
      <c r="P32" s="241">
        <v>0</v>
      </c>
      <c r="Q32" s="241">
        <f>ROUND(E32*P32,2)</f>
        <v>0</v>
      </c>
      <c r="R32" s="243"/>
      <c r="S32" s="243" t="s">
        <v>166</v>
      </c>
      <c r="T32" s="244" t="s">
        <v>167</v>
      </c>
      <c r="U32" s="224">
        <v>0</v>
      </c>
      <c r="V32" s="224">
        <f>ROUND(E32*U32,2)</f>
        <v>0</v>
      </c>
      <c r="W32" s="224"/>
      <c r="X32" s="224" t="s">
        <v>147</v>
      </c>
      <c r="Y32" s="224" t="s">
        <v>148</v>
      </c>
      <c r="Z32" s="214"/>
      <c r="AA32" s="214"/>
      <c r="AB32" s="214"/>
      <c r="AC32" s="214"/>
      <c r="AD32" s="214"/>
      <c r="AE32" s="214"/>
      <c r="AF32" s="214"/>
      <c r="AG32" s="214" t="s">
        <v>149</v>
      </c>
      <c r="AH32" s="214"/>
      <c r="AI32" s="214"/>
      <c r="AJ32" s="214"/>
      <c r="AK32" s="214"/>
      <c r="AL32" s="214"/>
      <c r="AM32" s="214"/>
      <c r="AN32" s="214"/>
      <c r="AO32" s="214"/>
      <c r="AP32" s="214"/>
      <c r="AQ32" s="214"/>
      <c r="AR32" s="214"/>
      <c r="AS32" s="214"/>
      <c r="AT32" s="214"/>
      <c r="AU32" s="214"/>
      <c r="AV32" s="214"/>
      <c r="AW32" s="214"/>
      <c r="AX32" s="214"/>
      <c r="AY32" s="214"/>
      <c r="AZ32" s="214"/>
      <c r="BA32" s="214"/>
      <c r="BB32" s="214"/>
      <c r="BC32" s="214"/>
      <c r="BD32" s="214"/>
      <c r="BE32" s="214"/>
      <c r="BF32" s="214"/>
      <c r="BG32" s="214"/>
      <c r="BH32" s="214"/>
    </row>
    <row r="33" spans="1:60" outlineLevel="2" x14ac:dyDescent="0.2">
      <c r="A33" s="221"/>
      <c r="B33" s="222"/>
      <c r="C33" s="253" t="s">
        <v>311</v>
      </c>
      <c r="D33" s="247"/>
      <c r="E33" s="247"/>
      <c r="F33" s="247"/>
      <c r="G33" s="247"/>
      <c r="H33" s="224"/>
      <c r="I33" s="224"/>
      <c r="J33" s="224"/>
      <c r="K33" s="224"/>
      <c r="L33" s="224"/>
      <c r="M33" s="224"/>
      <c r="N33" s="223"/>
      <c r="O33" s="223"/>
      <c r="P33" s="223"/>
      <c r="Q33" s="223"/>
      <c r="R33" s="224"/>
      <c r="S33" s="224"/>
      <c r="T33" s="224"/>
      <c r="U33" s="224"/>
      <c r="V33" s="224"/>
      <c r="W33" s="224"/>
      <c r="X33" s="224"/>
      <c r="Y33" s="224"/>
      <c r="Z33" s="214"/>
      <c r="AA33" s="214"/>
      <c r="AB33" s="214"/>
      <c r="AC33" s="214"/>
      <c r="AD33" s="214"/>
      <c r="AE33" s="214"/>
      <c r="AF33" s="214"/>
      <c r="AG33" s="214" t="s">
        <v>169</v>
      </c>
      <c r="AH33" s="214"/>
      <c r="AI33" s="214"/>
      <c r="AJ33" s="214"/>
      <c r="AK33" s="214"/>
      <c r="AL33" s="214"/>
      <c r="AM33" s="214"/>
      <c r="AN33" s="214"/>
      <c r="AO33" s="214"/>
      <c r="AP33" s="214"/>
      <c r="AQ33" s="214"/>
      <c r="AR33" s="214"/>
      <c r="AS33" s="214"/>
      <c r="AT33" s="214"/>
      <c r="AU33" s="214"/>
      <c r="AV33" s="214"/>
      <c r="AW33" s="214"/>
      <c r="AX33" s="214"/>
      <c r="AY33" s="214"/>
      <c r="AZ33" s="214"/>
      <c r="BA33" s="214"/>
      <c r="BB33" s="214"/>
      <c r="BC33" s="214"/>
      <c r="BD33" s="214"/>
      <c r="BE33" s="214"/>
      <c r="BF33" s="214"/>
      <c r="BG33" s="214"/>
      <c r="BH33" s="214"/>
    </row>
    <row r="34" spans="1:60" outlineLevel="1" x14ac:dyDescent="0.2">
      <c r="A34" s="259">
        <v>14</v>
      </c>
      <c r="B34" s="260" t="s">
        <v>314</v>
      </c>
      <c r="C34" s="266" t="s">
        <v>315</v>
      </c>
      <c r="D34" s="261" t="s">
        <v>316</v>
      </c>
      <c r="E34" s="262">
        <v>1</v>
      </c>
      <c r="F34" s="263"/>
      <c r="G34" s="264">
        <f>ROUND(E34*F34,2)</f>
        <v>0</v>
      </c>
      <c r="H34" s="263"/>
      <c r="I34" s="264">
        <f>ROUND(E34*H34,2)</f>
        <v>0</v>
      </c>
      <c r="J34" s="263"/>
      <c r="K34" s="264">
        <f>ROUND(E34*J34,2)</f>
        <v>0</v>
      </c>
      <c r="L34" s="264">
        <v>12</v>
      </c>
      <c r="M34" s="264">
        <f>G34*(1+L34/100)</f>
        <v>0</v>
      </c>
      <c r="N34" s="262">
        <v>0</v>
      </c>
      <c r="O34" s="262">
        <f>ROUND(E34*N34,2)</f>
        <v>0</v>
      </c>
      <c r="P34" s="262">
        <v>0</v>
      </c>
      <c r="Q34" s="262">
        <f>ROUND(E34*P34,2)</f>
        <v>0</v>
      </c>
      <c r="R34" s="264"/>
      <c r="S34" s="264" t="s">
        <v>166</v>
      </c>
      <c r="T34" s="265" t="s">
        <v>167</v>
      </c>
      <c r="U34" s="224">
        <v>0</v>
      </c>
      <c r="V34" s="224">
        <f>ROUND(E34*U34,2)</f>
        <v>0</v>
      </c>
      <c r="W34" s="224"/>
      <c r="X34" s="224" t="s">
        <v>147</v>
      </c>
      <c r="Y34" s="224" t="s">
        <v>148</v>
      </c>
      <c r="Z34" s="214"/>
      <c r="AA34" s="214"/>
      <c r="AB34" s="214"/>
      <c r="AC34" s="214"/>
      <c r="AD34" s="214"/>
      <c r="AE34" s="214"/>
      <c r="AF34" s="214"/>
      <c r="AG34" s="214" t="s">
        <v>149</v>
      </c>
      <c r="AH34" s="214"/>
      <c r="AI34" s="214"/>
      <c r="AJ34" s="214"/>
      <c r="AK34" s="214"/>
      <c r="AL34" s="214"/>
      <c r="AM34" s="214"/>
      <c r="AN34" s="214"/>
      <c r="AO34" s="214"/>
      <c r="AP34" s="214"/>
      <c r="AQ34" s="214"/>
      <c r="AR34" s="214"/>
      <c r="AS34" s="214"/>
      <c r="AT34" s="214"/>
      <c r="AU34" s="214"/>
      <c r="AV34" s="214"/>
      <c r="AW34" s="214"/>
      <c r="AX34" s="214"/>
      <c r="AY34" s="214"/>
      <c r="AZ34" s="214"/>
      <c r="BA34" s="214"/>
      <c r="BB34" s="214"/>
      <c r="BC34" s="214"/>
      <c r="BD34" s="214"/>
      <c r="BE34" s="214"/>
      <c r="BF34" s="214"/>
      <c r="BG34" s="214"/>
      <c r="BH34" s="214"/>
    </row>
    <row r="35" spans="1:60" outlineLevel="1" x14ac:dyDescent="0.2">
      <c r="A35" s="259">
        <v>15</v>
      </c>
      <c r="B35" s="260" t="s">
        <v>317</v>
      </c>
      <c r="C35" s="266" t="s">
        <v>318</v>
      </c>
      <c r="D35" s="261" t="s">
        <v>316</v>
      </c>
      <c r="E35" s="262">
        <v>1</v>
      </c>
      <c r="F35" s="263"/>
      <c r="G35" s="264">
        <f>ROUND(E35*F35,2)</f>
        <v>0</v>
      </c>
      <c r="H35" s="263"/>
      <c r="I35" s="264">
        <f>ROUND(E35*H35,2)</f>
        <v>0</v>
      </c>
      <c r="J35" s="263"/>
      <c r="K35" s="264">
        <f>ROUND(E35*J35,2)</f>
        <v>0</v>
      </c>
      <c r="L35" s="264">
        <v>12</v>
      </c>
      <c r="M35" s="264">
        <f>G35*(1+L35/100)</f>
        <v>0</v>
      </c>
      <c r="N35" s="262">
        <v>0</v>
      </c>
      <c r="O35" s="262">
        <f>ROUND(E35*N35,2)</f>
        <v>0</v>
      </c>
      <c r="P35" s="262">
        <v>0</v>
      </c>
      <c r="Q35" s="262">
        <f>ROUND(E35*P35,2)</f>
        <v>0</v>
      </c>
      <c r="R35" s="264"/>
      <c r="S35" s="264" t="s">
        <v>166</v>
      </c>
      <c r="T35" s="265" t="s">
        <v>167</v>
      </c>
      <c r="U35" s="224">
        <v>0</v>
      </c>
      <c r="V35" s="224">
        <f>ROUND(E35*U35,2)</f>
        <v>0</v>
      </c>
      <c r="W35" s="224"/>
      <c r="X35" s="224" t="s">
        <v>147</v>
      </c>
      <c r="Y35" s="224" t="s">
        <v>148</v>
      </c>
      <c r="Z35" s="214"/>
      <c r="AA35" s="214"/>
      <c r="AB35" s="214"/>
      <c r="AC35" s="214"/>
      <c r="AD35" s="214"/>
      <c r="AE35" s="214"/>
      <c r="AF35" s="214"/>
      <c r="AG35" s="214" t="s">
        <v>149</v>
      </c>
      <c r="AH35" s="214"/>
      <c r="AI35" s="214"/>
      <c r="AJ35" s="214"/>
      <c r="AK35" s="214"/>
      <c r="AL35" s="214"/>
      <c r="AM35" s="214"/>
      <c r="AN35" s="214"/>
      <c r="AO35" s="214"/>
      <c r="AP35" s="214"/>
      <c r="AQ35" s="214"/>
      <c r="AR35" s="214"/>
      <c r="AS35" s="214"/>
      <c r="AT35" s="214"/>
      <c r="AU35" s="214"/>
      <c r="AV35" s="214"/>
      <c r="AW35" s="214"/>
      <c r="AX35" s="214"/>
      <c r="AY35" s="214"/>
      <c r="AZ35" s="214"/>
      <c r="BA35" s="214"/>
      <c r="BB35" s="214"/>
      <c r="BC35" s="214"/>
      <c r="BD35" s="214"/>
      <c r="BE35" s="214"/>
      <c r="BF35" s="214"/>
      <c r="BG35" s="214"/>
      <c r="BH35" s="214"/>
    </row>
    <row r="36" spans="1:60" outlineLevel="1" x14ac:dyDescent="0.2">
      <c r="A36" s="259">
        <v>16</v>
      </c>
      <c r="B36" s="260" t="s">
        <v>319</v>
      </c>
      <c r="C36" s="266" t="s">
        <v>320</v>
      </c>
      <c r="D36" s="261" t="s">
        <v>316</v>
      </c>
      <c r="E36" s="262">
        <v>1</v>
      </c>
      <c r="F36" s="263"/>
      <c r="G36" s="264">
        <f>ROUND(E36*F36,2)</f>
        <v>0</v>
      </c>
      <c r="H36" s="263"/>
      <c r="I36" s="264">
        <f>ROUND(E36*H36,2)</f>
        <v>0</v>
      </c>
      <c r="J36" s="263"/>
      <c r="K36" s="264">
        <f>ROUND(E36*J36,2)</f>
        <v>0</v>
      </c>
      <c r="L36" s="264">
        <v>12</v>
      </c>
      <c r="M36" s="264">
        <f>G36*(1+L36/100)</f>
        <v>0</v>
      </c>
      <c r="N36" s="262">
        <v>0</v>
      </c>
      <c r="O36" s="262">
        <f>ROUND(E36*N36,2)</f>
        <v>0</v>
      </c>
      <c r="P36" s="262">
        <v>0</v>
      </c>
      <c r="Q36" s="262">
        <f>ROUND(E36*P36,2)</f>
        <v>0</v>
      </c>
      <c r="R36" s="264"/>
      <c r="S36" s="264" t="s">
        <v>166</v>
      </c>
      <c r="T36" s="265" t="s">
        <v>167</v>
      </c>
      <c r="U36" s="224">
        <v>0</v>
      </c>
      <c r="V36" s="224">
        <f>ROUND(E36*U36,2)</f>
        <v>0</v>
      </c>
      <c r="W36" s="224"/>
      <c r="X36" s="224" t="s">
        <v>147</v>
      </c>
      <c r="Y36" s="224" t="s">
        <v>148</v>
      </c>
      <c r="Z36" s="214"/>
      <c r="AA36" s="214"/>
      <c r="AB36" s="214"/>
      <c r="AC36" s="214"/>
      <c r="AD36" s="214"/>
      <c r="AE36" s="214"/>
      <c r="AF36" s="214"/>
      <c r="AG36" s="214" t="s">
        <v>149</v>
      </c>
      <c r="AH36" s="214"/>
      <c r="AI36" s="214"/>
      <c r="AJ36" s="214"/>
      <c r="AK36" s="214"/>
      <c r="AL36" s="214"/>
      <c r="AM36" s="214"/>
      <c r="AN36" s="214"/>
      <c r="AO36" s="214"/>
      <c r="AP36" s="214"/>
      <c r="AQ36" s="214"/>
      <c r="AR36" s="214"/>
      <c r="AS36" s="214"/>
      <c r="AT36" s="214"/>
      <c r="AU36" s="214"/>
      <c r="AV36" s="214"/>
      <c r="AW36" s="214"/>
      <c r="AX36" s="214"/>
      <c r="AY36" s="214"/>
      <c r="AZ36" s="214"/>
      <c r="BA36" s="214"/>
      <c r="BB36" s="214"/>
      <c r="BC36" s="214"/>
      <c r="BD36" s="214"/>
      <c r="BE36" s="214"/>
      <c r="BF36" s="214"/>
      <c r="BG36" s="214"/>
      <c r="BH36" s="214"/>
    </row>
    <row r="37" spans="1:60" x14ac:dyDescent="0.2">
      <c r="A37" s="231" t="s">
        <v>139</v>
      </c>
      <c r="B37" s="232" t="s">
        <v>104</v>
      </c>
      <c r="C37" s="249" t="s">
        <v>105</v>
      </c>
      <c r="D37" s="233"/>
      <c r="E37" s="234"/>
      <c r="F37" s="235"/>
      <c r="G37" s="235">
        <f>SUMIF(AG38:AG100,"&lt;&gt;NOR",G38:G100)</f>
        <v>0</v>
      </c>
      <c r="H37" s="235"/>
      <c r="I37" s="235">
        <f>SUM(I38:I100)</f>
        <v>0</v>
      </c>
      <c r="J37" s="235"/>
      <c r="K37" s="235">
        <f>SUM(K38:K100)</f>
        <v>0</v>
      </c>
      <c r="L37" s="235"/>
      <c r="M37" s="235">
        <f>SUM(M38:M100)</f>
        <v>0</v>
      </c>
      <c r="N37" s="234"/>
      <c r="O37" s="234">
        <f>SUM(O38:O100)</f>
        <v>0</v>
      </c>
      <c r="P37" s="234"/>
      <c r="Q37" s="234">
        <f>SUM(Q38:Q100)</f>
        <v>0</v>
      </c>
      <c r="R37" s="235"/>
      <c r="S37" s="235"/>
      <c r="T37" s="236"/>
      <c r="U37" s="230"/>
      <c r="V37" s="230">
        <f>SUM(V38:V100)</f>
        <v>0</v>
      </c>
      <c r="W37" s="230"/>
      <c r="X37" s="230"/>
      <c r="Y37" s="230"/>
      <c r="AG37" t="s">
        <v>140</v>
      </c>
    </row>
    <row r="38" spans="1:60" outlineLevel="1" x14ac:dyDescent="0.2">
      <c r="A38" s="259">
        <v>17</v>
      </c>
      <c r="B38" s="260" t="s">
        <v>321</v>
      </c>
      <c r="C38" s="266" t="s">
        <v>291</v>
      </c>
      <c r="D38" s="261" t="s">
        <v>282</v>
      </c>
      <c r="E38" s="262">
        <v>4</v>
      </c>
      <c r="F38" s="263"/>
      <c r="G38" s="264">
        <f>ROUND(E38*F38,2)</f>
        <v>0</v>
      </c>
      <c r="H38" s="263"/>
      <c r="I38" s="264">
        <f>ROUND(E38*H38,2)</f>
        <v>0</v>
      </c>
      <c r="J38" s="263"/>
      <c r="K38" s="264">
        <f>ROUND(E38*J38,2)</f>
        <v>0</v>
      </c>
      <c r="L38" s="264">
        <v>12</v>
      </c>
      <c r="M38" s="264">
        <f>G38*(1+L38/100)</f>
        <v>0</v>
      </c>
      <c r="N38" s="262">
        <v>0</v>
      </c>
      <c r="O38" s="262">
        <f>ROUND(E38*N38,2)</f>
        <v>0</v>
      </c>
      <c r="P38" s="262">
        <v>0</v>
      </c>
      <c r="Q38" s="262">
        <f>ROUND(E38*P38,2)</f>
        <v>0</v>
      </c>
      <c r="R38" s="264"/>
      <c r="S38" s="264" t="s">
        <v>166</v>
      </c>
      <c r="T38" s="265" t="s">
        <v>167</v>
      </c>
      <c r="U38" s="224">
        <v>0</v>
      </c>
      <c r="V38" s="224">
        <f>ROUND(E38*U38,2)</f>
        <v>0</v>
      </c>
      <c r="W38" s="224"/>
      <c r="X38" s="224" t="s">
        <v>147</v>
      </c>
      <c r="Y38" s="224" t="s">
        <v>148</v>
      </c>
      <c r="Z38" s="214"/>
      <c r="AA38" s="214"/>
      <c r="AB38" s="214"/>
      <c r="AC38" s="214"/>
      <c r="AD38" s="214"/>
      <c r="AE38" s="214"/>
      <c r="AF38" s="214"/>
      <c r="AG38" s="214" t="s">
        <v>149</v>
      </c>
      <c r="AH38" s="214"/>
      <c r="AI38" s="214"/>
      <c r="AJ38" s="214"/>
      <c r="AK38" s="214"/>
      <c r="AL38" s="214"/>
      <c r="AM38" s="214"/>
      <c r="AN38" s="214"/>
      <c r="AO38" s="214"/>
      <c r="AP38" s="214"/>
      <c r="AQ38" s="214"/>
      <c r="AR38" s="214"/>
      <c r="AS38" s="214"/>
      <c r="AT38" s="214"/>
      <c r="AU38" s="214"/>
      <c r="AV38" s="214"/>
      <c r="AW38" s="214"/>
      <c r="AX38" s="214"/>
      <c r="AY38" s="214"/>
      <c r="AZ38" s="214"/>
      <c r="BA38" s="214"/>
      <c r="BB38" s="214"/>
      <c r="BC38" s="214"/>
      <c r="BD38" s="214"/>
      <c r="BE38" s="214"/>
      <c r="BF38" s="214"/>
      <c r="BG38" s="214"/>
      <c r="BH38" s="214"/>
    </row>
    <row r="39" spans="1:60" outlineLevel="1" x14ac:dyDescent="0.2">
      <c r="A39" s="259">
        <v>18</v>
      </c>
      <c r="B39" s="260" t="s">
        <v>322</v>
      </c>
      <c r="C39" s="266" t="s">
        <v>323</v>
      </c>
      <c r="D39" s="261" t="s">
        <v>282</v>
      </c>
      <c r="E39" s="262">
        <v>4</v>
      </c>
      <c r="F39" s="263"/>
      <c r="G39" s="264">
        <f>ROUND(E39*F39,2)</f>
        <v>0</v>
      </c>
      <c r="H39" s="263"/>
      <c r="I39" s="264">
        <f>ROUND(E39*H39,2)</f>
        <v>0</v>
      </c>
      <c r="J39" s="263"/>
      <c r="K39" s="264">
        <f>ROUND(E39*J39,2)</f>
        <v>0</v>
      </c>
      <c r="L39" s="264">
        <v>12</v>
      </c>
      <c r="M39" s="264">
        <f>G39*(1+L39/100)</f>
        <v>0</v>
      </c>
      <c r="N39" s="262">
        <v>0</v>
      </c>
      <c r="O39" s="262">
        <f>ROUND(E39*N39,2)</f>
        <v>0</v>
      </c>
      <c r="P39" s="262">
        <v>0</v>
      </c>
      <c r="Q39" s="262">
        <f>ROUND(E39*P39,2)</f>
        <v>0</v>
      </c>
      <c r="R39" s="264"/>
      <c r="S39" s="264" t="s">
        <v>166</v>
      </c>
      <c r="T39" s="265" t="s">
        <v>167</v>
      </c>
      <c r="U39" s="224">
        <v>0</v>
      </c>
      <c r="V39" s="224">
        <f>ROUND(E39*U39,2)</f>
        <v>0</v>
      </c>
      <c r="W39" s="224"/>
      <c r="X39" s="224" t="s">
        <v>147</v>
      </c>
      <c r="Y39" s="224" t="s">
        <v>148</v>
      </c>
      <c r="Z39" s="214"/>
      <c r="AA39" s="214"/>
      <c r="AB39" s="214"/>
      <c r="AC39" s="214"/>
      <c r="AD39" s="214"/>
      <c r="AE39" s="214"/>
      <c r="AF39" s="214"/>
      <c r="AG39" s="214" t="s">
        <v>149</v>
      </c>
      <c r="AH39" s="214"/>
      <c r="AI39" s="214"/>
      <c r="AJ39" s="214"/>
      <c r="AK39" s="214"/>
      <c r="AL39" s="214"/>
      <c r="AM39" s="214"/>
      <c r="AN39" s="214"/>
      <c r="AO39" s="214"/>
      <c r="AP39" s="214"/>
      <c r="AQ39" s="214"/>
      <c r="AR39" s="214"/>
      <c r="AS39" s="214"/>
      <c r="AT39" s="214"/>
      <c r="AU39" s="214"/>
      <c r="AV39" s="214"/>
      <c r="AW39" s="214"/>
      <c r="AX39" s="214"/>
      <c r="AY39" s="214"/>
      <c r="AZ39" s="214"/>
      <c r="BA39" s="214"/>
      <c r="BB39" s="214"/>
      <c r="BC39" s="214"/>
      <c r="BD39" s="214"/>
      <c r="BE39" s="214"/>
      <c r="BF39" s="214"/>
      <c r="BG39" s="214"/>
      <c r="BH39" s="214"/>
    </row>
    <row r="40" spans="1:60" outlineLevel="1" x14ac:dyDescent="0.2">
      <c r="A40" s="238">
        <v>19</v>
      </c>
      <c r="B40" s="239" t="s">
        <v>324</v>
      </c>
      <c r="C40" s="250" t="s">
        <v>325</v>
      </c>
      <c r="D40" s="240" t="s">
        <v>157</v>
      </c>
      <c r="E40" s="241">
        <v>50</v>
      </c>
      <c r="F40" s="242"/>
      <c r="G40" s="243">
        <f>ROUND(E40*F40,2)</f>
        <v>0</v>
      </c>
      <c r="H40" s="242"/>
      <c r="I40" s="243">
        <f>ROUND(E40*H40,2)</f>
        <v>0</v>
      </c>
      <c r="J40" s="242"/>
      <c r="K40" s="243">
        <f>ROUND(E40*J40,2)</f>
        <v>0</v>
      </c>
      <c r="L40" s="243">
        <v>12</v>
      </c>
      <c r="M40" s="243">
        <f>G40*(1+L40/100)</f>
        <v>0</v>
      </c>
      <c r="N40" s="241">
        <v>0</v>
      </c>
      <c r="O40" s="241">
        <f>ROUND(E40*N40,2)</f>
        <v>0</v>
      </c>
      <c r="P40" s="241">
        <v>0</v>
      </c>
      <c r="Q40" s="241">
        <f>ROUND(E40*P40,2)</f>
        <v>0</v>
      </c>
      <c r="R40" s="243"/>
      <c r="S40" s="243" t="s">
        <v>166</v>
      </c>
      <c r="T40" s="244" t="s">
        <v>167</v>
      </c>
      <c r="U40" s="224">
        <v>0</v>
      </c>
      <c r="V40" s="224">
        <f>ROUND(E40*U40,2)</f>
        <v>0</v>
      </c>
      <c r="W40" s="224"/>
      <c r="X40" s="224" t="s">
        <v>147</v>
      </c>
      <c r="Y40" s="224" t="s">
        <v>148</v>
      </c>
      <c r="Z40" s="214"/>
      <c r="AA40" s="214"/>
      <c r="AB40" s="214"/>
      <c r="AC40" s="214"/>
      <c r="AD40" s="214"/>
      <c r="AE40" s="214"/>
      <c r="AF40" s="214"/>
      <c r="AG40" s="214" t="s">
        <v>149</v>
      </c>
      <c r="AH40" s="214"/>
      <c r="AI40" s="214"/>
      <c r="AJ40" s="214"/>
      <c r="AK40" s="214"/>
      <c r="AL40" s="214"/>
      <c r="AM40" s="214"/>
      <c r="AN40" s="214"/>
      <c r="AO40" s="214"/>
      <c r="AP40" s="214"/>
      <c r="AQ40" s="214"/>
      <c r="AR40" s="214"/>
      <c r="AS40" s="214"/>
      <c r="AT40" s="214"/>
      <c r="AU40" s="214"/>
      <c r="AV40" s="214"/>
      <c r="AW40" s="214"/>
      <c r="AX40" s="214"/>
      <c r="AY40" s="214"/>
      <c r="AZ40" s="214"/>
      <c r="BA40" s="214"/>
      <c r="BB40" s="214"/>
      <c r="BC40" s="214"/>
      <c r="BD40" s="214"/>
      <c r="BE40" s="214"/>
      <c r="BF40" s="214"/>
      <c r="BG40" s="214"/>
      <c r="BH40" s="214"/>
    </row>
    <row r="41" spans="1:60" outlineLevel="2" x14ac:dyDescent="0.2">
      <c r="A41" s="221"/>
      <c r="B41" s="222"/>
      <c r="C41" s="253" t="s">
        <v>326</v>
      </c>
      <c r="D41" s="247"/>
      <c r="E41" s="247"/>
      <c r="F41" s="247"/>
      <c r="G41" s="247"/>
      <c r="H41" s="224"/>
      <c r="I41" s="224"/>
      <c r="J41" s="224"/>
      <c r="K41" s="224"/>
      <c r="L41" s="224"/>
      <c r="M41" s="224"/>
      <c r="N41" s="223"/>
      <c r="O41" s="223"/>
      <c r="P41" s="223"/>
      <c r="Q41" s="223"/>
      <c r="R41" s="224"/>
      <c r="S41" s="224"/>
      <c r="T41" s="224"/>
      <c r="U41" s="224"/>
      <c r="V41" s="224"/>
      <c r="W41" s="224"/>
      <c r="X41" s="224"/>
      <c r="Y41" s="224"/>
      <c r="Z41" s="214"/>
      <c r="AA41" s="214"/>
      <c r="AB41" s="214"/>
      <c r="AC41" s="214"/>
      <c r="AD41" s="214"/>
      <c r="AE41" s="214"/>
      <c r="AF41" s="214"/>
      <c r="AG41" s="214" t="s">
        <v>169</v>
      </c>
      <c r="AH41" s="214"/>
      <c r="AI41" s="214"/>
      <c r="AJ41" s="214"/>
      <c r="AK41" s="214"/>
      <c r="AL41" s="214"/>
      <c r="AM41" s="214"/>
      <c r="AN41" s="214"/>
      <c r="AO41" s="214"/>
      <c r="AP41" s="214"/>
      <c r="AQ41" s="214"/>
      <c r="AR41" s="214"/>
      <c r="AS41" s="214"/>
      <c r="AT41" s="214"/>
      <c r="AU41" s="214"/>
      <c r="AV41" s="214"/>
      <c r="AW41" s="214"/>
      <c r="AX41" s="214"/>
      <c r="AY41" s="214"/>
      <c r="AZ41" s="214"/>
      <c r="BA41" s="214"/>
      <c r="BB41" s="214"/>
      <c r="BC41" s="214"/>
      <c r="BD41" s="214"/>
      <c r="BE41" s="214"/>
      <c r="BF41" s="214"/>
      <c r="BG41" s="214"/>
      <c r="BH41" s="214"/>
    </row>
    <row r="42" spans="1:60" outlineLevel="1" x14ac:dyDescent="0.2">
      <c r="A42" s="238">
        <v>20</v>
      </c>
      <c r="B42" s="239" t="s">
        <v>327</v>
      </c>
      <c r="C42" s="250" t="s">
        <v>328</v>
      </c>
      <c r="D42" s="240" t="s">
        <v>157</v>
      </c>
      <c r="E42" s="241">
        <v>10</v>
      </c>
      <c r="F42" s="242"/>
      <c r="G42" s="243">
        <f>ROUND(E42*F42,2)</f>
        <v>0</v>
      </c>
      <c r="H42" s="242"/>
      <c r="I42" s="243">
        <f>ROUND(E42*H42,2)</f>
        <v>0</v>
      </c>
      <c r="J42" s="242"/>
      <c r="K42" s="243">
        <f>ROUND(E42*J42,2)</f>
        <v>0</v>
      </c>
      <c r="L42" s="243">
        <v>12</v>
      </c>
      <c r="M42" s="243">
        <f>G42*(1+L42/100)</f>
        <v>0</v>
      </c>
      <c r="N42" s="241">
        <v>0</v>
      </c>
      <c r="O42" s="241">
        <f>ROUND(E42*N42,2)</f>
        <v>0</v>
      </c>
      <c r="P42" s="241">
        <v>0</v>
      </c>
      <c r="Q42" s="241">
        <f>ROUND(E42*P42,2)</f>
        <v>0</v>
      </c>
      <c r="R42" s="243"/>
      <c r="S42" s="243" t="s">
        <v>166</v>
      </c>
      <c r="T42" s="244" t="s">
        <v>167</v>
      </c>
      <c r="U42" s="224">
        <v>0</v>
      </c>
      <c r="V42" s="224">
        <f>ROUND(E42*U42,2)</f>
        <v>0</v>
      </c>
      <c r="W42" s="224"/>
      <c r="X42" s="224" t="s">
        <v>147</v>
      </c>
      <c r="Y42" s="224" t="s">
        <v>148</v>
      </c>
      <c r="Z42" s="214"/>
      <c r="AA42" s="214"/>
      <c r="AB42" s="214"/>
      <c r="AC42" s="214"/>
      <c r="AD42" s="214"/>
      <c r="AE42" s="214"/>
      <c r="AF42" s="214"/>
      <c r="AG42" s="214" t="s">
        <v>149</v>
      </c>
      <c r="AH42" s="214"/>
      <c r="AI42" s="214"/>
      <c r="AJ42" s="214"/>
      <c r="AK42" s="214"/>
      <c r="AL42" s="214"/>
      <c r="AM42" s="214"/>
      <c r="AN42" s="214"/>
      <c r="AO42" s="214"/>
      <c r="AP42" s="214"/>
      <c r="AQ42" s="214"/>
      <c r="AR42" s="214"/>
      <c r="AS42" s="214"/>
      <c r="AT42" s="214"/>
      <c r="AU42" s="214"/>
      <c r="AV42" s="214"/>
      <c r="AW42" s="214"/>
      <c r="AX42" s="214"/>
      <c r="AY42" s="214"/>
      <c r="AZ42" s="214"/>
      <c r="BA42" s="214"/>
      <c r="BB42" s="214"/>
      <c r="BC42" s="214"/>
      <c r="BD42" s="214"/>
      <c r="BE42" s="214"/>
      <c r="BF42" s="214"/>
      <c r="BG42" s="214"/>
      <c r="BH42" s="214"/>
    </row>
    <row r="43" spans="1:60" outlineLevel="2" x14ac:dyDescent="0.2">
      <c r="A43" s="221"/>
      <c r="B43" s="222"/>
      <c r="C43" s="253" t="s">
        <v>329</v>
      </c>
      <c r="D43" s="247"/>
      <c r="E43" s="247"/>
      <c r="F43" s="247"/>
      <c r="G43" s="247"/>
      <c r="H43" s="224"/>
      <c r="I43" s="224"/>
      <c r="J43" s="224"/>
      <c r="K43" s="224"/>
      <c r="L43" s="224"/>
      <c r="M43" s="224"/>
      <c r="N43" s="223"/>
      <c r="O43" s="223"/>
      <c r="P43" s="223"/>
      <c r="Q43" s="223"/>
      <c r="R43" s="224"/>
      <c r="S43" s="224"/>
      <c r="T43" s="224"/>
      <c r="U43" s="224"/>
      <c r="V43" s="224"/>
      <c r="W43" s="224"/>
      <c r="X43" s="224"/>
      <c r="Y43" s="224"/>
      <c r="Z43" s="214"/>
      <c r="AA43" s="214"/>
      <c r="AB43" s="214"/>
      <c r="AC43" s="214"/>
      <c r="AD43" s="214"/>
      <c r="AE43" s="214"/>
      <c r="AF43" s="214"/>
      <c r="AG43" s="214" t="s">
        <v>169</v>
      </c>
      <c r="AH43" s="214"/>
      <c r="AI43" s="214"/>
      <c r="AJ43" s="214"/>
      <c r="AK43" s="214"/>
      <c r="AL43" s="214"/>
      <c r="AM43" s="214"/>
      <c r="AN43" s="214"/>
      <c r="AO43" s="214"/>
      <c r="AP43" s="214"/>
      <c r="AQ43" s="214"/>
      <c r="AR43" s="214"/>
      <c r="AS43" s="214"/>
      <c r="AT43" s="214"/>
      <c r="AU43" s="214"/>
      <c r="AV43" s="214"/>
      <c r="AW43" s="214"/>
      <c r="AX43" s="214"/>
      <c r="AY43" s="214"/>
      <c r="AZ43" s="214"/>
      <c r="BA43" s="214"/>
      <c r="BB43" s="214"/>
      <c r="BC43" s="214"/>
      <c r="BD43" s="214"/>
      <c r="BE43" s="214"/>
      <c r="BF43" s="214"/>
      <c r="BG43" s="214"/>
      <c r="BH43" s="214"/>
    </row>
    <row r="44" spans="1:60" outlineLevel="1" x14ac:dyDescent="0.2">
      <c r="A44" s="259">
        <v>21</v>
      </c>
      <c r="B44" s="260" t="s">
        <v>330</v>
      </c>
      <c r="C44" s="266" t="s">
        <v>331</v>
      </c>
      <c r="D44" s="261" t="s">
        <v>157</v>
      </c>
      <c r="E44" s="262">
        <v>20</v>
      </c>
      <c r="F44" s="263"/>
      <c r="G44" s="264">
        <f>ROUND(E44*F44,2)</f>
        <v>0</v>
      </c>
      <c r="H44" s="263"/>
      <c r="I44" s="264">
        <f>ROUND(E44*H44,2)</f>
        <v>0</v>
      </c>
      <c r="J44" s="263"/>
      <c r="K44" s="264">
        <f>ROUND(E44*J44,2)</f>
        <v>0</v>
      </c>
      <c r="L44" s="264">
        <v>12</v>
      </c>
      <c r="M44" s="264">
        <f>G44*(1+L44/100)</f>
        <v>0</v>
      </c>
      <c r="N44" s="262">
        <v>0</v>
      </c>
      <c r="O44" s="262">
        <f>ROUND(E44*N44,2)</f>
        <v>0</v>
      </c>
      <c r="P44" s="262">
        <v>0</v>
      </c>
      <c r="Q44" s="262">
        <f>ROUND(E44*P44,2)</f>
        <v>0</v>
      </c>
      <c r="R44" s="264"/>
      <c r="S44" s="264" t="s">
        <v>166</v>
      </c>
      <c r="T44" s="265" t="s">
        <v>167</v>
      </c>
      <c r="U44" s="224">
        <v>0</v>
      </c>
      <c r="V44" s="224">
        <f>ROUND(E44*U44,2)</f>
        <v>0</v>
      </c>
      <c r="W44" s="224"/>
      <c r="X44" s="224" t="s">
        <v>147</v>
      </c>
      <c r="Y44" s="224" t="s">
        <v>148</v>
      </c>
      <c r="Z44" s="214"/>
      <c r="AA44" s="214"/>
      <c r="AB44" s="214"/>
      <c r="AC44" s="214"/>
      <c r="AD44" s="214"/>
      <c r="AE44" s="214"/>
      <c r="AF44" s="214"/>
      <c r="AG44" s="214" t="s">
        <v>149</v>
      </c>
      <c r="AH44" s="214"/>
      <c r="AI44" s="214"/>
      <c r="AJ44" s="214"/>
      <c r="AK44" s="214"/>
      <c r="AL44" s="214"/>
      <c r="AM44" s="214"/>
      <c r="AN44" s="214"/>
      <c r="AO44" s="214"/>
      <c r="AP44" s="214"/>
      <c r="AQ44" s="214"/>
      <c r="AR44" s="214"/>
      <c r="AS44" s="214"/>
      <c r="AT44" s="214"/>
      <c r="AU44" s="214"/>
      <c r="AV44" s="214"/>
      <c r="AW44" s="214"/>
      <c r="AX44" s="214"/>
      <c r="AY44" s="214"/>
      <c r="AZ44" s="214"/>
      <c r="BA44" s="214"/>
      <c r="BB44" s="214"/>
      <c r="BC44" s="214"/>
      <c r="BD44" s="214"/>
      <c r="BE44" s="214"/>
      <c r="BF44" s="214"/>
      <c r="BG44" s="214"/>
      <c r="BH44" s="214"/>
    </row>
    <row r="45" spans="1:60" outlineLevel="1" x14ac:dyDescent="0.2">
      <c r="A45" s="238">
        <v>22</v>
      </c>
      <c r="B45" s="239" t="s">
        <v>332</v>
      </c>
      <c r="C45" s="250" t="s">
        <v>333</v>
      </c>
      <c r="D45" s="240" t="s">
        <v>297</v>
      </c>
      <c r="E45" s="241">
        <v>70</v>
      </c>
      <c r="F45" s="242"/>
      <c r="G45" s="243">
        <f>ROUND(E45*F45,2)</f>
        <v>0</v>
      </c>
      <c r="H45" s="242"/>
      <c r="I45" s="243">
        <f>ROUND(E45*H45,2)</f>
        <v>0</v>
      </c>
      <c r="J45" s="242"/>
      <c r="K45" s="243">
        <f>ROUND(E45*J45,2)</f>
        <v>0</v>
      </c>
      <c r="L45" s="243">
        <v>12</v>
      </c>
      <c r="M45" s="243">
        <f>G45*(1+L45/100)</f>
        <v>0</v>
      </c>
      <c r="N45" s="241">
        <v>0</v>
      </c>
      <c r="O45" s="241">
        <f>ROUND(E45*N45,2)</f>
        <v>0</v>
      </c>
      <c r="P45" s="241">
        <v>0</v>
      </c>
      <c r="Q45" s="241">
        <f>ROUND(E45*P45,2)</f>
        <v>0</v>
      </c>
      <c r="R45" s="243"/>
      <c r="S45" s="243" t="s">
        <v>166</v>
      </c>
      <c r="T45" s="244" t="s">
        <v>167</v>
      </c>
      <c r="U45" s="224">
        <v>0</v>
      </c>
      <c r="V45" s="224">
        <f>ROUND(E45*U45,2)</f>
        <v>0</v>
      </c>
      <c r="W45" s="224"/>
      <c r="X45" s="224" t="s">
        <v>147</v>
      </c>
      <c r="Y45" s="224" t="s">
        <v>148</v>
      </c>
      <c r="Z45" s="214"/>
      <c r="AA45" s="214"/>
      <c r="AB45" s="214"/>
      <c r="AC45" s="214"/>
      <c r="AD45" s="214"/>
      <c r="AE45" s="214"/>
      <c r="AF45" s="214"/>
      <c r="AG45" s="214" t="s">
        <v>149</v>
      </c>
      <c r="AH45" s="214"/>
      <c r="AI45" s="214"/>
      <c r="AJ45" s="214"/>
      <c r="AK45" s="214"/>
      <c r="AL45" s="214"/>
      <c r="AM45" s="214"/>
      <c r="AN45" s="214"/>
      <c r="AO45" s="214"/>
      <c r="AP45" s="214"/>
      <c r="AQ45" s="214"/>
      <c r="AR45" s="214"/>
      <c r="AS45" s="214"/>
      <c r="AT45" s="214"/>
      <c r="AU45" s="214"/>
      <c r="AV45" s="214"/>
      <c r="AW45" s="214"/>
      <c r="AX45" s="214"/>
      <c r="AY45" s="214"/>
      <c r="AZ45" s="214"/>
      <c r="BA45" s="214"/>
      <c r="BB45" s="214"/>
      <c r="BC45" s="214"/>
      <c r="BD45" s="214"/>
      <c r="BE45" s="214"/>
      <c r="BF45" s="214"/>
      <c r="BG45" s="214"/>
      <c r="BH45" s="214"/>
    </row>
    <row r="46" spans="1:60" outlineLevel="2" x14ac:dyDescent="0.2">
      <c r="A46" s="221"/>
      <c r="B46" s="222"/>
      <c r="C46" s="253" t="s">
        <v>331</v>
      </c>
      <c r="D46" s="247"/>
      <c r="E46" s="247"/>
      <c r="F46" s="247"/>
      <c r="G46" s="247"/>
      <c r="H46" s="224"/>
      <c r="I46" s="224"/>
      <c r="J46" s="224"/>
      <c r="K46" s="224"/>
      <c r="L46" s="224"/>
      <c r="M46" s="224"/>
      <c r="N46" s="223"/>
      <c r="O46" s="223"/>
      <c r="P46" s="223"/>
      <c r="Q46" s="223"/>
      <c r="R46" s="224"/>
      <c r="S46" s="224"/>
      <c r="T46" s="224"/>
      <c r="U46" s="224"/>
      <c r="V46" s="224"/>
      <c r="W46" s="224"/>
      <c r="X46" s="224"/>
      <c r="Y46" s="224"/>
      <c r="Z46" s="214"/>
      <c r="AA46" s="214"/>
      <c r="AB46" s="214"/>
      <c r="AC46" s="214"/>
      <c r="AD46" s="214"/>
      <c r="AE46" s="214"/>
      <c r="AF46" s="214"/>
      <c r="AG46" s="214" t="s">
        <v>169</v>
      </c>
      <c r="AH46" s="214"/>
      <c r="AI46" s="214"/>
      <c r="AJ46" s="214"/>
      <c r="AK46" s="214"/>
      <c r="AL46" s="214"/>
      <c r="AM46" s="214"/>
      <c r="AN46" s="214"/>
      <c r="AO46" s="214"/>
      <c r="AP46" s="214"/>
      <c r="AQ46" s="214"/>
      <c r="AR46" s="214"/>
      <c r="AS46" s="214"/>
      <c r="AT46" s="214"/>
      <c r="AU46" s="214"/>
      <c r="AV46" s="214"/>
      <c r="AW46" s="214"/>
      <c r="AX46" s="214"/>
      <c r="AY46" s="214"/>
      <c r="AZ46" s="214"/>
      <c r="BA46" s="214"/>
      <c r="BB46" s="214"/>
      <c r="BC46" s="214"/>
      <c r="BD46" s="214"/>
      <c r="BE46" s="214"/>
      <c r="BF46" s="214"/>
      <c r="BG46" s="214"/>
      <c r="BH46" s="214"/>
    </row>
    <row r="47" spans="1:60" outlineLevel="3" x14ac:dyDescent="0.2">
      <c r="A47" s="221"/>
      <c r="B47" s="222"/>
      <c r="C47" s="254" t="s">
        <v>334</v>
      </c>
      <c r="D47" s="248"/>
      <c r="E47" s="248"/>
      <c r="F47" s="248"/>
      <c r="G47" s="248"/>
      <c r="H47" s="224"/>
      <c r="I47" s="224"/>
      <c r="J47" s="224"/>
      <c r="K47" s="224"/>
      <c r="L47" s="224"/>
      <c r="M47" s="224"/>
      <c r="N47" s="223"/>
      <c r="O47" s="223"/>
      <c r="P47" s="223"/>
      <c r="Q47" s="223"/>
      <c r="R47" s="224"/>
      <c r="S47" s="224"/>
      <c r="T47" s="224"/>
      <c r="U47" s="224"/>
      <c r="V47" s="224"/>
      <c r="W47" s="224"/>
      <c r="X47" s="224"/>
      <c r="Y47" s="224"/>
      <c r="Z47" s="214"/>
      <c r="AA47" s="214"/>
      <c r="AB47" s="214"/>
      <c r="AC47" s="214"/>
      <c r="AD47" s="214"/>
      <c r="AE47" s="214"/>
      <c r="AF47" s="214"/>
      <c r="AG47" s="214" t="s">
        <v>169</v>
      </c>
      <c r="AH47" s="214"/>
      <c r="AI47" s="214"/>
      <c r="AJ47" s="214"/>
      <c r="AK47" s="214"/>
      <c r="AL47" s="214"/>
      <c r="AM47" s="214"/>
      <c r="AN47" s="214"/>
      <c r="AO47" s="214"/>
      <c r="AP47" s="214"/>
      <c r="AQ47" s="214"/>
      <c r="AR47" s="214"/>
      <c r="AS47" s="214"/>
      <c r="AT47" s="214"/>
      <c r="AU47" s="214"/>
      <c r="AV47" s="214"/>
      <c r="AW47" s="214"/>
      <c r="AX47" s="214"/>
      <c r="AY47" s="214"/>
      <c r="AZ47" s="214"/>
      <c r="BA47" s="214"/>
      <c r="BB47" s="214"/>
      <c r="BC47" s="214"/>
      <c r="BD47" s="214"/>
      <c r="BE47" s="214"/>
      <c r="BF47" s="214"/>
      <c r="BG47" s="214"/>
      <c r="BH47" s="214"/>
    </row>
    <row r="48" spans="1:60" outlineLevel="1" x14ac:dyDescent="0.2">
      <c r="A48" s="238">
        <v>23</v>
      </c>
      <c r="B48" s="239" t="s">
        <v>335</v>
      </c>
      <c r="C48" s="250" t="s">
        <v>336</v>
      </c>
      <c r="D48" s="240" t="s">
        <v>297</v>
      </c>
      <c r="E48" s="241">
        <v>5</v>
      </c>
      <c r="F48" s="242"/>
      <c r="G48" s="243">
        <f>ROUND(E48*F48,2)</f>
        <v>0</v>
      </c>
      <c r="H48" s="242"/>
      <c r="I48" s="243">
        <f>ROUND(E48*H48,2)</f>
        <v>0</v>
      </c>
      <c r="J48" s="242"/>
      <c r="K48" s="243">
        <f>ROUND(E48*J48,2)</f>
        <v>0</v>
      </c>
      <c r="L48" s="243">
        <v>12</v>
      </c>
      <c r="M48" s="243">
        <f>G48*(1+L48/100)</f>
        <v>0</v>
      </c>
      <c r="N48" s="241">
        <v>0</v>
      </c>
      <c r="O48" s="241">
        <f>ROUND(E48*N48,2)</f>
        <v>0</v>
      </c>
      <c r="P48" s="241">
        <v>0</v>
      </c>
      <c r="Q48" s="241">
        <f>ROUND(E48*P48,2)</f>
        <v>0</v>
      </c>
      <c r="R48" s="243"/>
      <c r="S48" s="243" t="s">
        <v>166</v>
      </c>
      <c r="T48" s="244" t="s">
        <v>167</v>
      </c>
      <c r="U48" s="224">
        <v>0</v>
      </c>
      <c r="V48" s="224">
        <f>ROUND(E48*U48,2)</f>
        <v>0</v>
      </c>
      <c r="W48" s="224"/>
      <c r="X48" s="224" t="s">
        <v>147</v>
      </c>
      <c r="Y48" s="224" t="s">
        <v>148</v>
      </c>
      <c r="Z48" s="214"/>
      <c r="AA48" s="214"/>
      <c r="AB48" s="214"/>
      <c r="AC48" s="214"/>
      <c r="AD48" s="214"/>
      <c r="AE48" s="214"/>
      <c r="AF48" s="214"/>
      <c r="AG48" s="214" t="s">
        <v>149</v>
      </c>
      <c r="AH48" s="214"/>
      <c r="AI48" s="214"/>
      <c r="AJ48" s="214"/>
      <c r="AK48" s="214"/>
      <c r="AL48" s="214"/>
      <c r="AM48" s="214"/>
      <c r="AN48" s="214"/>
      <c r="AO48" s="214"/>
      <c r="AP48" s="214"/>
      <c r="AQ48" s="214"/>
      <c r="AR48" s="214"/>
      <c r="AS48" s="214"/>
      <c r="AT48" s="214"/>
      <c r="AU48" s="214"/>
      <c r="AV48" s="214"/>
      <c r="AW48" s="214"/>
      <c r="AX48" s="214"/>
      <c r="AY48" s="214"/>
      <c r="AZ48" s="214"/>
      <c r="BA48" s="214"/>
      <c r="BB48" s="214"/>
      <c r="BC48" s="214"/>
      <c r="BD48" s="214"/>
      <c r="BE48" s="214"/>
      <c r="BF48" s="214"/>
      <c r="BG48" s="214"/>
      <c r="BH48" s="214"/>
    </row>
    <row r="49" spans="1:60" outlineLevel="2" x14ac:dyDescent="0.2">
      <c r="A49" s="221"/>
      <c r="B49" s="222"/>
      <c r="C49" s="253" t="s">
        <v>337</v>
      </c>
      <c r="D49" s="247"/>
      <c r="E49" s="247"/>
      <c r="F49" s="247"/>
      <c r="G49" s="247"/>
      <c r="H49" s="224"/>
      <c r="I49" s="224"/>
      <c r="J49" s="224"/>
      <c r="K49" s="224"/>
      <c r="L49" s="224"/>
      <c r="M49" s="224"/>
      <c r="N49" s="223"/>
      <c r="O49" s="223"/>
      <c r="P49" s="223"/>
      <c r="Q49" s="223"/>
      <c r="R49" s="224"/>
      <c r="S49" s="224"/>
      <c r="T49" s="224"/>
      <c r="U49" s="224"/>
      <c r="V49" s="224"/>
      <c r="W49" s="224"/>
      <c r="X49" s="224"/>
      <c r="Y49" s="224"/>
      <c r="Z49" s="214"/>
      <c r="AA49" s="214"/>
      <c r="AB49" s="214"/>
      <c r="AC49" s="214"/>
      <c r="AD49" s="214"/>
      <c r="AE49" s="214"/>
      <c r="AF49" s="214"/>
      <c r="AG49" s="214" t="s">
        <v>169</v>
      </c>
      <c r="AH49" s="214"/>
      <c r="AI49" s="214"/>
      <c r="AJ49" s="214"/>
      <c r="AK49" s="214"/>
      <c r="AL49" s="214"/>
      <c r="AM49" s="214"/>
      <c r="AN49" s="214"/>
      <c r="AO49" s="214"/>
      <c r="AP49" s="214"/>
      <c r="AQ49" s="214"/>
      <c r="AR49" s="214"/>
      <c r="AS49" s="214"/>
      <c r="AT49" s="214"/>
      <c r="AU49" s="214"/>
      <c r="AV49" s="214"/>
      <c r="AW49" s="214"/>
      <c r="AX49" s="214"/>
      <c r="AY49" s="214"/>
      <c r="AZ49" s="214"/>
      <c r="BA49" s="214"/>
      <c r="BB49" s="214"/>
      <c r="BC49" s="214"/>
      <c r="BD49" s="214"/>
      <c r="BE49" s="214"/>
      <c r="BF49" s="214"/>
      <c r="BG49" s="214"/>
      <c r="BH49" s="214"/>
    </row>
    <row r="50" spans="1:60" outlineLevel="1" x14ac:dyDescent="0.2">
      <c r="A50" s="238">
        <v>24</v>
      </c>
      <c r="B50" s="239" t="s">
        <v>338</v>
      </c>
      <c r="C50" s="250" t="s">
        <v>339</v>
      </c>
      <c r="D50" s="240" t="s">
        <v>157</v>
      </c>
      <c r="E50" s="241">
        <v>20</v>
      </c>
      <c r="F50" s="242"/>
      <c r="G50" s="243">
        <f>ROUND(E50*F50,2)</f>
        <v>0</v>
      </c>
      <c r="H50" s="242"/>
      <c r="I50" s="243">
        <f>ROUND(E50*H50,2)</f>
        <v>0</v>
      </c>
      <c r="J50" s="242"/>
      <c r="K50" s="243">
        <f>ROUND(E50*J50,2)</f>
        <v>0</v>
      </c>
      <c r="L50" s="243">
        <v>12</v>
      </c>
      <c r="M50" s="243">
        <f>G50*(1+L50/100)</f>
        <v>0</v>
      </c>
      <c r="N50" s="241">
        <v>0</v>
      </c>
      <c r="O50" s="241">
        <f>ROUND(E50*N50,2)</f>
        <v>0</v>
      </c>
      <c r="P50" s="241">
        <v>0</v>
      </c>
      <c r="Q50" s="241">
        <f>ROUND(E50*P50,2)</f>
        <v>0</v>
      </c>
      <c r="R50" s="243"/>
      <c r="S50" s="243" t="s">
        <v>166</v>
      </c>
      <c r="T50" s="244" t="s">
        <v>167</v>
      </c>
      <c r="U50" s="224">
        <v>0</v>
      </c>
      <c r="V50" s="224">
        <f>ROUND(E50*U50,2)</f>
        <v>0</v>
      </c>
      <c r="W50" s="224"/>
      <c r="X50" s="224" t="s">
        <v>147</v>
      </c>
      <c r="Y50" s="224" t="s">
        <v>148</v>
      </c>
      <c r="Z50" s="214"/>
      <c r="AA50" s="214"/>
      <c r="AB50" s="214"/>
      <c r="AC50" s="214"/>
      <c r="AD50" s="214"/>
      <c r="AE50" s="214"/>
      <c r="AF50" s="214"/>
      <c r="AG50" s="214" t="s">
        <v>149</v>
      </c>
      <c r="AH50" s="214"/>
      <c r="AI50" s="214"/>
      <c r="AJ50" s="214"/>
      <c r="AK50" s="214"/>
      <c r="AL50" s="214"/>
      <c r="AM50" s="214"/>
      <c r="AN50" s="214"/>
      <c r="AO50" s="214"/>
      <c r="AP50" s="214"/>
      <c r="AQ50" s="214"/>
      <c r="AR50" s="214"/>
      <c r="AS50" s="214"/>
      <c r="AT50" s="214"/>
      <c r="AU50" s="214"/>
      <c r="AV50" s="214"/>
      <c r="AW50" s="214"/>
      <c r="AX50" s="214"/>
      <c r="AY50" s="214"/>
      <c r="AZ50" s="214"/>
      <c r="BA50" s="214"/>
      <c r="BB50" s="214"/>
      <c r="BC50" s="214"/>
      <c r="BD50" s="214"/>
      <c r="BE50" s="214"/>
      <c r="BF50" s="214"/>
      <c r="BG50" s="214"/>
      <c r="BH50" s="214"/>
    </row>
    <row r="51" spans="1:60" outlineLevel="2" x14ac:dyDescent="0.2">
      <c r="A51" s="221"/>
      <c r="B51" s="222"/>
      <c r="C51" s="253" t="s">
        <v>340</v>
      </c>
      <c r="D51" s="247"/>
      <c r="E51" s="247"/>
      <c r="F51" s="247"/>
      <c r="G51" s="247"/>
      <c r="H51" s="224"/>
      <c r="I51" s="224"/>
      <c r="J51" s="224"/>
      <c r="K51" s="224"/>
      <c r="L51" s="224"/>
      <c r="M51" s="224"/>
      <c r="N51" s="223"/>
      <c r="O51" s="223"/>
      <c r="P51" s="223"/>
      <c r="Q51" s="223"/>
      <c r="R51" s="224"/>
      <c r="S51" s="224"/>
      <c r="T51" s="224"/>
      <c r="U51" s="224"/>
      <c r="V51" s="224"/>
      <c r="W51" s="224"/>
      <c r="X51" s="224"/>
      <c r="Y51" s="224"/>
      <c r="Z51" s="214"/>
      <c r="AA51" s="214"/>
      <c r="AB51" s="214"/>
      <c r="AC51" s="214"/>
      <c r="AD51" s="214"/>
      <c r="AE51" s="214"/>
      <c r="AF51" s="214"/>
      <c r="AG51" s="214" t="s">
        <v>169</v>
      </c>
      <c r="AH51" s="214"/>
      <c r="AI51" s="214"/>
      <c r="AJ51" s="214"/>
      <c r="AK51" s="214"/>
      <c r="AL51" s="214"/>
      <c r="AM51" s="214"/>
      <c r="AN51" s="214"/>
      <c r="AO51" s="214"/>
      <c r="AP51" s="214"/>
      <c r="AQ51" s="214"/>
      <c r="AR51" s="214"/>
      <c r="AS51" s="214"/>
      <c r="AT51" s="214"/>
      <c r="AU51" s="214"/>
      <c r="AV51" s="214"/>
      <c r="AW51" s="214"/>
      <c r="AX51" s="214"/>
      <c r="AY51" s="214"/>
      <c r="AZ51" s="214"/>
      <c r="BA51" s="214"/>
      <c r="BB51" s="214"/>
      <c r="BC51" s="214"/>
      <c r="BD51" s="214"/>
      <c r="BE51" s="214"/>
      <c r="BF51" s="214"/>
      <c r="BG51" s="214"/>
      <c r="BH51" s="214"/>
    </row>
    <row r="52" spans="1:60" outlineLevel="1" x14ac:dyDescent="0.2">
      <c r="A52" s="238">
        <v>25</v>
      </c>
      <c r="B52" s="239" t="s">
        <v>341</v>
      </c>
      <c r="C52" s="250" t="s">
        <v>342</v>
      </c>
      <c r="D52" s="240" t="s">
        <v>297</v>
      </c>
      <c r="E52" s="241">
        <v>20</v>
      </c>
      <c r="F52" s="242"/>
      <c r="G52" s="243">
        <f>ROUND(E52*F52,2)</f>
        <v>0</v>
      </c>
      <c r="H52" s="242"/>
      <c r="I52" s="243">
        <f>ROUND(E52*H52,2)</f>
        <v>0</v>
      </c>
      <c r="J52" s="242"/>
      <c r="K52" s="243">
        <f>ROUND(E52*J52,2)</f>
        <v>0</v>
      </c>
      <c r="L52" s="243">
        <v>12</v>
      </c>
      <c r="M52" s="243">
        <f>G52*(1+L52/100)</f>
        <v>0</v>
      </c>
      <c r="N52" s="241">
        <v>0</v>
      </c>
      <c r="O52" s="241">
        <f>ROUND(E52*N52,2)</f>
        <v>0</v>
      </c>
      <c r="P52" s="241">
        <v>0</v>
      </c>
      <c r="Q52" s="241">
        <f>ROUND(E52*P52,2)</f>
        <v>0</v>
      </c>
      <c r="R52" s="243"/>
      <c r="S52" s="243" t="s">
        <v>166</v>
      </c>
      <c r="T52" s="244" t="s">
        <v>167</v>
      </c>
      <c r="U52" s="224">
        <v>0</v>
      </c>
      <c r="V52" s="224">
        <f>ROUND(E52*U52,2)</f>
        <v>0</v>
      </c>
      <c r="W52" s="224"/>
      <c r="X52" s="224" t="s">
        <v>147</v>
      </c>
      <c r="Y52" s="224" t="s">
        <v>148</v>
      </c>
      <c r="Z52" s="214"/>
      <c r="AA52" s="214"/>
      <c r="AB52" s="214"/>
      <c r="AC52" s="214"/>
      <c r="AD52" s="214"/>
      <c r="AE52" s="214"/>
      <c r="AF52" s="214"/>
      <c r="AG52" s="214" t="s">
        <v>149</v>
      </c>
      <c r="AH52" s="214"/>
      <c r="AI52" s="214"/>
      <c r="AJ52" s="214"/>
      <c r="AK52" s="214"/>
      <c r="AL52" s="214"/>
      <c r="AM52" s="214"/>
      <c r="AN52" s="214"/>
      <c r="AO52" s="214"/>
      <c r="AP52" s="214"/>
      <c r="AQ52" s="214"/>
      <c r="AR52" s="214"/>
      <c r="AS52" s="214"/>
      <c r="AT52" s="214"/>
      <c r="AU52" s="214"/>
      <c r="AV52" s="214"/>
      <c r="AW52" s="214"/>
      <c r="AX52" s="214"/>
      <c r="AY52" s="214"/>
      <c r="AZ52" s="214"/>
      <c r="BA52" s="214"/>
      <c r="BB52" s="214"/>
      <c r="BC52" s="214"/>
      <c r="BD52" s="214"/>
      <c r="BE52" s="214"/>
      <c r="BF52" s="214"/>
      <c r="BG52" s="214"/>
      <c r="BH52" s="214"/>
    </row>
    <row r="53" spans="1:60" outlineLevel="2" x14ac:dyDescent="0.2">
      <c r="A53" s="221"/>
      <c r="B53" s="222"/>
      <c r="C53" s="253" t="s">
        <v>340</v>
      </c>
      <c r="D53" s="247"/>
      <c r="E53" s="247"/>
      <c r="F53" s="247"/>
      <c r="G53" s="247"/>
      <c r="H53" s="224"/>
      <c r="I53" s="224"/>
      <c r="J53" s="224"/>
      <c r="K53" s="224"/>
      <c r="L53" s="224"/>
      <c r="M53" s="224"/>
      <c r="N53" s="223"/>
      <c r="O53" s="223"/>
      <c r="P53" s="223"/>
      <c r="Q53" s="223"/>
      <c r="R53" s="224"/>
      <c r="S53" s="224"/>
      <c r="T53" s="224"/>
      <c r="U53" s="224"/>
      <c r="V53" s="224"/>
      <c r="W53" s="224"/>
      <c r="X53" s="224"/>
      <c r="Y53" s="224"/>
      <c r="Z53" s="214"/>
      <c r="AA53" s="214"/>
      <c r="AB53" s="214"/>
      <c r="AC53" s="214"/>
      <c r="AD53" s="214"/>
      <c r="AE53" s="214"/>
      <c r="AF53" s="214"/>
      <c r="AG53" s="214" t="s">
        <v>169</v>
      </c>
      <c r="AH53" s="214"/>
      <c r="AI53" s="214"/>
      <c r="AJ53" s="214"/>
      <c r="AK53" s="214"/>
      <c r="AL53" s="214"/>
      <c r="AM53" s="214"/>
      <c r="AN53" s="214"/>
      <c r="AO53" s="214"/>
      <c r="AP53" s="214"/>
      <c r="AQ53" s="214"/>
      <c r="AR53" s="214"/>
      <c r="AS53" s="214"/>
      <c r="AT53" s="214"/>
      <c r="AU53" s="214"/>
      <c r="AV53" s="214"/>
      <c r="AW53" s="214"/>
      <c r="AX53" s="214"/>
      <c r="AY53" s="214"/>
      <c r="AZ53" s="214"/>
      <c r="BA53" s="214"/>
      <c r="BB53" s="214"/>
      <c r="BC53" s="214"/>
      <c r="BD53" s="214"/>
      <c r="BE53" s="214"/>
      <c r="BF53" s="214"/>
      <c r="BG53" s="214"/>
      <c r="BH53" s="214"/>
    </row>
    <row r="54" spans="1:60" outlineLevel="1" x14ac:dyDescent="0.2">
      <c r="A54" s="259">
        <v>26</v>
      </c>
      <c r="B54" s="260" t="s">
        <v>343</v>
      </c>
      <c r="C54" s="266" t="s">
        <v>344</v>
      </c>
      <c r="D54" s="261" t="s">
        <v>297</v>
      </c>
      <c r="E54" s="262">
        <v>20</v>
      </c>
      <c r="F54" s="263"/>
      <c r="G54" s="264">
        <f>ROUND(E54*F54,2)</f>
        <v>0</v>
      </c>
      <c r="H54" s="263"/>
      <c r="I54" s="264">
        <f>ROUND(E54*H54,2)</f>
        <v>0</v>
      </c>
      <c r="J54" s="263"/>
      <c r="K54" s="264">
        <f>ROUND(E54*J54,2)</f>
        <v>0</v>
      </c>
      <c r="L54" s="264">
        <v>12</v>
      </c>
      <c r="M54" s="264">
        <f>G54*(1+L54/100)</f>
        <v>0</v>
      </c>
      <c r="N54" s="262">
        <v>0</v>
      </c>
      <c r="O54" s="262">
        <f>ROUND(E54*N54,2)</f>
        <v>0</v>
      </c>
      <c r="P54" s="262">
        <v>0</v>
      </c>
      <c r="Q54" s="262">
        <f>ROUND(E54*P54,2)</f>
        <v>0</v>
      </c>
      <c r="R54" s="264"/>
      <c r="S54" s="264" t="s">
        <v>166</v>
      </c>
      <c r="T54" s="265" t="s">
        <v>167</v>
      </c>
      <c r="U54" s="224">
        <v>0</v>
      </c>
      <c r="V54" s="224">
        <f>ROUND(E54*U54,2)</f>
        <v>0</v>
      </c>
      <c r="W54" s="224"/>
      <c r="X54" s="224" t="s">
        <v>147</v>
      </c>
      <c r="Y54" s="224" t="s">
        <v>148</v>
      </c>
      <c r="Z54" s="214"/>
      <c r="AA54" s="214"/>
      <c r="AB54" s="214"/>
      <c r="AC54" s="214"/>
      <c r="AD54" s="214"/>
      <c r="AE54" s="214"/>
      <c r="AF54" s="214"/>
      <c r="AG54" s="214" t="s">
        <v>149</v>
      </c>
      <c r="AH54" s="214"/>
      <c r="AI54" s="214"/>
      <c r="AJ54" s="214"/>
      <c r="AK54" s="214"/>
      <c r="AL54" s="214"/>
      <c r="AM54" s="214"/>
      <c r="AN54" s="214"/>
      <c r="AO54" s="214"/>
      <c r="AP54" s="214"/>
      <c r="AQ54" s="214"/>
      <c r="AR54" s="214"/>
      <c r="AS54" s="214"/>
      <c r="AT54" s="214"/>
      <c r="AU54" s="214"/>
      <c r="AV54" s="214"/>
      <c r="AW54" s="214"/>
      <c r="AX54" s="214"/>
      <c r="AY54" s="214"/>
      <c r="AZ54" s="214"/>
      <c r="BA54" s="214"/>
      <c r="BB54" s="214"/>
      <c r="BC54" s="214"/>
      <c r="BD54" s="214"/>
      <c r="BE54" s="214"/>
      <c r="BF54" s="214"/>
      <c r="BG54" s="214"/>
      <c r="BH54" s="214"/>
    </row>
    <row r="55" spans="1:60" outlineLevel="1" x14ac:dyDescent="0.2">
      <c r="A55" s="238">
        <v>27</v>
      </c>
      <c r="B55" s="239" t="s">
        <v>345</v>
      </c>
      <c r="C55" s="250" t="s">
        <v>346</v>
      </c>
      <c r="D55" s="240" t="s">
        <v>157</v>
      </c>
      <c r="E55" s="241">
        <v>6</v>
      </c>
      <c r="F55" s="242"/>
      <c r="G55" s="243">
        <f>ROUND(E55*F55,2)</f>
        <v>0</v>
      </c>
      <c r="H55" s="242"/>
      <c r="I55" s="243">
        <f>ROUND(E55*H55,2)</f>
        <v>0</v>
      </c>
      <c r="J55" s="242"/>
      <c r="K55" s="243">
        <f>ROUND(E55*J55,2)</f>
        <v>0</v>
      </c>
      <c r="L55" s="243">
        <v>12</v>
      </c>
      <c r="M55" s="243">
        <f>G55*(1+L55/100)</f>
        <v>0</v>
      </c>
      <c r="N55" s="241">
        <v>0</v>
      </c>
      <c r="O55" s="241">
        <f>ROUND(E55*N55,2)</f>
        <v>0</v>
      </c>
      <c r="P55" s="241">
        <v>0</v>
      </c>
      <c r="Q55" s="241">
        <f>ROUND(E55*P55,2)</f>
        <v>0</v>
      </c>
      <c r="R55" s="243"/>
      <c r="S55" s="243" t="s">
        <v>166</v>
      </c>
      <c r="T55" s="244" t="s">
        <v>167</v>
      </c>
      <c r="U55" s="224">
        <v>0</v>
      </c>
      <c r="V55" s="224">
        <f>ROUND(E55*U55,2)</f>
        <v>0</v>
      </c>
      <c r="W55" s="224"/>
      <c r="X55" s="224" t="s">
        <v>147</v>
      </c>
      <c r="Y55" s="224" t="s">
        <v>148</v>
      </c>
      <c r="Z55" s="214"/>
      <c r="AA55" s="214"/>
      <c r="AB55" s="214"/>
      <c r="AC55" s="214"/>
      <c r="AD55" s="214"/>
      <c r="AE55" s="214"/>
      <c r="AF55" s="214"/>
      <c r="AG55" s="214" t="s">
        <v>149</v>
      </c>
      <c r="AH55" s="214"/>
      <c r="AI55" s="214"/>
      <c r="AJ55" s="214"/>
      <c r="AK55" s="214"/>
      <c r="AL55" s="214"/>
      <c r="AM55" s="214"/>
      <c r="AN55" s="214"/>
      <c r="AO55" s="214"/>
      <c r="AP55" s="214"/>
      <c r="AQ55" s="214"/>
      <c r="AR55" s="214"/>
      <c r="AS55" s="214"/>
      <c r="AT55" s="214"/>
      <c r="AU55" s="214"/>
      <c r="AV55" s="214"/>
      <c r="AW55" s="214"/>
      <c r="AX55" s="214"/>
      <c r="AY55" s="214"/>
      <c r="AZ55" s="214"/>
      <c r="BA55" s="214"/>
      <c r="BB55" s="214"/>
      <c r="BC55" s="214"/>
      <c r="BD55" s="214"/>
      <c r="BE55" s="214"/>
      <c r="BF55" s="214"/>
      <c r="BG55" s="214"/>
      <c r="BH55" s="214"/>
    </row>
    <row r="56" spans="1:60" outlineLevel="2" x14ac:dyDescent="0.2">
      <c r="A56" s="221"/>
      <c r="B56" s="222"/>
      <c r="C56" s="253" t="s">
        <v>347</v>
      </c>
      <c r="D56" s="247"/>
      <c r="E56" s="247"/>
      <c r="F56" s="247"/>
      <c r="G56" s="247"/>
      <c r="H56" s="224"/>
      <c r="I56" s="224"/>
      <c r="J56" s="224"/>
      <c r="K56" s="224"/>
      <c r="L56" s="224"/>
      <c r="M56" s="224"/>
      <c r="N56" s="223"/>
      <c r="O56" s="223"/>
      <c r="P56" s="223"/>
      <c r="Q56" s="223"/>
      <c r="R56" s="224"/>
      <c r="S56" s="224"/>
      <c r="T56" s="224"/>
      <c r="U56" s="224"/>
      <c r="V56" s="224"/>
      <c r="W56" s="224"/>
      <c r="X56" s="224"/>
      <c r="Y56" s="224"/>
      <c r="Z56" s="214"/>
      <c r="AA56" s="214"/>
      <c r="AB56" s="214"/>
      <c r="AC56" s="214"/>
      <c r="AD56" s="214"/>
      <c r="AE56" s="214"/>
      <c r="AF56" s="214"/>
      <c r="AG56" s="214" t="s">
        <v>169</v>
      </c>
      <c r="AH56" s="214"/>
      <c r="AI56" s="214"/>
      <c r="AJ56" s="214"/>
      <c r="AK56" s="214"/>
      <c r="AL56" s="214"/>
      <c r="AM56" s="214"/>
      <c r="AN56" s="214"/>
      <c r="AO56" s="214"/>
      <c r="AP56" s="214"/>
      <c r="AQ56" s="214"/>
      <c r="AR56" s="214"/>
      <c r="AS56" s="214"/>
      <c r="AT56" s="214"/>
      <c r="AU56" s="214"/>
      <c r="AV56" s="214"/>
      <c r="AW56" s="214"/>
      <c r="AX56" s="214"/>
      <c r="AY56" s="214"/>
      <c r="AZ56" s="214"/>
      <c r="BA56" s="214"/>
      <c r="BB56" s="214"/>
      <c r="BC56" s="214"/>
      <c r="BD56" s="214"/>
      <c r="BE56" s="214"/>
      <c r="BF56" s="214"/>
      <c r="BG56" s="214"/>
      <c r="BH56" s="214"/>
    </row>
    <row r="57" spans="1:60" outlineLevel="1" x14ac:dyDescent="0.2">
      <c r="A57" s="259">
        <v>28</v>
      </c>
      <c r="B57" s="260" t="s">
        <v>348</v>
      </c>
      <c r="C57" s="266" t="s">
        <v>349</v>
      </c>
      <c r="D57" s="261" t="s">
        <v>161</v>
      </c>
      <c r="E57" s="262">
        <v>0.5</v>
      </c>
      <c r="F57" s="263"/>
      <c r="G57" s="264">
        <f>ROUND(E57*F57,2)</f>
        <v>0</v>
      </c>
      <c r="H57" s="263"/>
      <c r="I57" s="264">
        <f>ROUND(E57*H57,2)</f>
        <v>0</v>
      </c>
      <c r="J57" s="263"/>
      <c r="K57" s="264">
        <f>ROUND(E57*J57,2)</f>
        <v>0</v>
      </c>
      <c r="L57" s="264">
        <v>12</v>
      </c>
      <c r="M57" s="264">
        <f>G57*(1+L57/100)</f>
        <v>0</v>
      </c>
      <c r="N57" s="262">
        <v>0</v>
      </c>
      <c r="O57" s="262">
        <f>ROUND(E57*N57,2)</f>
        <v>0</v>
      </c>
      <c r="P57" s="262">
        <v>0</v>
      </c>
      <c r="Q57" s="262">
        <f>ROUND(E57*P57,2)</f>
        <v>0</v>
      </c>
      <c r="R57" s="264"/>
      <c r="S57" s="264" t="s">
        <v>166</v>
      </c>
      <c r="T57" s="265" t="s">
        <v>167</v>
      </c>
      <c r="U57" s="224">
        <v>0</v>
      </c>
      <c r="V57" s="224">
        <f>ROUND(E57*U57,2)</f>
        <v>0</v>
      </c>
      <c r="W57" s="224"/>
      <c r="X57" s="224" t="s">
        <v>147</v>
      </c>
      <c r="Y57" s="224" t="s">
        <v>148</v>
      </c>
      <c r="Z57" s="214"/>
      <c r="AA57" s="214"/>
      <c r="AB57" s="214"/>
      <c r="AC57" s="214"/>
      <c r="AD57" s="214"/>
      <c r="AE57" s="214"/>
      <c r="AF57" s="214"/>
      <c r="AG57" s="214" t="s">
        <v>149</v>
      </c>
      <c r="AH57" s="214"/>
      <c r="AI57" s="214"/>
      <c r="AJ57" s="214"/>
      <c r="AK57" s="214"/>
      <c r="AL57" s="214"/>
      <c r="AM57" s="214"/>
      <c r="AN57" s="214"/>
      <c r="AO57" s="214"/>
      <c r="AP57" s="214"/>
      <c r="AQ57" s="214"/>
      <c r="AR57" s="214"/>
      <c r="AS57" s="214"/>
      <c r="AT57" s="214"/>
      <c r="AU57" s="214"/>
      <c r="AV57" s="214"/>
      <c r="AW57" s="214"/>
      <c r="AX57" s="214"/>
      <c r="AY57" s="214"/>
      <c r="AZ57" s="214"/>
      <c r="BA57" s="214"/>
      <c r="BB57" s="214"/>
      <c r="BC57" s="214"/>
      <c r="BD57" s="214"/>
      <c r="BE57" s="214"/>
      <c r="BF57" s="214"/>
      <c r="BG57" s="214"/>
      <c r="BH57" s="214"/>
    </row>
    <row r="58" spans="1:60" outlineLevel="1" x14ac:dyDescent="0.2">
      <c r="A58" s="238">
        <v>29</v>
      </c>
      <c r="B58" s="239" t="s">
        <v>350</v>
      </c>
      <c r="C58" s="250" t="s">
        <v>351</v>
      </c>
      <c r="D58" s="240" t="s">
        <v>297</v>
      </c>
      <c r="E58" s="241">
        <v>10</v>
      </c>
      <c r="F58" s="242"/>
      <c r="G58" s="243">
        <f>ROUND(E58*F58,2)</f>
        <v>0</v>
      </c>
      <c r="H58" s="242"/>
      <c r="I58" s="243">
        <f>ROUND(E58*H58,2)</f>
        <v>0</v>
      </c>
      <c r="J58" s="242"/>
      <c r="K58" s="243">
        <f>ROUND(E58*J58,2)</f>
        <v>0</v>
      </c>
      <c r="L58" s="243">
        <v>12</v>
      </c>
      <c r="M58" s="243">
        <f>G58*(1+L58/100)</f>
        <v>0</v>
      </c>
      <c r="N58" s="241">
        <v>0</v>
      </c>
      <c r="O58" s="241">
        <f>ROUND(E58*N58,2)</f>
        <v>0</v>
      </c>
      <c r="P58" s="241">
        <v>0</v>
      </c>
      <c r="Q58" s="241">
        <f>ROUND(E58*P58,2)</f>
        <v>0</v>
      </c>
      <c r="R58" s="243"/>
      <c r="S58" s="243" t="s">
        <v>166</v>
      </c>
      <c r="T58" s="244" t="s">
        <v>167</v>
      </c>
      <c r="U58" s="224">
        <v>0</v>
      </c>
      <c r="V58" s="224">
        <f>ROUND(E58*U58,2)</f>
        <v>0</v>
      </c>
      <c r="W58" s="224"/>
      <c r="X58" s="224" t="s">
        <v>147</v>
      </c>
      <c r="Y58" s="224" t="s">
        <v>148</v>
      </c>
      <c r="Z58" s="214"/>
      <c r="AA58" s="214"/>
      <c r="AB58" s="214"/>
      <c r="AC58" s="214"/>
      <c r="AD58" s="214"/>
      <c r="AE58" s="214"/>
      <c r="AF58" s="214"/>
      <c r="AG58" s="214" t="s">
        <v>149</v>
      </c>
      <c r="AH58" s="214"/>
      <c r="AI58" s="214"/>
      <c r="AJ58" s="214"/>
      <c r="AK58" s="214"/>
      <c r="AL58" s="214"/>
      <c r="AM58" s="214"/>
      <c r="AN58" s="214"/>
      <c r="AO58" s="214"/>
      <c r="AP58" s="214"/>
      <c r="AQ58" s="214"/>
      <c r="AR58" s="214"/>
      <c r="AS58" s="214"/>
      <c r="AT58" s="214"/>
      <c r="AU58" s="214"/>
      <c r="AV58" s="214"/>
      <c r="AW58" s="214"/>
      <c r="AX58" s="214"/>
      <c r="AY58" s="214"/>
      <c r="AZ58" s="214"/>
      <c r="BA58" s="214"/>
      <c r="BB58" s="214"/>
      <c r="BC58" s="214"/>
      <c r="BD58" s="214"/>
      <c r="BE58" s="214"/>
      <c r="BF58" s="214"/>
      <c r="BG58" s="214"/>
      <c r="BH58" s="214"/>
    </row>
    <row r="59" spans="1:60" outlineLevel="2" x14ac:dyDescent="0.2">
      <c r="A59" s="221"/>
      <c r="B59" s="222"/>
      <c r="C59" s="253" t="s">
        <v>352</v>
      </c>
      <c r="D59" s="247"/>
      <c r="E59" s="247"/>
      <c r="F59" s="247"/>
      <c r="G59" s="247"/>
      <c r="H59" s="224"/>
      <c r="I59" s="224"/>
      <c r="J59" s="224"/>
      <c r="K59" s="224"/>
      <c r="L59" s="224"/>
      <c r="M59" s="224"/>
      <c r="N59" s="223"/>
      <c r="O59" s="223"/>
      <c r="P59" s="223"/>
      <c r="Q59" s="223"/>
      <c r="R59" s="224"/>
      <c r="S59" s="224"/>
      <c r="T59" s="224"/>
      <c r="U59" s="224"/>
      <c r="V59" s="224"/>
      <c r="W59" s="224"/>
      <c r="X59" s="224"/>
      <c r="Y59" s="224"/>
      <c r="Z59" s="214"/>
      <c r="AA59" s="214"/>
      <c r="AB59" s="214"/>
      <c r="AC59" s="214"/>
      <c r="AD59" s="214"/>
      <c r="AE59" s="214"/>
      <c r="AF59" s="214"/>
      <c r="AG59" s="214" t="s">
        <v>169</v>
      </c>
      <c r="AH59" s="214"/>
      <c r="AI59" s="214"/>
      <c r="AJ59" s="214"/>
      <c r="AK59" s="214"/>
      <c r="AL59" s="214"/>
      <c r="AM59" s="214"/>
      <c r="AN59" s="214"/>
      <c r="AO59" s="214"/>
      <c r="AP59" s="214"/>
      <c r="AQ59" s="214"/>
      <c r="AR59" s="214"/>
      <c r="AS59" s="214"/>
      <c r="AT59" s="214"/>
      <c r="AU59" s="214"/>
      <c r="AV59" s="214"/>
      <c r="AW59" s="214"/>
      <c r="AX59" s="214"/>
      <c r="AY59" s="214"/>
      <c r="AZ59" s="214"/>
      <c r="BA59" s="214"/>
      <c r="BB59" s="214"/>
      <c r="BC59" s="214"/>
      <c r="BD59" s="214"/>
      <c r="BE59" s="214"/>
      <c r="BF59" s="214"/>
      <c r="BG59" s="214"/>
      <c r="BH59" s="214"/>
    </row>
    <row r="60" spans="1:60" outlineLevel="3" x14ac:dyDescent="0.2">
      <c r="A60" s="221"/>
      <c r="B60" s="222"/>
      <c r="C60" s="254" t="s">
        <v>353</v>
      </c>
      <c r="D60" s="248"/>
      <c r="E60" s="248"/>
      <c r="F60" s="248"/>
      <c r="G60" s="248"/>
      <c r="H60" s="224"/>
      <c r="I60" s="224"/>
      <c r="J60" s="224"/>
      <c r="K60" s="224"/>
      <c r="L60" s="224"/>
      <c r="M60" s="224"/>
      <c r="N60" s="223"/>
      <c r="O60" s="223"/>
      <c r="P60" s="223"/>
      <c r="Q60" s="223"/>
      <c r="R60" s="224"/>
      <c r="S60" s="224"/>
      <c r="T60" s="224"/>
      <c r="U60" s="224"/>
      <c r="V60" s="224"/>
      <c r="W60" s="224"/>
      <c r="X60" s="224"/>
      <c r="Y60" s="224"/>
      <c r="Z60" s="214"/>
      <c r="AA60" s="214"/>
      <c r="AB60" s="214"/>
      <c r="AC60" s="214"/>
      <c r="AD60" s="214"/>
      <c r="AE60" s="214"/>
      <c r="AF60" s="214"/>
      <c r="AG60" s="214" t="s">
        <v>169</v>
      </c>
      <c r="AH60" s="214"/>
      <c r="AI60" s="214"/>
      <c r="AJ60" s="214"/>
      <c r="AK60" s="214"/>
      <c r="AL60" s="214"/>
      <c r="AM60" s="214"/>
      <c r="AN60" s="214"/>
      <c r="AO60" s="214"/>
      <c r="AP60" s="214"/>
      <c r="AQ60" s="214"/>
      <c r="AR60" s="214"/>
      <c r="AS60" s="214"/>
      <c r="AT60" s="214"/>
      <c r="AU60" s="214"/>
      <c r="AV60" s="214"/>
      <c r="AW60" s="214"/>
      <c r="AX60" s="214"/>
      <c r="AY60" s="214"/>
      <c r="AZ60" s="214"/>
      <c r="BA60" s="214"/>
      <c r="BB60" s="214"/>
      <c r="BC60" s="214"/>
      <c r="BD60" s="214"/>
      <c r="BE60" s="214"/>
      <c r="BF60" s="214"/>
      <c r="BG60" s="214"/>
      <c r="BH60" s="214"/>
    </row>
    <row r="61" spans="1:60" outlineLevel="1" x14ac:dyDescent="0.2">
      <c r="A61" s="238">
        <v>30</v>
      </c>
      <c r="B61" s="239" t="s">
        <v>354</v>
      </c>
      <c r="C61" s="250" t="s">
        <v>355</v>
      </c>
      <c r="D61" s="240" t="s">
        <v>297</v>
      </c>
      <c r="E61" s="241">
        <v>4</v>
      </c>
      <c r="F61" s="242"/>
      <c r="G61" s="243">
        <f>ROUND(E61*F61,2)</f>
        <v>0</v>
      </c>
      <c r="H61" s="242"/>
      <c r="I61" s="243">
        <f>ROUND(E61*H61,2)</f>
        <v>0</v>
      </c>
      <c r="J61" s="242"/>
      <c r="K61" s="243">
        <f>ROUND(E61*J61,2)</f>
        <v>0</v>
      </c>
      <c r="L61" s="243">
        <v>12</v>
      </c>
      <c r="M61" s="243">
        <f>G61*(1+L61/100)</f>
        <v>0</v>
      </c>
      <c r="N61" s="241">
        <v>0</v>
      </c>
      <c r="O61" s="241">
        <f>ROUND(E61*N61,2)</f>
        <v>0</v>
      </c>
      <c r="P61" s="241">
        <v>0</v>
      </c>
      <c r="Q61" s="241">
        <f>ROUND(E61*P61,2)</f>
        <v>0</v>
      </c>
      <c r="R61" s="243"/>
      <c r="S61" s="243" t="s">
        <v>166</v>
      </c>
      <c r="T61" s="244" t="s">
        <v>167</v>
      </c>
      <c r="U61" s="224">
        <v>0</v>
      </c>
      <c r="V61" s="224">
        <f>ROUND(E61*U61,2)</f>
        <v>0</v>
      </c>
      <c r="W61" s="224"/>
      <c r="X61" s="224" t="s">
        <v>147</v>
      </c>
      <c r="Y61" s="224" t="s">
        <v>148</v>
      </c>
      <c r="Z61" s="214"/>
      <c r="AA61" s="214"/>
      <c r="AB61" s="214"/>
      <c r="AC61" s="214"/>
      <c r="AD61" s="214"/>
      <c r="AE61" s="214"/>
      <c r="AF61" s="214"/>
      <c r="AG61" s="214" t="s">
        <v>149</v>
      </c>
      <c r="AH61" s="214"/>
      <c r="AI61" s="214"/>
      <c r="AJ61" s="214"/>
      <c r="AK61" s="214"/>
      <c r="AL61" s="214"/>
      <c r="AM61" s="214"/>
      <c r="AN61" s="214"/>
      <c r="AO61" s="214"/>
      <c r="AP61" s="214"/>
      <c r="AQ61" s="214"/>
      <c r="AR61" s="214"/>
      <c r="AS61" s="214"/>
      <c r="AT61" s="214"/>
      <c r="AU61" s="214"/>
      <c r="AV61" s="214"/>
      <c r="AW61" s="214"/>
      <c r="AX61" s="214"/>
      <c r="AY61" s="214"/>
      <c r="AZ61" s="214"/>
      <c r="BA61" s="214"/>
      <c r="BB61" s="214"/>
      <c r="BC61" s="214"/>
      <c r="BD61" s="214"/>
      <c r="BE61" s="214"/>
      <c r="BF61" s="214"/>
      <c r="BG61" s="214"/>
      <c r="BH61" s="214"/>
    </row>
    <row r="62" spans="1:60" outlineLevel="2" x14ac:dyDescent="0.2">
      <c r="A62" s="221"/>
      <c r="B62" s="222"/>
      <c r="C62" s="253" t="s">
        <v>352</v>
      </c>
      <c r="D62" s="247"/>
      <c r="E62" s="247"/>
      <c r="F62" s="247"/>
      <c r="G62" s="247"/>
      <c r="H62" s="224"/>
      <c r="I62" s="224"/>
      <c r="J62" s="224"/>
      <c r="K62" s="224"/>
      <c r="L62" s="224"/>
      <c r="M62" s="224"/>
      <c r="N62" s="223"/>
      <c r="O62" s="223"/>
      <c r="P62" s="223"/>
      <c r="Q62" s="223"/>
      <c r="R62" s="224"/>
      <c r="S62" s="224"/>
      <c r="T62" s="224"/>
      <c r="U62" s="224"/>
      <c r="V62" s="224"/>
      <c r="W62" s="224"/>
      <c r="X62" s="224"/>
      <c r="Y62" s="224"/>
      <c r="Z62" s="214"/>
      <c r="AA62" s="214"/>
      <c r="AB62" s="214"/>
      <c r="AC62" s="214"/>
      <c r="AD62" s="214"/>
      <c r="AE62" s="214"/>
      <c r="AF62" s="214"/>
      <c r="AG62" s="214" t="s">
        <v>169</v>
      </c>
      <c r="AH62" s="214"/>
      <c r="AI62" s="214"/>
      <c r="AJ62" s="214"/>
      <c r="AK62" s="214"/>
      <c r="AL62" s="214"/>
      <c r="AM62" s="214"/>
      <c r="AN62" s="214"/>
      <c r="AO62" s="214"/>
      <c r="AP62" s="214"/>
      <c r="AQ62" s="214"/>
      <c r="AR62" s="214"/>
      <c r="AS62" s="214"/>
      <c r="AT62" s="214"/>
      <c r="AU62" s="214"/>
      <c r="AV62" s="214"/>
      <c r="AW62" s="214"/>
      <c r="AX62" s="214"/>
      <c r="AY62" s="214"/>
      <c r="AZ62" s="214"/>
      <c r="BA62" s="214"/>
      <c r="BB62" s="214"/>
      <c r="BC62" s="214"/>
      <c r="BD62" s="214"/>
      <c r="BE62" s="214"/>
      <c r="BF62" s="214"/>
      <c r="BG62" s="214"/>
      <c r="BH62" s="214"/>
    </row>
    <row r="63" spans="1:60" outlineLevel="3" x14ac:dyDescent="0.2">
      <c r="A63" s="221"/>
      <c r="B63" s="222"/>
      <c r="C63" s="254" t="s">
        <v>353</v>
      </c>
      <c r="D63" s="248"/>
      <c r="E63" s="248"/>
      <c r="F63" s="248"/>
      <c r="G63" s="248"/>
      <c r="H63" s="224"/>
      <c r="I63" s="224"/>
      <c r="J63" s="224"/>
      <c r="K63" s="224"/>
      <c r="L63" s="224"/>
      <c r="M63" s="224"/>
      <c r="N63" s="223"/>
      <c r="O63" s="223"/>
      <c r="P63" s="223"/>
      <c r="Q63" s="223"/>
      <c r="R63" s="224"/>
      <c r="S63" s="224"/>
      <c r="T63" s="224"/>
      <c r="U63" s="224"/>
      <c r="V63" s="224"/>
      <c r="W63" s="224"/>
      <c r="X63" s="224"/>
      <c r="Y63" s="224"/>
      <c r="Z63" s="214"/>
      <c r="AA63" s="214"/>
      <c r="AB63" s="214"/>
      <c r="AC63" s="214"/>
      <c r="AD63" s="214"/>
      <c r="AE63" s="214"/>
      <c r="AF63" s="214"/>
      <c r="AG63" s="214" t="s">
        <v>169</v>
      </c>
      <c r="AH63" s="214"/>
      <c r="AI63" s="214"/>
      <c r="AJ63" s="214"/>
      <c r="AK63" s="214"/>
      <c r="AL63" s="214"/>
      <c r="AM63" s="214"/>
      <c r="AN63" s="214"/>
      <c r="AO63" s="214"/>
      <c r="AP63" s="214"/>
      <c r="AQ63" s="214"/>
      <c r="AR63" s="214"/>
      <c r="AS63" s="214"/>
      <c r="AT63" s="214"/>
      <c r="AU63" s="214"/>
      <c r="AV63" s="214"/>
      <c r="AW63" s="214"/>
      <c r="AX63" s="214"/>
      <c r="AY63" s="214"/>
      <c r="AZ63" s="214"/>
      <c r="BA63" s="214"/>
      <c r="BB63" s="214"/>
      <c r="BC63" s="214"/>
      <c r="BD63" s="214"/>
      <c r="BE63" s="214"/>
      <c r="BF63" s="214"/>
      <c r="BG63" s="214"/>
      <c r="BH63" s="214"/>
    </row>
    <row r="64" spans="1:60" outlineLevel="1" x14ac:dyDescent="0.2">
      <c r="A64" s="238">
        <v>31</v>
      </c>
      <c r="B64" s="239" t="s">
        <v>356</v>
      </c>
      <c r="C64" s="250" t="s">
        <v>357</v>
      </c>
      <c r="D64" s="240" t="s">
        <v>157</v>
      </c>
      <c r="E64" s="241">
        <v>10</v>
      </c>
      <c r="F64" s="242"/>
      <c r="G64" s="243">
        <f>ROUND(E64*F64,2)</f>
        <v>0</v>
      </c>
      <c r="H64" s="242"/>
      <c r="I64" s="243">
        <f>ROUND(E64*H64,2)</f>
        <v>0</v>
      </c>
      <c r="J64" s="242"/>
      <c r="K64" s="243">
        <f>ROUND(E64*J64,2)</f>
        <v>0</v>
      </c>
      <c r="L64" s="243">
        <v>12</v>
      </c>
      <c r="M64" s="243">
        <f>G64*(1+L64/100)</f>
        <v>0</v>
      </c>
      <c r="N64" s="241">
        <v>0</v>
      </c>
      <c r="O64" s="241">
        <f>ROUND(E64*N64,2)</f>
        <v>0</v>
      </c>
      <c r="P64" s="241">
        <v>0</v>
      </c>
      <c r="Q64" s="241">
        <f>ROUND(E64*P64,2)</f>
        <v>0</v>
      </c>
      <c r="R64" s="243"/>
      <c r="S64" s="243" t="s">
        <v>166</v>
      </c>
      <c r="T64" s="244" t="s">
        <v>167</v>
      </c>
      <c r="U64" s="224">
        <v>0</v>
      </c>
      <c r="V64" s="224">
        <f>ROUND(E64*U64,2)</f>
        <v>0</v>
      </c>
      <c r="W64" s="224"/>
      <c r="X64" s="224" t="s">
        <v>147</v>
      </c>
      <c r="Y64" s="224" t="s">
        <v>148</v>
      </c>
      <c r="Z64" s="214"/>
      <c r="AA64" s="214"/>
      <c r="AB64" s="214"/>
      <c r="AC64" s="214"/>
      <c r="AD64" s="214"/>
      <c r="AE64" s="214"/>
      <c r="AF64" s="214"/>
      <c r="AG64" s="214" t="s">
        <v>149</v>
      </c>
      <c r="AH64" s="214"/>
      <c r="AI64" s="214"/>
      <c r="AJ64" s="214"/>
      <c r="AK64" s="214"/>
      <c r="AL64" s="214"/>
      <c r="AM64" s="214"/>
      <c r="AN64" s="214"/>
      <c r="AO64" s="214"/>
      <c r="AP64" s="214"/>
      <c r="AQ64" s="214"/>
      <c r="AR64" s="214"/>
      <c r="AS64" s="214"/>
      <c r="AT64" s="214"/>
      <c r="AU64" s="214"/>
      <c r="AV64" s="214"/>
      <c r="AW64" s="214"/>
      <c r="AX64" s="214"/>
      <c r="AY64" s="214"/>
      <c r="AZ64" s="214"/>
      <c r="BA64" s="214"/>
      <c r="BB64" s="214"/>
      <c r="BC64" s="214"/>
      <c r="BD64" s="214"/>
      <c r="BE64" s="214"/>
      <c r="BF64" s="214"/>
      <c r="BG64" s="214"/>
      <c r="BH64" s="214"/>
    </row>
    <row r="65" spans="1:60" outlineLevel="2" x14ac:dyDescent="0.2">
      <c r="A65" s="221"/>
      <c r="B65" s="222"/>
      <c r="C65" s="253" t="s">
        <v>358</v>
      </c>
      <c r="D65" s="247"/>
      <c r="E65" s="247"/>
      <c r="F65" s="247"/>
      <c r="G65" s="247"/>
      <c r="H65" s="224"/>
      <c r="I65" s="224"/>
      <c r="J65" s="224"/>
      <c r="K65" s="224"/>
      <c r="L65" s="224"/>
      <c r="M65" s="224"/>
      <c r="N65" s="223"/>
      <c r="O65" s="223"/>
      <c r="P65" s="223"/>
      <c r="Q65" s="223"/>
      <c r="R65" s="224"/>
      <c r="S65" s="224"/>
      <c r="T65" s="224"/>
      <c r="U65" s="224"/>
      <c r="V65" s="224"/>
      <c r="W65" s="224"/>
      <c r="X65" s="224"/>
      <c r="Y65" s="224"/>
      <c r="Z65" s="214"/>
      <c r="AA65" s="214"/>
      <c r="AB65" s="214"/>
      <c r="AC65" s="214"/>
      <c r="AD65" s="214"/>
      <c r="AE65" s="214"/>
      <c r="AF65" s="214"/>
      <c r="AG65" s="214" t="s">
        <v>169</v>
      </c>
      <c r="AH65" s="214"/>
      <c r="AI65" s="214"/>
      <c r="AJ65" s="214"/>
      <c r="AK65" s="214"/>
      <c r="AL65" s="214"/>
      <c r="AM65" s="214"/>
      <c r="AN65" s="214"/>
      <c r="AO65" s="214"/>
      <c r="AP65" s="214"/>
      <c r="AQ65" s="214"/>
      <c r="AR65" s="214"/>
      <c r="AS65" s="214"/>
      <c r="AT65" s="214"/>
      <c r="AU65" s="214"/>
      <c r="AV65" s="214"/>
      <c r="AW65" s="214"/>
      <c r="AX65" s="214"/>
      <c r="AY65" s="214"/>
      <c r="AZ65" s="214"/>
      <c r="BA65" s="214"/>
      <c r="BB65" s="214"/>
      <c r="BC65" s="214"/>
      <c r="BD65" s="214"/>
      <c r="BE65" s="214"/>
      <c r="BF65" s="214"/>
      <c r="BG65" s="214"/>
      <c r="BH65" s="214"/>
    </row>
    <row r="66" spans="1:60" outlineLevel="3" x14ac:dyDescent="0.2">
      <c r="A66" s="221"/>
      <c r="B66" s="222"/>
      <c r="C66" s="254" t="s">
        <v>359</v>
      </c>
      <c r="D66" s="248"/>
      <c r="E66" s="248"/>
      <c r="F66" s="248"/>
      <c r="G66" s="248"/>
      <c r="H66" s="224"/>
      <c r="I66" s="224"/>
      <c r="J66" s="224"/>
      <c r="K66" s="224"/>
      <c r="L66" s="224"/>
      <c r="M66" s="224"/>
      <c r="N66" s="223"/>
      <c r="O66" s="223"/>
      <c r="P66" s="223"/>
      <c r="Q66" s="223"/>
      <c r="R66" s="224"/>
      <c r="S66" s="224"/>
      <c r="T66" s="224"/>
      <c r="U66" s="224"/>
      <c r="V66" s="224"/>
      <c r="W66" s="224"/>
      <c r="X66" s="224"/>
      <c r="Y66" s="224"/>
      <c r="Z66" s="214"/>
      <c r="AA66" s="214"/>
      <c r="AB66" s="214"/>
      <c r="AC66" s="214"/>
      <c r="AD66" s="214"/>
      <c r="AE66" s="214"/>
      <c r="AF66" s="214"/>
      <c r="AG66" s="214" t="s">
        <v>169</v>
      </c>
      <c r="AH66" s="214"/>
      <c r="AI66" s="214"/>
      <c r="AJ66" s="214"/>
      <c r="AK66" s="214"/>
      <c r="AL66" s="214"/>
      <c r="AM66" s="214"/>
      <c r="AN66" s="214"/>
      <c r="AO66" s="214"/>
      <c r="AP66" s="214"/>
      <c r="AQ66" s="214"/>
      <c r="AR66" s="214"/>
      <c r="AS66" s="214"/>
      <c r="AT66" s="214"/>
      <c r="AU66" s="214"/>
      <c r="AV66" s="214"/>
      <c r="AW66" s="214"/>
      <c r="AX66" s="214"/>
      <c r="AY66" s="214"/>
      <c r="AZ66" s="214"/>
      <c r="BA66" s="214"/>
      <c r="BB66" s="214"/>
      <c r="BC66" s="214"/>
      <c r="BD66" s="214"/>
      <c r="BE66" s="214"/>
      <c r="BF66" s="214"/>
      <c r="BG66" s="214"/>
      <c r="BH66" s="214"/>
    </row>
    <row r="67" spans="1:60" outlineLevel="1" x14ac:dyDescent="0.2">
      <c r="A67" s="238">
        <v>32</v>
      </c>
      <c r="B67" s="239" t="s">
        <v>360</v>
      </c>
      <c r="C67" s="250" t="s">
        <v>357</v>
      </c>
      <c r="D67" s="240" t="s">
        <v>157</v>
      </c>
      <c r="E67" s="241">
        <v>20</v>
      </c>
      <c r="F67" s="242"/>
      <c r="G67" s="243">
        <f>ROUND(E67*F67,2)</f>
        <v>0</v>
      </c>
      <c r="H67" s="242"/>
      <c r="I67" s="243">
        <f>ROUND(E67*H67,2)</f>
        <v>0</v>
      </c>
      <c r="J67" s="242"/>
      <c r="K67" s="243">
        <f>ROUND(E67*J67,2)</f>
        <v>0</v>
      </c>
      <c r="L67" s="243">
        <v>12</v>
      </c>
      <c r="M67" s="243">
        <f>G67*(1+L67/100)</f>
        <v>0</v>
      </c>
      <c r="N67" s="241">
        <v>0</v>
      </c>
      <c r="O67" s="241">
        <f>ROUND(E67*N67,2)</f>
        <v>0</v>
      </c>
      <c r="P67" s="241">
        <v>0</v>
      </c>
      <c r="Q67" s="241">
        <f>ROUND(E67*P67,2)</f>
        <v>0</v>
      </c>
      <c r="R67" s="243"/>
      <c r="S67" s="243" t="s">
        <v>166</v>
      </c>
      <c r="T67" s="244" t="s">
        <v>167</v>
      </c>
      <c r="U67" s="224">
        <v>0</v>
      </c>
      <c r="V67" s="224">
        <f>ROUND(E67*U67,2)</f>
        <v>0</v>
      </c>
      <c r="W67" s="224"/>
      <c r="X67" s="224" t="s">
        <v>147</v>
      </c>
      <c r="Y67" s="224" t="s">
        <v>148</v>
      </c>
      <c r="Z67" s="214"/>
      <c r="AA67" s="214"/>
      <c r="AB67" s="214"/>
      <c r="AC67" s="214"/>
      <c r="AD67" s="214"/>
      <c r="AE67" s="214"/>
      <c r="AF67" s="214"/>
      <c r="AG67" s="214" t="s">
        <v>149</v>
      </c>
      <c r="AH67" s="214"/>
      <c r="AI67" s="214"/>
      <c r="AJ67" s="214"/>
      <c r="AK67" s="214"/>
      <c r="AL67" s="214"/>
      <c r="AM67" s="214"/>
      <c r="AN67" s="214"/>
      <c r="AO67" s="214"/>
      <c r="AP67" s="214"/>
      <c r="AQ67" s="214"/>
      <c r="AR67" s="214"/>
      <c r="AS67" s="214"/>
      <c r="AT67" s="214"/>
      <c r="AU67" s="214"/>
      <c r="AV67" s="214"/>
      <c r="AW67" s="214"/>
      <c r="AX67" s="214"/>
      <c r="AY67" s="214"/>
      <c r="AZ67" s="214"/>
      <c r="BA67" s="214"/>
      <c r="BB67" s="214"/>
      <c r="BC67" s="214"/>
      <c r="BD67" s="214"/>
      <c r="BE67" s="214"/>
      <c r="BF67" s="214"/>
      <c r="BG67" s="214"/>
      <c r="BH67" s="214"/>
    </row>
    <row r="68" spans="1:60" outlineLevel="2" x14ac:dyDescent="0.2">
      <c r="A68" s="221"/>
      <c r="B68" s="222"/>
      <c r="C68" s="253" t="s">
        <v>361</v>
      </c>
      <c r="D68" s="247"/>
      <c r="E68" s="247"/>
      <c r="F68" s="247"/>
      <c r="G68" s="247"/>
      <c r="H68" s="224"/>
      <c r="I68" s="224"/>
      <c r="J68" s="224"/>
      <c r="K68" s="224"/>
      <c r="L68" s="224"/>
      <c r="M68" s="224"/>
      <c r="N68" s="223"/>
      <c r="O68" s="223"/>
      <c r="P68" s="223"/>
      <c r="Q68" s="223"/>
      <c r="R68" s="224"/>
      <c r="S68" s="224"/>
      <c r="T68" s="224"/>
      <c r="U68" s="224"/>
      <c r="V68" s="224"/>
      <c r="W68" s="224"/>
      <c r="X68" s="224"/>
      <c r="Y68" s="224"/>
      <c r="Z68" s="214"/>
      <c r="AA68" s="214"/>
      <c r="AB68" s="214"/>
      <c r="AC68" s="214"/>
      <c r="AD68" s="214"/>
      <c r="AE68" s="214"/>
      <c r="AF68" s="214"/>
      <c r="AG68" s="214" t="s">
        <v>169</v>
      </c>
      <c r="AH68" s="214"/>
      <c r="AI68" s="214"/>
      <c r="AJ68" s="214"/>
      <c r="AK68" s="214"/>
      <c r="AL68" s="214"/>
      <c r="AM68" s="214"/>
      <c r="AN68" s="214"/>
      <c r="AO68" s="214"/>
      <c r="AP68" s="214"/>
      <c r="AQ68" s="214"/>
      <c r="AR68" s="214"/>
      <c r="AS68" s="214"/>
      <c r="AT68" s="214"/>
      <c r="AU68" s="214"/>
      <c r="AV68" s="214"/>
      <c r="AW68" s="214"/>
      <c r="AX68" s="214"/>
      <c r="AY68" s="214"/>
      <c r="AZ68" s="214"/>
      <c r="BA68" s="214"/>
      <c r="BB68" s="214"/>
      <c r="BC68" s="214"/>
      <c r="BD68" s="214"/>
      <c r="BE68" s="214"/>
      <c r="BF68" s="214"/>
      <c r="BG68" s="214"/>
      <c r="BH68" s="214"/>
    </row>
    <row r="69" spans="1:60" outlineLevel="3" x14ac:dyDescent="0.2">
      <c r="A69" s="221"/>
      <c r="B69" s="222"/>
      <c r="C69" s="254" t="s">
        <v>362</v>
      </c>
      <c r="D69" s="248"/>
      <c r="E69" s="248"/>
      <c r="F69" s="248"/>
      <c r="G69" s="248"/>
      <c r="H69" s="224"/>
      <c r="I69" s="224"/>
      <c r="J69" s="224"/>
      <c r="K69" s="224"/>
      <c r="L69" s="224"/>
      <c r="M69" s="224"/>
      <c r="N69" s="223"/>
      <c r="O69" s="223"/>
      <c r="P69" s="223"/>
      <c r="Q69" s="223"/>
      <c r="R69" s="224"/>
      <c r="S69" s="224"/>
      <c r="T69" s="224"/>
      <c r="U69" s="224"/>
      <c r="V69" s="224"/>
      <c r="W69" s="224"/>
      <c r="X69" s="224"/>
      <c r="Y69" s="224"/>
      <c r="Z69" s="214"/>
      <c r="AA69" s="214"/>
      <c r="AB69" s="214"/>
      <c r="AC69" s="214"/>
      <c r="AD69" s="214"/>
      <c r="AE69" s="214"/>
      <c r="AF69" s="214"/>
      <c r="AG69" s="214" t="s">
        <v>169</v>
      </c>
      <c r="AH69" s="214"/>
      <c r="AI69" s="214"/>
      <c r="AJ69" s="214"/>
      <c r="AK69" s="214"/>
      <c r="AL69" s="214"/>
      <c r="AM69" s="214"/>
      <c r="AN69" s="214"/>
      <c r="AO69" s="214"/>
      <c r="AP69" s="214"/>
      <c r="AQ69" s="214"/>
      <c r="AR69" s="214"/>
      <c r="AS69" s="214"/>
      <c r="AT69" s="214"/>
      <c r="AU69" s="214"/>
      <c r="AV69" s="214"/>
      <c r="AW69" s="214"/>
      <c r="AX69" s="214"/>
      <c r="AY69" s="214"/>
      <c r="AZ69" s="214"/>
      <c r="BA69" s="214"/>
      <c r="BB69" s="214"/>
      <c r="BC69" s="214"/>
      <c r="BD69" s="214"/>
      <c r="BE69" s="214"/>
      <c r="BF69" s="214"/>
      <c r="BG69" s="214"/>
      <c r="BH69" s="214"/>
    </row>
    <row r="70" spans="1:60" outlineLevel="1" x14ac:dyDescent="0.2">
      <c r="A70" s="238">
        <v>33</v>
      </c>
      <c r="B70" s="239" t="s">
        <v>363</v>
      </c>
      <c r="C70" s="250" t="s">
        <v>364</v>
      </c>
      <c r="D70" s="240" t="s">
        <v>161</v>
      </c>
      <c r="E70" s="241">
        <v>5</v>
      </c>
      <c r="F70" s="242"/>
      <c r="G70" s="243">
        <f>ROUND(E70*F70,2)</f>
        <v>0</v>
      </c>
      <c r="H70" s="242"/>
      <c r="I70" s="243">
        <f>ROUND(E70*H70,2)</f>
        <v>0</v>
      </c>
      <c r="J70" s="242"/>
      <c r="K70" s="243">
        <f>ROUND(E70*J70,2)</f>
        <v>0</v>
      </c>
      <c r="L70" s="243">
        <v>12</v>
      </c>
      <c r="M70" s="243">
        <f>G70*(1+L70/100)</f>
        <v>0</v>
      </c>
      <c r="N70" s="241">
        <v>0</v>
      </c>
      <c r="O70" s="241">
        <f>ROUND(E70*N70,2)</f>
        <v>0</v>
      </c>
      <c r="P70" s="241">
        <v>0</v>
      </c>
      <c r="Q70" s="241">
        <f>ROUND(E70*P70,2)</f>
        <v>0</v>
      </c>
      <c r="R70" s="243"/>
      <c r="S70" s="243" t="s">
        <v>166</v>
      </c>
      <c r="T70" s="244" t="s">
        <v>167</v>
      </c>
      <c r="U70" s="224">
        <v>0</v>
      </c>
      <c r="V70" s="224">
        <f>ROUND(E70*U70,2)</f>
        <v>0</v>
      </c>
      <c r="W70" s="224"/>
      <c r="X70" s="224" t="s">
        <v>147</v>
      </c>
      <c r="Y70" s="224" t="s">
        <v>148</v>
      </c>
      <c r="Z70" s="214"/>
      <c r="AA70" s="214"/>
      <c r="AB70" s="214"/>
      <c r="AC70" s="214"/>
      <c r="AD70" s="214"/>
      <c r="AE70" s="214"/>
      <c r="AF70" s="214"/>
      <c r="AG70" s="214" t="s">
        <v>149</v>
      </c>
      <c r="AH70" s="214"/>
      <c r="AI70" s="214"/>
      <c r="AJ70" s="214"/>
      <c r="AK70" s="214"/>
      <c r="AL70" s="214"/>
      <c r="AM70" s="214"/>
      <c r="AN70" s="214"/>
      <c r="AO70" s="214"/>
      <c r="AP70" s="214"/>
      <c r="AQ70" s="214"/>
      <c r="AR70" s="214"/>
      <c r="AS70" s="214"/>
      <c r="AT70" s="214"/>
      <c r="AU70" s="214"/>
      <c r="AV70" s="214"/>
      <c r="AW70" s="214"/>
      <c r="AX70" s="214"/>
      <c r="AY70" s="214"/>
      <c r="AZ70" s="214"/>
      <c r="BA70" s="214"/>
      <c r="BB70" s="214"/>
      <c r="BC70" s="214"/>
      <c r="BD70" s="214"/>
      <c r="BE70" s="214"/>
      <c r="BF70" s="214"/>
      <c r="BG70" s="214"/>
      <c r="BH70" s="214"/>
    </row>
    <row r="71" spans="1:60" outlineLevel="2" x14ac:dyDescent="0.2">
      <c r="A71" s="221"/>
      <c r="B71" s="222"/>
      <c r="C71" s="253" t="s">
        <v>365</v>
      </c>
      <c r="D71" s="247"/>
      <c r="E71" s="247"/>
      <c r="F71" s="247"/>
      <c r="G71" s="247"/>
      <c r="H71" s="224"/>
      <c r="I71" s="224"/>
      <c r="J71" s="224"/>
      <c r="K71" s="224"/>
      <c r="L71" s="224"/>
      <c r="M71" s="224"/>
      <c r="N71" s="223"/>
      <c r="O71" s="223"/>
      <c r="P71" s="223"/>
      <c r="Q71" s="223"/>
      <c r="R71" s="224"/>
      <c r="S71" s="224"/>
      <c r="T71" s="224"/>
      <c r="U71" s="224"/>
      <c r="V71" s="224"/>
      <c r="W71" s="224"/>
      <c r="X71" s="224"/>
      <c r="Y71" s="224"/>
      <c r="Z71" s="214"/>
      <c r="AA71" s="214"/>
      <c r="AB71" s="214"/>
      <c r="AC71" s="214"/>
      <c r="AD71" s="214"/>
      <c r="AE71" s="214"/>
      <c r="AF71" s="214"/>
      <c r="AG71" s="214" t="s">
        <v>169</v>
      </c>
      <c r="AH71" s="214"/>
      <c r="AI71" s="214"/>
      <c r="AJ71" s="214"/>
      <c r="AK71" s="214"/>
      <c r="AL71" s="214"/>
      <c r="AM71" s="214"/>
      <c r="AN71" s="214"/>
      <c r="AO71" s="214"/>
      <c r="AP71" s="214"/>
      <c r="AQ71" s="214"/>
      <c r="AR71" s="214"/>
      <c r="AS71" s="214"/>
      <c r="AT71" s="214"/>
      <c r="AU71" s="214"/>
      <c r="AV71" s="214"/>
      <c r="AW71" s="214"/>
      <c r="AX71" s="214"/>
      <c r="AY71" s="214"/>
      <c r="AZ71" s="214"/>
      <c r="BA71" s="214"/>
      <c r="BB71" s="214"/>
      <c r="BC71" s="214"/>
      <c r="BD71" s="214"/>
      <c r="BE71" s="214"/>
      <c r="BF71" s="214"/>
      <c r="BG71" s="214"/>
      <c r="BH71" s="214"/>
    </row>
    <row r="72" spans="1:60" outlineLevel="1" x14ac:dyDescent="0.2">
      <c r="A72" s="238">
        <v>34</v>
      </c>
      <c r="B72" s="239" t="s">
        <v>366</v>
      </c>
      <c r="C72" s="250" t="s">
        <v>367</v>
      </c>
      <c r="D72" s="240" t="s">
        <v>161</v>
      </c>
      <c r="E72" s="241">
        <v>5</v>
      </c>
      <c r="F72" s="242"/>
      <c r="G72" s="243">
        <f>ROUND(E72*F72,2)</f>
        <v>0</v>
      </c>
      <c r="H72" s="242"/>
      <c r="I72" s="243">
        <f>ROUND(E72*H72,2)</f>
        <v>0</v>
      </c>
      <c r="J72" s="242"/>
      <c r="K72" s="243">
        <f>ROUND(E72*J72,2)</f>
        <v>0</v>
      </c>
      <c r="L72" s="243">
        <v>12</v>
      </c>
      <c r="M72" s="243">
        <f>G72*(1+L72/100)</f>
        <v>0</v>
      </c>
      <c r="N72" s="241">
        <v>0</v>
      </c>
      <c r="O72" s="241">
        <f>ROUND(E72*N72,2)</f>
        <v>0</v>
      </c>
      <c r="P72" s="241">
        <v>0</v>
      </c>
      <c r="Q72" s="241">
        <f>ROUND(E72*P72,2)</f>
        <v>0</v>
      </c>
      <c r="R72" s="243"/>
      <c r="S72" s="243" t="s">
        <v>166</v>
      </c>
      <c r="T72" s="244" t="s">
        <v>167</v>
      </c>
      <c r="U72" s="224">
        <v>0</v>
      </c>
      <c r="V72" s="224">
        <f>ROUND(E72*U72,2)</f>
        <v>0</v>
      </c>
      <c r="W72" s="224"/>
      <c r="X72" s="224" t="s">
        <v>147</v>
      </c>
      <c r="Y72" s="224" t="s">
        <v>148</v>
      </c>
      <c r="Z72" s="214"/>
      <c r="AA72" s="214"/>
      <c r="AB72" s="214"/>
      <c r="AC72" s="214"/>
      <c r="AD72" s="214"/>
      <c r="AE72" s="214"/>
      <c r="AF72" s="214"/>
      <c r="AG72" s="214" t="s">
        <v>149</v>
      </c>
      <c r="AH72" s="214"/>
      <c r="AI72" s="214"/>
      <c r="AJ72" s="214"/>
      <c r="AK72" s="214"/>
      <c r="AL72" s="214"/>
      <c r="AM72" s="214"/>
      <c r="AN72" s="214"/>
      <c r="AO72" s="214"/>
      <c r="AP72" s="214"/>
      <c r="AQ72" s="214"/>
      <c r="AR72" s="214"/>
      <c r="AS72" s="214"/>
      <c r="AT72" s="214"/>
      <c r="AU72" s="214"/>
      <c r="AV72" s="214"/>
      <c r="AW72" s="214"/>
      <c r="AX72" s="214"/>
      <c r="AY72" s="214"/>
      <c r="AZ72" s="214"/>
      <c r="BA72" s="214"/>
      <c r="BB72" s="214"/>
      <c r="BC72" s="214"/>
      <c r="BD72" s="214"/>
      <c r="BE72" s="214"/>
      <c r="BF72" s="214"/>
      <c r="BG72" s="214"/>
      <c r="BH72" s="214"/>
    </row>
    <row r="73" spans="1:60" outlineLevel="2" x14ac:dyDescent="0.2">
      <c r="A73" s="221"/>
      <c r="B73" s="222"/>
      <c r="C73" s="253" t="s">
        <v>368</v>
      </c>
      <c r="D73" s="247"/>
      <c r="E73" s="247"/>
      <c r="F73" s="247"/>
      <c r="G73" s="247"/>
      <c r="H73" s="224"/>
      <c r="I73" s="224"/>
      <c r="J73" s="224"/>
      <c r="K73" s="224"/>
      <c r="L73" s="224"/>
      <c r="M73" s="224"/>
      <c r="N73" s="223"/>
      <c r="O73" s="223"/>
      <c r="P73" s="223"/>
      <c r="Q73" s="223"/>
      <c r="R73" s="224"/>
      <c r="S73" s="224"/>
      <c r="T73" s="224"/>
      <c r="U73" s="224"/>
      <c r="V73" s="224"/>
      <c r="W73" s="224"/>
      <c r="X73" s="224"/>
      <c r="Y73" s="224"/>
      <c r="Z73" s="214"/>
      <c r="AA73" s="214"/>
      <c r="AB73" s="214"/>
      <c r="AC73" s="214"/>
      <c r="AD73" s="214"/>
      <c r="AE73" s="214"/>
      <c r="AF73" s="214"/>
      <c r="AG73" s="214" t="s">
        <v>169</v>
      </c>
      <c r="AH73" s="214"/>
      <c r="AI73" s="214"/>
      <c r="AJ73" s="214"/>
      <c r="AK73" s="214"/>
      <c r="AL73" s="214"/>
      <c r="AM73" s="214"/>
      <c r="AN73" s="214"/>
      <c r="AO73" s="214"/>
      <c r="AP73" s="214"/>
      <c r="AQ73" s="214"/>
      <c r="AR73" s="214"/>
      <c r="AS73" s="214"/>
      <c r="AT73" s="214"/>
      <c r="AU73" s="214"/>
      <c r="AV73" s="214"/>
      <c r="AW73" s="214"/>
      <c r="AX73" s="214"/>
      <c r="AY73" s="214"/>
      <c r="AZ73" s="214"/>
      <c r="BA73" s="214"/>
      <c r="BB73" s="214"/>
      <c r="BC73" s="214"/>
      <c r="BD73" s="214"/>
      <c r="BE73" s="214"/>
      <c r="BF73" s="214"/>
      <c r="BG73" s="214"/>
      <c r="BH73" s="214"/>
    </row>
    <row r="74" spans="1:60" outlineLevel="1" x14ac:dyDescent="0.2">
      <c r="A74" s="238">
        <v>35</v>
      </c>
      <c r="B74" s="239" t="s">
        <v>369</v>
      </c>
      <c r="C74" s="250" t="s">
        <v>370</v>
      </c>
      <c r="D74" s="240" t="s">
        <v>161</v>
      </c>
      <c r="E74" s="241">
        <v>5</v>
      </c>
      <c r="F74" s="242"/>
      <c r="G74" s="243">
        <f>ROUND(E74*F74,2)</f>
        <v>0</v>
      </c>
      <c r="H74" s="242"/>
      <c r="I74" s="243">
        <f>ROUND(E74*H74,2)</f>
        <v>0</v>
      </c>
      <c r="J74" s="242"/>
      <c r="K74" s="243">
        <f>ROUND(E74*J74,2)</f>
        <v>0</v>
      </c>
      <c r="L74" s="243">
        <v>12</v>
      </c>
      <c r="M74" s="243">
        <f>G74*(1+L74/100)</f>
        <v>0</v>
      </c>
      <c r="N74" s="241">
        <v>0</v>
      </c>
      <c r="O74" s="241">
        <f>ROUND(E74*N74,2)</f>
        <v>0</v>
      </c>
      <c r="P74" s="241">
        <v>0</v>
      </c>
      <c r="Q74" s="241">
        <f>ROUND(E74*P74,2)</f>
        <v>0</v>
      </c>
      <c r="R74" s="243"/>
      <c r="S74" s="243" t="s">
        <v>166</v>
      </c>
      <c r="T74" s="244" t="s">
        <v>167</v>
      </c>
      <c r="U74" s="224">
        <v>0</v>
      </c>
      <c r="V74" s="224">
        <f>ROUND(E74*U74,2)</f>
        <v>0</v>
      </c>
      <c r="W74" s="224"/>
      <c r="X74" s="224" t="s">
        <v>147</v>
      </c>
      <c r="Y74" s="224" t="s">
        <v>148</v>
      </c>
      <c r="Z74" s="214"/>
      <c r="AA74" s="214"/>
      <c r="AB74" s="214"/>
      <c r="AC74" s="214"/>
      <c r="AD74" s="214"/>
      <c r="AE74" s="214"/>
      <c r="AF74" s="214"/>
      <c r="AG74" s="214" t="s">
        <v>149</v>
      </c>
      <c r="AH74" s="214"/>
      <c r="AI74" s="214"/>
      <c r="AJ74" s="214"/>
      <c r="AK74" s="214"/>
      <c r="AL74" s="214"/>
      <c r="AM74" s="214"/>
      <c r="AN74" s="214"/>
      <c r="AO74" s="214"/>
      <c r="AP74" s="214"/>
      <c r="AQ74" s="214"/>
      <c r="AR74" s="214"/>
      <c r="AS74" s="214"/>
      <c r="AT74" s="214"/>
      <c r="AU74" s="214"/>
      <c r="AV74" s="214"/>
      <c r="AW74" s="214"/>
      <c r="AX74" s="214"/>
      <c r="AY74" s="214"/>
      <c r="AZ74" s="214"/>
      <c r="BA74" s="214"/>
      <c r="BB74" s="214"/>
      <c r="BC74" s="214"/>
      <c r="BD74" s="214"/>
      <c r="BE74" s="214"/>
      <c r="BF74" s="214"/>
      <c r="BG74" s="214"/>
      <c r="BH74" s="214"/>
    </row>
    <row r="75" spans="1:60" outlineLevel="2" x14ac:dyDescent="0.2">
      <c r="A75" s="221"/>
      <c r="B75" s="222"/>
      <c r="C75" s="253" t="s">
        <v>371</v>
      </c>
      <c r="D75" s="247"/>
      <c r="E75" s="247"/>
      <c r="F75" s="247"/>
      <c r="G75" s="247"/>
      <c r="H75" s="224"/>
      <c r="I75" s="224"/>
      <c r="J75" s="224"/>
      <c r="K75" s="224"/>
      <c r="L75" s="224"/>
      <c r="M75" s="224"/>
      <c r="N75" s="223"/>
      <c r="O75" s="223"/>
      <c r="P75" s="223"/>
      <c r="Q75" s="223"/>
      <c r="R75" s="224"/>
      <c r="S75" s="224"/>
      <c r="T75" s="224"/>
      <c r="U75" s="224"/>
      <c r="V75" s="224"/>
      <c r="W75" s="224"/>
      <c r="X75" s="224"/>
      <c r="Y75" s="224"/>
      <c r="Z75" s="214"/>
      <c r="AA75" s="214"/>
      <c r="AB75" s="214"/>
      <c r="AC75" s="214"/>
      <c r="AD75" s="214"/>
      <c r="AE75" s="214"/>
      <c r="AF75" s="214"/>
      <c r="AG75" s="214" t="s">
        <v>169</v>
      </c>
      <c r="AH75" s="214"/>
      <c r="AI75" s="214"/>
      <c r="AJ75" s="214"/>
      <c r="AK75" s="214"/>
      <c r="AL75" s="214"/>
      <c r="AM75" s="214"/>
      <c r="AN75" s="214"/>
      <c r="AO75" s="214"/>
      <c r="AP75" s="214"/>
      <c r="AQ75" s="214"/>
      <c r="AR75" s="214"/>
      <c r="AS75" s="214"/>
      <c r="AT75" s="214"/>
      <c r="AU75" s="214"/>
      <c r="AV75" s="214"/>
      <c r="AW75" s="214"/>
      <c r="AX75" s="214"/>
      <c r="AY75" s="214"/>
      <c r="AZ75" s="214"/>
      <c r="BA75" s="214"/>
      <c r="BB75" s="214"/>
      <c r="BC75" s="214"/>
      <c r="BD75" s="214"/>
      <c r="BE75" s="214"/>
      <c r="BF75" s="214"/>
      <c r="BG75" s="214"/>
      <c r="BH75" s="214"/>
    </row>
    <row r="76" spans="1:60" outlineLevel="3" x14ac:dyDescent="0.2">
      <c r="A76" s="221"/>
      <c r="B76" s="222"/>
      <c r="C76" s="254" t="s">
        <v>372</v>
      </c>
      <c r="D76" s="248"/>
      <c r="E76" s="248"/>
      <c r="F76" s="248"/>
      <c r="G76" s="248"/>
      <c r="H76" s="224"/>
      <c r="I76" s="224"/>
      <c r="J76" s="224"/>
      <c r="K76" s="224"/>
      <c r="L76" s="224"/>
      <c r="M76" s="224"/>
      <c r="N76" s="223"/>
      <c r="O76" s="223"/>
      <c r="P76" s="223"/>
      <c r="Q76" s="223"/>
      <c r="R76" s="224"/>
      <c r="S76" s="224"/>
      <c r="T76" s="224"/>
      <c r="U76" s="224"/>
      <c r="V76" s="224"/>
      <c r="W76" s="224"/>
      <c r="X76" s="224"/>
      <c r="Y76" s="224"/>
      <c r="Z76" s="214"/>
      <c r="AA76" s="214"/>
      <c r="AB76" s="214"/>
      <c r="AC76" s="214"/>
      <c r="AD76" s="214"/>
      <c r="AE76" s="214"/>
      <c r="AF76" s="214"/>
      <c r="AG76" s="214" t="s">
        <v>169</v>
      </c>
      <c r="AH76" s="214"/>
      <c r="AI76" s="214"/>
      <c r="AJ76" s="214"/>
      <c r="AK76" s="214"/>
      <c r="AL76" s="214"/>
      <c r="AM76" s="214"/>
      <c r="AN76" s="214"/>
      <c r="AO76" s="214"/>
      <c r="AP76" s="214"/>
      <c r="AQ76" s="214"/>
      <c r="AR76" s="214"/>
      <c r="AS76" s="214"/>
      <c r="AT76" s="214"/>
      <c r="AU76" s="214"/>
      <c r="AV76" s="214"/>
      <c r="AW76" s="214"/>
      <c r="AX76" s="214"/>
      <c r="AY76" s="214"/>
      <c r="AZ76" s="214"/>
      <c r="BA76" s="214"/>
      <c r="BB76" s="214"/>
      <c r="BC76" s="214"/>
      <c r="BD76" s="214"/>
      <c r="BE76" s="214"/>
      <c r="BF76" s="214"/>
      <c r="BG76" s="214"/>
      <c r="BH76" s="214"/>
    </row>
    <row r="77" spans="1:60" outlineLevel="1" x14ac:dyDescent="0.2">
      <c r="A77" s="238">
        <v>36</v>
      </c>
      <c r="B77" s="239" t="s">
        <v>373</v>
      </c>
      <c r="C77" s="250" t="s">
        <v>374</v>
      </c>
      <c r="D77" s="240" t="s">
        <v>297</v>
      </c>
      <c r="E77" s="241">
        <v>4</v>
      </c>
      <c r="F77" s="242"/>
      <c r="G77" s="243">
        <f>ROUND(E77*F77,2)</f>
        <v>0</v>
      </c>
      <c r="H77" s="242"/>
      <c r="I77" s="243">
        <f>ROUND(E77*H77,2)</f>
        <v>0</v>
      </c>
      <c r="J77" s="242"/>
      <c r="K77" s="243">
        <f>ROUND(E77*J77,2)</f>
        <v>0</v>
      </c>
      <c r="L77" s="243">
        <v>12</v>
      </c>
      <c r="M77" s="243">
        <f>G77*(1+L77/100)</f>
        <v>0</v>
      </c>
      <c r="N77" s="241">
        <v>0</v>
      </c>
      <c r="O77" s="241">
        <f>ROUND(E77*N77,2)</f>
        <v>0</v>
      </c>
      <c r="P77" s="241">
        <v>0</v>
      </c>
      <c r="Q77" s="241">
        <f>ROUND(E77*P77,2)</f>
        <v>0</v>
      </c>
      <c r="R77" s="243"/>
      <c r="S77" s="243" t="s">
        <v>166</v>
      </c>
      <c r="T77" s="244" t="s">
        <v>167</v>
      </c>
      <c r="U77" s="224">
        <v>0</v>
      </c>
      <c r="V77" s="224">
        <f>ROUND(E77*U77,2)</f>
        <v>0</v>
      </c>
      <c r="W77" s="224"/>
      <c r="X77" s="224" t="s">
        <v>147</v>
      </c>
      <c r="Y77" s="224" t="s">
        <v>148</v>
      </c>
      <c r="Z77" s="214"/>
      <c r="AA77" s="214"/>
      <c r="AB77" s="214"/>
      <c r="AC77" s="214"/>
      <c r="AD77" s="214"/>
      <c r="AE77" s="214"/>
      <c r="AF77" s="214"/>
      <c r="AG77" s="214" t="s">
        <v>149</v>
      </c>
      <c r="AH77" s="214"/>
      <c r="AI77" s="214"/>
      <c r="AJ77" s="214"/>
      <c r="AK77" s="214"/>
      <c r="AL77" s="214"/>
      <c r="AM77" s="214"/>
      <c r="AN77" s="214"/>
      <c r="AO77" s="214"/>
      <c r="AP77" s="214"/>
      <c r="AQ77" s="214"/>
      <c r="AR77" s="214"/>
      <c r="AS77" s="214"/>
      <c r="AT77" s="214"/>
      <c r="AU77" s="214"/>
      <c r="AV77" s="214"/>
      <c r="AW77" s="214"/>
      <c r="AX77" s="214"/>
      <c r="AY77" s="214"/>
      <c r="AZ77" s="214"/>
      <c r="BA77" s="214"/>
      <c r="BB77" s="214"/>
      <c r="BC77" s="214"/>
      <c r="BD77" s="214"/>
      <c r="BE77" s="214"/>
      <c r="BF77" s="214"/>
      <c r="BG77" s="214"/>
      <c r="BH77" s="214"/>
    </row>
    <row r="78" spans="1:60" outlineLevel="2" x14ac:dyDescent="0.2">
      <c r="A78" s="221"/>
      <c r="B78" s="222"/>
      <c r="C78" s="253" t="s">
        <v>375</v>
      </c>
      <c r="D78" s="247"/>
      <c r="E78" s="247"/>
      <c r="F78" s="247"/>
      <c r="G78" s="247"/>
      <c r="H78" s="224"/>
      <c r="I78" s="224"/>
      <c r="J78" s="224"/>
      <c r="K78" s="224"/>
      <c r="L78" s="224"/>
      <c r="M78" s="224"/>
      <c r="N78" s="223"/>
      <c r="O78" s="223"/>
      <c r="P78" s="223"/>
      <c r="Q78" s="223"/>
      <c r="R78" s="224"/>
      <c r="S78" s="224"/>
      <c r="T78" s="224"/>
      <c r="U78" s="224"/>
      <c r="V78" s="224"/>
      <c r="W78" s="224"/>
      <c r="X78" s="224"/>
      <c r="Y78" s="224"/>
      <c r="Z78" s="214"/>
      <c r="AA78" s="214"/>
      <c r="AB78" s="214"/>
      <c r="AC78" s="214"/>
      <c r="AD78" s="214"/>
      <c r="AE78" s="214"/>
      <c r="AF78" s="214"/>
      <c r="AG78" s="214" t="s">
        <v>169</v>
      </c>
      <c r="AH78" s="214"/>
      <c r="AI78" s="214"/>
      <c r="AJ78" s="214"/>
      <c r="AK78" s="214"/>
      <c r="AL78" s="214"/>
      <c r="AM78" s="214"/>
      <c r="AN78" s="214"/>
      <c r="AO78" s="214"/>
      <c r="AP78" s="214"/>
      <c r="AQ78" s="214"/>
      <c r="AR78" s="214"/>
      <c r="AS78" s="214"/>
      <c r="AT78" s="214"/>
      <c r="AU78" s="214"/>
      <c r="AV78" s="214"/>
      <c r="AW78" s="214"/>
      <c r="AX78" s="214"/>
      <c r="AY78" s="214"/>
      <c r="AZ78" s="214"/>
      <c r="BA78" s="214"/>
      <c r="BB78" s="214"/>
      <c r="BC78" s="214"/>
      <c r="BD78" s="214"/>
      <c r="BE78" s="214"/>
      <c r="BF78" s="214"/>
      <c r="BG78" s="214"/>
      <c r="BH78" s="214"/>
    </row>
    <row r="79" spans="1:60" outlineLevel="1" x14ac:dyDescent="0.2">
      <c r="A79" s="259">
        <v>37</v>
      </c>
      <c r="B79" s="260" t="s">
        <v>376</v>
      </c>
      <c r="C79" s="266" t="s">
        <v>377</v>
      </c>
      <c r="D79" s="261" t="s">
        <v>297</v>
      </c>
      <c r="E79" s="262">
        <v>20</v>
      </c>
      <c r="F79" s="263"/>
      <c r="G79" s="264">
        <f>ROUND(E79*F79,2)</f>
        <v>0</v>
      </c>
      <c r="H79" s="263"/>
      <c r="I79" s="264">
        <f>ROUND(E79*H79,2)</f>
        <v>0</v>
      </c>
      <c r="J79" s="263"/>
      <c r="K79" s="264">
        <f>ROUND(E79*J79,2)</f>
        <v>0</v>
      </c>
      <c r="L79" s="264">
        <v>12</v>
      </c>
      <c r="M79" s="264">
        <f>G79*(1+L79/100)</f>
        <v>0</v>
      </c>
      <c r="N79" s="262">
        <v>0</v>
      </c>
      <c r="O79" s="262">
        <f>ROUND(E79*N79,2)</f>
        <v>0</v>
      </c>
      <c r="P79" s="262">
        <v>0</v>
      </c>
      <c r="Q79" s="262">
        <f>ROUND(E79*P79,2)</f>
        <v>0</v>
      </c>
      <c r="R79" s="264"/>
      <c r="S79" s="264" t="s">
        <v>166</v>
      </c>
      <c r="T79" s="265" t="s">
        <v>167</v>
      </c>
      <c r="U79" s="224">
        <v>0</v>
      </c>
      <c r="V79" s="224">
        <f>ROUND(E79*U79,2)</f>
        <v>0</v>
      </c>
      <c r="W79" s="224"/>
      <c r="X79" s="224" t="s">
        <v>147</v>
      </c>
      <c r="Y79" s="224" t="s">
        <v>148</v>
      </c>
      <c r="Z79" s="214"/>
      <c r="AA79" s="214"/>
      <c r="AB79" s="214"/>
      <c r="AC79" s="214"/>
      <c r="AD79" s="214"/>
      <c r="AE79" s="214"/>
      <c r="AF79" s="214"/>
      <c r="AG79" s="214" t="s">
        <v>149</v>
      </c>
      <c r="AH79" s="214"/>
      <c r="AI79" s="214"/>
      <c r="AJ79" s="214"/>
      <c r="AK79" s="214"/>
      <c r="AL79" s="214"/>
      <c r="AM79" s="214"/>
      <c r="AN79" s="214"/>
      <c r="AO79" s="214"/>
      <c r="AP79" s="214"/>
      <c r="AQ79" s="214"/>
      <c r="AR79" s="214"/>
      <c r="AS79" s="214"/>
      <c r="AT79" s="214"/>
      <c r="AU79" s="214"/>
      <c r="AV79" s="214"/>
      <c r="AW79" s="214"/>
      <c r="AX79" s="214"/>
      <c r="AY79" s="214"/>
      <c r="AZ79" s="214"/>
      <c r="BA79" s="214"/>
      <c r="BB79" s="214"/>
      <c r="BC79" s="214"/>
      <c r="BD79" s="214"/>
      <c r="BE79" s="214"/>
      <c r="BF79" s="214"/>
      <c r="BG79" s="214"/>
      <c r="BH79" s="214"/>
    </row>
    <row r="80" spans="1:60" outlineLevel="1" x14ac:dyDescent="0.2">
      <c r="A80" s="259">
        <v>38</v>
      </c>
      <c r="B80" s="260" t="s">
        <v>378</v>
      </c>
      <c r="C80" s="266" t="s">
        <v>379</v>
      </c>
      <c r="D80" s="261" t="s">
        <v>297</v>
      </c>
      <c r="E80" s="262">
        <v>5</v>
      </c>
      <c r="F80" s="263"/>
      <c r="G80" s="264">
        <f>ROUND(E80*F80,2)</f>
        <v>0</v>
      </c>
      <c r="H80" s="263"/>
      <c r="I80" s="264">
        <f>ROUND(E80*H80,2)</f>
        <v>0</v>
      </c>
      <c r="J80" s="263"/>
      <c r="K80" s="264">
        <f>ROUND(E80*J80,2)</f>
        <v>0</v>
      </c>
      <c r="L80" s="264">
        <v>12</v>
      </c>
      <c r="M80" s="264">
        <f>G80*(1+L80/100)</f>
        <v>0</v>
      </c>
      <c r="N80" s="262">
        <v>0</v>
      </c>
      <c r="O80" s="262">
        <f>ROUND(E80*N80,2)</f>
        <v>0</v>
      </c>
      <c r="P80" s="262">
        <v>0</v>
      </c>
      <c r="Q80" s="262">
        <f>ROUND(E80*P80,2)</f>
        <v>0</v>
      </c>
      <c r="R80" s="264"/>
      <c r="S80" s="264" t="s">
        <v>166</v>
      </c>
      <c r="T80" s="265" t="s">
        <v>167</v>
      </c>
      <c r="U80" s="224">
        <v>0</v>
      </c>
      <c r="V80" s="224">
        <f>ROUND(E80*U80,2)</f>
        <v>0</v>
      </c>
      <c r="W80" s="224"/>
      <c r="X80" s="224" t="s">
        <v>147</v>
      </c>
      <c r="Y80" s="224" t="s">
        <v>148</v>
      </c>
      <c r="Z80" s="214"/>
      <c r="AA80" s="214"/>
      <c r="AB80" s="214"/>
      <c r="AC80" s="214"/>
      <c r="AD80" s="214"/>
      <c r="AE80" s="214"/>
      <c r="AF80" s="214"/>
      <c r="AG80" s="214" t="s">
        <v>149</v>
      </c>
      <c r="AH80" s="214"/>
      <c r="AI80" s="214"/>
      <c r="AJ80" s="214"/>
      <c r="AK80" s="214"/>
      <c r="AL80" s="214"/>
      <c r="AM80" s="214"/>
      <c r="AN80" s="214"/>
      <c r="AO80" s="214"/>
      <c r="AP80" s="214"/>
      <c r="AQ80" s="214"/>
      <c r="AR80" s="214"/>
      <c r="AS80" s="214"/>
      <c r="AT80" s="214"/>
      <c r="AU80" s="214"/>
      <c r="AV80" s="214"/>
      <c r="AW80" s="214"/>
      <c r="AX80" s="214"/>
      <c r="AY80" s="214"/>
      <c r="AZ80" s="214"/>
      <c r="BA80" s="214"/>
      <c r="BB80" s="214"/>
      <c r="BC80" s="214"/>
      <c r="BD80" s="214"/>
      <c r="BE80" s="214"/>
      <c r="BF80" s="214"/>
      <c r="BG80" s="214"/>
      <c r="BH80" s="214"/>
    </row>
    <row r="81" spans="1:60" outlineLevel="1" x14ac:dyDescent="0.2">
      <c r="A81" s="238">
        <v>39</v>
      </c>
      <c r="B81" s="239" t="s">
        <v>380</v>
      </c>
      <c r="C81" s="250" t="s">
        <v>381</v>
      </c>
      <c r="D81" s="240" t="s">
        <v>297</v>
      </c>
      <c r="E81" s="241">
        <v>30</v>
      </c>
      <c r="F81" s="242"/>
      <c r="G81" s="243">
        <f>ROUND(E81*F81,2)</f>
        <v>0</v>
      </c>
      <c r="H81" s="242"/>
      <c r="I81" s="243">
        <f>ROUND(E81*H81,2)</f>
        <v>0</v>
      </c>
      <c r="J81" s="242"/>
      <c r="K81" s="243">
        <f>ROUND(E81*J81,2)</f>
        <v>0</v>
      </c>
      <c r="L81" s="243">
        <v>12</v>
      </c>
      <c r="M81" s="243">
        <f>G81*(1+L81/100)</f>
        <v>0</v>
      </c>
      <c r="N81" s="241">
        <v>0</v>
      </c>
      <c r="O81" s="241">
        <f>ROUND(E81*N81,2)</f>
        <v>0</v>
      </c>
      <c r="P81" s="241">
        <v>0</v>
      </c>
      <c r="Q81" s="241">
        <f>ROUND(E81*P81,2)</f>
        <v>0</v>
      </c>
      <c r="R81" s="243"/>
      <c r="S81" s="243" t="s">
        <v>166</v>
      </c>
      <c r="T81" s="244" t="s">
        <v>167</v>
      </c>
      <c r="U81" s="224">
        <v>0</v>
      </c>
      <c r="V81" s="224">
        <f>ROUND(E81*U81,2)</f>
        <v>0</v>
      </c>
      <c r="W81" s="224"/>
      <c r="X81" s="224" t="s">
        <v>147</v>
      </c>
      <c r="Y81" s="224" t="s">
        <v>148</v>
      </c>
      <c r="Z81" s="214"/>
      <c r="AA81" s="214"/>
      <c r="AB81" s="214"/>
      <c r="AC81" s="214"/>
      <c r="AD81" s="214"/>
      <c r="AE81" s="214"/>
      <c r="AF81" s="214"/>
      <c r="AG81" s="214" t="s">
        <v>149</v>
      </c>
      <c r="AH81" s="214"/>
      <c r="AI81" s="214"/>
      <c r="AJ81" s="214"/>
      <c r="AK81" s="214"/>
      <c r="AL81" s="214"/>
      <c r="AM81" s="214"/>
      <c r="AN81" s="214"/>
      <c r="AO81" s="214"/>
      <c r="AP81" s="214"/>
      <c r="AQ81" s="214"/>
      <c r="AR81" s="214"/>
      <c r="AS81" s="214"/>
      <c r="AT81" s="214"/>
      <c r="AU81" s="214"/>
      <c r="AV81" s="214"/>
      <c r="AW81" s="214"/>
      <c r="AX81" s="214"/>
      <c r="AY81" s="214"/>
      <c r="AZ81" s="214"/>
      <c r="BA81" s="214"/>
      <c r="BB81" s="214"/>
      <c r="BC81" s="214"/>
      <c r="BD81" s="214"/>
      <c r="BE81" s="214"/>
      <c r="BF81" s="214"/>
      <c r="BG81" s="214"/>
      <c r="BH81" s="214"/>
    </row>
    <row r="82" spans="1:60" outlineLevel="2" x14ac:dyDescent="0.2">
      <c r="A82" s="221"/>
      <c r="B82" s="222"/>
      <c r="C82" s="253" t="s">
        <v>382</v>
      </c>
      <c r="D82" s="247"/>
      <c r="E82" s="247"/>
      <c r="F82" s="247"/>
      <c r="G82" s="247"/>
      <c r="H82" s="224"/>
      <c r="I82" s="224"/>
      <c r="J82" s="224"/>
      <c r="K82" s="224"/>
      <c r="L82" s="224"/>
      <c r="M82" s="224"/>
      <c r="N82" s="223"/>
      <c r="O82" s="223"/>
      <c r="P82" s="223"/>
      <c r="Q82" s="223"/>
      <c r="R82" s="224"/>
      <c r="S82" s="224"/>
      <c r="T82" s="224"/>
      <c r="U82" s="224"/>
      <c r="V82" s="224"/>
      <c r="W82" s="224"/>
      <c r="X82" s="224"/>
      <c r="Y82" s="224"/>
      <c r="Z82" s="214"/>
      <c r="AA82" s="214"/>
      <c r="AB82" s="214"/>
      <c r="AC82" s="214"/>
      <c r="AD82" s="214"/>
      <c r="AE82" s="214"/>
      <c r="AF82" s="214"/>
      <c r="AG82" s="214" t="s">
        <v>169</v>
      </c>
      <c r="AH82" s="214"/>
      <c r="AI82" s="214"/>
      <c r="AJ82" s="214"/>
      <c r="AK82" s="214"/>
      <c r="AL82" s="214"/>
      <c r="AM82" s="214"/>
      <c r="AN82" s="214"/>
      <c r="AO82" s="214"/>
      <c r="AP82" s="214"/>
      <c r="AQ82" s="214"/>
      <c r="AR82" s="214"/>
      <c r="AS82" s="214"/>
      <c r="AT82" s="214"/>
      <c r="AU82" s="214"/>
      <c r="AV82" s="214"/>
      <c r="AW82" s="214"/>
      <c r="AX82" s="214"/>
      <c r="AY82" s="214"/>
      <c r="AZ82" s="214"/>
      <c r="BA82" s="214"/>
      <c r="BB82" s="214"/>
      <c r="BC82" s="214"/>
      <c r="BD82" s="214"/>
      <c r="BE82" s="214"/>
      <c r="BF82" s="214"/>
      <c r="BG82" s="214"/>
      <c r="BH82" s="214"/>
    </row>
    <row r="83" spans="1:60" outlineLevel="1" x14ac:dyDescent="0.2">
      <c r="A83" s="238">
        <v>40</v>
      </c>
      <c r="B83" s="239" t="s">
        <v>383</v>
      </c>
      <c r="C83" s="250" t="s">
        <v>384</v>
      </c>
      <c r="D83" s="240" t="s">
        <v>161</v>
      </c>
      <c r="E83" s="241">
        <v>40</v>
      </c>
      <c r="F83" s="242"/>
      <c r="G83" s="243">
        <f>ROUND(E83*F83,2)</f>
        <v>0</v>
      </c>
      <c r="H83" s="242"/>
      <c r="I83" s="243">
        <f>ROUND(E83*H83,2)</f>
        <v>0</v>
      </c>
      <c r="J83" s="242"/>
      <c r="K83" s="243">
        <f>ROUND(E83*J83,2)</f>
        <v>0</v>
      </c>
      <c r="L83" s="243">
        <v>12</v>
      </c>
      <c r="M83" s="243">
        <f>G83*(1+L83/100)</f>
        <v>0</v>
      </c>
      <c r="N83" s="241">
        <v>0</v>
      </c>
      <c r="O83" s="241">
        <f>ROUND(E83*N83,2)</f>
        <v>0</v>
      </c>
      <c r="P83" s="241">
        <v>0</v>
      </c>
      <c r="Q83" s="241">
        <f>ROUND(E83*P83,2)</f>
        <v>0</v>
      </c>
      <c r="R83" s="243"/>
      <c r="S83" s="243" t="s">
        <v>166</v>
      </c>
      <c r="T83" s="244" t="s">
        <v>167</v>
      </c>
      <c r="U83" s="224">
        <v>0</v>
      </c>
      <c r="V83" s="224">
        <f>ROUND(E83*U83,2)</f>
        <v>0</v>
      </c>
      <c r="W83" s="224"/>
      <c r="X83" s="224" t="s">
        <v>147</v>
      </c>
      <c r="Y83" s="224" t="s">
        <v>148</v>
      </c>
      <c r="Z83" s="214"/>
      <c r="AA83" s="214"/>
      <c r="AB83" s="214"/>
      <c r="AC83" s="214"/>
      <c r="AD83" s="214"/>
      <c r="AE83" s="214"/>
      <c r="AF83" s="214"/>
      <c r="AG83" s="214" t="s">
        <v>149</v>
      </c>
      <c r="AH83" s="214"/>
      <c r="AI83" s="214"/>
      <c r="AJ83" s="214"/>
      <c r="AK83" s="214"/>
      <c r="AL83" s="214"/>
      <c r="AM83" s="214"/>
      <c r="AN83" s="214"/>
      <c r="AO83" s="214"/>
      <c r="AP83" s="214"/>
      <c r="AQ83" s="214"/>
      <c r="AR83" s="214"/>
      <c r="AS83" s="214"/>
      <c r="AT83" s="214"/>
      <c r="AU83" s="214"/>
      <c r="AV83" s="214"/>
      <c r="AW83" s="214"/>
      <c r="AX83" s="214"/>
      <c r="AY83" s="214"/>
      <c r="AZ83" s="214"/>
      <c r="BA83" s="214"/>
      <c r="BB83" s="214"/>
      <c r="BC83" s="214"/>
      <c r="BD83" s="214"/>
      <c r="BE83" s="214"/>
      <c r="BF83" s="214"/>
      <c r="BG83" s="214"/>
      <c r="BH83" s="214"/>
    </row>
    <row r="84" spans="1:60" outlineLevel="2" x14ac:dyDescent="0.2">
      <c r="A84" s="221"/>
      <c r="B84" s="222"/>
      <c r="C84" s="253" t="s">
        <v>385</v>
      </c>
      <c r="D84" s="247"/>
      <c r="E84" s="247"/>
      <c r="F84" s="247"/>
      <c r="G84" s="247"/>
      <c r="H84" s="224"/>
      <c r="I84" s="224"/>
      <c r="J84" s="224"/>
      <c r="K84" s="224"/>
      <c r="L84" s="224"/>
      <c r="M84" s="224"/>
      <c r="N84" s="223"/>
      <c r="O84" s="223"/>
      <c r="P84" s="223"/>
      <c r="Q84" s="223"/>
      <c r="R84" s="224"/>
      <c r="S84" s="224"/>
      <c r="T84" s="224"/>
      <c r="U84" s="224"/>
      <c r="V84" s="224"/>
      <c r="W84" s="224"/>
      <c r="X84" s="224"/>
      <c r="Y84" s="224"/>
      <c r="Z84" s="214"/>
      <c r="AA84" s="214"/>
      <c r="AB84" s="214"/>
      <c r="AC84" s="214"/>
      <c r="AD84" s="214"/>
      <c r="AE84" s="214"/>
      <c r="AF84" s="214"/>
      <c r="AG84" s="214" t="s">
        <v>169</v>
      </c>
      <c r="AH84" s="214"/>
      <c r="AI84" s="214"/>
      <c r="AJ84" s="214"/>
      <c r="AK84" s="214"/>
      <c r="AL84" s="214"/>
      <c r="AM84" s="214"/>
      <c r="AN84" s="214"/>
      <c r="AO84" s="214"/>
      <c r="AP84" s="214"/>
      <c r="AQ84" s="214"/>
      <c r="AR84" s="214"/>
      <c r="AS84" s="214"/>
      <c r="AT84" s="214"/>
      <c r="AU84" s="214"/>
      <c r="AV84" s="214"/>
      <c r="AW84" s="214"/>
      <c r="AX84" s="214"/>
      <c r="AY84" s="214"/>
      <c r="AZ84" s="214"/>
      <c r="BA84" s="214"/>
      <c r="BB84" s="214"/>
      <c r="BC84" s="214"/>
      <c r="BD84" s="214"/>
      <c r="BE84" s="214"/>
      <c r="BF84" s="214"/>
      <c r="BG84" s="214"/>
      <c r="BH84" s="214"/>
    </row>
    <row r="85" spans="1:60" outlineLevel="1" x14ac:dyDescent="0.2">
      <c r="A85" s="238">
        <v>41</v>
      </c>
      <c r="B85" s="239" t="s">
        <v>386</v>
      </c>
      <c r="C85" s="250" t="s">
        <v>387</v>
      </c>
      <c r="D85" s="240" t="s">
        <v>282</v>
      </c>
      <c r="E85" s="241">
        <v>2</v>
      </c>
      <c r="F85" s="242"/>
      <c r="G85" s="243">
        <f>ROUND(E85*F85,2)</f>
        <v>0</v>
      </c>
      <c r="H85" s="242"/>
      <c r="I85" s="243">
        <f>ROUND(E85*H85,2)</f>
        <v>0</v>
      </c>
      <c r="J85" s="242"/>
      <c r="K85" s="243">
        <f>ROUND(E85*J85,2)</f>
        <v>0</v>
      </c>
      <c r="L85" s="243">
        <v>12</v>
      </c>
      <c r="M85" s="243">
        <f>G85*(1+L85/100)</f>
        <v>0</v>
      </c>
      <c r="N85" s="241">
        <v>0</v>
      </c>
      <c r="O85" s="241">
        <f>ROUND(E85*N85,2)</f>
        <v>0</v>
      </c>
      <c r="P85" s="241">
        <v>0</v>
      </c>
      <c r="Q85" s="241">
        <f>ROUND(E85*P85,2)</f>
        <v>0</v>
      </c>
      <c r="R85" s="243"/>
      <c r="S85" s="243" t="s">
        <v>166</v>
      </c>
      <c r="T85" s="244" t="s">
        <v>167</v>
      </c>
      <c r="U85" s="224">
        <v>0</v>
      </c>
      <c r="V85" s="224">
        <f>ROUND(E85*U85,2)</f>
        <v>0</v>
      </c>
      <c r="W85" s="224"/>
      <c r="X85" s="224" t="s">
        <v>147</v>
      </c>
      <c r="Y85" s="224" t="s">
        <v>148</v>
      </c>
      <c r="Z85" s="214"/>
      <c r="AA85" s="214"/>
      <c r="AB85" s="214"/>
      <c r="AC85" s="214"/>
      <c r="AD85" s="214"/>
      <c r="AE85" s="214"/>
      <c r="AF85" s="214"/>
      <c r="AG85" s="214" t="s">
        <v>149</v>
      </c>
      <c r="AH85" s="214"/>
      <c r="AI85" s="214"/>
      <c r="AJ85" s="214"/>
      <c r="AK85" s="214"/>
      <c r="AL85" s="214"/>
      <c r="AM85" s="214"/>
      <c r="AN85" s="214"/>
      <c r="AO85" s="214"/>
      <c r="AP85" s="214"/>
      <c r="AQ85" s="214"/>
      <c r="AR85" s="214"/>
      <c r="AS85" s="214"/>
      <c r="AT85" s="214"/>
      <c r="AU85" s="214"/>
      <c r="AV85" s="214"/>
      <c r="AW85" s="214"/>
      <c r="AX85" s="214"/>
      <c r="AY85" s="214"/>
      <c r="AZ85" s="214"/>
      <c r="BA85" s="214"/>
      <c r="BB85" s="214"/>
      <c r="BC85" s="214"/>
      <c r="BD85" s="214"/>
      <c r="BE85" s="214"/>
      <c r="BF85" s="214"/>
      <c r="BG85" s="214"/>
      <c r="BH85" s="214"/>
    </row>
    <row r="86" spans="1:60" outlineLevel="2" x14ac:dyDescent="0.2">
      <c r="A86" s="221"/>
      <c r="B86" s="222"/>
      <c r="C86" s="253" t="s">
        <v>283</v>
      </c>
      <c r="D86" s="247"/>
      <c r="E86" s="247"/>
      <c r="F86" s="247"/>
      <c r="G86" s="247"/>
      <c r="H86" s="224"/>
      <c r="I86" s="224"/>
      <c r="J86" s="224"/>
      <c r="K86" s="224"/>
      <c r="L86" s="224"/>
      <c r="M86" s="224"/>
      <c r="N86" s="223"/>
      <c r="O86" s="223"/>
      <c r="P86" s="223"/>
      <c r="Q86" s="223"/>
      <c r="R86" s="224"/>
      <c r="S86" s="224"/>
      <c r="T86" s="224"/>
      <c r="U86" s="224"/>
      <c r="V86" s="224"/>
      <c r="W86" s="224"/>
      <c r="X86" s="224"/>
      <c r="Y86" s="224"/>
      <c r="Z86" s="214"/>
      <c r="AA86" s="214"/>
      <c r="AB86" s="214"/>
      <c r="AC86" s="214"/>
      <c r="AD86" s="214"/>
      <c r="AE86" s="214"/>
      <c r="AF86" s="214"/>
      <c r="AG86" s="214" t="s">
        <v>169</v>
      </c>
      <c r="AH86" s="214"/>
      <c r="AI86" s="214"/>
      <c r="AJ86" s="214"/>
      <c r="AK86" s="214"/>
      <c r="AL86" s="214"/>
      <c r="AM86" s="214"/>
      <c r="AN86" s="214"/>
      <c r="AO86" s="214"/>
      <c r="AP86" s="214"/>
      <c r="AQ86" s="214"/>
      <c r="AR86" s="214"/>
      <c r="AS86" s="214"/>
      <c r="AT86" s="214"/>
      <c r="AU86" s="214"/>
      <c r="AV86" s="214"/>
      <c r="AW86" s="214"/>
      <c r="AX86" s="214"/>
      <c r="AY86" s="214"/>
      <c r="AZ86" s="214"/>
      <c r="BA86" s="214"/>
      <c r="BB86" s="214"/>
      <c r="BC86" s="214"/>
      <c r="BD86" s="214"/>
      <c r="BE86" s="214"/>
      <c r="BF86" s="214"/>
      <c r="BG86" s="214"/>
      <c r="BH86" s="214"/>
    </row>
    <row r="87" spans="1:60" outlineLevel="1" x14ac:dyDescent="0.2">
      <c r="A87" s="238">
        <v>42</v>
      </c>
      <c r="B87" s="239" t="s">
        <v>388</v>
      </c>
      <c r="C87" s="250" t="s">
        <v>389</v>
      </c>
      <c r="D87" s="240" t="s">
        <v>282</v>
      </c>
      <c r="E87" s="241">
        <v>2</v>
      </c>
      <c r="F87" s="242"/>
      <c r="G87" s="243">
        <f>ROUND(E87*F87,2)</f>
        <v>0</v>
      </c>
      <c r="H87" s="242"/>
      <c r="I87" s="243">
        <f>ROUND(E87*H87,2)</f>
        <v>0</v>
      </c>
      <c r="J87" s="242"/>
      <c r="K87" s="243">
        <f>ROUND(E87*J87,2)</f>
        <v>0</v>
      </c>
      <c r="L87" s="243">
        <v>12</v>
      </c>
      <c r="M87" s="243">
        <f>G87*(1+L87/100)</f>
        <v>0</v>
      </c>
      <c r="N87" s="241">
        <v>0</v>
      </c>
      <c r="O87" s="241">
        <f>ROUND(E87*N87,2)</f>
        <v>0</v>
      </c>
      <c r="P87" s="241">
        <v>0</v>
      </c>
      <c r="Q87" s="241">
        <f>ROUND(E87*P87,2)</f>
        <v>0</v>
      </c>
      <c r="R87" s="243"/>
      <c r="S87" s="243" t="s">
        <v>166</v>
      </c>
      <c r="T87" s="244" t="s">
        <v>167</v>
      </c>
      <c r="U87" s="224">
        <v>0</v>
      </c>
      <c r="V87" s="224">
        <f>ROUND(E87*U87,2)</f>
        <v>0</v>
      </c>
      <c r="W87" s="224"/>
      <c r="X87" s="224" t="s">
        <v>147</v>
      </c>
      <c r="Y87" s="224" t="s">
        <v>148</v>
      </c>
      <c r="Z87" s="214"/>
      <c r="AA87" s="214"/>
      <c r="AB87" s="214"/>
      <c r="AC87" s="214"/>
      <c r="AD87" s="214"/>
      <c r="AE87" s="214"/>
      <c r="AF87" s="214"/>
      <c r="AG87" s="214" t="s">
        <v>149</v>
      </c>
      <c r="AH87" s="214"/>
      <c r="AI87" s="214"/>
      <c r="AJ87" s="214"/>
      <c r="AK87" s="214"/>
      <c r="AL87" s="214"/>
      <c r="AM87" s="214"/>
      <c r="AN87" s="214"/>
      <c r="AO87" s="214"/>
      <c r="AP87" s="214"/>
      <c r="AQ87" s="214"/>
      <c r="AR87" s="214"/>
      <c r="AS87" s="214"/>
      <c r="AT87" s="214"/>
      <c r="AU87" s="214"/>
      <c r="AV87" s="214"/>
      <c r="AW87" s="214"/>
      <c r="AX87" s="214"/>
      <c r="AY87" s="214"/>
      <c r="AZ87" s="214"/>
      <c r="BA87" s="214"/>
      <c r="BB87" s="214"/>
      <c r="BC87" s="214"/>
      <c r="BD87" s="214"/>
      <c r="BE87" s="214"/>
      <c r="BF87" s="214"/>
      <c r="BG87" s="214"/>
      <c r="BH87" s="214"/>
    </row>
    <row r="88" spans="1:60" outlineLevel="2" x14ac:dyDescent="0.2">
      <c r="A88" s="221"/>
      <c r="B88" s="222"/>
      <c r="C88" s="253" t="s">
        <v>283</v>
      </c>
      <c r="D88" s="247"/>
      <c r="E88" s="247"/>
      <c r="F88" s="247"/>
      <c r="G88" s="247"/>
      <c r="H88" s="224"/>
      <c r="I88" s="224"/>
      <c r="J88" s="224"/>
      <c r="K88" s="224"/>
      <c r="L88" s="224"/>
      <c r="M88" s="224"/>
      <c r="N88" s="223"/>
      <c r="O88" s="223"/>
      <c r="P88" s="223"/>
      <c r="Q88" s="223"/>
      <c r="R88" s="224"/>
      <c r="S88" s="224"/>
      <c r="T88" s="224"/>
      <c r="U88" s="224"/>
      <c r="V88" s="224"/>
      <c r="W88" s="224"/>
      <c r="X88" s="224"/>
      <c r="Y88" s="224"/>
      <c r="Z88" s="214"/>
      <c r="AA88" s="214"/>
      <c r="AB88" s="214"/>
      <c r="AC88" s="214"/>
      <c r="AD88" s="214"/>
      <c r="AE88" s="214"/>
      <c r="AF88" s="214"/>
      <c r="AG88" s="214" t="s">
        <v>169</v>
      </c>
      <c r="AH88" s="214"/>
      <c r="AI88" s="214"/>
      <c r="AJ88" s="214"/>
      <c r="AK88" s="214"/>
      <c r="AL88" s="214"/>
      <c r="AM88" s="214"/>
      <c r="AN88" s="214"/>
      <c r="AO88" s="214"/>
      <c r="AP88" s="214"/>
      <c r="AQ88" s="214"/>
      <c r="AR88" s="214"/>
      <c r="AS88" s="214"/>
      <c r="AT88" s="214"/>
      <c r="AU88" s="214"/>
      <c r="AV88" s="214"/>
      <c r="AW88" s="214"/>
      <c r="AX88" s="214"/>
      <c r="AY88" s="214"/>
      <c r="AZ88" s="214"/>
      <c r="BA88" s="214"/>
      <c r="BB88" s="214"/>
      <c r="BC88" s="214"/>
      <c r="BD88" s="214"/>
      <c r="BE88" s="214"/>
      <c r="BF88" s="214"/>
      <c r="BG88" s="214"/>
      <c r="BH88" s="214"/>
    </row>
    <row r="89" spans="1:60" outlineLevel="1" x14ac:dyDescent="0.2">
      <c r="A89" s="238">
        <v>43</v>
      </c>
      <c r="B89" s="239" t="s">
        <v>390</v>
      </c>
      <c r="C89" s="250" t="s">
        <v>391</v>
      </c>
      <c r="D89" s="240" t="s">
        <v>282</v>
      </c>
      <c r="E89" s="241">
        <v>8</v>
      </c>
      <c r="F89" s="242"/>
      <c r="G89" s="243">
        <f>ROUND(E89*F89,2)</f>
        <v>0</v>
      </c>
      <c r="H89" s="242"/>
      <c r="I89" s="243">
        <f>ROUND(E89*H89,2)</f>
        <v>0</v>
      </c>
      <c r="J89" s="242"/>
      <c r="K89" s="243">
        <f>ROUND(E89*J89,2)</f>
        <v>0</v>
      </c>
      <c r="L89" s="243">
        <v>12</v>
      </c>
      <c r="M89" s="243">
        <f>G89*(1+L89/100)</f>
        <v>0</v>
      </c>
      <c r="N89" s="241">
        <v>0</v>
      </c>
      <c r="O89" s="241">
        <f>ROUND(E89*N89,2)</f>
        <v>0</v>
      </c>
      <c r="P89" s="241">
        <v>0</v>
      </c>
      <c r="Q89" s="241">
        <f>ROUND(E89*P89,2)</f>
        <v>0</v>
      </c>
      <c r="R89" s="243"/>
      <c r="S89" s="243" t="s">
        <v>166</v>
      </c>
      <c r="T89" s="244" t="s">
        <v>167</v>
      </c>
      <c r="U89" s="224">
        <v>0</v>
      </c>
      <c r="V89" s="224">
        <f>ROUND(E89*U89,2)</f>
        <v>0</v>
      </c>
      <c r="W89" s="224"/>
      <c r="X89" s="224" t="s">
        <v>147</v>
      </c>
      <c r="Y89" s="224" t="s">
        <v>148</v>
      </c>
      <c r="Z89" s="214"/>
      <c r="AA89" s="214"/>
      <c r="AB89" s="214"/>
      <c r="AC89" s="214"/>
      <c r="AD89" s="214"/>
      <c r="AE89" s="214"/>
      <c r="AF89" s="214"/>
      <c r="AG89" s="214" t="s">
        <v>149</v>
      </c>
      <c r="AH89" s="214"/>
      <c r="AI89" s="214"/>
      <c r="AJ89" s="214"/>
      <c r="AK89" s="214"/>
      <c r="AL89" s="214"/>
      <c r="AM89" s="214"/>
      <c r="AN89" s="214"/>
      <c r="AO89" s="214"/>
      <c r="AP89" s="214"/>
      <c r="AQ89" s="214"/>
      <c r="AR89" s="214"/>
      <c r="AS89" s="214"/>
      <c r="AT89" s="214"/>
      <c r="AU89" s="214"/>
      <c r="AV89" s="214"/>
      <c r="AW89" s="214"/>
      <c r="AX89" s="214"/>
      <c r="AY89" s="214"/>
      <c r="AZ89" s="214"/>
      <c r="BA89" s="214"/>
      <c r="BB89" s="214"/>
      <c r="BC89" s="214"/>
      <c r="BD89" s="214"/>
      <c r="BE89" s="214"/>
      <c r="BF89" s="214"/>
      <c r="BG89" s="214"/>
      <c r="BH89" s="214"/>
    </row>
    <row r="90" spans="1:60" outlineLevel="2" x14ac:dyDescent="0.2">
      <c r="A90" s="221"/>
      <c r="B90" s="222"/>
      <c r="C90" s="253" t="s">
        <v>283</v>
      </c>
      <c r="D90" s="247"/>
      <c r="E90" s="247"/>
      <c r="F90" s="247"/>
      <c r="G90" s="247"/>
      <c r="H90" s="224"/>
      <c r="I90" s="224"/>
      <c r="J90" s="224"/>
      <c r="K90" s="224"/>
      <c r="L90" s="224"/>
      <c r="M90" s="224"/>
      <c r="N90" s="223"/>
      <c r="O90" s="223"/>
      <c r="P90" s="223"/>
      <c r="Q90" s="223"/>
      <c r="R90" s="224"/>
      <c r="S90" s="224"/>
      <c r="T90" s="224"/>
      <c r="U90" s="224"/>
      <c r="V90" s="224"/>
      <c r="W90" s="224"/>
      <c r="X90" s="224"/>
      <c r="Y90" s="224"/>
      <c r="Z90" s="214"/>
      <c r="AA90" s="214"/>
      <c r="AB90" s="214"/>
      <c r="AC90" s="214"/>
      <c r="AD90" s="214"/>
      <c r="AE90" s="214"/>
      <c r="AF90" s="214"/>
      <c r="AG90" s="214" t="s">
        <v>169</v>
      </c>
      <c r="AH90" s="214"/>
      <c r="AI90" s="214"/>
      <c r="AJ90" s="214"/>
      <c r="AK90" s="214"/>
      <c r="AL90" s="214"/>
      <c r="AM90" s="214"/>
      <c r="AN90" s="214"/>
      <c r="AO90" s="214"/>
      <c r="AP90" s="214"/>
      <c r="AQ90" s="214"/>
      <c r="AR90" s="214"/>
      <c r="AS90" s="214"/>
      <c r="AT90" s="214"/>
      <c r="AU90" s="214"/>
      <c r="AV90" s="214"/>
      <c r="AW90" s="214"/>
      <c r="AX90" s="214"/>
      <c r="AY90" s="214"/>
      <c r="AZ90" s="214"/>
      <c r="BA90" s="214"/>
      <c r="BB90" s="214"/>
      <c r="BC90" s="214"/>
      <c r="BD90" s="214"/>
      <c r="BE90" s="214"/>
      <c r="BF90" s="214"/>
      <c r="BG90" s="214"/>
      <c r="BH90" s="214"/>
    </row>
    <row r="91" spans="1:60" outlineLevel="1" x14ac:dyDescent="0.2">
      <c r="A91" s="238">
        <v>44</v>
      </c>
      <c r="B91" s="239" t="s">
        <v>392</v>
      </c>
      <c r="C91" s="250" t="s">
        <v>393</v>
      </c>
      <c r="D91" s="240" t="s">
        <v>316</v>
      </c>
      <c r="E91" s="241">
        <v>1</v>
      </c>
      <c r="F91" s="242"/>
      <c r="G91" s="243">
        <f>ROUND(E91*F91,2)</f>
        <v>0</v>
      </c>
      <c r="H91" s="242"/>
      <c r="I91" s="243">
        <f>ROUND(E91*H91,2)</f>
        <v>0</v>
      </c>
      <c r="J91" s="242"/>
      <c r="K91" s="243">
        <f>ROUND(E91*J91,2)</f>
        <v>0</v>
      </c>
      <c r="L91" s="243">
        <v>12</v>
      </c>
      <c r="M91" s="243">
        <f>G91*(1+L91/100)</f>
        <v>0</v>
      </c>
      <c r="N91" s="241">
        <v>0</v>
      </c>
      <c r="O91" s="241">
        <f>ROUND(E91*N91,2)</f>
        <v>0</v>
      </c>
      <c r="P91" s="241">
        <v>0</v>
      </c>
      <c r="Q91" s="241">
        <f>ROUND(E91*P91,2)</f>
        <v>0</v>
      </c>
      <c r="R91" s="243"/>
      <c r="S91" s="243" t="s">
        <v>166</v>
      </c>
      <c r="T91" s="244" t="s">
        <v>167</v>
      </c>
      <c r="U91" s="224">
        <v>0</v>
      </c>
      <c r="V91" s="224">
        <f>ROUND(E91*U91,2)</f>
        <v>0</v>
      </c>
      <c r="W91" s="224"/>
      <c r="X91" s="224" t="s">
        <v>147</v>
      </c>
      <c r="Y91" s="224" t="s">
        <v>148</v>
      </c>
      <c r="Z91" s="214"/>
      <c r="AA91" s="214"/>
      <c r="AB91" s="214"/>
      <c r="AC91" s="214"/>
      <c r="AD91" s="214"/>
      <c r="AE91" s="214"/>
      <c r="AF91" s="214"/>
      <c r="AG91" s="214" t="s">
        <v>149</v>
      </c>
      <c r="AH91" s="214"/>
      <c r="AI91" s="214"/>
      <c r="AJ91" s="214"/>
      <c r="AK91" s="214"/>
      <c r="AL91" s="214"/>
      <c r="AM91" s="214"/>
      <c r="AN91" s="214"/>
      <c r="AO91" s="214"/>
      <c r="AP91" s="214"/>
      <c r="AQ91" s="214"/>
      <c r="AR91" s="214"/>
      <c r="AS91" s="214"/>
      <c r="AT91" s="214"/>
      <c r="AU91" s="214"/>
      <c r="AV91" s="214"/>
      <c r="AW91" s="214"/>
      <c r="AX91" s="214"/>
      <c r="AY91" s="214"/>
      <c r="AZ91" s="214"/>
      <c r="BA91" s="214"/>
      <c r="BB91" s="214"/>
      <c r="BC91" s="214"/>
      <c r="BD91" s="214"/>
      <c r="BE91" s="214"/>
      <c r="BF91" s="214"/>
      <c r="BG91" s="214"/>
      <c r="BH91" s="214"/>
    </row>
    <row r="92" spans="1:60" outlineLevel="2" x14ac:dyDescent="0.2">
      <c r="A92" s="221"/>
      <c r="B92" s="222"/>
      <c r="C92" s="253" t="s">
        <v>283</v>
      </c>
      <c r="D92" s="247"/>
      <c r="E92" s="247"/>
      <c r="F92" s="247"/>
      <c r="G92" s="247"/>
      <c r="H92" s="224"/>
      <c r="I92" s="224"/>
      <c r="J92" s="224"/>
      <c r="K92" s="224"/>
      <c r="L92" s="224"/>
      <c r="M92" s="224"/>
      <c r="N92" s="223"/>
      <c r="O92" s="223"/>
      <c r="P92" s="223"/>
      <c r="Q92" s="223"/>
      <c r="R92" s="224"/>
      <c r="S92" s="224"/>
      <c r="T92" s="224"/>
      <c r="U92" s="224"/>
      <c r="V92" s="224"/>
      <c r="W92" s="224"/>
      <c r="X92" s="224"/>
      <c r="Y92" s="224"/>
      <c r="Z92" s="214"/>
      <c r="AA92" s="214"/>
      <c r="AB92" s="214"/>
      <c r="AC92" s="214"/>
      <c r="AD92" s="214"/>
      <c r="AE92" s="214"/>
      <c r="AF92" s="214"/>
      <c r="AG92" s="214" t="s">
        <v>169</v>
      </c>
      <c r="AH92" s="214"/>
      <c r="AI92" s="214"/>
      <c r="AJ92" s="214"/>
      <c r="AK92" s="214"/>
      <c r="AL92" s="214"/>
      <c r="AM92" s="214"/>
      <c r="AN92" s="214"/>
      <c r="AO92" s="214"/>
      <c r="AP92" s="214"/>
      <c r="AQ92" s="214"/>
      <c r="AR92" s="214"/>
      <c r="AS92" s="214"/>
      <c r="AT92" s="214"/>
      <c r="AU92" s="214"/>
      <c r="AV92" s="214"/>
      <c r="AW92" s="214"/>
      <c r="AX92" s="214"/>
      <c r="AY92" s="214"/>
      <c r="AZ92" s="214"/>
      <c r="BA92" s="214"/>
      <c r="BB92" s="214"/>
      <c r="BC92" s="214"/>
      <c r="BD92" s="214"/>
      <c r="BE92" s="214"/>
      <c r="BF92" s="214"/>
      <c r="BG92" s="214"/>
      <c r="BH92" s="214"/>
    </row>
    <row r="93" spans="1:60" outlineLevel="1" x14ac:dyDescent="0.2">
      <c r="A93" s="238">
        <v>45</v>
      </c>
      <c r="B93" s="239" t="s">
        <v>394</v>
      </c>
      <c r="C93" s="250" t="s">
        <v>395</v>
      </c>
      <c r="D93" s="240" t="s">
        <v>282</v>
      </c>
      <c r="E93" s="241">
        <v>6</v>
      </c>
      <c r="F93" s="242"/>
      <c r="G93" s="243">
        <f>ROUND(E93*F93,2)</f>
        <v>0</v>
      </c>
      <c r="H93" s="242"/>
      <c r="I93" s="243">
        <f>ROUND(E93*H93,2)</f>
        <v>0</v>
      </c>
      <c r="J93" s="242"/>
      <c r="K93" s="243">
        <f>ROUND(E93*J93,2)</f>
        <v>0</v>
      </c>
      <c r="L93" s="243">
        <v>12</v>
      </c>
      <c r="M93" s="243">
        <f>G93*(1+L93/100)</f>
        <v>0</v>
      </c>
      <c r="N93" s="241">
        <v>0</v>
      </c>
      <c r="O93" s="241">
        <f>ROUND(E93*N93,2)</f>
        <v>0</v>
      </c>
      <c r="P93" s="241">
        <v>0</v>
      </c>
      <c r="Q93" s="241">
        <f>ROUND(E93*P93,2)</f>
        <v>0</v>
      </c>
      <c r="R93" s="243"/>
      <c r="S93" s="243" t="s">
        <v>166</v>
      </c>
      <c r="T93" s="244" t="s">
        <v>167</v>
      </c>
      <c r="U93" s="224">
        <v>0</v>
      </c>
      <c r="V93" s="224">
        <f>ROUND(E93*U93,2)</f>
        <v>0</v>
      </c>
      <c r="W93" s="224"/>
      <c r="X93" s="224" t="s">
        <v>147</v>
      </c>
      <c r="Y93" s="224" t="s">
        <v>148</v>
      </c>
      <c r="Z93" s="214"/>
      <c r="AA93" s="214"/>
      <c r="AB93" s="214"/>
      <c r="AC93" s="214"/>
      <c r="AD93" s="214"/>
      <c r="AE93" s="214"/>
      <c r="AF93" s="214"/>
      <c r="AG93" s="214" t="s">
        <v>149</v>
      </c>
      <c r="AH93" s="214"/>
      <c r="AI93" s="214"/>
      <c r="AJ93" s="214"/>
      <c r="AK93" s="214"/>
      <c r="AL93" s="214"/>
      <c r="AM93" s="214"/>
      <c r="AN93" s="214"/>
      <c r="AO93" s="214"/>
      <c r="AP93" s="214"/>
      <c r="AQ93" s="214"/>
      <c r="AR93" s="214"/>
      <c r="AS93" s="214"/>
      <c r="AT93" s="214"/>
      <c r="AU93" s="214"/>
      <c r="AV93" s="214"/>
      <c r="AW93" s="214"/>
      <c r="AX93" s="214"/>
      <c r="AY93" s="214"/>
      <c r="AZ93" s="214"/>
      <c r="BA93" s="214"/>
      <c r="BB93" s="214"/>
      <c r="BC93" s="214"/>
      <c r="BD93" s="214"/>
      <c r="BE93" s="214"/>
      <c r="BF93" s="214"/>
      <c r="BG93" s="214"/>
      <c r="BH93" s="214"/>
    </row>
    <row r="94" spans="1:60" outlineLevel="2" x14ac:dyDescent="0.2">
      <c r="A94" s="221"/>
      <c r="B94" s="222"/>
      <c r="C94" s="253" t="s">
        <v>396</v>
      </c>
      <c r="D94" s="247"/>
      <c r="E94" s="247"/>
      <c r="F94" s="247"/>
      <c r="G94" s="247"/>
      <c r="H94" s="224"/>
      <c r="I94" s="224"/>
      <c r="J94" s="224"/>
      <c r="K94" s="224"/>
      <c r="L94" s="224"/>
      <c r="M94" s="224"/>
      <c r="N94" s="223"/>
      <c r="O94" s="223"/>
      <c r="P94" s="223"/>
      <c r="Q94" s="223"/>
      <c r="R94" s="224"/>
      <c r="S94" s="224"/>
      <c r="T94" s="224"/>
      <c r="U94" s="224"/>
      <c r="V94" s="224"/>
      <c r="W94" s="224"/>
      <c r="X94" s="224"/>
      <c r="Y94" s="224"/>
      <c r="Z94" s="214"/>
      <c r="AA94" s="214"/>
      <c r="AB94" s="214"/>
      <c r="AC94" s="214"/>
      <c r="AD94" s="214"/>
      <c r="AE94" s="214"/>
      <c r="AF94" s="214"/>
      <c r="AG94" s="214" t="s">
        <v>169</v>
      </c>
      <c r="AH94" s="214"/>
      <c r="AI94" s="214"/>
      <c r="AJ94" s="214"/>
      <c r="AK94" s="214"/>
      <c r="AL94" s="214"/>
      <c r="AM94" s="214"/>
      <c r="AN94" s="214"/>
      <c r="AO94" s="214"/>
      <c r="AP94" s="214"/>
      <c r="AQ94" s="214"/>
      <c r="AR94" s="214"/>
      <c r="AS94" s="214"/>
      <c r="AT94" s="214"/>
      <c r="AU94" s="214"/>
      <c r="AV94" s="214"/>
      <c r="AW94" s="214"/>
      <c r="AX94" s="214"/>
      <c r="AY94" s="214"/>
      <c r="AZ94" s="214"/>
      <c r="BA94" s="214"/>
      <c r="BB94" s="214"/>
      <c r="BC94" s="214"/>
      <c r="BD94" s="214"/>
      <c r="BE94" s="214"/>
      <c r="BF94" s="214"/>
      <c r="BG94" s="214"/>
      <c r="BH94" s="214"/>
    </row>
    <row r="95" spans="1:60" outlineLevel="3" x14ac:dyDescent="0.2">
      <c r="A95" s="221"/>
      <c r="B95" s="222"/>
      <c r="C95" s="254" t="s">
        <v>397</v>
      </c>
      <c r="D95" s="248"/>
      <c r="E95" s="248"/>
      <c r="F95" s="248"/>
      <c r="G95" s="248"/>
      <c r="H95" s="224"/>
      <c r="I95" s="224"/>
      <c r="J95" s="224"/>
      <c r="K95" s="224"/>
      <c r="L95" s="224"/>
      <c r="M95" s="224"/>
      <c r="N95" s="223"/>
      <c r="O95" s="223"/>
      <c r="P95" s="223"/>
      <c r="Q95" s="223"/>
      <c r="R95" s="224"/>
      <c r="S95" s="224"/>
      <c r="T95" s="224"/>
      <c r="U95" s="224"/>
      <c r="V95" s="224"/>
      <c r="W95" s="224"/>
      <c r="X95" s="224"/>
      <c r="Y95" s="224"/>
      <c r="Z95" s="214"/>
      <c r="AA95" s="214"/>
      <c r="AB95" s="214"/>
      <c r="AC95" s="214"/>
      <c r="AD95" s="214"/>
      <c r="AE95" s="214"/>
      <c r="AF95" s="214"/>
      <c r="AG95" s="214" t="s">
        <v>169</v>
      </c>
      <c r="AH95" s="214"/>
      <c r="AI95" s="214"/>
      <c r="AJ95" s="214"/>
      <c r="AK95" s="214"/>
      <c r="AL95" s="214"/>
      <c r="AM95" s="214"/>
      <c r="AN95" s="214"/>
      <c r="AO95" s="214"/>
      <c r="AP95" s="214"/>
      <c r="AQ95" s="214"/>
      <c r="AR95" s="214"/>
      <c r="AS95" s="214"/>
      <c r="AT95" s="214"/>
      <c r="AU95" s="214"/>
      <c r="AV95" s="214"/>
      <c r="AW95" s="214"/>
      <c r="AX95" s="214"/>
      <c r="AY95" s="214"/>
      <c r="AZ95" s="214"/>
      <c r="BA95" s="214"/>
      <c r="BB95" s="214"/>
      <c r="BC95" s="214"/>
      <c r="BD95" s="214"/>
      <c r="BE95" s="214"/>
      <c r="BF95" s="214"/>
      <c r="BG95" s="214"/>
      <c r="BH95" s="214"/>
    </row>
    <row r="96" spans="1:60" outlineLevel="1" x14ac:dyDescent="0.2">
      <c r="A96" s="238">
        <v>46</v>
      </c>
      <c r="B96" s="239" t="s">
        <v>398</v>
      </c>
      <c r="C96" s="250" t="s">
        <v>399</v>
      </c>
      <c r="D96" s="240" t="s">
        <v>282</v>
      </c>
      <c r="E96" s="241">
        <v>10</v>
      </c>
      <c r="F96" s="242"/>
      <c r="G96" s="243">
        <f>ROUND(E96*F96,2)</f>
        <v>0</v>
      </c>
      <c r="H96" s="242"/>
      <c r="I96" s="243">
        <f>ROUND(E96*H96,2)</f>
        <v>0</v>
      </c>
      <c r="J96" s="242"/>
      <c r="K96" s="243">
        <f>ROUND(E96*J96,2)</f>
        <v>0</v>
      </c>
      <c r="L96" s="243">
        <v>12</v>
      </c>
      <c r="M96" s="243">
        <f>G96*(1+L96/100)</f>
        <v>0</v>
      </c>
      <c r="N96" s="241">
        <v>0</v>
      </c>
      <c r="O96" s="241">
        <f>ROUND(E96*N96,2)</f>
        <v>0</v>
      </c>
      <c r="P96" s="241">
        <v>0</v>
      </c>
      <c r="Q96" s="241">
        <f>ROUND(E96*P96,2)</f>
        <v>0</v>
      </c>
      <c r="R96" s="243"/>
      <c r="S96" s="243" t="s">
        <v>166</v>
      </c>
      <c r="T96" s="244" t="s">
        <v>167</v>
      </c>
      <c r="U96" s="224">
        <v>0</v>
      </c>
      <c r="V96" s="224">
        <f>ROUND(E96*U96,2)</f>
        <v>0</v>
      </c>
      <c r="W96" s="224"/>
      <c r="X96" s="224" t="s">
        <v>147</v>
      </c>
      <c r="Y96" s="224" t="s">
        <v>148</v>
      </c>
      <c r="Z96" s="214"/>
      <c r="AA96" s="214"/>
      <c r="AB96" s="214"/>
      <c r="AC96" s="214"/>
      <c r="AD96" s="214"/>
      <c r="AE96" s="214"/>
      <c r="AF96" s="214"/>
      <c r="AG96" s="214" t="s">
        <v>149</v>
      </c>
      <c r="AH96" s="214"/>
      <c r="AI96" s="214"/>
      <c r="AJ96" s="214"/>
      <c r="AK96" s="214"/>
      <c r="AL96" s="214"/>
      <c r="AM96" s="214"/>
      <c r="AN96" s="214"/>
      <c r="AO96" s="214"/>
      <c r="AP96" s="214"/>
      <c r="AQ96" s="214"/>
      <c r="AR96" s="214"/>
      <c r="AS96" s="214"/>
      <c r="AT96" s="214"/>
      <c r="AU96" s="214"/>
      <c r="AV96" s="214"/>
      <c r="AW96" s="214"/>
      <c r="AX96" s="214"/>
      <c r="AY96" s="214"/>
      <c r="AZ96" s="214"/>
      <c r="BA96" s="214"/>
      <c r="BB96" s="214"/>
      <c r="BC96" s="214"/>
      <c r="BD96" s="214"/>
      <c r="BE96" s="214"/>
      <c r="BF96" s="214"/>
      <c r="BG96" s="214"/>
      <c r="BH96" s="214"/>
    </row>
    <row r="97" spans="1:60" outlineLevel="2" x14ac:dyDescent="0.2">
      <c r="A97" s="221"/>
      <c r="B97" s="222"/>
      <c r="C97" s="253" t="s">
        <v>396</v>
      </c>
      <c r="D97" s="247"/>
      <c r="E97" s="247"/>
      <c r="F97" s="247"/>
      <c r="G97" s="247"/>
      <c r="H97" s="224"/>
      <c r="I97" s="224"/>
      <c r="J97" s="224"/>
      <c r="K97" s="224"/>
      <c r="L97" s="224"/>
      <c r="M97" s="224"/>
      <c r="N97" s="223"/>
      <c r="O97" s="223"/>
      <c r="P97" s="223"/>
      <c r="Q97" s="223"/>
      <c r="R97" s="224"/>
      <c r="S97" s="224"/>
      <c r="T97" s="224"/>
      <c r="U97" s="224"/>
      <c r="V97" s="224"/>
      <c r="W97" s="224"/>
      <c r="X97" s="224"/>
      <c r="Y97" s="224"/>
      <c r="Z97" s="214"/>
      <c r="AA97" s="214"/>
      <c r="AB97" s="214"/>
      <c r="AC97" s="214"/>
      <c r="AD97" s="214"/>
      <c r="AE97" s="214"/>
      <c r="AF97" s="214"/>
      <c r="AG97" s="214" t="s">
        <v>169</v>
      </c>
      <c r="AH97" s="214"/>
      <c r="AI97" s="214"/>
      <c r="AJ97" s="214"/>
      <c r="AK97" s="214"/>
      <c r="AL97" s="214"/>
      <c r="AM97" s="214"/>
      <c r="AN97" s="214"/>
      <c r="AO97" s="214"/>
      <c r="AP97" s="214"/>
      <c r="AQ97" s="214"/>
      <c r="AR97" s="214"/>
      <c r="AS97" s="214"/>
      <c r="AT97" s="214"/>
      <c r="AU97" s="214"/>
      <c r="AV97" s="214"/>
      <c r="AW97" s="214"/>
      <c r="AX97" s="214"/>
      <c r="AY97" s="214"/>
      <c r="AZ97" s="214"/>
      <c r="BA97" s="214"/>
      <c r="BB97" s="214"/>
      <c r="BC97" s="214"/>
      <c r="BD97" s="214"/>
      <c r="BE97" s="214"/>
      <c r="BF97" s="214"/>
      <c r="BG97" s="214"/>
      <c r="BH97" s="214"/>
    </row>
    <row r="98" spans="1:60" outlineLevel="3" x14ac:dyDescent="0.2">
      <c r="A98" s="221"/>
      <c r="B98" s="222"/>
      <c r="C98" s="254" t="s">
        <v>397</v>
      </c>
      <c r="D98" s="248"/>
      <c r="E98" s="248"/>
      <c r="F98" s="248"/>
      <c r="G98" s="248"/>
      <c r="H98" s="224"/>
      <c r="I98" s="224"/>
      <c r="J98" s="224"/>
      <c r="K98" s="224"/>
      <c r="L98" s="224"/>
      <c r="M98" s="224"/>
      <c r="N98" s="223"/>
      <c r="O98" s="223"/>
      <c r="P98" s="223"/>
      <c r="Q98" s="223"/>
      <c r="R98" s="224"/>
      <c r="S98" s="224"/>
      <c r="T98" s="224"/>
      <c r="U98" s="224"/>
      <c r="V98" s="224"/>
      <c r="W98" s="224"/>
      <c r="X98" s="224"/>
      <c r="Y98" s="224"/>
      <c r="Z98" s="214"/>
      <c r="AA98" s="214"/>
      <c r="AB98" s="214"/>
      <c r="AC98" s="214"/>
      <c r="AD98" s="214"/>
      <c r="AE98" s="214"/>
      <c r="AF98" s="214"/>
      <c r="AG98" s="214" t="s">
        <v>169</v>
      </c>
      <c r="AH98" s="214"/>
      <c r="AI98" s="214"/>
      <c r="AJ98" s="214"/>
      <c r="AK98" s="214"/>
      <c r="AL98" s="214"/>
      <c r="AM98" s="214"/>
      <c r="AN98" s="214"/>
      <c r="AO98" s="214"/>
      <c r="AP98" s="214"/>
      <c r="AQ98" s="214"/>
      <c r="AR98" s="214"/>
      <c r="AS98" s="214"/>
      <c r="AT98" s="214"/>
      <c r="AU98" s="214"/>
      <c r="AV98" s="214"/>
      <c r="AW98" s="214"/>
      <c r="AX98" s="214"/>
      <c r="AY98" s="214"/>
      <c r="AZ98" s="214"/>
      <c r="BA98" s="214"/>
      <c r="BB98" s="214"/>
      <c r="BC98" s="214"/>
      <c r="BD98" s="214"/>
      <c r="BE98" s="214"/>
      <c r="BF98" s="214"/>
      <c r="BG98" s="214"/>
      <c r="BH98" s="214"/>
    </row>
    <row r="99" spans="1:60" outlineLevel="1" x14ac:dyDescent="0.2">
      <c r="A99" s="259">
        <v>47</v>
      </c>
      <c r="B99" s="260" t="s">
        <v>96</v>
      </c>
      <c r="C99" s="266" t="s">
        <v>400</v>
      </c>
      <c r="D99" s="261" t="s">
        <v>401</v>
      </c>
      <c r="E99" s="262">
        <v>1</v>
      </c>
      <c r="F99" s="263"/>
      <c r="G99" s="264">
        <f>ROUND(E99*F99,2)</f>
        <v>0</v>
      </c>
      <c r="H99" s="263"/>
      <c r="I99" s="264">
        <f>ROUND(E99*H99,2)</f>
        <v>0</v>
      </c>
      <c r="J99" s="263"/>
      <c r="K99" s="264">
        <f>ROUND(E99*J99,2)</f>
        <v>0</v>
      </c>
      <c r="L99" s="264">
        <v>12</v>
      </c>
      <c r="M99" s="264">
        <f>G99*(1+L99/100)</f>
        <v>0</v>
      </c>
      <c r="N99" s="262">
        <v>0</v>
      </c>
      <c r="O99" s="262">
        <f>ROUND(E99*N99,2)</f>
        <v>0</v>
      </c>
      <c r="P99" s="262">
        <v>0</v>
      </c>
      <c r="Q99" s="262">
        <f>ROUND(E99*P99,2)</f>
        <v>0</v>
      </c>
      <c r="R99" s="264"/>
      <c r="S99" s="264" t="s">
        <v>166</v>
      </c>
      <c r="T99" s="265" t="s">
        <v>167</v>
      </c>
      <c r="U99" s="224">
        <v>0</v>
      </c>
      <c r="V99" s="224">
        <f>ROUND(E99*U99,2)</f>
        <v>0</v>
      </c>
      <c r="W99" s="224"/>
      <c r="X99" s="224" t="s">
        <v>147</v>
      </c>
      <c r="Y99" s="224" t="s">
        <v>148</v>
      </c>
      <c r="Z99" s="214"/>
      <c r="AA99" s="214"/>
      <c r="AB99" s="214"/>
      <c r="AC99" s="214"/>
      <c r="AD99" s="214"/>
      <c r="AE99" s="214"/>
      <c r="AF99" s="214"/>
      <c r="AG99" s="214" t="s">
        <v>149</v>
      </c>
      <c r="AH99" s="214"/>
      <c r="AI99" s="214"/>
      <c r="AJ99" s="214"/>
      <c r="AK99" s="214"/>
      <c r="AL99" s="214"/>
      <c r="AM99" s="214"/>
      <c r="AN99" s="214"/>
      <c r="AO99" s="214"/>
      <c r="AP99" s="214"/>
      <c r="AQ99" s="214"/>
      <c r="AR99" s="214"/>
      <c r="AS99" s="214"/>
      <c r="AT99" s="214"/>
      <c r="AU99" s="214"/>
      <c r="AV99" s="214"/>
      <c r="AW99" s="214"/>
      <c r="AX99" s="214"/>
      <c r="AY99" s="214"/>
      <c r="AZ99" s="214"/>
      <c r="BA99" s="214"/>
      <c r="BB99" s="214"/>
      <c r="BC99" s="214"/>
      <c r="BD99" s="214"/>
      <c r="BE99" s="214"/>
      <c r="BF99" s="214"/>
      <c r="BG99" s="214"/>
      <c r="BH99" s="214"/>
    </row>
    <row r="100" spans="1:60" outlineLevel="1" x14ac:dyDescent="0.2">
      <c r="A100" s="238">
        <v>48</v>
      </c>
      <c r="B100" s="239" t="s">
        <v>402</v>
      </c>
      <c r="C100" s="250" t="s">
        <v>403</v>
      </c>
      <c r="D100" s="240" t="s">
        <v>401</v>
      </c>
      <c r="E100" s="241">
        <v>1</v>
      </c>
      <c r="F100" s="242"/>
      <c r="G100" s="243">
        <f>ROUND(E100*F100,2)</f>
        <v>0</v>
      </c>
      <c r="H100" s="242"/>
      <c r="I100" s="243">
        <f>ROUND(E100*H100,2)</f>
        <v>0</v>
      </c>
      <c r="J100" s="242"/>
      <c r="K100" s="243">
        <f>ROUND(E100*J100,2)</f>
        <v>0</v>
      </c>
      <c r="L100" s="243">
        <v>12</v>
      </c>
      <c r="M100" s="243">
        <f>G100*(1+L100/100)</f>
        <v>0</v>
      </c>
      <c r="N100" s="241">
        <v>0</v>
      </c>
      <c r="O100" s="241">
        <f>ROUND(E100*N100,2)</f>
        <v>0</v>
      </c>
      <c r="P100" s="241">
        <v>0</v>
      </c>
      <c r="Q100" s="241">
        <f>ROUND(E100*P100,2)</f>
        <v>0</v>
      </c>
      <c r="R100" s="243"/>
      <c r="S100" s="243" t="s">
        <v>166</v>
      </c>
      <c r="T100" s="244" t="s">
        <v>167</v>
      </c>
      <c r="U100" s="224">
        <v>0</v>
      </c>
      <c r="V100" s="224">
        <f>ROUND(E100*U100,2)</f>
        <v>0</v>
      </c>
      <c r="W100" s="224"/>
      <c r="X100" s="224" t="s">
        <v>147</v>
      </c>
      <c r="Y100" s="224" t="s">
        <v>148</v>
      </c>
      <c r="Z100" s="214"/>
      <c r="AA100" s="214"/>
      <c r="AB100" s="214"/>
      <c r="AC100" s="214"/>
      <c r="AD100" s="214"/>
      <c r="AE100" s="214"/>
      <c r="AF100" s="214"/>
      <c r="AG100" s="214" t="s">
        <v>149</v>
      </c>
      <c r="AH100" s="214"/>
      <c r="AI100" s="214"/>
      <c r="AJ100" s="214"/>
      <c r="AK100" s="214"/>
      <c r="AL100" s="214"/>
      <c r="AM100" s="214"/>
      <c r="AN100" s="214"/>
      <c r="AO100" s="214"/>
      <c r="AP100" s="214"/>
      <c r="AQ100" s="214"/>
      <c r="AR100" s="214"/>
      <c r="AS100" s="214"/>
      <c r="AT100" s="214"/>
      <c r="AU100" s="214"/>
      <c r="AV100" s="214"/>
      <c r="AW100" s="214"/>
      <c r="AX100" s="214"/>
      <c r="AY100" s="214"/>
      <c r="AZ100" s="214"/>
      <c r="BA100" s="214"/>
      <c r="BB100" s="214"/>
      <c r="BC100" s="214"/>
      <c r="BD100" s="214"/>
      <c r="BE100" s="214"/>
      <c r="BF100" s="214"/>
      <c r="BG100" s="214"/>
      <c r="BH100" s="214"/>
    </row>
    <row r="101" spans="1:60" x14ac:dyDescent="0.2">
      <c r="A101" s="3"/>
      <c r="B101" s="4"/>
      <c r="C101" s="256"/>
      <c r="D101" s="6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AE101">
        <v>12</v>
      </c>
      <c r="AF101">
        <v>21</v>
      </c>
      <c r="AG101" t="s">
        <v>125</v>
      </c>
    </row>
    <row r="102" spans="1:60" x14ac:dyDescent="0.2">
      <c r="A102" s="217"/>
      <c r="B102" s="218" t="s">
        <v>29</v>
      </c>
      <c r="C102" s="257"/>
      <c r="D102" s="219"/>
      <c r="E102" s="220"/>
      <c r="F102" s="220"/>
      <c r="G102" s="237">
        <f>G8+G37</f>
        <v>0</v>
      </c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AE102">
        <f>SUMIF(L7:L100,AE101,G7:G100)</f>
        <v>0</v>
      </c>
      <c r="AF102">
        <f>SUMIF(L7:L100,AF101,G7:G100)</f>
        <v>0</v>
      </c>
      <c r="AG102" t="s">
        <v>264</v>
      </c>
    </row>
    <row r="103" spans="1:60" x14ac:dyDescent="0.2">
      <c r="C103" s="258"/>
      <c r="D103" s="10"/>
      <c r="AG103" t="s">
        <v>265</v>
      </c>
    </row>
    <row r="104" spans="1:60" x14ac:dyDescent="0.2">
      <c r="D104" s="10"/>
    </row>
    <row r="105" spans="1:60" x14ac:dyDescent="0.2">
      <c r="D105" s="10"/>
    </row>
    <row r="106" spans="1:60" x14ac:dyDescent="0.2">
      <c r="D106" s="10"/>
    </row>
    <row r="107" spans="1:60" x14ac:dyDescent="0.2">
      <c r="D107" s="10"/>
    </row>
    <row r="108" spans="1:60" x14ac:dyDescent="0.2">
      <c r="D108" s="10"/>
    </row>
    <row r="109" spans="1:60" x14ac:dyDescent="0.2">
      <c r="D109" s="10"/>
    </row>
    <row r="110" spans="1:60" x14ac:dyDescent="0.2">
      <c r="D110" s="10"/>
    </row>
    <row r="111" spans="1:60" x14ac:dyDescent="0.2">
      <c r="D111" s="10"/>
    </row>
    <row r="112" spans="1:60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jXwODvSv35pbOjzKbbcun0Tq9OZ8X91o9JCro1ZYM9JOzDE67C8b2Q8TPHxPI2E7BUMmamjBaFfiXq0omKQITQ==" saltValue="/ZSyw8tVUGJh9X4gz5HgoQ==" spinCount="100000" sheet="1" formatRows="0"/>
  <mergeCells count="47">
    <mergeCell ref="C92:G92"/>
    <mergeCell ref="C94:G94"/>
    <mergeCell ref="C95:G95"/>
    <mergeCell ref="C97:G97"/>
    <mergeCell ref="C98:G98"/>
    <mergeCell ref="C78:G78"/>
    <mergeCell ref="C82:G82"/>
    <mergeCell ref="C84:G84"/>
    <mergeCell ref="C86:G86"/>
    <mergeCell ref="C88:G88"/>
    <mergeCell ref="C90:G90"/>
    <mergeCell ref="C68:G68"/>
    <mergeCell ref="C69:G69"/>
    <mergeCell ref="C71:G71"/>
    <mergeCell ref="C73:G73"/>
    <mergeCell ref="C75:G75"/>
    <mergeCell ref="C76:G76"/>
    <mergeCell ref="C59:G59"/>
    <mergeCell ref="C60:G60"/>
    <mergeCell ref="C62:G62"/>
    <mergeCell ref="C63:G63"/>
    <mergeCell ref="C65:G65"/>
    <mergeCell ref="C66:G66"/>
    <mergeCell ref="C46:G46"/>
    <mergeCell ref="C47:G47"/>
    <mergeCell ref="C49:G49"/>
    <mergeCell ref="C51:G51"/>
    <mergeCell ref="C53:G53"/>
    <mergeCell ref="C56:G56"/>
    <mergeCell ref="C27:G27"/>
    <mergeCell ref="C29:G29"/>
    <mergeCell ref="C31:G31"/>
    <mergeCell ref="C33:G33"/>
    <mergeCell ref="C41:G41"/>
    <mergeCell ref="C43:G43"/>
    <mergeCell ref="C14:G14"/>
    <mergeCell ref="C16:G16"/>
    <mergeCell ref="C18:G18"/>
    <mergeCell ref="C20:G20"/>
    <mergeCell ref="C23:G23"/>
    <mergeCell ref="C25:G25"/>
    <mergeCell ref="A1:G1"/>
    <mergeCell ref="C2:G2"/>
    <mergeCell ref="C3:G3"/>
    <mergeCell ref="C4:G4"/>
    <mergeCell ref="C10:G10"/>
    <mergeCell ref="C12:G12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B0C172-C25A-4A01-A060-0C36CD9AC884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3" x14ac:dyDescent="0.2"/>
  <cols>
    <col min="1" max="1" width="3.42578125" customWidth="1"/>
    <col min="2" max="2" width="12.5703125" style="178" customWidth="1"/>
    <col min="3" max="3" width="63.28515625" style="178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5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199" t="s">
        <v>112</v>
      </c>
      <c r="B1" s="199"/>
      <c r="C1" s="199"/>
      <c r="D1" s="199"/>
      <c r="E1" s="199"/>
      <c r="F1" s="199"/>
      <c r="G1" s="199"/>
      <c r="AG1" t="s">
        <v>113</v>
      </c>
    </row>
    <row r="2" spans="1:60" ht="24.95" customHeight="1" x14ac:dyDescent="0.2">
      <c r="A2" s="200" t="s">
        <v>7</v>
      </c>
      <c r="B2" s="49" t="s">
        <v>43</v>
      </c>
      <c r="C2" s="203" t="s">
        <v>44</v>
      </c>
      <c r="D2" s="201"/>
      <c r="E2" s="201"/>
      <c r="F2" s="201"/>
      <c r="G2" s="202"/>
      <c r="AG2" t="s">
        <v>114</v>
      </c>
    </row>
    <row r="3" spans="1:60" ht="24.95" customHeight="1" x14ac:dyDescent="0.2">
      <c r="A3" s="200" t="s">
        <v>8</v>
      </c>
      <c r="B3" s="49" t="s">
        <v>53</v>
      </c>
      <c r="C3" s="203" t="s">
        <v>54</v>
      </c>
      <c r="D3" s="201"/>
      <c r="E3" s="201"/>
      <c r="F3" s="201"/>
      <c r="G3" s="202"/>
      <c r="AC3" s="178" t="s">
        <v>114</v>
      </c>
      <c r="AG3" t="s">
        <v>115</v>
      </c>
    </row>
    <row r="4" spans="1:60" ht="24.95" customHeight="1" x14ac:dyDescent="0.2">
      <c r="A4" s="204" t="s">
        <v>9</v>
      </c>
      <c r="B4" s="205" t="s">
        <v>63</v>
      </c>
      <c r="C4" s="206" t="s">
        <v>62</v>
      </c>
      <c r="D4" s="207"/>
      <c r="E4" s="207"/>
      <c r="F4" s="207"/>
      <c r="G4" s="208"/>
      <c r="AG4" t="s">
        <v>116</v>
      </c>
    </row>
    <row r="5" spans="1:60" x14ac:dyDescent="0.2">
      <c r="D5" s="10"/>
    </row>
    <row r="6" spans="1:60" ht="38.25" x14ac:dyDescent="0.2">
      <c r="A6" s="210" t="s">
        <v>117</v>
      </c>
      <c r="B6" s="212" t="s">
        <v>118</v>
      </c>
      <c r="C6" s="212" t="s">
        <v>119</v>
      </c>
      <c r="D6" s="211" t="s">
        <v>120</v>
      </c>
      <c r="E6" s="210" t="s">
        <v>121</v>
      </c>
      <c r="F6" s="209" t="s">
        <v>122</v>
      </c>
      <c r="G6" s="210" t="s">
        <v>29</v>
      </c>
      <c r="H6" s="213" t="s">
        <v>30</v>
      </c>
      <c r="I6" s="213" t="s">
        <v>123</v>
      </c>
      <c r="J6" s="213" t="s">
        <v>31</v>
      </c>
      <c r="K6" s="213" t="s">
        <v>124</v>
      </c>
      <c r="L6" s="213" t="s">
        <v>125</v>
      </c>
      <c r="M6" s="213" t="s">
        <v>126</v>
      </c>
      <c r="N6" s="213" t="s">
        <v>127</v>
      </c>
      <c r="O6" s="213" t="s">
        <v>128</v>
      </c>
      <c r="P6" s="213" t="s">
        <v>129</v>
      </c>
      <c r="Q6" s="213" t="s">
        <v>130</v>
      </c>
      <c r="R6" s="213" t="s">
        <v>131</v>
      </c>
      <c r="S6" s="213" t="s">
        <v>132</v>
      </c>
      <c r="T6" s="213" t="s">
        <v>133</v>
      </c>
      <c r="U6" s="213" t="s">
        <v>134</v>
      </c>
      <c r="V6" s="213" t="s">
        <v>135</v>
      </c>
      <c r="W6" s="213" t="s">
        <v>136</v>
      </c>
      <c r="X6" s="213" t="s">
        <v>137</v>
      </c>
      <c r="Y6" s="213" t="s">
        <v>138</v>
      </c>
    </row>
    <row r="7" spans="1:60" hidden="1" x14ac:dyDescent="0.2">
      <c r="A7" s="3"/>
      <c r="B7" s="4"/>
      <c r="C7" s="4"/>
      <c r="D7" s="6"/>
      <c r="E7" s="215"/>
      <c r="F7" s="216"/>
      <c r="G7" s="216"/>
      <c r="H7" s="216"/>
      <c r="I7" s="216"/>
      <c r="J7" s="216"/>
      <c r="K7" s="216"/>
      <c r="L7" s="216"/>
      <c r="M7" s="216"/>
      <c r="N7" s="215"/>
      <c r="O7" s="215"/>
      <c r="P7" s="215"/>
      <c r="Q7" s="215"/>
      <c r="R7" s="216"/>
      <c r="S7" s="216"/>
      <c r="T7" s="216"/>
      <c r="U7" s="216"/>
      <c r="V7" s="216"/>
      <c r="W7" s="216"/>
      <c r="X7" s="216"/>
      <c r="Y7" s="216"/>
    </row>
    <row r="8" spans="1:60" x14ac:dyDescent="0.2">
      <c r="A8" s="231" t="s">
        <v>139</v>
      </c>
      <c r="B8" s="232" t="s">
        <v>100</v>
      </c>
      <c r="C8" s="249" t="s">
        <v>102</v>
      </c>
      <c r="D8" s="233"/>
      <c r="E8" s="234"/>
      <c r="F8" s="235"/>
      <c r="G8" s="235">
        <f>SUMIF(AG9:AG36,"&lt;&gt;NOR",G9:G36)</f>
        <v>0</v>
      </c>
      <c r="H8" s="235"/>
      <c r="I8" s="235">
        <f>SUM(I9:I36)</f>
        <v>0</v>
      </c>
      <c r="J8" s="235"/>
      <c r="K8" s="235">
        <f>SUM(K9:K36)</f>
        <v>0</v>
      </c>
      <c r="L8" s="235"/>
      <c r="M8" s="235">
        <f>SUM(M9:M36)</f>
        <v>0</v>
      </c>
      <c r="N8" s="234"/>
      <c r="O8" s="234">
        <f>SUM(O9:O36)</f>
        <v>0</v>
      </c>
      <c r="P8" s="234"/>
      <c r="Q8" s="234">
        <f>SUM(Q9:Q36)</f>
        <v>0</v>
      </c>
      <c r="R8" s="235"/>
      <c r="S8" s="235"/>
      <c r="T8" s="236"/>
      <c r="U8" s="230"/>
      <c r="V8" s="230">
        <f>SUM(V9:V36)</f>
        <v>0</v>
      </c>
      <c r="W8" s="230"/>
      <c r="X8" s="230"/>
      <c r="Y8" s="230"/>
      <c r="AG8" t="s">
        <v>140</v>
      </c>
    </row>
    <row r="9" spans="1:60" outlineLevel="1" x14ac:dyDescent="0.2">
      <c r="A9" s="238">
        <v>1</v>
      </c>
      <c r="B9" s="239" t="s">
        <v>280</v>
      </c>
      <c r="C9" s="250" t="s">
        <v>281</v>
      </c>
      <c r="D9" s="240" t="s">
        <v>282</v>
      </c>
      <c r="E9" s="241">
        <v>1</v>
      </c>
      <c r="F9" s="242"/>
      <c r="G9" s="243">
        <f>ROUND(E9*F9,2)</f>
        <v>0</v>
      </c>
      <c r="H9" s="242"/>
      <c r="I9" s="243">
        <f>ROUND(E9*H9,2)</f>
        <v>0</v>
      </c>
      <c r="J9" s="242"/>
      <c r="K9" s="243">
        <f>ROUND(E9*J9,2)</f>
        <v>0</v>
      </c>
      <c r="L9" s="243">
        <v>12</v>
      </c>
      <c r="M9" s="243">
        <f>G9*(1+L9/100)</f>
        <v>0</v>
      </c>
      <c r="N9" s="241">
        <v>0</v>
      </c>
      <c r="O9" s="241">
        <f>ROUND(E9*N9,2)</f>
        <v>0</v>
      </c>
      <c r="P9" s="241">
        <v>0</v>
      </c>
      <c r="Q9" s="241">
        <f>ROUND(E9*P9,2)</f>
        <v>0</v>
      </c>
      <c r="R9" s="243"/>
      <c r="S9" s="243" t="s">
        <v>166</v>
      </c>
      <c r="T9" s="244" t="s">
        <v>167</v>
      </c>
      <c r="U9" s="224">
        <v>0</v>
      </c>
      <c r="V9" s="224">
        <f>ROUND(E9*U9,2)</f>
        <v>0</v>
      </c>
      <c r="W9" s="224"/>
      <c r="X9" s="224" t="s">
        <v>147</v>
      </c>
      <c r="Y9" s="224" t="s">
        <v>148</v>
      </c>
      <c r="Z9" s="214"/>
      <c r="AA9" s="214"/>
      <c r="AB9" s="214"/>
      <c r="AC9" s="214"/>
      <c r="AD9" s="214"/>
      <c r="AE9" s="214"/>
      <c r="AF9" s="214"/>
      <c r="AG9" s="214" t="s">
        <v>149</v>
      </c>
      <c r="AH9" s="214"/>
      <c r="AI9" s="214"/>
      <c r="AJ9" s="214"/>
      <c r="AK9" s="214"/>
      <c r="AL9" s="214"/>
      <c r="AM9" s="214"/>
      <c r="AN9" s="214"/>
      <c r="AO9" s="214"/>
      <c r="AP9" s="214"/>
      <c r="AQ9" s="214"/>
      <c r="AR9" s="214"/>
      <c r="AS9" s="214"/>
      <c r="AT9" s="214"/>
      <c r="AU9" s="214"/>
      <c r="AV9" s="214"/>
      <c r="AW9" s="214"/>
      <c r="AX9" s="214"/>
      <c r="AY9" s="214"/>
      <c r="AZ9" s="214"/>
      <c r="BA9" s="214"/>
      <c r="BB9" s="214"/>
      <c r="BC9" s="214"/>
      <c r="BD9" s="214"/>
      <c r="BE9" s="214"/>
      <c r="BF9" s="214"/>
      <c r="BG9" s="214"/>
      <c r="BH9" s="214"/>
    </row>
    <row r="10" spans="1:60" outlineLevel="2" x14ac:dyDescent="0.2">
      <c r="A10" s="221"/>
      <c r="B10" s="222"/>
      <c r="C10" s="253" t="s">
        <v>283</v>
      </c>
      <c r="D10" s="247"/>
      <c r="E10" s="247"/>
      <c r="F10" s="247"/>
      <c r="G10" s="247"/>
      <c r="H10" s="224"/>
      <c r="I10" s="224"/>
      <c r="J10" s="224"/>
      <c r="K10" s="224"/>
      <c r="L10" s="224"/>
      <c r="M10" s="224"/>
      <c r="N10" s="223"/>
      <c r="O10" s="223"/>
      <c r="P10" s="223"/>
      <c r="Q10" s="223"/>
      <c r="R10" s="224"/>
      <c r="S10" s="224"/>
      <c r="T10" s="224"/>
      <c r="U10" s="224"/>
      <c r="V10" s="224"/>
      <c r="W10" s="224"/>
      <c r="X10" s="224"/>
      <c r="Y10" s="224"/>
      <c r="Z10" s="214"/>
      <c r="AA10" s="214"/>
      <c r="AB10" s="214"/>
      <c r="AC10" s="214"/>
      <c r="AD10" s="214"/>
      <c r="AE10" s="214"/>
      <c r="AF10" s="214"/>
      <c r="AG10" s="214" t="s">
        <v>169</v>
      </c>
      <c r="AH10" s="214"/>
      <c r="AI10" s="214"/>
      <c r="AJ10" s="214"/>
      <c r="AK10" s="214"/>
      <c r="AL10" s="214"/>
      <c r="AM10" s="214"/>
      <c r="AN10" s="214"/>
      <c r="AO10" s="214"/>
      <c r="AP10" s="214"/>
      <c r="AQ10" s="214"/>
      <c r="AR10" s="214"/>
      <c r="AS10" s="214"/>
      <c r="AT10" s="214"/>
      <c r="AU10" s="214"/>
      <c r="AV10" s="214"/>
      <c r="AW10" s="214"/>
      <c r="AX10" s="214"/>
      <c r="AY10" s="214"/>
      <c r="AZ10" s="214"/>
      <c r="BA10" s="214"/>
      <c r="BB10" s="214"/>
      <c r="BC10" s="214"/>
      <c r="BD10" s="214"/>
      <c r="BE10" s="214"/>
      <c r="BF10" s="214"/>
      <c r="BG10" s="214"/>
      <c r="BH10" s="214"/>
    </row>
    <row r="11" spans="1:60" outlineLevel="1" x14ac:dyDescent="0.2">
      <c r="A11" s="238">
        <v>2</v>
      </c>
      <c r="B11" s="239" t="s">
        <v>284</v>
      </c>
      <c r="C11" s="250" t="s">
        <v>285</v>
      </c>
      <c r="D11" s="240" t="s">
        <v>282</v>
      </c>
      <c r="E11" s="241">
        <v>1</v>
      </c>
      <c r="F11" s="242"/>
      <c r="G11" s="243">
        <f>ROUND(E11*F11,2)</f>
        <v>0</v>
      </c>
      <c r="H11" s="242"/>
      <c r="I11" s="243">
        <f>ROUND(E11*H11,2)</f>
        <v>0</v>
      </c>
      <c r="J11" s="242"/>
      <c r="K11" s="243">
        <f>ROUND(E11*J11,2)</f>
        <v>0</v>
      </c>
      <c r="L11" s="243">
        <v>12</v>
      </c>
      <c r="M11" s="243">
        <f>G11*(1+L11/100)</f>
        <v>0</v>
      </c>
      <c r="N11" s="241">
        <v>0</v>
      </c>
      <c r="O11" s="241">
        <f>ROUND(E11*N11,2)</f>
        <v>0</v>
      </c>
      <c r="P11" s="241">
        <v>0</v>
      </c>
      <c r="Q11" s="241">
        <f>ROUND(E11*P11,2)</f>
        <v>0</v>
      </c>
      <c r="R11" s="243"/>
      <c r="S11" s="243" t="s">
        <v>166</v>
      </c>
      <c r="T11" s="244" t="s">
        <v>167</v>
      </c>
      <c r="U11" s="224">
        <v>0</v>
      </c>
      <c r="V11" s="224">
        <f>ROUND(E11*U11,2)</f>
        <v>0</v>
      </c>
      <c r="W11" s="224"/>
      <c r="X11" s="224" t="s">
        <v>147</v>
      </c>
      <c r="Y11" s="224" t="s">
        <v>148</v>
      </c>
      <c r="Z11" s="214"/>
      <c r="AA11" s="214"/>
      <c r="AB11" s="214"/>
      <c r="AC11" s="214"/>
      <c r="AD11" s="214"/>
      <c r="AE11" s="214"/>
      <c r="AF11" s="214"/>
      <c r="AG11" s="214" t="s">
        <v>149</v>
      </c>
      <c r="AH11" s="214"/>
      <c r="AI11" s="214"/>
      <c r="AJ11" s="214"/>
      <c r="AK11" s="214"/>
      <c r="AL11" s="214"/>
      <c r="AM11" s="214"/>
      <c r="AN11" s="214"/>
      <c r="AO11" s="214"/>
      <c r="AP11" s="214"/>
      <c r="AQ11" s="214"/>
      <c r="AR11" s="214"/>
      <c r="AS11" s="214"/>
      <c r="AT11" s="214"/>
      <c r="AU11" s="214"/>
      <c r="AV11" s="214"/>
      <c r="AW11" s="214"/>
      <c r="AX11" s="214"/>
      <c r="AY11" s="214"/>
      <c r="AZ11" s="214"/>
      <c r="BA11" s="214"/>
      <c r="BB11" s="214"/>
      <c r="BC11" s="214"/>
      <c r="BD11" s="214"/>
      <c r="BE11" s="214"/>
      <c r="BF11" s="214"/>
      <c r="BG11" s="214"/>
      <c r="BH11" s="214"/>
    </row>
    <row r="12" spans="1:60" outlineLevel="2" x14ac:dyDescent="0.2">
      <c r="A12" s="221"/>
      <c r="B12" s="222"/>
      <c r="C12" s="253" t="s">
        <v>283</v>
      </c>
      <c r="D12" s="247"/>
      <c r="E12" s="247"/>
      <c r="F12" s="247"/>
      <c r="G12" s="247"/>
      <c r="H12" s="224"/>
      <c r="I12" s="224"/>
      <c r="J12" s="224"/>
      <c r="K12" s="224"/>
      <c r="L12" s="224"/>
      <c r="M12" s="224"/>
      <c r="N12" s="223"/>
      <c r="O12" s="223"/>
      <c r="P12" s="223"/>
      <c r="Q12" s="223"/>
      <c r="R12" s="224"/>
      <c r="S12" s="224"/>
      <c r="T12" s="224"/>
      <c r="U12" s="224"/>
      <c r="V12" s="224"/>
      <c r="W12" s="224"/>
      <c r="X12" s="224"/>
      <c r="Y12" s="224"/>
      <c r="Z12" s="214"/>
      <c r="AA12" s="214"/>
      <c r="AB12" s="214"/>
      <c r="AC12" s="214"/>
      <c r="AD12" s="214"/>
      <c r="AE12" s="214"/>
      <c r="AF12" s="214"/>
      <c r="AG12" s="214" t="s">
        <v>169</v>
      </c>
      <c r="AH12" s="214"/>
      <c r="AI12" s="214"/>
      <c r="AJ12" s="214"/>
      <c r="AK12" s="214"/>
      <c r="AL12" s="214"/>
      <c r="AM12" s="214"/>
      <c r="AN12" s="214"/>
      <c r="AO12" s="214"/>
      <c r="AP12" s="214"/>
      <c r="AQ12" s="214"/>
      <c r="AR12" s="214"/>
      <c r="AS12" s="214"/>
      <c r="AT12" s="214"/>
      <c r="AU12" s="214"/>
      <c r="AV12" s="214"/>
      <c r="AW12" s="214"/>
      <c r="AX12" s="214"/>
      <c r="AY12" s="214"/>
      <c r="AZ12" s="214"/>
      <c r="BA12" s="214"/>
      <c r="BB12" s="214"/>
      <c r="BC12" s="214"/>
      <c r="BD12" s="214"/>
      <c r="BE12" s="214"/>
      <c r="BF12" s="214"/>
      <c r="BG12" s="214"/>
      <c r="BH12" s="214"/>
    </row>
    <row r="13" spans="1:60" outlineLevel="1" x14ac:dyDescent="0.2">
      <c r="A13" s="238">
        <v>3</v>
      </c>
      <c r="B13" s="239" t="s">
        <v>286</v>
      </c>
      <c r="C13" s="250" t="s">
        <v>287</v>
      </c>
      <c r="D13" s="240" t="s">
        <v>282</v>
      </c>
      <c r="E13" s="241">
        <v>2</v>
      </c>
      <c r="F13" s="242"/>
      <c r="G13" s="243">
        <f>ROUND(E13*F13,2)</f>
        <v>0</v>
      </c>
      <c r="H13" s="242"/>
      <c r="I13" s="243">
        <f>ROUND(E13*H13,2)</f>
        <v>0</v>
      </c>
      <c r="J13" s="242"/>
      <c r="K13" s="243">
        <f>ROUND(E13*J13,2)</f>
        <v>0</v>
      </c>
      <c r="L13" s="243">
        <v>12</v>
      </c>
      <c r="M13" s="243">
        <f>G13*(1+L13/100)</f>
        <v>0</v>
      </c>
      <c r="N13" s="241">
        <v>0</v>
      </c>
      <c r="O13" s="241">
        <f>ROUND(E13*N13,2)</f>
        <v>0</v>
      </c>
      <c r="P13" s="241">
        <v>0</v>
      </c>
      <c r="Q13" s="241">
        <f>ROUND(E13*P13,2)</f>
        <v>0</v>
      </c>
      <c r="R13" s="243"/>
      <c r="S13" s="243" t="s">
        <v>166</v>
      </c>
      <c r="T13" s="244" t="s">
        <v>167</v>
      </c>
      <c r="U13" s="224">
        <v>0</v>
      </c>
      <c r="V13" s="224">
        <f>ROUND(E13*U13,2)</f>
        <v>0</v>
      </c>
      <c r="W13" s="224"/>
      <c r="X13" s="224" t="s">
        <v>147</v>
      </c>
      <c r="Y13" s="224" t="s">
        <v>148</v>
      </c>
      <c r="Z13" s="214"/>
      <c r="AA13" s="214"/>
      <c r="AB13" s="214"/>
      <c r="AC13" s="214"/>
      <c r="AD13" s="214"/>
      <c r="AE13" s="214"/>
      <c r="AF13" s="214"/>
      <c r="AG13" s="214" t="s">
        <v>149</v>
      </c>
      <c r="AH13" s="214"/>
      <c r="AI13" s="214"/>
      <c r="AJ13" s="214"/>
      <c r="AK13" s="214"/>
      <c r="AL13" s="214"/>
      <c r="AM13" s="214"/>
      <c r="AN13" s="214"/>
      <c r="AO13" s="214"/>
      <c r="AP13" s="214"/>
      <c r="AQ13" s="214"/>
      <c r="AR13" s="214"/>
      <c r="AS13" s="214"/>
      <c r="AT13" s="214"/>
      <c r="AU13" s="214"/>
      <c r="AV13" s="214"/>
      <c r="AW13" s="214"/>
      <c r="AX13" s="214"/>
      <c r="AY13" s="214"/>
      <c r="AZ13" s="214"/>
      <c r="BA13" s="214"/>
      <c r="BB13" s="214"/>
      <c r="BC13" s="214"/>
      <c r="BD13" s="214"/>
      <c r="BE13" s="214"/>
      <c r="BF13" s="214"/>
      <c r="BG13" s="214"/>
      <c r="BH13" s="214"/>
    </row>
    <row r="14" spans="1:60" outlineLevel="2" x14ac:dyDescent="0.2">
      <c r="A14" s="221"/>
      <c r="B14" s="222"/>
      <c r="C14" s="253" t="s">
        <v>283</v>
      </c>
      <c r="D14" s="247"/>
      <c r="E14" s="247"/>
      <c r="F14" s="247"/>
      <c r="G14" s="247"/>
      <c r="H14" s="224"/>
      <c r="I14" s="224"/>
      <c r="J14" s="224"/>
      <c r="K14" s="224"/>
      <c r="L14" s="224"/>
      <c r="M14" s="224"/>
      <c r="N14" s="223"/>
      <c r="O14" s="223"/>
      <c r="P14" s="223"/>
      <c r="Q14" s="223"/>
      <c r="R14" s="224"/>
      <c r="S14" s="224"/>
      <c r="T14" s="224"/>
      <c r="U14" s="224"/>
      <c r="V14" s="224"/>
      <c r="W14" s="224"/>
      <c r="X14" s="224"/>
      <c r="Y14" s="224"/>
      <c r="Z14" s="214"/>
      <c r="AA14" s="214"/>
      <c r="AB14" s="214"/>
      <c r="AC14" s="214"/>
      <c r="AD14" s="214"/>
      <c r="AE14" s="214"/>
      <c r="AF14" s="214"/>
      <c r="AG14" s="214" t="s">
        <v>169</v>
      </c>
      <c r="AH14" s="214"/>
      <c r="AI14" s="214"/>
      <c r="AJ14" s="214"/>
      <c r="AK14" s="214"/>
      <c r="AL14" s="214"/>
      <c r="AM14" s="214"/>
      <c r="AN14" s="214"/>
      <c r="AO14" s="214"/>
      <c r="AP14" s="214"/>
      <c r="AQ14" s="214"/>
      <c r="AR14" s="214"/>
      <c r="AS14" s="214"/>
      <c r="AT14" s="214"/>
      <c r="AU14" s="214"/>
      <c r="AV14" s="214"/>
      <c r="AW14" s="214"/>
      <c r="AX14" s="214"/>
      <c r="AY14" s="214"/>
      <c r="AZ14" s="214"/>
      <c r="BA14" s="214"/>
      <c r="BB14" s="214"/>
      <c r="BC14" s="214"/>
      <c r="BD14" s="214"/>
      <c r="BE14" s="214"/>
      <c r="BF14" s="214"/>
      <c r="BG14" s="214"/>
      <c r="BH14" s="214"/>
    </row>
    <row r="15" spans="1:60" outlineLevel="1" x14ac:dyDescent="0.2">
      <c r="A15" s="238">
        <v>4</v>
      </c>
      <c r="B15" s="239" t="s">
        <v>288</v>
      </c>
      <c r="C15" s="250" t="s">
        <v>289</v>
      </c>
      <c r="D15" s="240" t="s">
        <v>282</v>
      </c>
      <c r="E15" s="241">
        <v>1</v>
      </c>
      <c r="F15" s="242"/>
      <c r="G15" s="243">
        <f>ROUND(E15*F15,2)</f>
        <v>0</v>
      </c>
      <c r="H15" s="242"/>
      <c r="I15" s="243">
        <f>ROUND(E15*H15,2)</f>
        <v>0</v>
      </c>
      <c r="J15" s="242"/>
      <c r="K15" s="243">
        <f>ROUND(E15*J15,2)</f>
        <v>0</v>
      </c>
      <c r="L15" s="243">
        <v>12</v>
      </c>
      <c r="M15" s="243">
        <f>G15*(1+L15/100)</f>
        <v>0</v>
      </c>
      <c r="N15" s="241">
        <v>0</v>
      </c>
      <c r="O15" s="241">
        <f>ROUND(E15*N15,2)</f>
        <v>0</v>
      </c>
      <c r="P15" s="241">
        <v>0</v>
      </c>
      <c r="Q15" s="241">
        <f>ROUND(E15*P15,2)</f>
        <v>0</v>
      </c>
      <c r="R15" s="243"/>
      <c r="S15" s="243" t="s">
        <v>166</v>
      </c>
      <c r="T15" s="244" t="s">
        <v>167</v>
      </c>
      <c r="U15" s="224">
        <v>0</v>
      </c>
      <c r="V15" s="224">
        <f>ROUND(E15*U15,2)</f>
        <v>0</v>
      </c>
      <c r="W15" s="224"/>
      <c r="X15" s="224" t="s">
        <v>147</v>
      </c>
      <c r="Y15" s="224" t="s">
        <v>148</v>
      </c>
      <c r="Z15" s="214"/>
      <c r="AA15" s="214"/>
      <c r="AB15" s="214"/>
      <c r="AC15" s="214"/>
      <c r="AD15" s="214"/>
      <c r="AE15" s="214"/>
      <c r="AF15" s="214"/>
      <c r="AG15" s="214" t="s">
        <v>149</v>
      </c>
      <c r="AH15" s="214"/>
      <c r="AI15" s="214"/>
      <c r="AJ15" s="214"/>
      <c r="AK15" s="214"/>
      <c r="AL15" s="214"/>
      <c r="AM15" s="214"/>
      <c r="AN15" s="214"/>
      <c r="AO15" s="214"/>
      <c r="AP15" s="214"/>
      <c r="AQ15" s="214"/>
      <c r="AR15" s="214"/>
      <c r="AS15" s="214"/>
      <c r="AT15" s="214"/>
      <c r="AU15" s="214"/>
      <c r="AV15" s="214"/>
      <c r="AW15" s="214"/>
      <c r="AX15" s="214"/>
      <c r="AY15" s="214"/>
      <c r="AZ15" s="214"/>
      <c r="BA15" s="214"/>
      <c r="BB15" s="214"/>
      <c r="BC15" s="214"/>
      <c r="BD15" s="214"/>
      <c r="BE15" s="214"/>
      <c r="BF15" s="214"/>
      <c r="BG15" s="214"/>
      <c r="BH15" s="214"/>
    </row>
    <row r="16" spans="1:60" outlineLevel="2" x14ac:dyDescent="0.2">
      <c r="A16" s="221"/>
      <c r="B16" s="222"/>
      <c r="C16" s="253" t="s">
        <v>283</v>
      </c>
      <c r="D16" s="247"/>
      <c r="E16" s="247"/>
      <c r="F16" s="247"/>
      <c r="G16" s="247"/>
      <c r="H16" s="224"/>
      <c r="I16" s="224"/>
      <c r="J16" s="224"/>
      <c r="K16" s="224"/>
      <c r="L16" s="224"/>
      <c r="M16" s="224"/>
      <c r="N16" s="223"/>
      <c r="O16" s="223"/>
      <c r="P16" s="223"/>
      <c r="Q16" s="223"/>
      <c r="R16" s="224"/>
      <c r="S16" s="224"/>
      <c r="T16" s="224"/>
      <c r="U16" s="224"/>
      <c r="V16" s="224"/>
      <c r="W16" s="224"/>
      <c r="X16" s="224"/>
      <c r="Y16" s="224"/>
      <c r="Z16" s="214"/>
      <c r="AA16" s="214"/>
      <c r="AB16" s="214"/>
      <c r="AC16" s="214"/>
      <c r="AD16" s="214"/>
      <c r="AE16" s="214"/>
      <c r="AF16" s="214"/>
      <c r="AG16" s="214" t="s">
        <v>169</v>
      </c>
      <c r="AH16" s="214"/>
      <c r="AI16" s="214"/>
      <c r="AJ16" s="214"/>
      <c r="AK16" s="214"/>
      <c r="AL16" s="214"/>
      <c r="AM16" s="214"/>
      <c r="AN16" s="214"/>
      <c r="AO16" s="214"/>
      <c r="AP16" s="214"/>
      <c r="AQ16" s="214"/>
      <c r="AR16" s="214"/>
      <c r="AS16" s="214"/>
      <c r="AT16" s="214"/>
      <c r="AU16" s="214"/>
      <c r="AV16" s="214"/>
      <c r="AW16" s="214"/>
      <c r="AX16" s="214"/>
      <c r="AY16" s="214"/>
      <c r="AZ16" s="214"/>
      <c r="BA16" s="214"/>
      <c r="BB16" s="214"/>
      <c r="BC16" s="214"/>
      <c r="BD16" s="214"/>
      <c r="BE16" s="214"/>
      <c r="BF16" s="214"/>
      <c r="BG16" s="214"/>
      <c r="BH16" s="214"/>
    </row>
    <row r="17" spans="1:60" outlineLevel="1" x14ac:dyDescent="0.2">
      <c r="A17" s="238">
        <v>5</v>
      </c>
      <c r="B17" s="239" t="s">
        <v>290</v>
      </c>
      <c r="C17" s="250" t="s">
        <v>291</v>
      </c>
      <c r="D17" s="240" t="s">
        <v>282</v>
      </c>
      <c r="E17" s="241">
        <v>1</v>
      </c>
      <c r="F17" s="242"/>
      <c r="G17" s="243">
        <f>ROUND(E17*F17,2)</f>
        <v>0</v>
      </c>
      <c r="H17" s="242"/>
      <c r="I17" s="243">
        <f>ROUND(E17*H17,2)</f>
        <v>0</v>
      </c>
      <c r="J17" s="242"/>
      <c r="K17" s="243">
        <f>ROUND(E17*J17,2)</f>
        <v>0</v>
      </c>
      <c r="L17" s="243">
        <v>12</v>
      </c>
      <c r="M17" s="243">
        <f>G17*(1+L17/100)</f>
        <v>0</v>
      </c>
      <c r="N17" s="241">
        <v>0</v>
      </c>
      <c r="O17" s="241">
        <f>ROUND(E17*N17,2)</f>
        <v>0</v>
      </c>
      <c r="P17" s="241">
        <v>0</v>
      </c>
      <c r="Q17" s="241">
        <f>ROUND(E17*P17,2)</f>
        <v>0</v>
      </c>
      <c r="R17" s="243"/>
      <c r="S17" s="243" t="s">
        <v>166</v>
      </c>
      <c r="T17" s="244" t="s">
        <v>167</v>
      </c>
      <c r="U17" s="224">
        <v>0</v>
      </c>
      <c r="V17" s="224">
        <f>ROUND(E17*U17,2)</f>
        <v>0</v>
      </c>
      <c r="W17" s="224"/>
      <c r="X17" s="224" t="s">
        <v>147</v>
      </c>
      <c r="Y17" s="224" t="s">
        <v>148</v>
      </c>
      <c r="Z17" s="214"/>
      <c r="AA17" s="214"/>
      <c r="AB17" s="214"/>
      <c r="AC17" s="214"/>
      <c r="AD17" s="214"/>
      <c r="AE17" s="214"/>
      <c r="AF17" s="214"/>
      <c r="AG17" s="214" t="s">
        <v>149</v>
      </c>
      <c r="AH17" s="214"/>
      <c r="AI17" s="214"/>
      <c r="AJ17" s="214"/>
      <c r="AK17" s="214"/>
      <c r="AL17" s="214"/>
      <c r="AM17" s="214"/>
      <c r="AN17" s="214"/>
      <c r="AO17" s="214"/>
      <c r="AP17" s="214"/>
      <c r="AQ17" s="214"/>
      <c r="AR17" s="214"/>
      <c r="AS17" s="214"/>
      <c r="AT17" s="214"/>
      <c r="AU17" s="214"/>
      <c r="AV17" s="214"/>
      <c r="AW17" s="214"/>
      <c r="AX17" s="214"/>
      <c r="AY17" s="214"/>
      <c r="AZ17" s="214"/>
      <c r="BA17" s="214"/>
      <c r="BB17" s="214"/>
      <c r="BC17" s="214"/>
      <c r="BD17" s="214"/>
      <c r="BE17" s="214"/>
      <c r="BF17" s="214"/>
      <c r="BG17" s="214"/>
      <c r="BH17" s="214"/>
    </row>
    <row r="18" spans="1:60" outlineLevel="2" x14ac:dyDescent="0.2">
      <c r="A18" s="221"/>
      <c r="B18" s="222"/>
      <c r="C18" s="253" t="s">
        <v>283</v>
      </c>
      <c r="D18" s="247"/>
      <c r="E18" s="247"/>
      <c r="F18" s="247"/>
      <c r="G18" s="247"/>
      <c r="H18" s="224"/>
      <c r="I18" s="224"/>
      <c r="J18" s="224"/>
      <c r="K18" s="224"/>
      <c r="L18" s="224"/>
      <c r="M18" s="224"/>
      <c r="N18" s="223"/>
      <c r="O18" s="223"/>
      <c r="P18" s="223"/>
      <c r="Q18" s="223"/>
      <c r="R18" s="224"/>
      <c r="S18" s="224"/>
      <c r="T18" s="224"/>
      <c r="U18" s="224"/>
      <c r="V18" s="224"/>
      <c r="W18" s="224"/>
      <c r="X18" s="224"/>
      <c r="Y18" s="224"/>
      <c r="Z18" s="214"/>
      <c r="AA18" s="214"/>
      <c r="AB18" s="214"/>
      <c r="AC18" s="214"/>
      <c r="AD18" s="214"/>
      <c r="AE18" s="214"/>
      <c r="AF18" s="214"/>
      <c r="AG18" s="214" t="s">
        <v>169</v>
      </c>
      <c r="AH18" s="214"/>
      <c r="AI18" s="214"/>
      <c r="AJ18" s="214"/>
      <c r="AK18" s="214"/>
      <c r="AL18" s="214"/>
      <c r="AM18" s="214"/>
      <c r="AN18" s="214"/>
      <c r="AO18" s="214"/>
      <c r="AP18" s="214"/>
      <c r="AQ18" s="214"/>
      <c r="AR18" s="214"/>
      <c r="AS18" s="214"/>
      <c r="AT18" s="214"/>
      <c r="AU18" s="214"/>
      <c r="AV18" s="214"/>
      <c r="AW18" s="214"/>
      <c r="AX18" s="214"/>
      <c r="AY18" s="214"/>
      <c r="AZ18" s="214"/>
      <c r="BA18" s="214"/>
      <c r="BB18" s="214"/>
      <c r="BC18" s="214"/>
      <c r="BD18" s="214"/>
      <c r="BE18" s="214"/>
      <c r="BF18" s="214"/>
      <c r="BG18" s="214"/>
      <c r="BH18" s="214"/>
    </row>
    <row r="19" spans="1:60" outlineLevel="1" x14ac:dyDescent="0.2">
      <c r="A19" s="238">
        <v>6</v>
      </c>
      <c r="B19" s="239" t="s">
        <v>292</v>
      </c>
      <c r="C19" s="250" t="s">
        <v>293</v>
      </c>
      <c r="D19" s="240" t="s">
        <v>294</v>
      </c>
      <c r="E19" s="241">
        <v>1</v>
      </c>
      <c r="F19" s="242"/>
      <c r="G19" s="243">
        <f>ROUND(E19*F19,2)</f>
        <v>0</v>
      </c>
      <c r="H19" s="242"/>
      <c r="I19" s="243">
        <f>ROUND(E19*H19,2)</f>
        <v>0</v>
      </c>
      <c r="J19" s="242"/>
      <c r="K19" s="243">
        <f>ROUND(E19*J19,2)</f>
        <v>0</v>
      </c>
      <c r="L19" s="243">
        <v>12</v>
      </c>
      <c r="M19" s="243">
        <f>G19*(1+L19/100)</f>
        <v>0</v>
      </c>
      <c r="N19" s="241">
        <v>0</v>
      </c>
      <c r="O19" s="241">
        <f>ROUND(E19*N19,2)</f>
        <v>0</v>
      </c>
      <c r="P19" s="241">
        <v>0</v>
      </c>
      <c r="Q19" s="241">
        <f>ROUND(E19*P19,2)</f>
        <v>0</v>
      </c>
      <c r="R19" s="243"/>
      <c r="S19" s="243" t="s">
        <v>166</v>
      </c>
      <c r="T19" s="244" t="s">
        <v>167</v>
      </c>
      <c r="U19" s="224">
        <v>0</v>
      </c>
      <c r="V19" s="224">
        <f>ROUND(E19*U19,2)</f>
        <v>0</v>
      </c>
      <c r="W19" s="224"/>
      <c r="X19" s="224" t="s">
        <v>147</v>
      </c>
      <c r="Y19" s="224" t="s">
        <v>148</v>
      </c>
      <c r="Z19" s="214"/>
      <c r="AA19" s="214"/>
      <c r="AB19" s="214"/>
      <c r="AC19" s="214"/>
      <c r="AD19" s="214"/>
      <c r="AE19" s="214"/>
      <c r="AF19" s="214"/>
      <c r="AG19" s="214" t="s">
        <v>149</v>
      </c>
      <c r="AH19" s="214"/>
      <c r="AI19" s="214"/>
      <c r="AJ19" s="214"/>
      <c r="AK19" s="214"/>
      <c r="AL19" s="214"/>
      <c r="AM19" s="214"/>
      <c r="AN19" s="214"/>
      <c r="AO19" s="214"/>
      <c r="AP19" s="214"/>
      <c r="AQ19" s="214"/>
      <c r="AR19" s="214"/>
      <c r="AS19" s="214"/>
      <c r="AT19" s="214"/>
      <c r="AU19" s="214"/>
      <c r="AV19" s="214"/>
      <c r="AW19" s="214"/>
      <c r="AX19" s="214"/>
      <c r="AY19" s="214"/>
      <c r="AZ19" s="214"/>
      <c r="BA19" s="214"/>
      <c r="BB19" s="214"/>
      <c r="BC19" s="214"/>
      <c r="BD19" s="214"/>
      <c r="BE19" s="214"/>
      <c r="BF19" s="214"/>
      <c r="BG19" s="214"/>
      <c r="BH19" s="214"/>
    </row>
    <row r="20" spans="1:60" outlineLevel="2" x14ac:dyDescent="0.2">
      <c r="A20" s="221"/>
      <c r="B20" s="222"/>
      <c r="C20" s="253" t="s">
        <v>283</v>
      </c>
      <c r="D20" s="247"/>
      <c r="E20" s="247"/>
      <c r="F20" s="247"/>
      <c r="G20" s="247"/>
      <c r="H20" s="224"/>
      <c r="I20" s="224"/>
      <c r="J20" s="224"/>
      <c r="K20" s="224"/>
      <c r="L20" s="224"/>
      <c r="M20" s="224"/>
      <c r="N20" s="223"/>
      <c r="O20" s="223"/>
      <c r="P20" s="223"/>
      <c r="Q20" s="223"/>
      <c r="R20" s="224"/>
      <c r="S20" s="224"/>
      <c r="T20" s="224"/>
      <c r="U20" s="224"/>
      <c r="V20" s="224"/>
      <c r="W20" s="224"/>
      <c r="X20" s="224"/>
      <c r="Y20" s="224"/>
      <c r="Z20" s="214"/>
      <c r="AA20" s="214"/>
      <c r="AB20" s="214"/>
      <c r="AC20" s="214"/>
      <c r="AD20" s="214"/>
      <c r="AE20" s="214"/>
      <c r="AF20" s="214"/>
      <c r="AG20" s="214" t="s">
        <v>169</v>
      </c>
      <c r="AH20" s="214"/>
      <c r="AI20" s="214"/>
      <c r="AJ20" s="214"/>
      <c r="AK20" s="214"/>
      <c r="AL20" s="214"/>
      <c r="AM20" s="214"/>
      <c r="AN20" s="214"/>
      <c r="AO20" s="214"/>
      <c r="AP20" s="214"/>
      <c r="AQ20" s="214"/>
      <c r="AR20" s="214"/>
      <c r="AS20" s="214"/>
      <c r="AT20" s="214"/>
      <c r="AU20" s="214"/>
      <c r="AV20" s="214"/>
      <c r="AW20" s="214"/>
      <c r="AX20" s="214"/>
      <c r="AY20" s="214"/>
      <c r="AZ20" s="214"/>
      <c r="BA20" s="214"/>
      <c r="BB20" s="214"/>
      <c r="BC20" s="214"/>
      <c r="BD20" s="214"/>
      <c r="BE20" s="214"/>
      <c r="BF20" s="214"/>
      <c r="BG20" s="214"/>
      <c r="BH20" s="214"/>
    </row>
    <row r="21" spans="1:60" outlineLevel="1" x14ac:dyDescent="0.2">
      <c r="A21" s="238">
        <v>7</v>
      </c>
      <c r="B21" s="239" t="s">
        <v>295</v>
      </c>
      <c r="C21" s="250" t="s">
        <v>296</v>
      </c>
      <c r="D21" s="240" t="s">
        <v>297</v>
      </c>
      <c r="E21" s="241">
        <v>4</v>
      </c>
      <c r="F21" s="242"/>
      <c r="G21" s="243">
        <f>ROUND(E21*F21,2)</f>
        <v>0</v>
      </c>
      <c r="H21" s="242"/>
      <c r="I21" s="243">
        <f>ROUND(E21*H21,2)</f>
        <v>0</v>
      </c>
      <c r="J21" s="242"/>
      <c r="K21" s="243">
        <f>ROUND(E21*J21,2)</f>
        <v>0</v>
      </c>
      <c r="L21" s="243">
        <v>12</v>
      </c>
      <c r="M21" s="243">
        <f>G21*(1+L21/100)</f>
        <v>0</v>
      </c>
      <c r="N21" s="241">
        <v>0</v>
      </c>
      <c r="O21" s="241">
        <f>ROUND(E21*N21,2)</f>
        <v>0</v>
      </c>
      <c r="P21" s="241">
        <v>0</v>
      </c>
      <c r="Q21" s="241">
        <f>ROUND(E21*P21,2)</f>
        <v>0</v>
      </c>
      <c r="R21" s="243"/>
      <c r="S21" s="243" t="s">
        <v>166</v>
      </c>
      <c r="T21" s="244" t="s">
        <v>167</v>
      </c>
      <c r="U21" s="224">
        <v>0</v>
      </c>
      <c r="V21" s="224">
        <f>ROUND(E21*U21,2)</f>
        <v>0</v>
      </c>
      <c r="W21" s="224"/>
      <c r="X21" s="224" t="s">
        <v>147</v>
      </c>
      <c r="Y21" s="224" t="s">
        <v>148</v>
      </c>
      <c r="Z21" s="214"/>
      <c r="AA21" s="214"/>
      <c r="AB21" s="214"/>
      <c r="AC21" s="214"/>
      <c r="AD21" s="214"/>
      <c r="AE21" s="214"/>
      <c r="AF21" s="214"/>
      <c r="AG21" s="214" t="s">
        <v>149</v>
      </c>
      <c r="AH21" s="214"/>
      <c r="AI21" s="214"/>
      <c r="AJ21" s="214"/>
      <c r="AK21" s="214"/>
      <c r="AL21" s="214"/>
      <c r="AM21" s="214"/>
      <c r="AN21" s="214"/>
      <c r="AO21" s="214"/>
      <c r="AP21" s="214"/>
      <c r="AQ21" s="214"/>
      <c r="AR21" s="214"/>
      <c r="AS21" s="214"/>
      <c r="AT21" s="214"/>
      <c r="AU21" s="214"/>
      <c r="AV21" s="214"/>
      <c r="AW21" s="214"/>
      <c r="AX21" s="214"/>
      <c r="AY21" s="214"/>
      <c r="AZ21" s="214"/>
      <c r="BA21" s="214"/>
      <c r="BB21" s="214"/>
      <c r="BC21" s="214"/>
      <c r="BD21" s="214"/>
      <c r="BE21" s="214"/>
      <c r="BF21" s="214"/>
      <c r="BG21" s="214"/>
      <c r="BH21" s="214"/>
    </row>
    <row r="22" spans="1:60" outlineLevel="2" x14ac:dyDescent="0.2">
      <c r="A22" s="221"/>
      <c r="B22" s="222"/>
      <c r="C22" s="253" t="s">
        <v>283</v>
      </c>
      <c r="D22" s="247"/>
      <c r="E22" s="247"/>
      <c r="F22" s="247"/>
      <c r="G22" s="247"/>
      <c r="H22" s="224"/>
      <c r="I22" s="224"/>
      <c r="J22" s="224"/>
      <c r="K22" s="224"/>
      <c r="L22" s="224"/>
      <c r="M22" s="224"/>
      <c r="N22" s="223"/>
      <c r="O22" s="223"/>
      <c r="P22" s="223"/>
      <c r="Q22" s="223"/>
      <c r="R22" s="224"/>
      <c r="S22" s="224"/>
      <c r="T22" s="224"/>
      <c r="U22" s="224"/>
      <c r="V22" s="224"/>
      <c r="W22" s="224"/>
      <c r="X22" s="224"/>
      <c r="Y22" s="224"/>
      <c r="Z22" s="214"/>
      <c r="AA22" s="214"/>
      <c r="AB22" s="214"/>
      <c r="AC22" s="214"/>
      <c r="AD22" s="214"/>
      <c r="AE22" s="214"/>
      <c r="AF22" s="214"/>
      <c r="AG22" s="214" t="s">
        <v>169</v>
      </c>
      <c r="AH22" s="214"/>
      <c r="AI22" s="214"/>
      <c r="AJ22" s="214"/>
      <c r="AK22" s="214"/>
      <c r="AL22" s="214"/>
      <c r="AM22" s="214"/>
      <c r="AN22" s="214"/>
      <c r="AO22" s="214"/>
      <c r="AP22" s="214"/>
      <c r="AQ22" s="214"/>
      <c r="AR22" s="214"/>
      <c r="AS22" s="214"/>
      <c r="AT22" s="214"/>
      <c r="AU22" s="214"/>
      <c r="AV22" s="214"/>
      <c r="AW22" s="214"/>
      <c r="AX22" s="214"/>
      <c r="AY22" s="214"/>
      <c r="AZ22" s="214"/>
      <c r="BA22" s="214"/>
      <c r="BB22" s="214"/>
      <c r="BC22" s="214"/>
      <c r="BD22" s="214"/>
      <c r="BE22" s="214"/>
      <c r="BF22" s="214"/>
      <c r="BG22" s="214"/>
      <c r="BH22" s="214"/>
    </row>
    <row r="23" spans="1:60" outlineLevel="1" x14ac:dyDescent="0.2">
      <c r="A23" s="238">
        <v>8</v>
      </c>
      <c r="B23" s="239" t="s">
        <v>298</v>
      </c>
      <c r="C23" s="250" t="s">
        <v>299</v>
      </c>
      <c r="D23" s="240" t="s">
        <v>297</v>
      </c>
      <c r="E23" s="241">
        <v>1</v>
      </c>
      <c r="F23" s="242"/>
      <c r="G23" s="243">
        <f>ROUND(E23*F23,2)</f>
        <v>0</v>
      </c>
      <c r="H23" s="242"/>
      <c r="I23" s="243">
        <f>ROUND(E23*H23,2)</f>
        <v>0</v>
      </c>
      <c r="J23" s="242"/>
      <c r="K23" s="243">
        <f>ROUND(E23*J23,2)</f>
        <v>0</v>
      </c>
      <c r="L23" s="243">
        <v>12</v>
      </c>
      <c r="M23" s="243">
        <f>G23*(1+L23/100)</f>
        <v>0</v>
      </c>
      <c r="N23" s="241">
        <v>0</v>
      </c>
      <c r="O23" s="241">
        <f>ROUND(E23*N23,2)</f>
        <v>0</v>
      </c>
      <c r="P23" s="241">
        <v>0</v>
      </c>
      <c r="Q23" s="241">
        <f>ROUND(E23*P23,2)</f>
        <v>0</v>
      </c>
      <c r="R23" s="243"/>
      <c r="S23" s="243" t="s">
        <v>166</v>
      </c>
      <c r="T23" s="244" t="s">
        <v>167</v>
      </c>
      <c r="U23" s="224">
        <v>0</v>
      </c>
      <c r="V23" s="224">
        <f>ROUND(E23*U23,2)</f>
        <v>0</v>
      </c>
      <c r="W23" s="224"/>
      <c r="X23" s="224" t="s">
        <v>147</v>
      </c>
      <c r="Y23" s="224" t="s">
        <v>148</v>
      </c>
      <c r="Z23" s="214"/>
      <c r="AA23" s="214"/>
      <c r="AB23" s="214"/>
      <c r="AC23" s="214"/>
      <c r="AD23" s="214"/>
      <c r="AE23" s="214"/>
      <c r="AF23" s="214"/>
      <c r="AG23" s="214" t="s">
        <v>149</v>
      </c>
      <c r="AH23" s="214"/>
      <c r="AI23" s="214"/>
      <c r="AJ23" s="214"/>
      <c r="AK23" s="214"/>
      <c r="AL23" s="214"/>
      <c r="AM23" s="214"/>
      <c r="AN23" s="214"/>
      <c r="AO23" s="214"/>
      <c r="AP23" s="214"/>
      <c r="AQ23" s="214"/>
      <c r="AR23" s="214"/>
      <c r="AS23" s="214"/>
      <c r="AT23" s="214"/>
      <c r="AU23" s="214"/>
      <c r="AV23" s="214"/>
      <c r="AW23" s="214"/>
      <c r="AX23" s="214"/>
      <c r="AY23" s="214"/>
      <c r="AZ23" s="214"/>
      <c r="BA23" s="214"/>
      <c r="BB23" s="214"/>
      <c r="BC23" s="214"/>
      <c r="BD23" s="214"/>
      <c r="BE23" s="214"/>
      <c r="BF23" s="214"/>
      <c r="BG23" s="214"/>
      <c r="BH23" s="214"/>
    </row>
    <row r="24" spans="1:60" outlineLevel="2" x14ac:dyDescent="0.2">
      <c r="A24" s="221"/>
      <c r="B24" s="222"/>
      <c r="C24" s="253" t="s">
        <v>300</v>
      </c>
      <c r="D24" s="247"/>
      <c r="E24" s="247"/>
      <c r="F24" s="247"/>
      <c r="G24" s="247"/>
      <c r="H24" s="224"/>
      <c r="I24" s="224"/>
      <c r="J24" s="224"/>
      <c r="K24" s="224"/>
      <c r="L24" s="224"/>
      <c r="M24" s="224"/>
      <c r="N24" s="223"/>
      <c r="O24" s="223"/>
      <c r="P24" s="223"/>
      <c r="Q24" s="223"/>
      <c r="R24" s="224"/>
      <c r="S24" s="224"/>
      <c r="T24" s="224"/>
      <c r="U24" s="224"/>
      <c r="V24" s="224"/>
      <c r="W24" s="224"/>
      <c r="X24" s="224"/>
      <c r="Y24" s="224"/>
      <c r="Z24" s="214"/>
      <c r="AA24" s="214"/>
      <c r="AB24" s="214"/>
      <c r="AC24" s="214"/>
      <c r="AD24" s="214"/>
      <c r="AE24" s="214"/>
      <c r="AF24" s="214"/>
      <c r="AG24" s="214" t="s">
        <v>169</v>
      </c>
      <c r="AH24" s="214"/>
      <c r="AI24" s="214"/>
      <c r="AJ24" s="214"/>
      <c r="AK24" s="214"/>
      <c r="AL24" s="214"/>
      <c r="AM24" s="214"/>
      <c r="AN24" s="214"/>
      <c r="AO24" s="214"/>
      <c r="AP24" s="214"/>
      <c r="AQ24" s="214"/>
      <c r="AR24" s="214"/>
      <c r="AS24" s="214"/>
      <c r="AT24" s="214"/>
      <c r="AU24" s="214"/>
      <c r="AV24" s="214"/>
      <c r="AW24" s="214"/>
      <c r="AX24" s="214"/>
      <c r="AY24" s="214"/>
      <c r="AZ24" s="214"/>
      <c r="BA24" s="214"/>
      <c r="BB24" s="214"/>
      <c r="BC24" s="214"/>
      <c r="BD24" s="214"/>
      <c r="BE24" s="214"/>
      <c r="BF24" s="214"/>
      <c r="BG24" s="214"/>
      <c r="BH24" s="214"/>
    </row>
    <row r="25" spans="1:60" outlineLevel="1" x14ac:dyDescent="0.2">
      <c r="A25" s="238">
        <v>9</v>
      </c>
      <c r="B25" s="239" t="s">
        <v>301</v>
      </c>
      <c r="C25" s="250" t="s">
        <v>302</v>
      </c>
      <c r="D25" s="240" t="s">
        <v>157</v>
      </c>
      <c r="E25" s="241">
        <v>18</v>
      </c>
      <c r="F25" s="242"/>
      <c r="G25" s="243">
        <f>ROUND(E25*F25,2)</f>
        <v>0</v>
      </c>
      <c r="H25" s="242"/>
      <c r="I25" s="243">
        <f>ROUND(E25*H25,2)</f>
        <v>0</v>
      </c>
      <c r="J25" s="242"/>
      <c r="K25" s="243">
        <f>ROUND(E25*J25,2)</f>
        <v>0</v>
      </c>
      <c r="L25" s="243">
        <v>12</v>
      </c>
      <c r="M25" s="243">
        <f>G25*(1+L25/100)</f>
        <v>0</v>
      </c>
      <c r="N25" s="241">
        <v>0</v>
      </c>
      <c r="O25" s="241">
        <f>ROUND(E25*N25,2)</f>
        <v>0</v>
      </c>
      <c r="P25" s="241">
        <v>0</v>
      </c>
      <c r="Q25" s="241">
        <f>ROUND(E25*P25,2)</f>
        <v>0</v>
      </c>
      <c r="R25" s="243"/>
      <c r="S25" s="243" t="s">
        <v>166</v>
      </c>
      <c r="T25" s="244" t="s">
        <v>167</v>
      </c>
      <c r="U25" s="224">
        <v>0</v>
      </c>
      <c r="V25" s="224">
        <f>ROUND(E25*U25,2)</f>
        <v>0</v>
      </c>
      <c r="W25" s="224"/>
      <c r="X25" s="224" t="s">
        <v>147</v>
      </c>
      <c r="Y25" s="224" t="s">
        <v>148</v>
      </c>
      <c r="Z25" s="214"/>
      <c r="AA25" s="214"/>
      <c r="AB25" s="214"/>
      <c r="AC25" s="214"/>
      <c r="AD25" s="214"/>
      <c r="AE25" s="214"/>
      <c r="AF25" s="214"/>
      <c r="AG25" s="214" t="s">
        <v>149</v>
      </c>
      <c r="AH25" s="214"/>
      <c r="AI25" s="214"/>
      <c r="AJ25" s="214"/>
      <c r="AK25" s="214"/>
      <c r="AL25" s="214"/>
      <c r="AM25" s="214"/>
      <c r="AN25" s="214"/>
      <c r="AO25" s="214"/>
      <c r="AP25" s="214"/>
      <c r="AQ25" s="214"/>
      <c r="AR25" s="214"/>
      <c r="AS25" s="214"/>
      <c r="AT25" s="214"/>
      <c r="AU25" s="214"/>
      <c r="AV25" s="214"/>
      <c r="AW25" s="214"/>
      <c r="AX25" s="214"/>
      <c r="AY25" s="214"/>
      <c r="AZ25" s="214"/>
      <c r="BA25" s="214"/>
      <c r="BB25" s="214"/>
      <c r="BC25" s="214"/>
      <c r="BD25" s="214"/>
      <c r="BE25" s="214"/>
      <c r="BF25" s="214"/>
      <c r="BG25" s="214"/>
      <c r="BH25" s="214"/>
    </row>
    <row r="26" spans="1:60" outlineLevel="2" x14ac:dyDescent="0.2">
      <c r="A26" s="221"/>
      <c r="B26" s="222"/>
      <c r="C26" s="253" t="s">
        <v>303</v>
      </c>
      <c r="D26" s="247"/>
      <c r="E26" s="247"/>
      <c r="F26" s="247"/>
      <c r="G26" s="247"/>
      <c r="H26" s="224"/>
      <c r="I26" s="224"/>
      <c r="J26" s="224"/>
      <c r="K26" s="224"/>
      <c r="L26" s="224"/>
      <c r="M26" s="224"/>
      <c r="N26" s="223"/>
      <c r="O26" s="223"/>
      <c r="P26" s="223"/>
      <c r="Q26" s="223"/>
      <c r="R26" s="224"/>
      <c r="S26" s="224"/>
      <c r="T26" s="224"/>
      <c r="U26" s="224"/>
      <c r="V26" s="224"/>
      <c r="W26" s="224"/>
      <c r="X26" s="224"/>
      <c r="Y26" s="224"/>
      <c r="Z26" s="214"/>
      <c r="AA26" s="214"/>
      <c r="AB26" s="214"/>
      <c r="AC26" s="214"/>
      <c r="AD26" s="214"/>
      <c r="AE26" s="214"/>
      <c r="AF26" s="214"/>
      <c r="AG26" s="214" t="s">
        <v>169</v>
      </c>
      <c r="AH26" s="214"/>
      <c r="AI26" s="214"/>
      <c r="AJ26" s="214"/>
      <c r="AK26" s="214"/>
      <c r="AL26" s="214"/>
      <c r="AM26" s="214"/>
      <c r="AN26" s="214"/>
      <c r="AO26" s="214"/>
      <c r="AP26" s="214"/>
      <c r="AQ26" s="214"/>
      <c r="AR26" s="214"/>
      <c r="AS26" s="214"/>
      <c r="AT26" s="214"/>
      <c r="AU26" s="214"/>
      <c r="AV26" s="214"/>
      <c r="AW26" s="214"/>
      <c r="AX26" s="214"/>
      <c r="AY26" s="214"/>
      <c r="AZ26" s="214"/>
      <c r="BA26" s="214"/>
      <c r="BB26" s="214"/>
      <c r="BC26" s="214"/>
      <c r="BD26" s="214"/>
      <c r="BE26" s="214"/>
      <c r="BF26" s="214"/>
      <c r="BG26" s="214"/>
      <c r="BH26" s="214"/>
    </row>
    <row r="27" spans="1:60" outlineLevel="1" x14ac:dyDescent="0.2">
      <c r="A27" s="259">
        <v>10</v>
      </c>
      <c r="B27" s="260" t="s">
        <v>304</v>
      </c>
      <c r="C27" s="266" t="s">
        <v>305</v>
      </c>
      <c r="D27" s="261" t="s">
        <v>157</v>
      </c>
      <c r="E27" s="262">
        <v>18</v>
      </c>
      <c r="F27" s="263"/>
      <c r="G27" s="264">
        <f>ROUND(E27*F27,2)</f>
        <v>0</v>
      </c>
      <c r="H27" s="263"/>
      <c r="I27" s="264">
        <f>ROUND(E27*H27,2)</f>
        <v>0</v>
      </c>
      <c r="J27" s="263"/>
      <c r="K27" s="264">
        <f>ROUND(E27*J27,2)</f>
        <v>0</v>
      </c>
      <c r="L27" s="264">
        <v>12</v>
      </c>
      <c r="M27" s="264">
        <f>G27*(1+L27/100)</f>
        <v>0</v>
      </c>
      <c r="N27" s="262">
        <v>0</v>
      </c>
      <c r="O27" s="262">
        <f>ROUND(E27*N27,2)</f>
        <v>0</v>
      </c>
      <c r="P27" s="262">
        <v>0</v>
      </c>
      <c r="Q27" s="262">
        <f>ROUND(E27*P27,2)</f>
        <v>0</v>
      </c>
      <c r="R27" s="264"/>
      <c r="S27" s="264" t="s">
        <v>166</v>
      </c>
      <c r="T27" s="265" t="s">
        <v>167</v>
      </c>
      <c r="U27" s="224">
        <v>0</v>
      </c>
      <c r="V27" s="224">
        <f>ROUND(E27*U27,2)</f>
        <v>0</v>
      </c>
      <c r="W27" s="224"/>
      <c r="X27" s="224" t="s">
        <v>147</v>
      </c>
      <c r="Y27" s="224" t="s">
        <v>148</v>
      </c>
      <c r="Z27" s="214"/>
      <c r="AA27" s="214"/>
      <c r="AB27" s="214"/>
      <c r="AC27" s="214"/>
      <c r="AD27" s="214"/>
      <c r="AE27" s="214"/>
      <c r="AF27" s="214"/>
      <c r="AG27" s="214" t="s">
        <v>149</v>
      </c>
      <c r="AH27" s="214"/>
      <c r="AI27" s="214"/>
      <c r="AJ27" s="214"/>
      <c r="AK27" s="214"/>
      <c r="AL27" s="214"/>
      <c r="AM27" s="214"/>
      <c r="AN27" s="214"/>
      <c r="AO27" s="214"/>
      <c r="AP27" s="214"/>
      <c r="AQ27" s="214"/>
      <c r="AR27" s="214"/>
      <c r="AS27" s="214"/>
      <c r="AT27" s="214"/>
      <c r="AU27" s="214"/>
      <c r="AV27" s="214"/>
      <c r="AW27" s="214"/>
      <c r="AX27" s="214"/>
      <c r="AY27" s="214"/>
      <c r="AZ27" s="214"/>
      <c r="BA27" s="214"/>
      <c r="BB27" s="214"/>
      <c r="BC27" s="214"/>
      <c r="BD27" s="214"/>
      <c r="BE27" s="214"/>
      <c r="BF27" s="214"/>
      <c r="BG27" s="214"/>
      <c r="BH27" s="214"/>
    </row>
    <row r="28" spans="1:60" outlineLevel="1" x14ac:dyDescent="0.2">
      <c r="A28" s="238">
        <v>11</v>
      </c>
      <c r="B28" s="239" t="s">
        <v>306</v>
      </c>
      <c r="C28" s="250" t="s">
        <v>307</v>
      </c>
      <c r="D28" s="240" t="s">
        <v>297</v>
      </c>
      <c r="E28" s="241">
        <v>1</v>
      </c>
      <c r="F28" s="242"/>
      <c r="G28" s="243">
        <f>ROUND(E28*F28,2)</f>
        <v>0</v>
      </c>
      <c r="H28" s="242"/>
      <c r="I28" s="243">
        <f>ROUND(E28*H28,2)</f>
        <v>0</v>
      </c>
      <c r="J28" s="242"/>
      <c r="K28" s="243">
        <f>ROUND(E28*J28,2)</f>
        <v>0</v>
      </c>
      <c r="L28" s="243">
        <v>12</v>
      </c>
      <c r="M28" s="243">
        <f>G28*(1+L28/100)</f>
        <v>0</v>
      </c>
      <c r="N28" s="241">
        <v>0</v>
      </c>
      <c r="O28" s="241">
        <f>ROUND(E28*N28,2)</f>
        <v>0</v>
      </c>
      <c r="P28" s="241">
        <v>0</v>
      </c>
      <c r="Q28" s="241">
        <f>ROUND(E28*P28,2)</f>
        <v>0</v>
      </c>
      <c r="R28" s="243"/>
      <c r="S28" s="243" t="s">
        <v>166</v>
      </c>
      <c r="T28" s="244" t="s">
        <v>167</v>
      </c>
      <c r="U28" s="224">
        <v>0</v>
      </c>
      <c r="V28" s="224">
        <f>ROUND(E28*U28,2)</f>
        <v>0</v>
      </c>
      <c r="W28" s="224"/>
      <c r="X28" s="224" t="s">
        <v>147</v>
      </c>
      <c r="Y28" s="224" t="s">
        <v>148</v>
      </c>
      <c r="Z28" s="214"/>
      <c r="AA28" s="214"/>
      <c r="AB28" s="214"/>
      <c r="AC28" s="214"/>
      <c r="AD28" s="214"/>
      <c r="AE28" s="214"/>
      <c r="AF28" s="214"/>
      <c r="AG28" s="214" t="s">
        <v>149</v>
      </c>
      <c r="AH28" s="214"/>
      <c r="AI28" s="214"/>
      <c r="AJ28" s="214"/>
      <c r="AK28" s="214"/>
      <c r="AL28" s="214"/>
      <c r="AM28" s="214"/>
      <c r="AN28" s="214"/>
      <c r="AO28" s="214"/>
      <c r="AP28" s="214"/>
      <c r="AQ28" s="214"/>
      <c r="AR28" s="214"/>
      <c r="AS28" s="214"/>
      <c r="AT28" s="214"/>
      <c r="AU28" s="214"/>
      <c r="AV28" s="214"/>
      <c r="AW28" s="214"/>
      <c r="AX28" s="214"/>
      <c r="AY28" s="214"/>
      <c r="AZ28" s="214"/>
      <c r="BA28" s="214"/>
      <c r="BB28" s="214"/>
      <c r="BC28" s="214"/>
      <c r="BD28" s="214"/>
      <c r="BE28" s="214"/>
      <c r="BF28" s="214"/>
      <c r="BG28" s="214"/>
      <c r="BH28" s="214"/>
    </row>
    <row r="29" spans="1:60" outlineLevel="2" x14ac:dyDescent="0.2">
      <c r="A29" s="221"/>
      <c r="B29" s="222"/>
      <c r="C29" s="253" t="s">
        <v>308</v>
      </c>
      <c r="D29" s="247"/>
      <c r="E29" s="247"/>
      <c r="F29" s="247"/>
      <c r="G29" s="247"/>
      <c r="H29" s="224"/>
      <c r="I29" s="224"/>
      <c r="J29" s="224"/>
      <c r="K29" s="224"/>
      <c r="L29" s="224"/>
      <c r="M29" s="224"/>
      <c r="N29" s="223"/>
      <c r="O29" s="223"/>
      <c r="P29" s="223"/>
      <c r="Q29" s="223"/>
      <c r="R29" s="224"/>
      <c r="S29" s="224"/>
      <c r="T29" s="224"/>
      <c r="U29" s="224"/>
      <c r="V29" s="224"/>
      <c r="W29" s="224"/>
      <c r="X29" s="224"/>
      <c r="Y29" s="224"/>
      <c r="Z29" s="214"/>
      <c r="AA29" s="214"/>
      <c r="AB29" s="214"/>
      <c r="AC29" s="214"/>
      <c r="AD29" s="214"/>
      <c r="AE29" s="214"/>
      <c r="AF29" s="214"/>
      <c r="AG29" s="214" t="s">
        <v>169</v>
      </c>
      <c r="AH29" s="214"/>
      <c r="AI29" s="214"/>
      <c r="AJ29" s="214"/>
      <c r="AK29" s="214"/>
      <c r="AL29" s="214"/>
      <c r="AM29" s="214"/>
      <c r="AN29" s="214"/>
      <c r="AO29" s="214"/>
      <c r="AP29" s="214"/>
      <c r="AQ29" s="214"/>
      <c r="AR29" s="214"/>
      <c r="AS29" s="214"/>
      <c r="AT29" s="214"/>
      <c r="AU29" s="214"/>
      <c r="AV29" s="214"/>
      <c r="AW29" s="214"/>
      <c r="AX29" s="214"/>
      <c r="AY29" s="214"/>
      <c r="AZ29" s="214"/>
      <c r="BA29" s="214"/>
      <c r="BB29" s="214"/>
      <c r="BC29" s="214"/>
      <c r="BD29" s="214"/>
      <c r="BE29" s="214"/>
      <c r="BF29" s="214"/>
      <c r="BG29" s="214"/>
      <c r="BH29" s="214"/>
    </row>
    <row r="30" spans="1:60" outlineLevel="1" x14ac:dyDescent="0.2">
      <c r="A30" s="238">
        <v>12</v>
      </c>
      <c r="B30" s="239" t="s">
        <v>309</v>
      </c>
      <c r="C30" s="250" t="s">
        <v>310</v>
      </c>
      <c r="D30" s="240" t="s">
        <v>297</v>
      </c>
      <c r="E30" s="241">
        <v>1</v>
      </c>
      <c r="F30" s="242"/>
      <c r="G30" s="243">
        <f>ROUND(E30*F30,2)</f>
        <v>0</v>
      </c>
      <c r="H30" s="242"/>
      <c r="I30" s="243">
        <f>ROUND(E30*H30,2)</f>
        <v>0</v>
      </c>
      <c r="J30" s="242"/>
      <c r="K30" s="243">
        <f>ROUND(E30*J30,2)</f>
        <v>0</v>
      </c>
      <c r="L30" s="243">
        <v>12</v>
      </c>
      <c r="M30" s="243">
        <f>G30*(1+L30/100)</f>
        <v>0</v>
      </c>
      <c r="N30" s="241">
        <v>0</v>
      </c>
      <c r="O30" s="241">
        <f>ROUND(E30*N30,2)</f>
        <v>0</v>
      </c>
      <c r="P30" s="241">
        <v>0</v>
      </c>
      <c r="Q30" s="241">
        <f>ROUND(E30*P30,2)</f>
        <v>0</v>
      </c>
      <c r="R30" s="243"/>
      <c r="S30" s="243" t="s">
        <v>166</v>
      </c>
      <c r="T30" s="244" t="s">
        <v>167</v>
      </c>
      <c r="U30" s="224">
        <v>0</v>
      </c>
      <c r="V30" s="224">
        <f>ROUND(E30*U30,2)</f>
        <v>0</v>
      </c>
      <c r="W30" s="224"/>
      <c r="X30" s="224" t="s">
        <v>147</v>
      </c>
      <c r="Y30" s="224" t="s">
        <v>148</v>
      </c>
      <c r="Z30" s="214"/>
      <c r="AA30" s="214"/>
      <c r="AB30" s="214"/>
      <c r="AC30" s="214"/>
      <c r="AD30" s="214"/>
      <c r="AE30" s="214"/>
      <c r="AF30" s="214"/>
      <c r="AG30" s="214" t="s">
        <v>149</v>
      </c>
      <c r="AH30" s="214"/>
      <c r="AI30" s="214"/>
      <c r="AJ30" s="214"/>
      <c r="AK30" s="214"/>
      <c r="AL30" s="214"/>
      <c r="AM30" s="214"/>
      <c r="AN30" s="214"/>
      <c r="AO30" s="214"/>
      <c r="AP30" s="214"/>
      <c r="AQ30" s="214"/>
      <c r="AR30" s="214"/>
      <c r="AS30" s="214"/>
      <c r="AT30" s="214"/>
      <c r="AU30" s="214"/>
      <c r="AV30" s="214"/>
      <c r="AW30" s="214"/>
      <c r="AX30" s="214"/>
      <c r="AY30" s="214"/>
      <c r="AZ30" s="214"/>
      <c r="BA30" s="214"/>
      <c r="BB30" s="214"/>
      <c r="BC30" s="214"/>
      <c r="BD30" s="214"/>
      <c r="BE30" s="214"/>
      <c r="BF30" s="214"/>
      <c r="BG30" s="214"/>
      <c r="BH30" s="214"/>
    </row>
    <row r="31" spans="1:60" outlineLevel="2" x14ac:dyDescent="0.2">
      <c r="A31" s="221"/>
      <c r="B31" s="222"/>
      <c r="C31" s="253" t="s">
        <v>311</v>
      </c>
      <c r="D31" s="247"/>
      <c r="E31" s="247"/>
      <c r="F31" s="247"/>
      <c r="G31" s="247"/>
      <c r="H31" s="224"/>
      <c r="I31" s="224"/>
      <c r="J31" s="224"/>
      <c r="K31" s="224"/>
      <c r="L31" s="224"/>
      <c r="M31" s="224"/>
      <c r="N31" s="223"/>
      <c r="O31" s="223"/>
      <c r="P31" s="223"/>
      <c r="Q31" s="223"/>
      <c r="R31" s="224"/>
      <c r="S31" s="224"/>
      <c r="T31" s="224"/>
      <c r="U31" s="224"/>
      <c r="V31" s="224"/>
      <c r="W31" s="224"/>
      <c r="X31" s="224"/>
      <c r="Y31" s="224"/>
      <c r="Z31" s="214"/>
      <c r="AA31" s="214"/>
      <c r="AB31" s="214"/>
      <c r="AC31" s="214"/>
      <c r="AD31" s="214"/>
      <c r="AE31" s="214"/>
      <c r="AF31" s="214"/>
      <c r="AG31" s="214" t="s">
        <v>169</v>
      </c>
      <c r="AH31" s="214"/>
      <c r="AI31" s="214"/>
      <c r="AJ31" s="214"/>
      <c r="AK31" s="214"/>
      <c r="AL31" s="214"/>
      <c r="AM31" s="214"/>
      <c r="AN31" s="214"/>
      <c r="AO31" s="214"/>
      <c r="AP31" s="214"/>
      <c r="AQ31" s="214"/>
      <c r="AR31" s="214"/>
      <c r="AS31" s="214"/>
      <c r="AT31" s="214"/>
      <c r="AU31" s="214"/>
      <c r="AV31" s="214"/>
      <c r="AW31" s="214"/>
      <c r="AX31" s="214"/>
      <c r="AY31" s="214"/>
      <c r="AZ31" s="214"/>
      <c r="BA31" s="214"/>
      <c r="BB31" s="214"/>
      <c r="BC31" s="214"/>
      <c r="BD31" s="214"/>
      <c r="BE31" s="214"/>
      <c r="BF31" s="214"/>
      <c r="BG31" s="214"/>
      <c r="BH31" s="214"/>
    </row>
    <row r="32" spans="1:60" outlineLevel="1" x14ac:dyDescent="0.2">
      <c r="A32" s="238">
        <v>13</v>
      </c>
      <c r="B32" s="239" t="s">
        <v>312</v>
      </c>
      <c r="C32" s="250" t="s">
        <v>313</v>
      </c>
      <c r="D32" s="240" t="s">
        <v>297</v>
      </c>
      <c r="E32" s="241">
        <v>1</v>
      </c>
      <c r="F32" s="242"/>
      <c r="G32" s="243">
        <f>ROUND(E32*F32,2)</f>
        <v>0</v>
      </c>
      <c r="H32" s="242"/>
      <c r="I32" s="243">
        <f>ROUND(E32*H32,2)</f>
        <v>0</v>
      </c>
      <c r="J32" s="242"/>
      <c r="K32" s="243">
        <f>ROUND(E32*J32,2)</f>
        <v>0</v>
      </c>
      <c r="L32" s="243">
        <v>12</v>
      </c>
      <c r="M32" s="243">
        <f>G32*(1+L32/100)</f>
        <v>0</v>
      </c>
      <c r="N32" s="241">
        <v>0</v>
      </c>
      <c r="O32" s="241">
        <f>ROUND(E32*N32,2)</f>
        <v>0</v>
      </c>
      <c r="P32" s="241">
        <v>0</v>
      </c>
      <c r="Q32" s="241">
        <f>ROUND(E32*P32,2)</f>
        <v>0</v>
      </c>
      <c r="R32" s="243"/>
      <c r="S32" s="243" t="s">
        <v>166</v>
      </c>
      <c r="T32" s="244" t="s">
        <v>167</v>
      </c>
      <c r="U32" s="224">
        <v>0</v>
      </c>
      <c r="V32" s="224">
        <f>ROUND(E32*U32,2)</f>
        <v>0</v>
      </c>
      <c r="W32" s="224"/>
      <c r="X32" s="224" t="s">
        <v>147</v>
      </c>
      <c r="Y32" s="224" t="s">
        <v>148</v>
      </c>
      <c r="Z32" s="214"/>
      <c r="AA32" s="214"/>
      <c r="AB32" s="214"/>
      <c r="AC32" s="214"/>
      <c r="AD32" s="214"/>
      <c r="AE32" s="214"/>
      <c r="AF32" s="214"/>
      <c r="AG32" s="214" t="s">
        <v>149</v>
      </c>
      <c r="AH32" s="214"/>
      <c r="AI32" s="214"/>
      <c r="AJ32" s="214"/>
      <c r="AK32" s="214"/>
      <c r="AL32" s="214"/>
      <c r="AM32" s="214"/>
      <c r="AN32" s="214"/>
      <c r="AO32" s="214"/>
      <c r="AP32" s="214"/>
      <c r="AQ32" s="214"/>
      <c r="AR32" s="214"/>
      <c r="AS32" s="214"/>
      <c r="AT32" s="214"/>
      <c r="AU32" s="214"/>
      <c r="AV32" s="214"/>
      <c r="AW32" s="214"/>
      <c r="AX32" s="214"/>
      <c r="AY32" s="214"/>
      <c r="AZ32" s="214"/>
      <c r="BA32" s="214"/>
      <c r="BB32" s="214"/>
      <c r="BC32" s="214"/>
      <c r="BD32" s="214"/>
      <c r="BE32" s="214"/>
      <c r="BF32" s="214"/>
      <c r="BG32" s="214"/>
      <c r="BH32" s="214"/>
    </row>
    <row r="33" spans="1:60" outlineLevel="2" x14ac:dyDescent="0.2">
      <c r="A33" s="221"/>
      <c r="B33" s="222"/>
      <c r="C33" s="253" t="s">
        <v>311</v>
      </c>
      <c r="D33" s="247"/>
      <c r="E33" s="247"/>
      <c r="F33" s="247"/>
      <c r="G33" s="247"/>
      <c r="H33" s="224"/>
      <c r="I33" s="224"/>
      <c r="J33" s="224"/>
      <c r="K33" s="224"/>
      <c r="L33" s="224"/>
      <c r="M33" s="224"/>
      <c r="N33" s="223"/>
      <c r="O33" s="223"/>
      <c r="P33" s="223"/>
      <c r="Q33" s="223"/>
      <c r="R33" s="224"/>
      <c r="S33" s="224"/>
      <c r="T33" s="224"/>
      <c r="U33" s="224"/>
      <c r="V33" s="224"/>
      <c r="W33" s="224"/>
      <c r="X33" s="224"/>
      <c r="Y33" s="224"/>
      <c r="Z33" s="214"/>
      <c r="AA33" s="214"/>
      <c r="AB33" s="214"/>
      <c r="AC33" s="214"/>
      <c r="AD33" s="214"/>
      <c r="AE33" s="214"/>
      <c r="AF33" s="214"/>
      <c r="AG33" s="214" t="s">
        <v>169</v>
      </c>
      <c r="AH33" s="214"/>
      <c r="AI33" s="214"/>
      <c r="AJ33" s="214"/>
      <c r="AK33" s="214"/>
      <c r="AL33" s="214"/>
      <c r="AM33" s="214"/>
      <c r="AN33" s="214"/>
      <c r="AO33" s="214"/>
      <c r="AP33" s="214"/>
      <c r="AQ33" s="214"/>
      <c r="AR33" s="214"/>
      <c r="AS33" s="214"/>
      <c r="AT33" s="214"/>
      <c r="AU33" s="214"/>
      <c r="AV33" s="214"/>
      <c r="AW33" s="214"/>
      <c r="AX33" s="214"/>
      <c r="AY33" s="214"/>
      <c r="AZ33" s="214"/>
      <c r="BA33" s="214"/>
      <c r="BB33" s="214"/>
      <c r="BC33" s="214"/>
      <c r="BD33" s="214"/>
      <c r="BE33" s="214"/>
      <c r="BF33" s="214"/>
      <c r="BG33" s="214"/>
      <c r="BH33" s="214"/>
    </row>
    <row r="34" spans="1:60" outlineLevel="1" x14ac:dyDescent="0.2">
      <c r="A34" s="259">
        <v>14</v>
      </c>
      <c r="B34" s="260" t="s">
        <v>314</v>
      </c>
      <c r="C34" s="266" t="s">
        <v>315</v>
      </c>
      <c r="D34" s="261" t="s">
        <v>316</v>
      </c>
      <c r="E34" s="262">
        <v>1</v>
      </c>
      <c r="F34" s="263"/>
      <c r="G34" s="264">
        <f>ROUND(E34*F34,2)</f>
        <v>0</v>
      </c>
      <c r="H34" s="263"/>
      <c r="I34" s="264">
        <f>ROUND(E34*H34,2)</f>
        <v>0</v>
      </c>
      <c r="J34" s="263"/>
      <c r="K34" s="264">
        <f>ROUND(E34*J34,2)</f>
        <v>0</v>
      </c>
      <c r="L34" s="264">
        <v>12</v>
      </c>
      <c r="M34" s="264">
        <f>G34*(1+L34/100)</f>
        <v>0</v>
      </c>
      <c r="N34" s="262">
        <v>0</v>
      </c>
      <c r="O34" s="262">
        <f>ROUND(E34*N34,2)</f>
        <v>0</v>
      </c>
      <c r="P34" s="262">
        <v>0</v>
      </c>
      <c r="Q34" s="262">
        <f>ROUND(E34*P34,2)</f>
        <v>0</v>
      </c>
      <c r="R34" s="264"/>
      <c r="S34" s="264" t="s">
        <v>166</v>
      </c>
      <c r="T34" s="265" t="s">
        <v>167</v>
      </c>
      <c r="U34" s="224">
        <v>0</v>
      </c>
      <c r="V34" s="224">
        <f>ROUND(E34*U34,2)</f>
        <v>0</v>
      </c>
      <c r="W34" s="224"/>
      <c r="X34" s="224" t="s">
        <v>147</v>
      </c>
      <c r="Y34" s="224" t="s">
        <v>148</v>
      </c>
      <c r="Z34" s="214"/>
      <c r="AA34" s="214"/>
      <c r="AB34" s="214"/>
      <c r="AC34" s="214"/>
      <c r="AD34" s="214"/>
      <c r="AE34" s="214"/>
      <c r="AF34" s="214"/>
      <c r="AG34" s="214" t="s">
        <v>149</v>
      </c>
      <c r="AH34" s="214"/>
      <c r="AI34" s="214"/>
      <c r="AJ34" s="214"/>
      <c r="AK34" s="214"/>
      <c r="AL34" s="214"/>
      <c r="AM34" s="214"/>
      <c r="AN34" s="214"/>
      <c r="AO34" s="214"/>
      <c r="AP34" s="214"/>
      <c r="AQ34" s="214"/>
      <c r="AR34" s="214"/>
      <c r="AS34" s="214"/>
      <c r="AT34" s="214"/>
      <c r="AU34" s="214"/>
      <c r="AV34" s="214"/>
      <c r="AW34" s="214"/>
      <c r="AX34" s="214"/>
      <c r="AY34" s="214"/>
      <c r="AZ34" s="214"/>
      <c r="BA34" s="214"/>
      <c r="BB34" s="214"/>
      <c r="BC34" s="214"/>
      <c r="BD34" s="214"/>
      <c r="BE34" s="214"/>
      <c r="BF34" s="214"/>
      <c r="BG34" s="214"/>
      <c r="BH34" s="214"/>
    </row>
    <row r="35" spans="1:60" outlineLevel="1" x14ac:dyDescent="0.2">
      <c r="A35" s="259">
        <v>15</v>
      </c>
      <c r="B35" s="260" t="s">
        <v>317</v>
      </c>
      <c r="C35" s="266" t="s">
        <v>318</v>
      </c>
      <c r="D35" s="261" t="s">
        <v>316</v>
      </c>
      <c r="E35" s="262">
        <v>1</v>
      </c>
      <c r="F35" s="263"/>
      <c r="G35" s="264">
        <f>ROUND(E35*F35,2)</f>
        <v>0</v>
      </c>
      <c r="H35" s="263"/>
      <c r="I35" s="264">
        <f>ROUND(E35*H35,2)</f>
        <v>0</v>
      </c>
      <c r="J35" s="263"/>
      <c r="K35" s="264">
        <f>ROUND(E35*J35,2)</f>
        <v>0</v>
      </c>
      <c r="L35" s="264">
        <v>12</v>
      </c>
      <c r="M35" s="264">
        <f>G35*(1+L35/100)</f>
        <v>0</v>
      </c>
      <c r="N35" s="262">
        <v>0</v>
      </c>
      <c r="O35" s="262">
        <f>ROUND(E35*N35,2)</f>
        <v>0</v>
      </c>
      <c r="P35" s="262">
        <v>0</v>
      </c>
      <c r="Q35" s="262">
        <f>ROUND(E35*P35,2)</f>
        <v>0</v>
      </c>
      <c r="R35" s="264"/>
      <c r="S35" s="264" t="s">
        <v>166</v>
      </c>
      <c r="T35" s="265" t="s">
        <v>167</v>
      </c>
      <c r="U35" s="224">
        <v>0</v>
      </c>
      <c r="V35" s="224">
        <f>ROUND(E35*U35,2)</f>
        <v>0</v>
      </c>
      <c r="W35" s="224"/>
      <c r="X35" s="224" t="s">
        <v>147</v>
      </c>
      <c r="Y35" s="224" t="s">
        <v>148</v>
      </c>
      <c r="Z35" s="214"/>
      <c r="AA35" s="214"/>
      <c r="AB35" s="214"/>
      <c r="AC35" s="214"/>
      <c r="AD35" s="214"/>
      <c r="AE35" s="214"/>
      <c r="AF35" s="214"/>
      <c r="AG35" s="214" t="s">
        <v>149</v>
      </c>
      <c r="AH35" s="214"/>
      <c r="AI35" s="214"/>
      <c r="AJ35" s="214"/>
      <c r="AK35" s="214"/>
      <c r="AL35" s="214"/>
      <c r="AM35" s="214"/>
      <c r="AN35" s="214"/>
      <c r="AO35" s="214"/>
      <c r="AP35" s="214"/>
      <c r="AQ35" s="214"/>
      <c r="AR35" s="214"/>
      <c r="AS35" s="214"/>
      <c r="AT35" s="214"/>
      <c r="AU35" s="214"/>
      <c r="AV35" s="214"/>
      <c r="AW35" s="214"/>
      <c r="AX35" s="214"/>
      <c r="AY35" s="214"/>
      <c r="AZ35" s="214"/>
      <c r="BA35" s="214"/>
      <c r="BB35" s="214"/>
      <c r="BC35" s="214"/>
      <c r="BD35" s="214"/>
      <c r="BE35" s="214"/>
      <c r="BF35" s="214"/>
      <c r="BG35" s="214"/>
      <c r="BH35" s="214"/>
    </row>
    <row r="36" spans="1:60" outlineLevel="1" x14ac:dyDescent="0.2">
      <c r="A36" s="259">
        <v>16</v>
      </c>
      <c r="B36" s="260" t="s">
        <v>319</v>
      </c>
      <c r="C36" s="266" t="s">
        <v>320</v>
      </c>
      <c r="D36" s="261" t="s">
        <v>316</v>
      </c>
      <c r="E36" s="262">
        <v>1</v>
      </c>
      <c r="F36" s="263"/>
      <c r="G36" s="264">
        <f>ROUND(E36*F36,2)</f>
        <v>0</v>
      </c>
      <c r="H36" s="263"/>
      <c r="I36" s="264">
        <f>ROUND(E36*H36,2)</f>
        <v>0</v>
      </c>
      <c r="J36" s="263"/>
      <c r="K36" s="264">
        <f>ROUND(E36*J36,2)</f>
        <v>0</v>
      </c>
      <c r="L36" s="264">
        <v>12</v>
      </c>
      <c r="M36" s="264">
        <f>G36*(1+L36/100)</f>
        <v>0</v>
      </c>
      <c r="N36" s="262">
        <v>0</v>
      </c>
      <c r="O36" s="262">
        <f>ROUND(E36*N36,2)</f>
        <v>0</v>
      </c>
      <c r="P36" s="262">
        <v>0</v>
      </c>
      <c r="Q36" s="262">
        <f>ROUND(E36*P36,2)</f>
        <v>0</v>
      </c>
      <c r="R36" s="264"/>
      <c r="S36" s="264" t="s">
        <v>166</v>
      </c>
      <c r="T36" s="265" t="s">
        <v>167</v>
      </c>
      <c r="U36" s="224">
        <v>0</v>
      </c>
      <c r="V36" s="224">
        <f>ROUND(E36*U36,2)</f>
        <v>0</v>
      </c>
      <c r="W36" s="224"/>
      <c r="X36" s="224" t="s">
        <v>147</v>
      </c>
      <c r="Y36" s="224" t="s">
        <v>148</v>
      </c>
      <c r="Z36" s="214"/>
      <c r="AA36" s="214"/>
      <c r="AB36" s="214"/>
      <c r="AC36" s="214"/>
      <c r="AD36" s="214"/>
      <c r="AE36" s="214"/>
      <c r="AF36" s="214"/>
      <c r="AG36" s="214" t="s">
        <v>149</v>
      </c>
      <c r="AH36" s="214"/>
      <c r="AI36" s="214"/>
      <c r="AJ36" s="214"/>
      <c r="AK36" s="214"/>
      <c r="AL36" s="214"/>
      <c r="AM36" s="214"/>
      <c r="AN36" s="214"/>
      <c r="AO36" s="214"/>
      <c r="AP36" s="214"/>
      <c r="AQ36" s="214"/>
      <c r="AR36" s="214"/>
      <c r="AS36" s="214"/>
      <c r="AT36" s="214"/>
      <c r="AU36" s="214"/>
      <c r="AV36" s="214"/>
      <c r="AW36" s="214"/>
      <c r="AX36" s="214"/>
      <c r="AY36" s="214"/>
      <c r="AZ36" s="214"/>
      <c r="BA36" s="214"/>
      <c r="BB36" s="214"/>
      <c r="BC36" s="214"/>
      <c r="BD36" s="214"/>
      <c r="BE36" s="214"/>
      <c r="BF36" s="214"/>
      <c r="BG36" s="214"/>
      <c r="BH36" s="214"/>
    </row>
    <row r="37" spans="1:60" x14ac:dyDescent="0.2">
      <c r="A37" s="231" t="s">
        <v>139</v>
      </c>
      <c r="B37" s="232" t="s">
        <v>104</v>
      </c>
      <c r="C37" s="249" t="s">
        <v>106</v>
      </c>
      <c r="D37" s="233"/>
      <c r="E37" s="234"/>
      <c r="F37" s="235"/>
      <c r="G37" s="235">
        <f>SUMIF(AG38:AG99,"&lt;&gt;NOR",G38:G99)</f>
        <v>0</v>
      </c>
      <c r="H37" s="235"/>
      <c r="I37" s="235">
        <f>SUM(I38:I99)</f>
        <v>0</v>
      </c>
      <c r="J37" s="235"/>
      <c r="K37" s="235">
        <f>SUM(K38:K99)</f>
        <v>0</v>
      </c>
      <c r="L37" s="235"/>
      <c r="M37" s="235">
        <f>SUM(M38:M99)</f>
        <v>0</v>
      </c>
      <c r="N37" s="234"/>
      <c r="O37" s="234">
        <f>SUM(O38:O99)</f>
        <v>0</v>
      </c>
      <c r="P37" s="234"/>
      <c r="Q37" s="234">
        <f>SUM(Q38:Q99)</f>
        <v>0</v>
      </c>
      <c r="R37" s="235"/>
      <c r="S37" s="235"/>
      <c r="T37" s="236"/>
      <c r="U37" s="230"/>
      <c r="V37" s="230">
        <f>SUM(V38:V99)</f>
        <v>0</v>
      </c>
      <c r="W37" s="230"/>
      <c r="X37" s="230"/>
      <c r="Y37" s="230"/>
      <c r="AG37" t="s">
        <v>140</v>
      </c>
    </row>
    <row r="38" spans="1:60" outlineLevel="1" x14ac:dyDescent="0.2">
      <c r="A38" s="259">
        <v>17</v>
      </c>
      <c r="B38" s="260" t="s">
        <v>321</v>
      </c>
      <c r="C38" s="266" t="s">
        <v>291</v>
      </c>
      <c r="D38" s="261" t="s">
        <v>282</v>
      </c>
      <c r="E38" s="262">
        <v>4</v>
      </c>
      <c r="F38" s="263"/>
      <c r="G38" s="264">
        <f>ROUND(E38*F38,2)</f>
        <v>0</v>
      </c>
      <c r="H38" s="263"/>
      <c r="I38" s="264">
        <f>ROUND(E38*H38,2)</f>
        <v>0</v>
      </c>
      <c r="J38" s="263"/>
      <c r="K38" s="264">
        <f>ROUND(E38*J38,2)</f>
        <v>0</v>
      </c>
      <c r="L38" s="264">
        <v>12</v>
      </c>
      <c r="M38" s="264">
        <f>G38*(1+L38/100)</f>
        <v>0</v>
      </c>
      <c r="N38" s="262">
        <v>0</v>
      </c>
      <c r="O38" s="262">
        <f>ROUND(E38*N38,2)</f>
        <v>0</v>
      </c>
      <c r="P38" s="262">
        <v>0</v>
      </c>
      <c r="Q38" s="262">
        <f>ROUND(E38*P38,2)</f>
        <v>0</v>
      </c>
      <c r="R38" s="264"/>
      <c r="S38" s="264" t="s">
        <v>166</v>
      </c>
      <c r="T38" s="265" t="s">
        <v>167</v>
      </c>
      <c r="U38" s="224">
        <v>0</v>
      </c>
      <c r="V38" s="224">
        <f>ROUND(E38*U38,2)</f>
        <v>0</v>
      </c>
      <c r="W38" s="224"/>
      <c r="X38" s="224" t="s">
        <v>147</v>
      </c>
      <c r="Y38" s="224" t="s">
        <v>148</v>
      </c>
      <c r="Z38" s="214"/>
      <c r="AA38" s="214"/>
      <c r="AB38" s="214"/>
      <c r="AC38" s="214"/>
      <c r="AD38" s="214"/>
      <c r="AE38" s="214"/>
      <c r="AF38" s="214"/>
      <c r="AG38" s="214" t="s">
        <v>149</v>
      </c>
      <c r="AH38" s="214"/>
      <c r="AI38" s="214"/>
      <c r="AJ38" s="214"/>
      <c r="AK38" s="214"/>
      <c r="AL38" s="214"/>
      <c r="AM38" s="214"/>
      <c r="AN38" s="214"/>
      <c r="AO38" s="214"/>
      <c r="AP38" s="214"/>
      <c r="AQ38" s="214"/>
      <c r="AR38" s="214"/>
      <c r="AS38" s="214"/>
      <c r="AT38" s="214"/>
      <c r="AU38" s="214"/>
      <c r="AV38" s="214"/>
      <c r="AW38" s="214"/>
      <c r="AX38" s="214"/>
      <c r="AY38" s="214"/>
      <c r="AZ38" s="214"/>
      <c r="BA38" s="214"/>
      <c r="BB38" s="214"/>
      <c r="BC38" s="214"/>
      <c r="BD38" s="214"/>
      <c r="BE38" s="214"/>
      <c r="BF38" s="214"/>
      <c r="BG38" s="214"/>
      <c r="BH38" s="214"/>
    </row>
    <row r="39" spans="1:60" outlineLevel="1" x14ac:dyDescent="0.2">
      <c r="A39" s="259">
        <v>18</v>
      </c>
      <c r="B39" s="260" t="s">
        <v>322</v>
      </c>
      <c r="C39" s="266" t="s">
        <v>323</v>
      </c>
      <c r="D39" s="261" t="s">
        <v>282</v>
      </c>
      <c r="E39" s="262">
        <v>4</v>
      </c>
      <c r="F39" s="263"/>
      <c r="G39" s="264">
        <f>ROUND(E39*F39,2)</f>
        <v>0</v>
      </c>
      <c r="H39" s="263"/>
      <c r="I39" s="264">
        <f>ROUND(E39*H39,2)</f>
        <v>0</v>
      </c>
      <c r="J39" s="263"/>
      <c r="K39" s="264">
        <f>ROUND(E39*J39,2)</f>
        <v>0</v>
      </c>
      <c r="L39" s="264">
        <v>12</v>
      </c>
      <c r="M39" s="264">
        <f>G39*(1+L39/100)</f>
        <v>0</v>
      </c>
      <c r="N39" s="262">
        <v>0</v>
      </c>
      <c r="O39" s="262">
        <f>ROUND(E39*N39,2)</f>
        <v>0</v>
      </c>
      <c r="P39" s="262">
        <v>0</v>
      </c>
      <c r="Q39" s="262">
        <f>ROUND(E39*P39,2)</f>
        <v>0</v>
      </c>
      <c r="R39" s="264"/>
      <c r="S39" s="264" t="s">
        <v>166</v>
      </c>
      <c r="T39" s="265" t="s">
        <v>167</v>
      </c>
      <c r="U39" s="224">
        <v>0</v>
      </c>
      <c r="V39" s="224">
        <f>ROUND(E39*U39,2)</f>
        <v>0</v>
      </c>
      <c r="W39" s="224"/>
      <c r="X39" s="224" t="s">
        <v>147</v>
      </c>
      <c r="Y39" s="224" t="s">
        <v>148</v>
      </c>
      <c r="Z39" s="214"/>
      <c r="AA39" s="214"/>
      <c r="AB39" s="214"/>
      <c r="AC39" s="214"/>
      <c r="AD39" s="214"/>
      <c r="AE39" s="214"/>
      <c r="AF39" s="214"/>
      <c r="AG39" s="214" t="s">
        <v>149</v>
      </c>
      <c r="AH39" s="214"/>
      <c r="AI39" s="214"/>
      <c r="AJ39" s="214"/>
      <c r="AK39" s="214"/>
      <c r="AL39" s="214"/>
      <c r="AM39" s="214"/>
      <c r="AN39" s="214"/>
      <c r="AO39" s="214"/>
      <c r="AP39" s="214"/>
      <c r="AQ39" s="214"/>
      <c r="AR39" s="214"/>
      <c r="AS39" s="214"/>
      <c r="AT39" s="214"/>
      <c r="AU39" s="214"/>
      <c r="AV39" s="214"/>
      <c r="AW39" s="214"/>
      <c r="AX39" s="214"/>
      <c r="AY39" s="214"/>
      <c r="AZ39" s="214"/>
      <c r="BA39" s="214"/>
      <c r="BB39" s="214"/>
      <c r="BC39" s="214"/>
      <c r="BD39" s="214"/>
      <c r="BE39" s="214"/>
      <c r="BF39" s="214"/>
      <c r="BG39" s="214"/>
      <c r="BH39" s="214"/>
    </row>
    <row r="40" spans="1:60" outlineLevel="1" x14ac:dyDescent="0.2">
      <c r="A40" s="238">
        <v>19</v>
      </c>
      <c r="B40" s="239" t="s">
        <v>324</v>
      </c>
      <c r="C40" s="250" t="s">
        <v>325</v>
      </c>
      <c r="D40" s="240" t="s">
        <v>157</v>
      </c>
      <c r="E40" s="241">
        <v>50</v>
      </c>
      <c r="F40" s="242"/>
      <c r="G40" s="243">
        <f>ROUND(E40*F40,2)</f>
        <v>0</v>
      </c>
      <c r="H40" s="242"/>
      <c r="I40" s="243">
        <f>ROUND(E40*H40,2)</f>
        <v>0</v>
      </c>
      <c r="J40" s="242"/>
      <c r="K40" s="243">
        <f>ROUND(E40*J40,2)</f>
        <v>0</v>
      </c>
      <c r="L40" s="243">
        <v>12</v>
      </c>
      <c r="M40" s="243">
        <f>G40*(1+L40/100)</f>
        <v>0</v>
      </c>
      <c r="N40" s="241">
        <v>0</v>
      </c>
      <c r="O40" s="241">
        <f>ROUND(E40*N40,2)</f>
        <v>0</v>
      </c>
      <c r="P40" s="241">
        <v>0</v>
      </c>
      <c r="Q40" s="241">
        <f>ROUND(E40*P40,2)</f>
        <v>0</v>
      </c>
      <c r="R40" s="243"/>
      <c r="S40" s="243" t="s">
        <v>166</v>
      </c>
      <c r="T40" s="244" t="s">
        <v>167</v>
      </c>
      <c r="U40" s="224">
        <v>0</v>
      </c>
      <c r="V40" s="224">
        <f>ROUND(E40*U40,2)</f>
        <v>0</v>
      </c>
      <c r="W40" s="224"/>
      <c r="X40" s="224" t="s">
        <v>147</v>
      </c>
      <c r="Y40" s="224" t="s">
        <v>148</v>
      </c>
      <c r="Z40" s="214"/>
      <c r="AA40" s="214"/>
      <c r="AB40" s="214"/>
      <c r="AC40" s="214"/>
      <c r="AD40" s="214"/>
      <c r="AE40" s="214"/>
      <c r="AF40" s="214"/>
      <c r="AG40" s="214" t="s">
        <v>149</v>
      </c>
      <c r="AH40" s="214"/>
      <c r="AI40" s="214"/>
      <c r="AJ40" s="214"/>
      <c r="AK40" s="214"/>
      <c r="AL40" s="214"/>
      <c r="AM40" s="214"/>
      <c r="AN40" s="214"/>
      <c r="AO40" s="214"/>
      <c r="AP40" s="214"/>
      <c r="AQ40" s="214"/>
      <c r="AR40" s="214"/>
      <c r="AS40" s="214"/>
      <c r="AT40" s="214"/>
      <c r="AU40" s="214"/>
      <c r="AV40" s="214"/>
      <c r="AW40" s="214"/>
      <c r="AX40" s="214"/>
      <c r="AY40" s="214"/>
      <c r="AZ40" s="214"/>
      <c r="BA40" s="214"/>
      <c r="BB40" s="214"/>
      <c r="BC40" s="214"/>
      <c r="BD40" s="214"/>
      <c r="BE40" s="214"/>
      <c r="BF40" s="214"/>
      <c r="BG40" s="214"/>
      <c r="BH40" s="214"/>
    </row>
    <row r="41" spans="1:60" outlineLevel="2" x14ac:dyDescent="0.2">
      <c r="A41" s="221"/>
      <c r="B41" s="222"/>
      <c r="C41" s="253" t="s">
        <v>326</v>
      </c>
      <c r="D41" s="247"/>
      <c r="E41" s="247"/>
      <c r="F41" s="247"/>
      <c r="G41" s="247"/>
      <c r="H41" s="224"/>
      <c r="I41" s="224"/>
      <c r="J41" s="224"/>
      <c r="K41" s="224"/>
      <c r="L41" s="224"/>
      <c r="M41" s="224"/>
      <c r="N41" s="223"/>
      <c r="O41" s="223"/>
      <c r="P41" s="223"/>
      <c r="Q41" s="223"/>
      <c r="R41" s="224"/>
      <c r="S41" s="224"/>
      <c r="T41" s="224"/>
      <c r="U41" s="224"/>
      <c r="V41" s="224"/>
      <c r="W41" s="224"/>
      <c r="X41" s="224"/>
      <c r="Y41" s="224"/>
      <c r="Z41" s="214"/>
      <c r="AA41" s="214"/>
      <c r="AB41" s="214"/>
      <c r="AC41" s="214"/>
      <c r="AD41" s="214"/>
      <c r="AE41" s="214"/>
      <c r="AF41" s="214"/>
      <c r="AG41" s="214" t="s">
        <v>169</v>
      </c>
      <c r="AH41" s="214"/>
      <c r="AI41" s="214"/>
      <c r="AJ41" s="214"/>
      <c r="AK41" s="214"/>
      <c r="AL41" s="214"/>
      <c r="AM41" s="214"/>
      <c r="AN41" s="214"/>
      <c r="AO41" s="214"/>
      <c r="AP41" s="214"/>
      <c r="AQ41" s="214"/>
      <c r="AR41" s="214"/>
      <c r="AS41" s="214"/>
      <c r="AT41" s="214"/>
      <c r="AU41" s="214"/>
      <c r="AV41" s="214"/>
      <c r="AW41" s="214"/>
      <c r="AX41" s="214"/>
      <c r="AY41" s="214"/>
      <c r="AZ41" s="214"/>
      <c r="BA41" s="214"/>
      <c r="BB41" s="214"/>
      <c r="BC41" s="214"/>
      <c r="BD41" s="214"/>
      <c r="BE41" s="214"/>
      <c r="BF41" s="214"/>
      <c r="BG41" s="214"/>
      <c r="BH41" s="214"/>
    </row>
    <row r="42" spans="1:60" outlineLevel="1" x14ac:dyDescent="0.2">
      <c r="A42" s="238">
        <v>20</v>
      </c>
      <c r="B42" s="239" t="s">
        <v>327</v>
      </c>
      <c r="C42" s="250" t="s">
        <v>328</v>
      </c>
      <c r="D42" s="240" t="s">
        <v>157</v>
      </c>
      <c r="E42" s="241">
        <v>10</v>
      </c>
      <c r="F42" s="242"/>
      <c r="G42" s="243">
        <f>ROUND(E42*F42,2)</f>
        <v>0</v>
      </c>
      <c r="H42" s="242"/>
      <c r="I42" s="243">
        <f>ROUND(E42*H42,2)</f>
        <v>0</v>
      </c>
      <c r="J42" s="242"/>
      <c r="K42" s="243">
        <f>ROUND(E42*J42,2)</f>
        <v>0</v>
      </c>
      <c r="L42" s="243">
        <v>12</v>
      </c>
      <c r="M42" s="243">
        <f>G42*(1+L42/100)</f>
        <v>0</v>
      </c>
      <c r="N42" s="241">
        <v>0</v>
      </c>
      <c r="O42" s="241">
        <f>ROUND(E42*N42,2)</f>
        <v>0</v>
      </c>
      <c r="P42" s="241">
        <v>0</v>
      </c>
      <c r="Q42" s="241">
        <f>ROUND(E42*P42,2)</f>
        <v>0</v>
      </c>
      <c r="R42" s="243"/>
      <c r="S42" s="243" t="s">
        <v>166</v>
      </c>
      <c r="T42" s="244" t="s">
        <v>167</v>
      </c>
      <c r="U42" s="224">
        <v>0</v>
      </c>
      <c r="V42" s="224">
        <f>ROUND(E42*U42,2)</f>
        <v>0</v>
      </c>
      <c r="W42" s="224"/>
      <c r="X42" s="224" t="s">
        <v>147</v>
      </c>
      <c r="Y42" s="224" t="s">
        <v>148</v>
      </c>
      <c r="Z42" s="214"/>
      <c r="AA42" s="214"/>
      <c r="AB42" s="214"/>
      <c r="AC42" s="214"/>
      <c r="AD42" s="214"/>
      <c r="AE42" s="214"/>
      <c r="AF42" s="214"/>
      <c r="AG42" s="214" t="s">
        <v>149</v>
      </c>
      <c r="AH42" s="214"/>
      <c r="AI42" s="214"/>
      <c r="AJ42" s="214"/>
      <c r="AK42" s="214"/>
      <c r="AL42" s="214"/>
      <c r="AM42" s="214"/>
      <c r="AN42" s="214"/>
      <c r="AO42" s="214"/>
      <c r="AP42" s="214"/>
      <c r="AQ42" s="214"/>
      <c r="AR42" s="214"/>
      <c r="AS42" s="214"/>
      <c r="AT42" s="214"/>
      <c r="AU42" s="214"/>
      <c r="AV42" s="214"/>
      <c r="AW42" s="214"/>
      <c r="AX42" s="214"/>
      <c r="AY42" s="214"/>
      <c r="AZ42" s="214"/>
      <c r="BA42" s="214"/>
      <c r="BB42" s="214"/>
      <c r="BC42" s="214"/>
      <c r="BD42" s="214"/>
      <c r="BE42" s="214"/>
      <c r="BF42" s="214"/>
      <c r="BG42" s="214"/>
      <c r="BH42" s="214"/>
    </row>
    <row r="43" spans="1:60" outlineLevel="2" x14ac:dyDescent="0.2">
      <c r="A43" s="221"/>
      <c r="B43" s="222"/>
      <c r="C43" s="253" t="s">
        <v>329</v>
      </c>
      <c r="D43" s="247"/>
      <c r="E43" s="247"/>
      <c r="F43" s="247"/>
      <c r="G43" s="247"/>
      <c r="H43" s="224"/>
      <c r="I43" s="224"/>
      <c r="J43" s="224"/>
      <c r="K43" s="224"/>
      <c r="L43" s="224"/>
      <c r="M43" s="224"/>
      <c r="N43" s="223"/>
      <c r="O43" s="223"/>
      <c r="P43" s="223"/>
      <c r="Q43" s="223"/>
      <c r="R43" s="224"/>
      <c r="S43" s="224"/>
      <c r="T43" s="224"/>
      <c r="U43" s="224"/>
      <c r="V43" s="224"/>
      <c r="W43" s="224"/>
      <c r="X43" s="224"/>
      <c r="Y43" s="224"/>
      <c r="Z43" s="214"/>
      <c r="AA43" s="214"/>
      <c r="AB43" s="214"/>
      <c r="AC43" s="214"/>
      <c r="AD43" s="214"/>
      <c r="AE43" s="214"/>
      <c r="AF43" s="214"/>
      <c r="AG43" s="214" t="s">
        <v>169</v>
      </c>
      <c r="AH43" s="214"/>
      <c r="AI43" s="214"/>
      <c r="AJ43" s="214"/>
      <c r="AK43" s="214"/>
      <c r="AL43" s="214"/>
      <c r="AM43" s="214"/>
      <c r="AN43" s="214"/>
      <c r="AO43" s="214"/>
      <c r="AP43" s="214"/>
      <c r="AQ43" s="214"/>
      <c r="AR43" s="214"/>
      <c r="AS43" s="214"/>
      <c r="AT43" s="214"/>
      <c r="AU43" s="214"/>
      <c r="AV43" s="214"/>
      <c r="AW43" s="214"/>
      <c r="AX43" s="214"/>
      <c r="AY43" s="214"/>
      <c r="AZ43" s="214"/>
      <c r="BA43" s="214"/>
      <c r="BB43" s="214"/>
      <c r="BC43" s="214"/>
      <c r="BD43" s="214"/>
      <c r="BE43" s="214"/>
      <c r="BF43" s="214"/>
      <c r="BG43" s="214"/>
      <c r="BH43" s="214"/>
    </row>
    <row r="44" spans="1:60" outlineLevel="1" x14ac:dyDescent="0.2">
      <c r="A44" s="259">
        <v>21</v>
      </c>
      <c r="B44" s="260" t="s">
        <v>332</v>
      </c>
      <c r="C44" s="266" t="s">
        <v>331</v>
      </c>
      <c r="D44" s="261" t="s">
        <v>157</v>
      </c>
      <c r="E44" s="262">
        <v>20</v>
      </c>
      <c r="F44" s="263"/>
      <c r="G44" s="264">
        <f>ROUND(E44*F44,2)</f>
        <v>0</v>
      </c>
      <c r="H44" s="263"/>
      <c r="I44" s="264">
        <f>ROUND(E44*H44,2)</f>
        <v>0</v>
      </c>
      <c r="J44" s="263"/>
      <c r="K44" s="264">
        <f>ROUND(E44*J44,2)</f>
        <v>0</v>
      </c>
      <c r="L44" s="264">
        <v>12</v>
      </c>
      <c r="M44" s="264">
        <f>G44*(1+L44/100)</f>
        <v>0</v>
      </c>
      <c r="N44" s="262">
        <v>0</v>
      </c>
      <c r="O44" s="262">
        <f>ROUND(E44*N44,2)</f>
        <v>0</v>
      </c>
      <c r="P44" s="262">
        <v>0</v>
      </c>
      <c r="Q44" s="262">
        <f>ROUND(E44*P44,2)</f>
        <v>0</v>
      </c>
      <c r="R44" s="264"/>
      <c r="S44" s="264" t="s">
        <v>166</v>
      </c>
      <c r="T44" s="265" t="s">
        <v>167</v>
      </c>
      <c r="U44" s="224">
        <v>0</v>
      </c>
      <c r="V44" s="224">
        <f>ROUND(E44*U44,2)</f>
        <v>0</v>
      </c>
      <c r="W44" s="224"/>
      <c r="X44" s="224" t="s">
        <v>147</v>
      </c>
      <c r="Y44" s="224" t="s">
        <v>148</v>
      </c>
      <c r="Z44" s="214"/>
      <c r="AA44" s="214"/>
      <c r="AB44" s="214"/>
      <c r="AC44" s="214"/>
      <c r="AD44" s="214"/>
      <c r="AE44" s="214"/>
      <c r="AF44" s="214"/>
      <c r="AG44" s="214" t="s">
        <v>149</v>
      </c>
      <c r="AH44" s="214"/>
      <c r="AI44" s="214"/>
      <c r="AJ44" s="214"/>
      <c r="AK44" s="214"/>
      <c r="AL44" s="214"/>
      <c r="AM44" s="214"/>
      <c r="AN44" s="214"/>
      <c r="AO44" s="214"/>
      <c r="AP44" s="214"/>
      <c r="AQ44" s="214"/>
      <c r="AR44" s="214"/>
      <c r="AS44" s="214"/>
      <c r="AT44" s="214"/>
      <c r="AU44" s="214"/>
      <c r="AV44" s="214"/>
      <c r="AW44" s="214"/>
      <c r="AX44" s="214"/>
      <c r="AY44" s="214"/>
      <c r="AZ44" s="214"/>
      <c r="BA44" s="214"/>
      <c r="BB44" s="214"/>
      <c r="BC44" s="214"/>
      <c r="BD44" s="214"/>
      <c r="BE44" s="214"/>
      <c r="BF44" s="214"/>
      <c r="BG44" s="214"/>
      <c r="BH44" s="214"/>
    </row>
    <row r="45" spans="1:60" outlineLevel="1" x14ac:dyDescent="0.2">
      <c r="A45" s="238">
        <v>22</v>
      </c>
      <c r="B45" s="239" t="s">
        <v>335</v>
      </c>
      <c r="C45" s="250" t="s">
        <v>333</v>
      </c>
      <c r="D45" s="240" t="s">
        <v>297</v>
      </c>
      <c r="E45" s="241">
        <v>70</v>
      </c>
      <c r="F45" s="242"/>
      <c r="G45" s="243">
        <f>ROUND(E45*F45,2)</f>
        <v>0</v>
      </c>
      <c r="H45" s="242"/>
      <c r="I45" s="243">
        <f>ROUND(E45*H45,2)</f>
        <v>0</v>
      </c>
      <c r="J45" s="242"/>
      <c r="K45" s="243">
        <f>ROUND(E45*J45,2)</f>
        <v>0</v>
      </c>
      <c r="L45" s="243">
        <v>12</v>
      </c>
      <c r="M45" s="243">
        <f>G45*(1+L45/100)</f>
        <v>0</v>
      </c>
      <c r="N45" s="241">
        <v>0</v>
      </c>
      <c r="O45" s="241">
        <f>ROUND(E45*N45,2)</f>
        <v>0</v>
      </c>
      <c r="P45" s="241">
        <v>0</v>
      </c>
      <c r="Q45" s="241">
        <f>ROUND(E45*P45,2)</f>
        <v>0</v>
      </c>
      <c r="R45" s="243"/>
      <c r="S45" s="243" t="s">
        <v>166</v>
      </c>
      <c r="T45" s="244" t="s">
        <v>167</v>
      </c>
      <c r="U45" s="224">
        <v>0</v>
      </c>
      <c r="V45" s="224">
        <f>ROUND(E45*U45,2)</f>
        <v>0</v>
      </c>
      <c r="W45" s="224"/>
      <c r="X45" s="224" t="s">
        <v>147</v>
      </c>
      <c r="Y45" s="224" t="s">
        <v>148</v>
      </c>
      <c r="Z45" s="214"/>
      <c r="AA45" s="214"/>
      <c r="AB45" s="214"/>
      <c r="AC45" s="214"/>
      <c r="AD45" s="214"/>
      <c r="AE45" s="214"/>
      <c r="AF45" s="214"/>
      <c r="AG45" s="214" t="s">
        <v>149</v>
      </c>
      <c r="AH45" s="214"/>
      <c r="AI45" s="214"/>
      <c r="AJ45" s="214"/>
      <c r="AK45" s="214"/>
      <c r="AL45" s="214"/>
      <c r="AM45" s="214"/>
      <c r="AN45" s="214"/>
      <c r="AO45" s="214"/>
      <c r="AP45" s="214"/>
      <c r="AQ45" s="214"/>
      <c r="AR45" s="214"/>
      <c r="AS45" s="214"/>
      <c r="AT45" s="214"/>
      <c r="AU45" s="214"/>
      <c r="AV45" s="214"/>
      <c r="AW45" s="214"/>
      <c r="AX45" s="214"/>
      <c r="AY45" s="214"/>
      <c r="AZ45" s="214"/>
      <c r="BA45" s="214"/>
      <c r="BB45" s="214"/>
      <c r="BC45" s="214"/>
      <c r="BD45" s="214"/>
      <c r="BE45" s="214"/>
      <c r="BF45" s="214"/>
      <c r="BG45" s="214"/>
      <c r="BH45" s="214"/>
    </row>
    <row r="46" spans="1:60" outlineLevel="2" x14ac:dyDescent="0.2">
      <c r="A46" s="221"/>
      <c r="B46" s="222"/>
      <c r="C46" s="253" t="s">
        <v>334</v>
      </c>
      <c r="D46" s="247"/>
      <c r="E46" s="247"/>
      <c r="F46" s="247"/>
      <c r="G46" s="247"/>
      <c r="H46" s="224"/>
      <c r="I46" s="224"/>
      <c r="J46" s="224"/>
      <c r="K46" s="224"/>
      <c r="L46" s="224"/>
      <c r="M46" s="224"/>
      <c r="N46" s="223"/>
      <c r="O46" s="223"/>
      <c r="P46" s="223"/>
      <c r="Q46" s="223"/>
      <c r="R46" s="224"/>
      <c r="S46" s="224"/>
      <c r="T46" s="224"/>
      <c r="U46" s="224"/>
      <c r="V46" s="224"/>
      <c r="W46" s="224"/>
      <c r="X46" s="224"/>
      <c r="Y46" s="224"/>
      <c r="Z46" s="214"/>
      <c r="AA46" s="214"/>
      <c r="AB46" s="214"/>
      <c r="AC46" s="214"/>
      <c r="AD46" s="214"/>
      <c r="AE46" s="214"/>
      <c r="AF46" s="214"/>
      <c r="AG46" s="214" t="s">
        <v>169</v>
      </c>
      <c r="AH46" s="214"/>
      <c r="AI46" s="214"/>
      <c r="AJ46" s="214"/>
      <c r="AK46" s="214"/>
      <c r="AL46" s="214"/>
      <c r="AM46" s="214"/>
      <c r="AN46" s="214"/>
      <c r="AO46" s="214"/>
      <c r="AP46" s="214"/>
      <c r="AQ46" s="214"/>
      <c r="AR46" s="214"/>
      <c r="AS46" s="214"/>
      <c r="AT46" s="214"/>
      <c r="AU46" s="214"/>
      <c r="AV46" s="214"/>
      <c r="AW46" s="214"/>
      <c r="AX46" s="214"/>
      <c r="AY46" s="214"/>
      <c r="AZ46" s="214"/>
      <c r="BA46" s="214"/>
      <c r="BB46" s="214"/>
      <c r="BC46" s="214"/>
      <c r="BD46" s="214"/>
      <c r="BE46" s="214"/>
      <c r="BF46" s="214"/>
      <c r="BG46" s="214"/>
      <c r="BH46" s="214"/>
    </row>
    <row r="47" spans="1:60" outlineLevel="1" x14ac:dyDescent="0.2">
      <c r="A47" s="238">
        <v>23</v>
      </c>
      <c r="B47" s="239" t="s">
        <v>338</v>
      </c>
      <c r="C47" s="250" t="s">
        <v>336</v>
      </c>
      <c r="D47" s="240" t="s">
        <v>297</v>
      </c>
      <c r="E47" s="241">
        <v>5</v>
      </c>
      <c r="F47" s="242"/>
      <c r="G47" s="243">
        <f>ROUND(E47*F47,2)</f>
        <v>0</v>
      </c>
      <c r="H47" s="242"/>
      <c r="I47" s="243">
        <f>ROUND(E47*H47,2)</f>
        <v>0</v>
      </c>
      <c r="J47" s="242"/>
      <c r="K47" s="243">
        <f>ROUND(E47*J47,2)</f>
        <v>0</v>
      </c>
      <c r="L47" s="243">
        <v>12</v>
      </c>
      <c r="M47" s="243">
        <f>G47*(1+L47/100)</f>
        <v>0</v>
      </c>
      <c r="N47" s="241">
        <v>0</v>
      </c>
      <c r="O47" s="241">
        <f>ROUND(E47*N47,2)</f>
        <v>0</v>
      </c>
      <c r="P47" s="241">
        <v>0</v>
      </c>
      <c r="Q47" s="241">
        <f>ROUND(E47*P47,2)</f>
        <v>0</v>
      </c>
      <c r="R47" s="243"/>
      <c r="S47" s="243" t="s">
        <v>166</v>
      </c>
      <c r="T47" s="244" t="s">
        <v>167</v>
      </c>
      <c r="U47" s="224">
        <v>0</v>
      </c>
      <c r="V47" s="224">
        <f>ROUND(E47*U47,2)</f>
        <v>0</v>
      </c>
      <c r="W47" s="224"/>
      <c r="X47" s="224" t="s">
        <v>147</v>
      </c>
      <c r="Y47" s="224" t="s">
        <v>148</v>
      </c>
      <c r="Z47" s="214"/>
      <c r="AA47" s="214"/>
      <c r="AB47" s="214"/>
      <c r="AC47" s="214"/>
      <c r="AD47" s="214"/>
      <c r="AE47" s="214"/>
      <c r="AF47" s="214"/>
      <c r="AG47" s="214" t="s">
        <v>149</v>
      </c>
      <c r="AH47" s="214"/>
      <c r="AI47" s="214"/>
      <c r="AJ47" s="214"/>
      <c r="AK47" s="214"/>
      <c r="AL47" s="214"/>
      <c r="AM47" s="214"/>
      <c r="AN47" s="214"/>
      <c r="AO47" s="214"/>
      <c r="AP47" s="214"/>
      <c r="AQ47" s="214"/>
      <c r="AR47" s="214"/>
      <c r="AS47" s="214"/>
      <c r="AT47" s="214"/>
      <c r="AU47" s="214"/>
      <c r="AV47" s="214"/>
      <c r="AW47" s="214"/>
      <c r="AX47" s="214"/>
      <c r="AY47" s="214"/>
      <c r="AZ47" s="214"/>
      <c r="BA47" s="214"/>
      <c r="BB47" s="214"/>
      <c r="BC47" s="214"/>
      <c r="BD47" s="214"/>
      <c r="BE47" s="214"/>
      <c r="BF47" s="214"/>
      <c r="BG47" s="214"/>
      <c r="BH47" s="214"/>
    </row>
    <row r="48" spans="1:60" outlineLevel="2" x14ac:dyDescent="0.2">
      <c r="A48" s="221"/>
      <c r="B48" s="222"/>
      <c r="C48" s="253" t="s">
        <v>337</v>
      </c>
      <c r="D48" s="247"/>
      <c r="E48" s="247"/>
      <c r="F48" s="247"/>
      <c r="G48" s="247"/>
      <c r="H48" s="224"/>
      <c r="I48" s="224"/>
      <c r="J48" s="224"/>
      <c r="K48" s="224"/>
      <c r="L48" s="224"/>
      <c r="M48" s="224"/>
      <c r="N48" s="223"/>
      <c r="O48" s="223"/>
      <c r="P48" s="223"/>
      <c r="Q48" s="223"/>
      <c r="R48" s="224"/>
      <c r="S48" s="224"/>
      <c r="T48" s="224"/>
      <c r="U48" s="224"/>
      <c r="V48" s="224"/>
      <c r="W48" s="224"/>
      <c r="X48" s="224"/>
      <c r="Y48" s="224"/>
      <c r="Z48" s="214"/>
      <c r="AA48" s="214"/>
      <c r="AB48" s="214"/>
      <c r="AC48" s="214"/>
      <c r="AD48" s="214"/>
      <c r="AE48" s="214"/>
      <c r="AF48" s="214"/>
      <c r="AG48" s="214" t="s">
        <v>169</v>
      </c>
      <c r="AH48" s="214"/>
      <c r="AI48" s="214"/>
      <c r="AJ48" s="214"/>
      <c r="AK48" s="214"/>
      <c r="AL48" s="214"/>
      <c r="AM48" s="214"/>
      <c r="AN48" s="214"/>
      <c r="AO48" s="214"/>
      <c r="AP48" s="214"/>
      <c r="AQ48" s="214"/>
      <c r="AR48" s="214"/>
      <c r="AS48" s="214"/>
      <c r="AT48" s="214"/>
      <c r="AU48" s="214"/>
      <c r="AV48" s="214"/>
      <c r="AW48" s="214"/>
      <c r="AX48" s="214"/>
      <c r="AY48" s="214"/>
      <c r="AZ48" s="214"/>
      <c r="BA48" s="214"/>
      <c r="BB48" s="214"/>
      <c r="BC48" s="214"/>
      <c r="BD48" s="214"/>
      <c r="BE48" s="214"/>
      <c r="BF48" s="214"/>
      <c r="BG48" s="214"/>
      <c r="BH48" s="214"/>
    </row>
    <row r="49" spans="1:60" outlineLevel="1" x14ac:dyDescent="0.2">
      <c r="A49" s="238">
        <v>24</v>
      </c>
      <c r="B49" s="239" t="s">
        <v>341</v>
      </c>
      <c r="C49" s="250" t="s">
        <v>339</v>
      </c>
      <c r="D49" s="240" t="s">
        <v>157</v>
      </c>
      <c r="E49" s="241">
        <v>20</v>
      </c>
      <c r="F49" s="242"/>
      <c r="G49" s="243">
        <f>ROUND(E49*F49,2)</f>
        <v>0</v>
      </c>
      <c r="H49" s="242"/>
      <c r="I49" s="243">
        <f>ROUND(E49*H49,2)</f>
        <v>0</v>
      </c>
      <c r="J49" s="242"/>
      <c r="K49" s="243">
        <f>ROUND(E49*J49,2)</f>
        <v>0</v>
      </c>
      <c r="L49" s="243">
        <v>12</v>
      </c>
      <c r="M49" s="243">
        <f>G49*(1+L49/100)</f>
        <v>0</v>
      </c>
      <c r="N49" s="241">
        <v>0</v>
      </c>
      <c r="O49" s="241">
        <f>ROUND(E49*N49,2)</f>
        <v>0</v>
      </c>
      <c r="P49" s="241">
        <v>0</v>
      </c>
      <c r="Q49" s="241">
        <f>ROUND(E49*P49,2)</f>
        <v>0</v>
      </c>
      <c r="R49" s="243"/>
      <c r="S49" s="243" t="s">
        <v>166</v>
      </c>
      <c r="T49" s="244" t="s">
        <v>167</v>
      </c>
      <c r="U49" s="224">
        <v>0</v>
      </c>
      <c r="V49" s="224">
        <f>ROUND(E49*U49,2)</f>
        <v>0</v>
      </c>
      <c r="W49" s="224"/>
      <c r="X49" s="224" t="s">
        <v>147</v>
      </c>
      <c r="Y49" s="224" t="s">
        <v>148</v>
      </c>
      <c r="Z49" s="214"/>
      <c r="AA49" s="214"/>
      <c r="AB49" s="214"/>
      <c r="AC49" s="214"/>
      <c r="AD49" s="214"/>
      <c r="AE49" s="214"/>
      <c r="AF49" s="214"/>
      <c r="AG49" s="214" t="s">
        <v>149</v>
      </c>
      <c r="AH49" s="214"/>
      <c r="AI49" s="214"/>
      <c r="AJ49" s="214"/>
      <c r="AK49" s="214"/>
      <c r="AL49" s="214"/>
      <c r="AM49" s="214"/>
      <c r="AN49" s="214"/>
      <c r="AO49" s="214"/>
      <c r="AP49" s="214"/>
      <c r="AQ49" s="214"/>
      <c r="AR49" s="214"/>
      <c r="AS49" s="214"/>
      <c r="AT49" s="214"/>
      <c r="AU49" s="214"/>
      <c r="AV49" s="214"/>
      <c r="AW49" s="214"/>
      <c r="AX49" s="214"/>
      <c r="AY49" s="214"/>
      <c r="AZ49" s="214"/>
      <c r="BA49" s="214"/>
      <c r="BB49" s="214"/>
      <c r="BC49" s="214"/>
      <c r="BD49" s="214"/>
      <c r="BE49" s="214"/>
      <c r="BF49" s="214"/>
      <c r="BG49" s="214"/>
      <c r="BH49" s="214"/>
    </row>
    <row r="50" spans="1:60" outlineLevel="2" x14ac:dyDescent="0.2">
      <c r="A50" s="221"/>
      <c r="B50" s="222"/>
      <c r="C50" s="253" t="s">
        <v>340</v>
      </c>
      <c r="D50" s="247"/>
      <c r="E50" s="247"/>
      <c r="F50" s="247"/>
      <c r="G50" s="247"/>
      <c r="H50" s="224"/>
      <c r="I50" s="224"/>
      <c r="J50" s="224"/>
      <c r="K50" s="224"/>
      <c r="L50" s="224"/>
      <c r="M50" s="224"/>
      <c r="N50" s="223"/>
      <c r="O50" s="223"/>
      <c r="P50" s="223"/>
      <c r="Q50" s="223"/>
      <c r="R50" s="224"/>
      <c r="S50" s="224"/>
      <c r="T50" s="224"/>
      <c r="U50" s="224"/>
      <c r="V50" s="224"/>
      <c r="W50" s="224"/>
      <c r="X50" s="224"/>
      <c r="Y50" s="224"/>
      <c r="Z50" s="214"/>
      <c r="AA50" s="214"/>
      <c r="AB50" s="214"/>
      <c r="AC50" s="214"/>
      <c r="AD50" s="214"/>
      <c r="AE50" s="214"/>
      <c r="AF50" s="214"/>
      <c r="AG50" s="214" t="s">
        <v>169</v>
      </c>
      <c r="AH50" s="214"/>
      <c r="AI50" s="214"/>
      <c r="AJ50" s="214"/>
      <c r="AK50" s="214"/>
      <c r="AL50" s="214"/>
      <c r="AM50" s="214"/>
      <c r="AN50" s="214"/>
      <c r="AO50" s="214"/>
      <c r="AP50" s="214"/>
      <c r="AQ50" s="214"/>
      <c r="AR50" s="214"/>
      <c r="AS50" s="214"/>
      <c r="AT50" s="214"/>
      <c r="AU50" s="214"/>
      <c r="AV50" s="214"/>
      <c r="AW50" s="214"/>
      <c r="AX50" s="214"/>
      <c r="AY50" s="214"/>
      <c r="AZ50" s="214"/>
      <c r="BA50" s="214"/>
      <c r="BB50" s="214"/>
      <c r="BC50" s="214"/>
      <c r="BD50" s="214"/>
      <c r="BE50" s="214"/>
      <c r="BF50" s="214"/>
      <c r="BG50" s="214"/>
      <c r="BH50" s="214"/>
    </row>
    <row r="51" spans="1:60" outlineLevel="1" x14ac:dyDescent="0.2">
      <c r="A51" s="259">
        <v>25</v>
      </c>
      <c r="B51" s="260" t="s">
        <v>343</v>
      </c>
      <c r="C51" s="266" t="s">
        <v>342</v>
      </c>
      <c r="D51" s="261" t="s">
        <v>297</v>
      </c>
      <c r="E51" s="262">
        <v>20</v>
      </c>
      <c r="F51" s="263"/>
      <c r="G51" s="264">
        <f>ROUND(E51*F51,2)</f>
        <v>0</v>
      </c>
      <c r="H51" s="263"/>
      <c r="I51" s="264">
        <f>ROUND(E51*H51,2)</f>
        <v>0</v>
      </c>
      <c r="J51" s="263"/>
      <c r="K51" s="264">
        <f>ROUND(E51*J51,2)</f>
        <v>0</v>
      </c>
      <c r="L51" s="264">
        <v>12</v>
      </c>
      <c r="M51" s="264">
        <f>G51*(1+L51/100)</f>
        <v>0</v>
      </c>
      <c r="N51" s="262">
        <v>0</v>
      </c>
      <c r="O51" s="262">
        <f>ROUND(E51*N51,2)</f>
        <v>0</v>
      </c>
      <c r="P51" s="262">
        <v>0</v>
      </c>
      <c r="Q51" s="262">
        <f>ROUND(E51*P51,2)</f>
        <v>0</v>
      </c>
      <c r="R51" s="264"/>
      <c r="S51" s="264" t="s">
        <v>166</v>
      </c>
      <c r="T51" s="265" t="s">
        <v>167</v>
      </c>
      <c r="U51" s="224">
        <v>0</v>
      </c>
      <c r="V51" s="224">
        <f>ROUND(E51*U51,2)</f>
        <v>0</v>
      </c>
      <c r="W51" s="224"/>
      <c r="X51" s="224" t="s">
        <v>147</v>
      </c>
      <c r="Y51" s="224" t="s">
        <v>148</v>
      </c>
      <c r="Z51" s="214"/>
      <c r="AA51" s="214"/>
      <c r="AB51" s="214"/>
      <c r="AC51" s="214"/>
      <c r="AD51" s="214"/>
      <c r="AE51" s="214"/>
      <c r="AF51" s="214"/>
      <c r="AG51" s="214" t="s">
        <v>149</v>
      </c>
      <c r="AH51" s="214"/>
      <c r="AI51" s="214"/>
      <c r="AJ51" s="214"/>
      <c r="AK51" s="214"/>
      <c r="AL51" s="214"/>
      <c r="AM51" s="214"/>
      <c r="AN51" s="214"/>
      <c r="AO51" s="214"/>
      <c r="AP51" s="214"/>
      <c r="AQ51" s="214"/>
      <c r="AR51" s="214"/>
      <c r="AS51" s="214"/>
      <c r="AT51" s="214"/>
      <c r="AU51" s="214"/>
      <c r="AV51" s="214"/>
      <c r="AW51" s="214"/>
      <c r="AX51" s="214"/>
      <c r="AY51" s="214"/>
      <c r="AZ51" s="214"/>
      <c r="BA51" s="214"/>
      <c r="BB51" s="214"/>
      <c r="BC51" s="214"/>
      <c r="BD51" s="214"/>
      <c r="BE51" s="214"/>
      <c r="BF51" s="214"/>
      <c r="BG51" s="214"/>
      <c r="BH51" s="214"/>
    </row>
    <row r="52" spans="1:60" outlineLevel="1" x14ac:dyDescent="0.2">
      <c r="A52" s="259">
        <v>26</v>
      </c>
      <c r="B52" s="260" t="s">
        <v>345</v>
      </c>
      <c r="C52" s="266" t="s">
        <v>344</v>
      </c>
      <c r="D52" s="261" t="s">
        <v>297</v>
      </c>
      <c r="E52" s="262">
        <v>20</v>
      </c>
      <c r="F52" s="263"/>
      <c r="G52" s="264">
        <f>ROUND(E52*F52,2)</f>
        <v>0</v>
      </c>
      <c r="H52" s="263"/>
      <c r="I52" s="264">
        <f>ROUND(E52*H52,2)</f>
        <v>0</v>
      </c>
      <c r="J52" s="263"/>
      <c r="K52" s="264">
        <f>ROUND(E52*J52,2)</f>
        <v>0</v>
      </c>
      <c r="L52" s="264">
        <v>12</v>
      </c>
      <c r="M52" s="264">
        <f>G52*(1+L52/100)</f>
        <v>0</v>
      </c>
      <c r="N52" s="262">
        <v>0</v>
      </c>
      <c r="O52" s="262">
        <f>ROUND(E52*N52,2)</f>
        <v>0</v>
      </c>
      <c r="P52" s="262">
        <v>0</v>
      </c>
      <c r="Q52" s="262">
        <f>ROUND(E52*P52,2)</f>
        <v>0</v>
      </c>
      <c r="R52" s="264"/>
      <c r="S52" s="264" t="s">
        <v>166</v>
      </c>
      <c r="T52" s="265" t="s">
        <v>167</v>
      </c>
      <c r="U52" s="224">
        <v>0</v>
      </c>
      <c r="V52" s="224">
        <f>ROUND(E52*U52,2)</f>
        <v>0</v>
      </c>
      <c r="W52" s="224"/>
      <c r="X52" s="224" t="s">
        <v>147</v>
      </c>
      <c r="Y52" s="224" t="s">
        <v>148</v>
      </c>
      <c r="Z52" s="214"/>
      <c r="AA52" s="214"/>
      <c r="AB52" s="214"/>
      <c r="AC52" s="214"/>
      <c r="AD52" s="214"/>
      <c r="AE52" s="214"/>
      <c r="AF52" s="214"/>
      <c r="AG52" s="214" t="s">
        <v>149</v>
      </c>
      <c r="AH52" s="214"/>
      <c r="AI52" s="214"/>
      <c r="AJ52" s="214"/>
      <c r="AK52" s="214"/>
      <c r="AL52" s="214"/>
      <c r="AM52" s="214"/>
      <c r="AN52" s="214"/>
      <c r="AO52" s="214"/>
      <c r="AP52" s="214"/>
      <c r="AQ52" s="214"/>
      <c r="AR52" s="214"/>
      <c r="AS52" s="214"/>
      <c r="AT52" s="214"/>
      <c r="AU52" s="214"/>
      <c r="AV52" s="214"/>
      <c r="AW52" s="214"/>
      <c r="AX52" s="214"/>
      <c r="AY52" s="214"/>
      <c r="AZ52" s="214"/>
      <c r="BA52" s="214"/>
      <c r="BB52" s="214"/>
      <c r="BC52" s="214"/>
      <c r="BD52" s="214"/>
      <c r="BE52" s="214"/>
      <c r="BF52" s="214"/>
      <c r="BG52" s="214"/>
      <c r="BH52" s="214"/>
    </row>
    <row r="53" spans="1:60" outlineLevel="1" x14ac:dyDescent="0.2">
      <c r="A53" s="238">
        <v>27</v>
      </c>
      <c r="B53" s="239" t="s">
        <v>348</v>
      </c>
      <c r="C53" s="250" t="s">
        <v>346</v>
      </c>
      <c r="D53" s="240" t="s">
        <v>157</v>
      </c>
      <c r="E53" s="241">
        <v>6</v>
      </c>
      <c r="F53" s="242"/>
      <c r="G53" s="243">
        <f>ROUND(E53*F53,2)</f>
        <v>0</v>
      </c>
      <c r="H53" s="242"/>
      <c r="I53" s="243">
        <f>ROUND(E53*H53,2)</f>
        <v>0</v>
      </c>
      <c r="J53" s="242"/>
      <c r="K53" s="243">
        <f>ROUND(E53*J53,2)</f>
        <v>0</v>
      </c>
      <c r="L53" s="243">
        <v>12</v>
      </c>
      <c r="M53" s="243">
        <f>G53*(1+L53/100)</f>
        <v>0</v>
      </c>
      <c r="N53" s="241">
        <v>0</v>
      </c>
      <c r="O53" s="241">
        <f>ROUND(E53*N53,2)</f>
        <v>0</v>
      </c>
      <c r="P53" s="241">
        <v>0</v>
      </c>
      <c r="Q53" s="241">
        <f>ROUND(E53*P53,2)</f>
        <v>0</v>
      </c>
      <c r="R53" s="243"/>
      <c r="S53" s="243" t="s">
        <v>166</v>
      </c>
      <c r="T53" s="244" t="s">
        <v>167</v>
      </c>
      <c r="U53" s="224">
        <v>0</v>
      </c>
      <c r="V53" s="224">
        <f>ROUND(E53*U53,2)</f>
        <v>0</v>
      </c>
      <c r="W53" s="224"/>
      <c r="X53" s="224" t="s">
        <v>147</v>
      </c>
      <c r="Y53" s="224" t="s">
        <v>148</v>
      </c>
      <c r="Z53" s="214"/>
      <c r="AA53" s="214"/>
      <c r="AB53" s="214"/>
      <c r="AC53" s="214"/>
      <c r="AD53" s="214"/>
      <c r="AE53" s="214"/>
      <c r="AF53" s="214"/>
      <c r="AG53" s="214" t="s">
        <v>149</v>
      </c>
      <c r="AH53" s="214"/>
      <c r="AI53" s="214"/>
      <c r="AJ53" s="214"/>
      <c r="AK53" s="214"/>
      <c r="AL53" s="214"/>
      <c r="AM53" s="214"/>
      <c r="AN53" s="214"/>
      <c r="AO53" s="214"/>
      <c r="AP53" s="214"/>
      <c r="AQ53" s="214"/>
      <c r="AR53" s="214"/>
      <c r="AS53" s="214"/>
      <c r="AT53" s="214"/>
      <c r="AU53" s="214"/>
      <c r="AV53" s="214"/>
      <c r="AW53" s="214"/>
      <c r="AX53" s="214"/>
      <c r="AY53" s="214"/>
      <c r="AZ53" s="214"/>
      <c r="BA53" s="214"/>
      <c r="BB53" s="214"/>
      <c r="BC53" s="214"/>
      <c r="BD53" s="214"/>
      <c r="BE53" s="214"/>
      <c r="BF53" s="214"/>
      <c r="BG53" s="214"/>
      <c r="BH53" s="214"/>
    </row>
    <row r="54" spans="1:60" outlineLevel="2" x14ac:dyDescent="0.2">
      <c r="A54" s="221"/>
      <c r="B54" s="222"/>
      <c r="C54" s="253" t="s">
        <v>347</v>
      </c>
      <c r="D54" s="247"/>
      <c r="E54" s="247"/>
      <c r="F54" s="247"/>
      <c r="G54" s="247"/>
      <c r="H54" s="224"/>
      <c r="I54" s="224"/>
      <c r="J54" s="224"/>
      <c r="K54" s="224"/>
      <c r="L54" s="224"/>
      <c r="M54" s="224"/>
      <c r="N54" s="223"/>
      <c r="O54" s="223"/>
      <c r="P54" s="223"/>
      <c r="Q54" s="223"/>
      <c r="R54" s="224"/>
      <c r="S54" s="224"/>
      <c r="T54" s="224"/>
      <c r="U54" s="224"/>
      <c r="V54" s="224"/>
      <c r="W54" s="224"/>
      <c r="X54" s="224"/>
      <c r="Y54" s="224"/>
      <c r="Z54" s="214"/>
      <c r="AA54" s="214"/>
      <c r="AB54" s="214"/>
      <c r="AC54" s="214"/>
      <c r="AD54" s="214"/>
      <c r="AE54" s="214"/>
      <c r="AF54" s="214"/>
      <c r="AG54" s="214" t="s">
        <v>169</v>
      </c>
      <c r="AH54" s="214"/>
      <c r="AI54" s="214"/>
      <c r="AJ54" s="214"/>
      <c r="AK54" s="214"/>
      <c r="AL54" s="214"/>
      <c r="AM54" s="214"/>
      <c r="AN54" s="214"/>
      <c r="AO54" s="214"/>
      <c r="AP54" s="214"/>
      <c r="AQ54" s="214"/>
      <c r="AR54" s="214"/>
      <c r="AS54" s="214"/>
      <c r="AT54" s="214"/>
      <c r="AU54" s="214"/>
      <c r="AV54" s="214"/>
      <c r="AW54" s="214"/>
      <c r="AX54" s="214"/>
      <c r="AY54" s="214"/>
      <c r="AZ54" s="214"/>
      <c r="BA54" s="214"/>
      <c r="BB54" s="214"/>
      <c r="BC54" s="214"/>
      <c r="BD54" s="214"/>
      <c r="BE54" s="214"/>
      <c r="BF54" s="214"/>
      <c r="BG54" s="214"/>
      <c r="BH54" s="214"/>
    </row>
    <row r="55" spans="1:60" outlineLevel="1" x14ac:dyDescent="0.2">
      <c r="A55" s="238">
        <v>28</v>
      </c>
      <c r="B55" s="239" t="s">
        <v>350</v>
      </c>
      <c r="C55" s="250" t="s">
        <v>349</v>
      </c>
      <c r="D55" s="240" t="s">
        <v>161</v>
      </c>
      <c r="E55" s="241">
        <v>0.5</v>
      </c>
      <c r="F55" s="242"/>
      <c r="G55" s="243">
        <f>ROUND(E55*F55,2)</f>
        <v>0</v>
      </c>
      <c r="H55" s="242"/>
      <c r="I55" s="243">
        <f>ROUND(E55*H55,2)</f>
        <v>0</v>
      </c>
      <c r="J55" s="242"/>
      <c r="K55" s="243">
        <f>ROUND(E55*J55,2)</f>
        <v>0</v>
      </c>
      <c r="L55" s="243">
        <v>12</v>
      </c>
      <c r="M55" s="243">
        <f>G55*(1+L55/100)</f>
        <v>0</v>
      </c>
      <c r="N55" s="241">
        <v>0</v>
      </c>
      <c r="O55" s="241">
        <f>ROUND(E55*N55,2)</f>
        <v>0</v>
      </c>
      <c r="P55" s="241">
        <v>0</v>
      </c>
      <c r="Q55" s="241">
        <f>ROUND(E55*P55,2)</f>
        <v>0</v>
      </c>
      <c r="R55" s="243"/>
      <c r="S55" s="243" t="s">
        <v>166</v>
      </c>
      <c r="T55" s="244" t="s">
        <v>167</v>
      </c>
      <c r="U55" s="224">
        <v>0</v>
      </c>
      <c r="V55" s="224">
        <f>ROUND(E55*U55,2)</f>
        <v>0</v>
      </c>
      <c r="W55" s="224"/>
      <c r="X55" s="224" t="s">
        <v>147</v>
      </c>
      <c r="Y55" s="224" t="s">
        <v>148</v>
      </c>
      <c r="Z55" s="214"/>
      <c r="AA55" s="214"/>
      <c r="AB55" s="214"/>
      <c r="AC55" s="214"/>
      <c r="AD55" s="214"/>
      <c r="AE55" s="214"/>
      <c r="AF55" s="214"/>
      <c r="AG55" s="214" t="s">
        <v>149</v>
      </c>
      <c r="AH55" s="214"/>
      <c r="AI55" s="214"/>
      <c r="AJ55" s="214"/>
      <c r="AK55" s="214"/>
      <c r="AL55" s="214"/>
      <c r="AM55" s="214"/>
      <c r="AN55" s="214"/>
      <c r="AO55" s="214"/>
      <c r="AP55" s="214"/>
      <c r="AQ55" s="214"/>
      <c r="AR55" s="214"/>
      <c r="AS55" s="214"/>
      <c r="AT55" s="214"/>
      <c r="AU55" s="214"/>
      <c r="AV55" s="214"/>
      <c r="AW55" s="214"/>
      <c r="AX55" s="214"/>
      <c r="AY55" s="214"/>
      <c r="AZ55" s="214"/>
      <c r="BA55" s="214"/>
      <c r="BB55" s="214"/>
      <c r="BC55" s="214"/>
      <c r="BD55" s="214"/>
      <c r="BE55" s="214"/>
      <c r="BF55" s="214"/>
      <c r="BG55" s="214"/>
      <c r="BH55" s="214"/>
    </row>
    <row r="56" spans="1:60" outlineLevel="2" x14ac:dyDescent="0.2">
      <c r="A56" s="221"/>
      <c r="B56" s="222"/>
      <c r="C56" s="253" t="s">
        <v>347</v>
      </c>
      <c r="D56" s="247"/>
      <c r="E56" s="247"/>
      <c r="F56" s="247"/>
      <c r="G56" s="247"/>
      <c r="H56" s="224"/>
      <c r="I56" s="224"/>
      <c r="J56" s="224"/>
      <c r="K56" s="224"/>
      <c r="L56" s="224"/>
      <c r="M56" s="224"/>
      <c r="N56" s="223"/>
      <c r="O56" s="223"/>
      <c r="P56" s="223"/>
      <c r="Q56" s="223"/>
      <c r="R56" s="224"/>
      <c r="S56" s="224"/>
      <c r="T56" s="224"/>
      <c r="U56" s="224"/>
      <c r="V56" s="224"/>
      <c r="W56" s="224"/>
      <c r="X56" s="224"/>
      <c r="Y56" s="224"/>
      <c r="Z56" s="214"/>
      <c r="AA56" s="214"/>
      <c r="AB56" s="214"/>
      <c r="AC56" s="214"/>
      <c r="AD56" s="214"/>
      <c r="AE56" s="214"/>
      <c r="AF56" s="214"/>
      <c r="AG56" s="214" t="s">
        <v>169</v>
      </c>
      <c r="AH56" s="214"/>
      <c r="AI56" s="214"/>
      <c r="AJ56" s="214"/>
      <c r="AK56" s="214"/>
      <c r="AL56" s="214"/>
      <c r="AM56" s="214"/>
      <c r="AN56" s="214"/>
      <c r="AO56" s="214"/>
      <c r="AP56" s="214"/>
      <c r="AQ56" s="214"/>
      <c r="AR56" s="214"/>
      <c r="AS56" s="214"/>
      <c r="AT56" s="214"/>
      <c r="AU56" s="214"/>
      <c r="AV56" s="214"/>
      <c r="AW56" s="214"/>
      <c r="AX56" s="214"/>
      <c r="AY56" s="214"/>
      <c r="AZ56" s="214"/>
      <c r="BA56" s="214"/>
      <c r="BB56" s="214"/>
      <c r="BC56" s="214"/>
      <c r="BD56" s="214"/>
      <c r="BE56" s="214"/>
      <c r="BF56" s="214"/>
      <c r="BG56" s="214"/>
      <c r="BH56" s="214"/>
    </row>
    <row r="57" spans="1:60" outlineLevel="1" x14ac:dyDescent="0.2">
      <c r="A57" s="238">
        <v>29</v>
      </c>
      <c r="B57" s="239" t="s">
        <v>354</v>
      </c>
      <c r="C57" s="250" t="s">
        <v>351</v>
      </c>
      <c r="D57" s="240" t="s">
        <v>297</v>
      </c>
      <c r="E57" s="241">
        <v>10</v>
      </c>
      <c r="F57" s="242"/>
      <c r="G57" s="243">
        <f>ROUND(E57*F57,2)</f>
        <v>0</v>
      </c>
      <c r="H57" s="242"/>
      <c r="I57" s="243">
        <f>ROUND(E57*H57,2)</f>
        <v>0</v>
      </c>
      <c r="J57" s="242"/>
      <c r="K57" s="243">
        <f>ROUND(E57*J57,2)</f>
        <v>0</v>
      </c>
      <c r="L57" s="243">
        <v>12</v>
      </c>
      <c r="M57" s="243">
        <f>G57*(1+L57/100)</f>
        <v>0</v>
      </c>
      <c r="N57" s="241">
        <v>0</v>
      </c>
      <c r="O57" s="241">
        <f>ROUND(E57*N57,2)</f>
        <v>0</v>
      </c>
      <c r="P57" s="241">
        <v>0</v>
      </c>
      <c r="Q57" s="241">
        <f>ROUND(E57*P57,2)</f>
        <v>0</v>
      </c>
      <c r="R57" s="243"/>
      <c r="S57" s="243" t="s">
        <v>166</v>
      </c>
      <c r="T57" s="244" t="s">
        <v>167</v>
      </c>
      <c r="U57" s="224">
        <v>0</v>
      </c>
      <c r="V57" s="224">
        <f>ROUND(E57*U57,2)</f>
        <v>0</v>
      </c>
      <c r="W57" s="224"/>
      <c r="X57" s="224" t="s">
        <v>147</v>
      </c>
      <c r="Y57" s="224" t="s">
        <v>148</v>
      </c>
      <c r="Z57" s="214"/>
      <c r="AA57" s="214"/>
      <c r="AB57" s="214"/>
      <c r="AC57" s="214"/>
      <c r="AD57" s="214"/>
      <c r="AE57" s="214"/>
      <c r="AF57" s="214"/>
      <c r="AG57" s="214" t="s">
        <v>149</v>
      </c>
      <c r="AH57" s="214"/>
      <c r="AI57" s="214"/>
      <c r="AJ57" s="214"/>
      <c r="AK57" s="214"/>
      <c r="AL57" s="214"/>
      <c r="AM57" s="214"/>
      <c r="AN57" s="214"/>
      <c r="AO57" s="214"/>
      <c r="AP57" s="214"/>
      <c r="AQ57" s="214"/>
      <c r="AR57" s="214"/>
      <c r="AS57" s="214"/>
      <c r="AT57" s="214"/>
      <c r="AU57" s="214"/>
      <c r="AV57" s="214"/>
      <c r="AW57" s="214"/>
      <c r="AX57" s="214"/>
      <c r="AY57" s="214"/>
      <c r="AZ57" s="214"/>
      <c r="BA57" s="214"/>
      <c r="BB57" s="214"/>
      <c r="BC57" s="214"/>
      <c r="BD57" s="214"/>
      <c r="BE57" s="214"/>
      <c r="BF57" s="214"/>
      <c r="BG57" s="214"/>
      <c r="BH57" s="214"/>
    </row>
    <row r="58" spans="1:60" outlineLevel="2" x14ac:dyDescent="0.2">
      <c r="A58" s="221"/>
      <c r="B58" s="222"/>
      <c r="C58" s="253" t="s">
        <v>352</v>
      </c>
      <c r="D58" s="247"/>
      <c r="E58" s="247"/>
      <c r="F58" s="247"/>
      <c r="G58" s="247"/>
      <c r="H58" s="224"/>
      <c r="I58" s="224"/>
      <c r="J58" s="224"/>
      <c r="K58" s="224"/>
      <c r="L58" s="224"/>
      <c r="M58" s="224"/>
      <c r="N58" s="223"/>
      <c r="O58" s="223"/>
      <c r="P58" s="223"/>
      <c r="Q58" s="223"/>
      <c r="R58" s="224"/>
      <c r="S58" s="224"/>
      <c r="T58" s="224"/>
      <c r="U58" s="224"/>
      <c r="V58" s="224"/>
      <c r="W58" s="224"/>
      <c r="X58" s="224"/>
      <c r="Y58" s="224"/>
      <c r="Z58" s="214"/>
      <c r="AA58" s="214"/>
      <c r="AB58" s="214"/>
      <c r="AC58" s="214"/>
      <c r="AD58" s="214"/>
      <c r="AE58" s="214"/>
      <c r="AF58" s="214"/>
      <c r="AG58" s="214" t="s">
        <v>169</v>
      </c>
      <c r="AH58" s="214"/>
      <c r="AI58" s="214"/>
      <c r="AJ58" s="214"/>
      <c r="AK58" s="214"/>
      <c r="AL58" s="214"/>
      <c r="AM58" s="214"/>
      <c r="AN58" s="214"/>
      <c r="AO58" s="214"/>
      <c r="AP58" s="214"/>
      <c r="AQ58" s="214"/>
      <c r="AR58" s="214"/>
      <c r="AS58" s="214"/>
      <c r="AT58" s="214"/>
      <c r="AU58" s="214"/>
      <c r="AV58" s="214"/>
      <c r="AW58" s="214"/>
      <c r="AX58" s="214"/>
      <c r="AY58" s="214"/>
      <c r="AZ58" s="214"/>
      <c r="BA58" s="214"/>
      <c r="BB58" s="214"/>
      <c r="BC58" s="214"/>
      <c r="BD58" s="214"/>
      <c r="BE58" s="214"/>
      <c r="BF58" s="214"/>
      <c r="BG58" s="214"/>
      <c r="BH58" s="214"/>
    </row>
    <row r="59" spans="1:60" outlineLevel="3" x14ac:dyDescent="0.2">
      <c r="A59" s="221"/>
      <c r="B59" s="222"/>
      <c r="C59" s="254" t="s">
        <v>353</v>
      </c>
      <c r="D59" s="248"/>
      <c r="E59" s="248"/>
      <c r="F59" s="248"/>
      <c r="G59" s="248"/>
      <c r="H59" s="224"/>
      <c r="I59" s="224"/>
      <c r="J59" s="224"/>
      <c r="K59" s="224"/>
      <c r="L59" s="224"/>
      <c r="M59" s="224"/>
      <c r="N59" s="223"/>
      <c r="O59" s="223"/>
      <c r="P59" s="223"/>
      <c r="Q59" s="223"/>
      <c r="R59" s="224"/>
      <c r="S59" s="224"/>
      <c r="T59" s="224"/>
      <c r="U59" s="224"/>
      <c r="V59" s="224"/>
      <c r="W59" s="224"/>
      <c r="X59" s="224"/>
      <c r="Y59" s="224"/>
      <c r="Z59" s="214"/>
      <c r="AA59" s="214"/>
      <c r="AB59" s="214"/>
      <c r="AC59" s="214"/>
      <c r="AD59" s="214"/>
      <c r="AE59" s="214"/>
      <c r="AF59" s="214"/>
      <c r="AG59" s="214" t="s">
        <v>169</v>
      </c>
      <c r="AH59" s="214"/>
      <c r="AI59" s="214"/>
      <c r="AJ59" s="214"/>
      <c r="AK59" s="214"/>
      <c r="AL59" s="214"/>
      <c r="AM59" s="214"/>
      <c r="AN59" s="214"/>
      <c r="AO59" s="214"/>
      <c r="AP59" s="214"/>
      <c r="AQ59" s="214"/>
      <c r="AR59" s="214"/>
      <c r="AS59" s="214"/>
      <c r="AT59" s="214"/>
      <c r="AU59" s="214"/>
      <c r="AV59" s="214"/>
      <c r="AW59" s="214"/>
      <c r="AX59" s="214"/>
      <c r="AY59" s="214"/>
      <c r="AZ59" s="214"/>
      <c r="BA59" s="214"/>
      <c r="BB59" s="214"/>
      <c r="BC59" s="214"/>
      <c r="BD59" s="214"/>
      <c r="BE59" s="214"/>
      <c r="BF59" s="214"/>
      <c r="BG59" s="214"/>
      <c r="BH59" s="214"/>
    </row>
    <row r="60" spans="1:60" outlineLevel="1" x14ac:dyDescent="0.2">
      <c r="A60" s="238">
        <v>30</v>
      </c>
      <c r="B60" s="239" t="s">
        <v>356</v>
      </c>
      <c r="C60" s="250" t="s">
        <v>355</v>
      </c>
      <c r="D60" s="240" t="s">
        <v>297</v>
      </c>
      <c r="E60" s="241">
        <v>4</v>
      </c>
      <c r="F60" s="242"/>
      <c r="G60" s="243">
        <f>ROUND(E60*F60,2)</f>
        <v>0</v>
      </c>
      <c r="H60" s="242"/>
      <c r="I60" s="243">
        <f>ROUND(E60*H60,2)</f>
        <v>0</v>
      </c>
      <c r="J60" s="242"/>
      <c r="K60" s="243">
        <f>ROUND(E60*J60,2)</f>
        <v>0</v>
      </c>
      <c r="L60" s="243">
        <v>12</v>
      </c>
      <c r="M60" s="243">
        <f>G60*(1+L60/100)</f>
        <v>0</v>
      </c>
      <c r="N60" s="241">
        <v>0</v>
      </c>
      <c r="O60" s="241">
        <f>ROUND(E60*N60,2)</f>
        <v>0</v>
      </c>
      <c r="P60" s="241">
        <v>0</v>
      </c>
      <c r="Q60" s="241">
        <f>ROUND(E60*P60,2)</f>
        <v>0</v>
      </c>
      <c r="R60" s="243"/>
      <c r="S60" s="243" t="s">
        <v>166</v>
      </c>
      <c r="T60" s="244" t="s">
        <v>167</v>
      </c>
      <c r="U60" s="224">
        <v>0</v>
      </c>
      <c r="V60" s="224">
        <f>ROUND(E60*U60,2)</f>
        <v>0</v>
      </c>
      <c r="W60" s="224"/>
      <c r="X60" s="224" t="s">
        <v>147</v>
      </c>
      <c r="Y60" s="224" t="s">
        <v>148</v>
      </c>
      <c r="Z60" s="214"/>
      <c r="AA60" s="214"/>
      <c r="AB60" s="214"/>
      <c r="AC60" s="214"/>
      <c r="AD60" s="214"/>
      <c r="AE60" s="214"/>
      <c r="AF60" s="214"/>
      <c r="AG60" s="214" t="s">
        <v>149</v>
      </c>
      <c r="AH60" s="214"/>
      <c r="AI60" s="214"/>
      <c r="AJ60" s="214"/>
      <c r="AK60" s="214"/>
      <c r="AL60" s="214"/>
      <c r="AM60" s="214"/>
      <c r="AN60" s="214"/>
      <c r="AO60" s="214"/>
      <c r="AP60" s="214"/>
      <c r="AQ60" s="214"/>
      <c r="AR60" s="214"/>
      <c r="AS60" s="214"/>
      <c r="AT60" s="214"/>
      <c r="AU60" s="214"/>
      <c r="AV60" s="214"/>
      <c r="AW60" s="214"/>
      <c r="AX60" s="214"/>
      <c r="AY60" s="214"/>
      <c r="AZ60" s="214"/>
      <c r="BA60" s="214"/>
      <c r="BB60" s="214"/>
      <c r="BC60" s="214"/>
      <c r="BD60" s="214"/>
      <c r="BE60" s="214"/>
      <c r="BF60" s="214"/>
      <c r="BG60" s="214"/>
      <c r="BH60" s="214"/>
    </row>
    <row r="61" spans="1:60" outlineLevel="2" x14ac:dyDescent="0.2">
      <c r="A61" s="221"/>
      <c r="B61" s="222"/>
      <c r="C61" s="253" t="s">
        <v>352</v>
      </c>
      <c r="D61" s="247"/>
      <c r="E61" s="247"/>
      <c r="F61" s="247"/>
      <c r="G61" s="247"/>
      <c r="H61" s="224"/>
      <c r="I61" s="224"/>
      <c r="J61" s="224"/>
      <c r="K61" s="224"/>
      <c r="L61" s="224"/>
      <c r="M61" s="224"/>
      <c r="N61" s="223"/>
      <c r="O61" s="223"/>
      <c r="P61" s="223"/>
      <c r="Q61" s="223"/>
      <c r="R61" s="224"/>
      <c r="S61" s="224"/>
      <c r="T61" s="224"/>
      <c r="U61" s="224"/>
      <c r="V61" s="224"/>
      <c r="W61" s="224"/>
      <c r="X61" s="224"/>
      <c r="Y61" s="224"/>
      <c r="Z61" s="214"/>
      <c r="AA61" s="214"/>
      <c r="AB61" s="214"/>
      <c r="AC61" s="214"/>
      <c r="AD61" s="214"/>
      <c r="AE61" s="214"/>
      <c r="AF61" s="214"/>
      <c r="AG61" s="214" t="s">
        <v>169</v>
      </c>
      <c r="AH61" s="214"/>
      <c r="AI61" s="214"/>
      <c r="AJ61" s="214"/>
      <c r="AK61" s="214"/>
      <c r="AL61" s="214"/>
      <c r="AM61" s="214"/>
      <c r="AN61" s="214"/>
      <c r="AO61" s="214"/>
      <c r="AP61" s="214"/>
      <c r="AQ61" s="214"/>
      <c r="AR61" s="214"/>
      <c r="AS61" s="214"/>
      <c r="AT61" s="214"/>
      <c r="AU61" s="214"/>
      <c r="AV61" s="214"/>
      <c r="AW61" s="214"/>
      <c r="AX61" s="214"/>
      <c r="AY61" s="214"/>
      <c r="AZ61" s="214"/>
      <c r="BA61" s="214"/>
      <c r="BB61" s="214"/>
      <c r="BC61" s="214"/>
      <c r="BD61" s="214"/>
      <c r="BE61" s="214"/>
      <c r="BF61" s="214"/>
      <c r="BG61" s="214"/>
      <c r="BH61" s="214"/>
    </row>
    <row r="62" spans="1:60" outlineLevel="3" x14ac:dyDescent="0.2">
      <c r="A62" s="221"/>
      <c r="B62" s="222"/>
      <c r="C62" s="254" t="s">
        <v>353</v>
      </c>
      <c r="D62" s="248"/>
      <c r="E62" s="248"/>
      <c r="F62" s="248"/>
      <c r="G62" s="248"/>
      <c r="H62" s="224"/>
      <c r="I62" s="224"/>
      <c r="J62" s="224"/>
      <c r="K62" s="224"/>
      <c r="L62" s="224"/>
      <c r="M62" s="224"/>
      <c r="N62" s="223"/>
      <c r="O62" s="223"/>
      <c r="P62" s="223"/>
      <c r="Q62" s="223"/>
      <c r="R62" s="224"/>
      <c r="S62" s="224"/>
      <c r="T62" s="224"/>
      <c r="U62" s="224"/>
      <c r="V62" s="224"/>
      <c r="W62" s="224"/>
      <c r="X62" s="224"/>
      <c r="Y62" s="224"/>
      <c r="Z62" s="214"/>
      <c r="AA62" s="214"/>
      <c r="AB62" s="214"/>
      <c r="AC62" s="214"/>
      <c r="AD62" s="214"/>
      <c r="AE62" s="214"/>
      <c r="AF62" s="214"/>
      <c r="AG62" s="214" t="s">
        <v>169</v>
      </c>
      <c r="AH62" s="214"/>
      <c r="AI62" s="214"/>
      <c r="AJ62" s="214"/>
      <c r="AK62" s="214"/>
      <c r="AL62" s="214"/>
      <c r="AM62" s="214"/>
      <c r="AN62" s="214"/>
      <c r="AO62" s="214"/>
      <c r="AP62" s="214"/>
      <c r="AQ62" s="214"/>
      <c r="AR62" s="214"/>
      <c r="AS62" s="214"/>
      <c r="AT62" s="214"/>
      <c r="AU62" s="214"/>
      <c r="AV62" s="214"/>
      <c r="AW62" s="214"/>
      <c r="AX62" s="214"/>
      <c r="AY62" s="214"/>
      <c r="AZ62" s="214"/>
      <c r="BA62" s="214"/>
      <c r="BB62" s="214"/>
      <c r="BC62" s="214"/>
      <c r="BD62" s="214"/>
      <c r="BE62" s="214"/>
      <c r="BF62" s="214"/>
      <c r="BG62" s="214"/>
      <c r="BH62" s="214"/>
    </row>
    <row r="63" spans="1:60" outlineLevel="1" x14ac:dyDescent="0.2">
      <c r="A63" s="238">
        <v>31</v>
      </c>
      <c r="B63" s="239" t="s">
        <v>360</v>
      </c>
      <c r="C63" s="250" t="s">
        <v>357</v>
      </c>
      <c r="D63" s="240" t="s">
        <v>157</v>
      </c>
      <c r="E63" s="241">
        <v>10</v>
      </c>
      <c r="F63" s="242"/>
      <c r="G63" s="243">
        <f>ROUND(E63*F63,2)</f>
        <v>0</v>
      </c>
      <c r="H63" s="242"/>
      <c r="I63" s="243">
        <f>ROUND(E63*H63,2)</f>
        <v>0</v>
      </c>
      <c r="J63" s="242"/>
      <c r="K63" s="243">
        <f>ROUND(E63*J63,2)</f>
        <v>0</v>
      </c>
      <c r="L63" s="243">
        <v>12</v>
      </c>
      <c r="M63" s="243">
        <f>G63*(1+L63/100)</f>
        <v>0</v>
      </c>
      <c r="N63" s="241">
        <v>0</v>
      </c>
      <c r="O63" s="241">
        <f>ROUND(E63*N63,2)</f>
        <v>0</v>
      </c>
      <c r="P63" s="241">
        <v>0</v>
      </c>
      <c r="Q63" s="241">
        <f>ROUND(E63*P63,2)</f>
        <v>0</v>
      </c>
      <c r="R63" s="243"/>
      <c r="S63" s="243" t="s">
        <v>166</v>
      </c>
      <c r="T63" s="244" t="s">
        <v>167</v>
      </c>
      <c r="U63" s="224">
        <v>0</v>
      </c>
      <c r="V63" s="224">
        <f>ROUND(E63*U63,2)</f>
        <v>0</v>
      </c>
      <c r="W63" s="224"/>
      <c r="X63" s="224" t="s">
        <v>147</v>
      </c>
      <c r="Y63" s="224" t="s">
        <v>148</v>
      </c>
      <c r="Z63" s="214"/>
      <c r="AA63" s="214"/>
      <c r="AB63" s="214"/>
      <c r="AC63" s="214"/>
      <c r="AD63" s="214"/>
      <c r="AE63" s="214"/>
      <c r="AF63" s="214"/>
      <c r="AG63" s="214" t="s">
        <v>149</v>
      </c>
      <c r="AH63" s="214"/>
      <c r="AI63" s="214"/>
      <c r="AJ63" s="214"/>
      <c r="AK63" s="214"/>
      <c r="AL63" s="214"/>
      <c r="AM63" s="214"/>
      <c r="AN63" s="214"/>
      <c r="AO63" s="214"/>
      <c r="AP63" s="214"/>
      <c r="AQ63" s="214"/>
      <c r="AR63" s="214"/>
      <c r="AS63" s="214"/>
      <c r="AT63" s="214"/>
      <c r="AU63" s="214"/>
      <c r="AV63" s="214"/>
      <c r="AW63" s="214"/>
      <c r="AX63" s="214"/>
      <c r="AY63" s="214"/>
      <c r="AZ63" s="214"/>
      <c r="BA63" s="214"/>
      <c r="BB63" s="214"/>
      <c r="BC63" s="214"/>
      <c r="BD63" s="214"/>
      <c r="BE63" s="214"/>
      <c r="BF63" s="214"/>
      <c r="BG63" s="214"/>
      <c r="BH63" s="214"/>
    </row>
    <row r="64" spans="1:60" outlineLevel="2" x14ac:dyDescent="0.2">
      <c r="A64" s="221"/>
      <c r="B64" s="222"/>
      <c r="C64" s="253" t="s">
        <v>358</v>
      </c>
      <c r="D64" s="247"/>
      <c r="E64" s="247"/>
      <c r="F64" s="247"/>
      <c r="G64" s="247"/>
      <c r="H64" s="224"/>
      <c r="I64" s="224"/>
      <c r="J64" s="224"/>
      <c r="K64" s="224"/>
      <c r="L64" s="224"/>
      <c r="M64" s="224"/>
      <c r="N64" s="223"/>
      <c r="O64" s="223"/>
      <c r="P64" s="223"/>
      <c r="Q64" s="223"/>
      <c r="R64" s="224"/>
      <c r="S64" s="224"/>
      <c r="T64" s="224"/>
      <c r="U64" s="224"/>
      <c r="V64" s="224"/>
      <c r="W64" s="224"/>
      <c r="X64" s="224"/>
      <c r="Y64" s="224"/>
      <c r="Z64" s="214"/>
      <c r="AA64" s="214"/>
      <c r="AB64" s="214"/>
      <c r="AC64" s="214"/>
      <c r="AD64" s="214"/>
      <c r="AE64" s="214"/>
      <c r="AF64" s="214"/>
      <c r="AG64" s="214" t="s">
        <v>169</v>
      </c>
      <c r="AH64" s="214"/>
      <c r="AI64" s="214"/>
      <c r="AJ64" s="214"/>
      <c r="AK64" s="214"/>
      <c r="AL64" s="214"/>
      <c r="AM64" s="214"/>
      <c r="AN64" s="214"/>
      <c r="AO64" s="214"/>
      <c r="AP64" s="214"/>
      <c r="AQ64" s="214"/>
      <c r="AR64" s="214"/>
      <c r="AS64" s="214"/>
      <c r="AT64" s="214"/>
      <c r="AU64" s="214"/>
      <c r="AV64" s="214"/>
      <c r="AW64" s="214"/>
      <c r="AX64" s="214"/>
      <c r="AY64" s="214"/>
      <c r="AZ64" s="214"/>
      <c r="BA64" s="214"/>
      <c r="BB64" s="214"/>
      <c r="BC64" s="214"/>
      <c r="BD64" s="214"/>
      <c r="BE64" s="214"/>
      <c r="BF64" s="214"/>
      <c r="BG64" s="214"/>
      <c r="BH64" s="214"/>
    </row>
    <row r="65" spans="1:60" outlineLevel="3" x14ac:dyDescent="0.2">
      <c r="A65" s="221"/>
      <c r="B65" s="222"/>
      <c r="C65" s="254" t="s">
        <v>359</v>
      </c>
      <c r="D65" s="248"/>
      <c r="E65" s="248"/>
      <c r="F65" s="248"/>
      <c r="G65" s="248"/>
      <c r="H65" s="224"/>
      <c r="I65" s="224"/>
      <c r="J65" s="224"/>
      <c r="K65" s="224"/>
      <c r="L65" s="224"/>
      <c r="M65" s="224"/>
      <c r="N65" s="223"/>
      <c r="O65" s="223"/>
      <c r="P65" s="223"/>
      <c r="Q65" s="223"/>
      <c r="R65" s="224"/>
      <c r="S65" s="224"/>
      <c r="T65" s="224"/>
      <c r="U65" s="224"/>
      <c r="V65" s="224"/>
      <c r="W65" s="224"/>
      <c r="X65" s="224"/>
      <c r="Y65" s="224"/>
      <c r="Z65" s="214"/>
      <c r="AA65" s="214"/>
      <c r="AB65" s="214"/>
      <c r="AC65" s="214"/>
      <c r="AD65" s="214"/>
      <c r="AE65" s="214"/>
      <c r="AF65" s="214"/>
      <c r="AG65" s="214" t="s">
        <v>169</v>
      </c>
      <c r="AH65" s="214"/>
      <c r="AI65" s="214"/>
      <c r="AJ65" s="214"/>
      <c r="AK65" s="214"/>
      <c r="AL65" s="214"/>
      <c r="AM65" s="214"/>
      <c r="AN65" s="214"/>
      <c r="AO65" s="214"/>
      <c r="AP65" s="214"/>
      <c r="AQ65" s="214"/>
      <c r="AR65" s="214"/>
      <c r="AS65" s="214"/>
      <c r="AT65" s="214"/>
      <c r="AU65" s="214"/>
      <c r="AV65" s="214"/>
      <c r="AW65" s="214"/>
      <c r="AX65" s="214"/>
      <c r="AY65" s="214"/>
      <c r="AZ65" s="214"/>
      <c r="BA65" s="214"/>
      <c r="BB65" s="214"/>
      <c r="BC65" s="214"/>
      <c r="BD65" s="214"/>
      <c r="BE65" s="214"/>
      <c r="BF65" s="214"/>
      <c r="BG65" s="214"/>
      <c r="BH65" s="214"/>
    </row>
    <row r="66" spans="1:60" outlineLevel="1" x14ac:dyDescent="0.2">
      <c r="A66" s="238">
        <v>32</v>
      </c>
      <c r="B66" s="239" t="s">
        <v>363</v>
      </c>
      <c r="C66" s="250" t="s">
        <v>357</v>
      </c>
      <c r="D66" s="240" t="s">
        <v>157</v>
      </c>
      <c r="E66" s="241">
        <v>20</v>
      </c>
      <c r="F66" s="242"/>
      <c r="G66" s="243">
        <f>ROUND(E66*F66,2)</f>
        <v>0</v>
      </c>
      <c r="H66" s="242"/>
      <c r="I66" s="243">
        <f>ROUND(E66*H66,2)</f>
        <v>0</v>
      </c>
      <c r="J66" s="242"/>
      <c r="K66" s="243">
        <f>ROUND(E66*J66,2)</f>
        <v>0</v>
      </c>
      <c r="L66" s="243">
        <v>12</v>
      </c>
      <c r="M66" s="243">
        <f>G66*(1+L66/100)</f>
        <v>0</v>
      </c>
      <c r="N66" s="241">
        <v>0</v>
      </c>
      <c r="O66" s="241">
        <f>ROUND(E66*N66,2)</f>
        <v>0</v>
      </c>
      <c r="P66" s="241">
        <v>0</v>
      </c>
      <c r="Q66" s="241">
        <f>ROUND(E66*P66,2)</f>
        <v>0</v>
      </c>
      <c r="R66" s="243"/>
      <c r="S66" s="243" t="s">
        <v>166</v>
      </c>
      <c r="T66" s="244" t="s">
        <v>167</v>
      </c>
      <c r="U66" s="224">
        <v>0</v>
      </c>
      <c r="V66" s="224">
        <f>ROUND(E66*U66,2)</f>
        <v>0</v>
      </c>
      <c r="W66" s="224"/>
      <c r="X66" s="224" t="s">
        <v>147</v>
      </c>
      <c r="Y66" s="224" t="s">
        <v>148</v>
      </c>
      <c r="Z66" s="214"/>
      <c r="AA66" s="214"/>
      <c r="AB66" s="214"/>
      <c r="AC66" s="214"/>
      <c r="AD66" s="214"/>
      <c r="AE66" s="214"/>
      <c r="AF66" s="214"/>
      <c r="AG66" s="214" t="s">
        <v>149</v>
      </c>
      <c r="AH66" s="214"/>
      <c r="AI66" s="214"/>
      <c r="AJ66" s="214"/>
      <c r="AK66" s="214"/>
      <c r="AL66" s="214"/>
      <c r="AM66" s="214"/>
      <c r="AN66" s="214"/>
      <c r="AO66" s="214"/>
      <c r="AP66" s="214"/>
      <c r="AQ66" s="214"/>
      <c r="AR66" s="214"/>
      <c r="AS66" s="214"/>
      <c r="AT66" s="214"/>
      <c r="AU66" s="214"/>
      <c r="AV66" s="214"/>
      <c r="AW66" s="214"/>
      <c r="AX66" s="214"/>
      <c r="AY66" s="214"/>
      <c r="AZ66" s="214"/>
      <c r="BA66" s="214"/>
      <c r="BB66" s="214"/>
      <c r="BC66" s="214"/>
      <c r="BD66" s="214"/>
      <c r="BE66" s="214"/>
      <c r="BF66" s="214"/>
      <c r="BG66" s="214"/>
      <c r="BH66" s="214"/>
    </row>
    <row r="67" spans="1:60" outlineLevel="2" x14ac:dyDescent="0.2">
      <c r="A67" s="221"/>
      <c r="B67" s="222"/>
      <c r="C67" s="253" t="s">
        <v>361</v>
      </c>
      <c r="D67" s="247"/>
      <c r="E67" s="247"/>
      <c r="F67" s="247"/>
      <c r="G67" s="247"/>
      <c r="H67" s="224"/>
      <c r="I67" s="224"/>
      <c r="J67" s="224"/>
      <c r="K67" s="224"/>
      <c r="L67" s="224"/>
      <c r="M67" s="224"/>
      <c r="N67" s="223"/>
      <c r="O67" s="223"/>
      <c r="P67" s="223"/>
      <c r="Q67" s="223"/>
      <c r="R67" s="224"/>
      <c r="S67" s="224"/>
      <c r="T67" s="224"/>
      <c r="U67" s="224"/>
      <c r="V67" s="224"/>
      <c r="W67" s="224"/>
      <c r="X67" s="224"/>
      <c r="Y67" s="224"/>
      <c r="Z67" s="214"/>
      <c r="AA67" s="214"/>
      <c r="AB67" s="214"/>
      <c r="AC67" s="214"/>
      <c r="AD67" s="214"/>
      <c r="AE67" s="214"/>
      <c r="AF67" s="214"/>
      <c r="AG67" s="214" t="s">
        <v>169</v>
      </c>
      <c r="AH67" s="214"/>
      <c r="AI67" s="214"/>
      <c r="AJ67" s="214"/>
      <c r="AK67" s="214"/>
      <c r="AL67" s="214"/>
      <c r="AM67" s="214"/>
      <c r="AN67" s="214"/>
      <c r="AO67" s="214"/>
      <c r="AP67" s="214"/>
      <c r="AQ67" s="214"/>
      <c r="AR67" s="214"/>
      <c r="AS67" s="214"/>
      <c r="AT67" s="214"/>
      <c r="AU67" s="214"/>
      <c r="AV67" s="214"/>
      <c r="AW67" s="214"/>
      <c r="AX67" s="214"/>
      <c r="AY67" s="214"/>
      <c r="AZ67" s="214"/>
      <c r="BA67" s="214"/>
      <c r="BB67" s="214"/>
      <c r="BC67" s="214"/>
      <c r="BD67" s="214"/>
      <c r="BE67" s="214"/>
      <c r="BF67" s="214"/>
      <c r="BG67" s="214"/>
      <c r="BH67" s="214"/>
    </row>
    <row r="68" spans="1:60" outlineLevel="3" x14ac:dyDescent="0.2">
      <c r="A68" s="221"/>
      <c r="B68" s="222"/>
      <c r="C68" s="254" t="s">
        <v>362</v>
      </c>
      <c r="D68" s="248"/>
      <c r="E68" s="248"/>
      <c r="F68" s="248"/>
      <c r="G68" s="248"/>
      <c r="H68" s="224"/>
      <c r="I68" s="224"/>
      <c r="J68" s="224"/>
      <c r="K68" s="224"/>
      <c r="L68" s="224"/>
      <c r="M68" s="224"/>
      <c r="N68" s="223"/>
      <c r="O68" s="223"/>
      <c r="P68" s="223"/>
      <c r="Q68" s="223"/>
      <c r="R68" s="224"/>
      <c r="S68" s="224"/>
      <c r="T68" s="224"/>
      <c r="U68" s="224"/>
      <c r="V68" s="224"/>
      <c r="W68" s="224"/>
      <c r="X68" s="224"/>
      <c r="Y68" s="224"/>
      <c r="Z68" s="214"/>
      <c r="AA68" s="214"/>
      <c r="AB68" s="214"/>
      <c r="AC68" s="214"/>
      <c r="AD68" s="214"/>
      <c r="AE68" s="214"/>
      <c r="AF68" s="214"/>
      <c r="AG68" s="214" t="s">
        <v>169</v>
      </c>
      <c r="AH68" s="214"/>
      <c r="AI68" s="214"/>
      <c r="AJ68" s="214"/>
      <c r="AK68" s="214"/>
      <c r="AL68" s="214"/>
      <c r="AM68" s="214"/>
      <c r="AN68" s="214"/>
      <c r="AO68" s="214"/>
      <c r="AP68" s="214"/>
      <c r="AQ68" s="214"/>
      <c r="AR68" s="214"/>
      <c r="AS68" s="214"/>
      <c r="AT68" s="214"/>
      <c r="AU68" s="214"/>
      <c r="AV68" s="214"/>
      <c r="AW68" s="214"/>
      <c r="AX68" s="214"/>
      <c r="AY68" s="214"/>
      <c r="AZ68" s="214"/>
      <c r="BA68" s="214"/>
      <c r="BB68" s="214"/>
      <c r="BC68" s="214"/>
      <c r="BD68" s="214"/>
      <c r="BE68" s="214"/>
      <c r="BF68" s="214"/>
      <c r="BG68" s="214"/>
      <c r="BH68" s="214"/>
    </row>
    <row r="69" spans="1:60" outlineLevel="1" x14ac:dyDescent="0.2">
      <c r="A69" s="238">
        <v>33</v>
      </c>
      <c r="B69" s="239" t="s">
        <v>366</v>
      </c>
      <c r="C69" s="250" t="s">
        <v>364</v>
      </c>
      <c r="D69" s="240" t="s">
        <v>161</v>
      </c>
      <c r="E69" s="241">
        <v>5</v>
      </c>
      <c r="F69" s="242"/>
      <c r="G69" s="243">
        <f>ROUND(E69*F69,2)</f>
        <v>0</v>
      </c>
      <c r="H69" s="242"/>
      <c r="I69" s="243">
        <f>ROUND(E69*H69,2)</f>
        <v>0</v>
      </c>
      <c r="J69" s="242"/>
      <c r="K69" s="243">
        <f>ROUND(E69*J69,2)</f>
        <v>0</v>
      </c>
      <c r="L69" s="243">
        <v>12</v>
      </c>
      <c r="M69" s="243">
        <f>G69*(1+L69/100)</f>
        <v>0</v>
      </c>
      <c r="N69" s="241">
        <v>0</v>
      </c>
      <c r="O69" s="241">
        <f>ROUND(E69*N69,2)</f>
        <v>0</v>
      </c>
      <c r="P69" s="241">
        <v>0</v>
      </c>
      <c r="Q69" s="241">
        <f>ROUND(E69*P69,2)</f>
        <v>0</v>
      </c>
      <c r="R69" s="243"/>
      <c r="S69" s="243" t="s">
        <v>166</v>
      </c>
      <c r="T69" s="244" t="s">
        <v>167</v>
      </c>
      <c r="U69" s="224">
        <v>0</v>
      </c>
      <c r="V69" s="224">
        <f>ROUND(E69*U69,2)</f>
        <v>0</v>
      </c>
      <c r="W69" s="224"/>
      <c r="X69" s="224" t="s">
        <v>147</v>
      </c>
      <c r="Y69" s="224" t="s">
        <v>148</v>
      </c>
      <c r="Z69" s="214"/>
      <c r="AA69" s="214"/>
      <c r="AB69" s="214"/>
      <c r="AC69" s="214"/>
      <c r="AD69" s="214"/>
      <c r="AE69" s="214"/>
      <c r="AF69" s="214"/>
      <c r="AG69" s="214" t="s">
        <v>149</v>
      </c>
      <c r="AH69" s="214"/>
      <c r="AI69" s="214"/>
      <c r="AJ69" s="214"/>
      <c r="AK69" s="214"/>
      <c r="AL69" s="214"/>
      <c r="AM69" s="214"/>
      <c r="AN69" s="214"/>
      <c r="AO69" s="214"/>
      <c r="AP69" s="214"/>
      <c r="AQ69" s="214"/>
      <c r="AR69" s="214"/>
      <c r="AS69" s="214"/>
      <c r="AT69" s="214"/>
      <c r="AU69" s="214"/>
      <c r="AV69" s="214"/>
      <c r="AW69" s="214"/>
      <c r="AX69" s="214"/>
      <c r="AY69" s="214"/>
      <c r="AZ69" s="214"/>
      <c r="BA69" s="214"/>
      <c r="BB69" s="214"/>
      <c r="BC69" s="214"/>
      <c r="BD69" s="214"/>
      <c r="BE69" s="214"/>
      <c r="BF69" s="214"/>
      <c r="BG69" s="214"/>
      <c r="BH69" s="214"/>
    </row>
    <row r="70" spans="1:60" outlineLevel="2" x14ac:dyDescent="0.2">
      <c r="A70" s="221"/>
      <c r="B70" s="222"/>
      <c r="C70" s="253" t="s">
        <v>365</v>
      </c>
      <c r="D70" s="247"/>
      <c r="E70" s="247"/>
      <c r="F70" s="247"/>
      <c r="G70" s="247"/>
      <c r="H70" s="224"/>
      <c r="I70" s="224"/>
      <c r="J70" s="224"/>
      <c r="K70" s="224"/>
      <c r="L70" s="224"/>
      <c r="M70" s="224"/>
      <c r="N70" s="223"/>
      <c r="O70" s="223"/>
      <c r="P70" s="223"/>
      <c r="Q70" s="223"/>
      <c r="R70" s="224"/>
      <c r="S70" s="224"/>
      <c r="T70" s="224"/>
      <c r="U70" s="224"/>
      <c r="V70" s="224"/>
      <c r="W70" s="224"/>
      <c r="X70" s="224"/>
      <c r="Y70" s="224"/>
      <c r="Z70" s="214"/>
      <c r="AA70" s="214"/>
      <c r="AB70" s="214"/>
      <c r="AC70" s="214"/>
      <c r="AD70" s="214"/>
      <c r="AE70" s="214"/>
      <c r="AF70" s="214"/>
      <c r="AG70" s="214" t="s">
        <v>169</v>
      </c>
      <c r="AH70" s="214"/>
      <c r="AI70" s="214"/>
      <c r="AJ70" s="214"/>
      <c r="AK70" s="214"/>
      <c r="AL70" s="214"/>
      <c r="AM70" s="214"/>
      <c r="AN70" s="214"/>
      <c r="AO70" s="214"/>
      <c r="AP70" s="214"/>
      <c r="AQ70" s="214"/>
      <c r="AR70" s="214"/>
      <c r="AS70" s="214"/>
      <c r="AT70" s="214"/>
      <c r="AU70" s="214"/>
      <c r="AV70" s="214"/>
      <c r="AW70" s="214"/>
      <c r="AX70" s="214"/>
      <c r="AY70" s="214"/>
      <c r="AZ70" s="214"/>
      <c r="BA70" s="214"/>
      <c r="BB70" s="214"/>
      <c r="BC70" s="214"/>
      <c r="BD70" s="214"/>
      <c r="BE70" s="214"/>
      <c r="BF70" s="214"/>
      <c r="BG70" s="214"/>
      <c r="BH70" s="214"/>
    </row>
    <row r="71" spans="1:60" outlineLevel="1" x14ac:dyDescent="0.2">
      <c r="A71" s="238">
        <v>34</v>
      </c>
      <c r="B71" s="239" t="s">
        <v>369</v>
      </c>
      <c r="C71" s="250" t="s">
        <v>367</v>
      </c>
      <c r="D71" s="240" t="s">
        <v>161</v>
      </c>
      <c r="E71" s="241">
        <v>5</v>
      </c>
      <c r="F71" s="242"/>
      <c r="G71" s="243">
        <f>ROUND(E71*F71,2)</f>
        <v>0</v>
      </c>
      <c r="H71" s="242"/>
      <c r="I71" s="243">
        <f>ROUND(E71*H71,2)</f>
        <v>0</v>
      </c>
      <c r="J71" s="242"/>
      <c r="K71" s="243">
        <f>ROUND(E71*J71,2)</f>
        <v>0</v>
      </c>
      <c r="L71" s="243">
        <v>12</v>
      </c>
      <c r="M71" s="243">
        <f>G71*(1+L71/100)</f>
        <v>0</v>
      </c>
      <c r="N71" s="241">
        <v>0</v>
      </c>
      <c r="O71" s="241">
        <f>ROUND(E71*N71,2)</f>
        <v>0</v>
      </c>
      <c r="P71" s="241">
        <v>0</v>
      </c>
      <c r="Q71" s="241">
        <f>ROUND(E71*P71,2)</f>
        <v>0</v>
      </c>
      <c r="R71" s="243"/>
      <c r="S71" s="243" t="s">
        <v>166</v>
      </c>
      <c r="T71" s="244" t="s">
        <v>167</v>
      </c>
      <c r="U71" s="224">
        <v>0</v>
      </c>
      <c r="V71" s="224">
        <f>ROUND(E71*U71,2)</f>
        <v>0</v>
      </c>
      <c r="W71" s="224"/>
      <c r="X71" s="224" t="s">
        <v>147</v>
      </c>
      <c r="Y71" s="224" t="s">
        <v>148</v>
      </c>
      <c r="Z71" s="214"/>
      <c r="AA71" s="214"/>
      <c r="AB71" s="214"/>
      <c r="AC71" s="214"/>
      <c r="AD71" s="214"/>
      <c r="AE71" s="214"/>
      <c r="AF71" s="214"/>
      <c r="AG71" s="214" t="s">
        <v>149</v>
      </c>
      <c r="AH71" s="214"/>
      <c r="AI71" s="214"/>
      <c r="AJ71" s="214"/>
      <c r="AK71" s="214"/>
      <c r="AL71" s="214"/>
      <c r="AM71" s="214"/>
      <c r="AN71" s="214"/>
      <c r="AO71" s="214"/>
      <c r="AP71" s="214"/>
      <c r="AQ71" s="214"/>
      <c r="AR71" s="214"/>
      <c r="AS71" s="214"/>
      <c r="AT71" s="214"/>
      <c r="AU71" s="214"/>
      <c r="AV71" s="214"/>
      <c r="AW71" s="214"/>
      <c r="AX71" s="214"/>
      <c r="AY71" s="214"/>
      <c r="AZ71" s="214"/>
      <c r="BA71" s="214"/>
      <c r="BB71" s="214"/>
      <c r="BC71" s="214"/>
      <c r="BD71" s="214"/>
      <c r="BE71" s="214"/>
      <c r="BF71" s="214"/>
      <c r="BG71" s="214"/>
      <c r="BH71" s="214"/>
    </row>
    <row r="72" spans="1:60" outlineLevel="2" x14ac:dyDescent="0.2">
      <c r="A72" s="221"/>
      <c r="B72" s="222"/>
      <c r="C72" s="253" t="s">
        <v>368</v>
      </c>
      <c r="D72" s="247"/>
      <c r="E72" s="247"/>
      <c r="F72" s="247"/>
      <c r="G72" s="247"/>
      <c r="H72" s="224"/>
      <c r="I72" s="224"/>
      <c r="J72" s="224"/>
      <c r="K72" s="224"/>
      <c r="L72" s="224"/>
      <c r="M72" s="224"/>
      <c r="N72" s="223"/>
      <c r="O72" s="223"/>
      <c r="P72" s="223"/>
      <c r="Q72" s="223"/>
      <c r="R72" s="224"/>
      <c r="S72" s="224"/>
      <c r="T72" s="224"/>
      <c r="U72" s="224"/>
      <c r="V72" s="224"/>
      <c r="W72" s="224"/>
      <c r="X72" s="224"/>
      <c r="Y72" s="224"/>
      <c r="Z72" s="214"/>
      <c r="AA72" s="214"/>
      <c r="AB72" s="214"/>
      <c r="AC72" s="214"/>
      <c r="AD72" s="214"/>
      <c r="AE72" s="214"/>
      <c r="AF72" s="214"/>
      <c r="AG72" s="214" t="s">
        <v>169</v>
      </c>
      <c r="AH72" s="214"/>
      <c r="AI72" s="214"/>
      <c r="AJ72" s="214"/>
      <c r="AK72" s="214"/>
      <c r="AL72" s="214"/>
      <c r="AM72" s="214"/>
      <c r="AN72" s="214"/>
      <c r="AO72" s="214"/>
      <c r="AP72" s="214"/>
      <c r="AQ72" s="214"/>
      <c r="AR72" s="214"/>
      <c r="AS72" s="214"/>
      <c r="AT72" s="214"/>
      <c r="AU72" s="214"/>
      <c r="AV72" s="214"/>
      <c r="AW72" s="214"/>
      <c r="AX72" s="214"/>
      <c r="AY72" s="214"/>
      <c r="AZ72" s="214"/>
      <c r="BA72" s="214"/>
      <c r="BB72" s="214"/>
      <c r="BC72" s="214"/>
      <c r="BD72" s="214"/>
      <c r="BE72" s="214"/>
      <c r="BF72" s="214"/>
      <c r="BG72" s="214"/>
      <c r="BH72" s="214"/>
    </row>
    <row r="73" spans="1:60" outlineLevel="1" x14ac:dyDescent="0.2">
      <c r="A73" s="238">
        <v>35</v>
      </c>
      <c r="B73" s="239" t="s">
        <v>373</v>
      </c>
      <c r="C73" s="250" t="s">
        <v>370</v>
      </c>
      <c r="D73" s="240" t="s">
        <v>161</v>
      </c>
      <c r="E73" s="241">
        <v>5</v>
      </c>
      <c r="F73" s="242"/>
      <c r="G73" s="243">
        <f>ROUND(E73*F73,2)</f>
        <v>0</v>
      </c>
      <c r="H73" s="242"/>
      <c r="I73" s="243">
        <f>ROUND(E73*H73,2)</f>
        <v>0</v>
      </c>
      <c r="J73" s="242"/>
      <c r="K73" s="243">
        <f>ROUND(E73*J73,2)</f>
        <v>0</v>
      </c>
      <c r="L73" s="243">
        <v>12</v>
      </c>
      <c r="M73" s="243">
        <f>G73*(1+L73/100)</f>
        <v>0</v>
      </c>
      <c r="N73" s="241">
        <v>0</v>
      </c>
      <c r="O73" s="241">
        <f>ROUND(E73*N73,2)</f>
        <v>0</v>
      </c>
      <c r="P73" s="241">
        <v>0</v>
      </c>
      <c r="Q73" s="241">
        <f>ROUND(E73*P73,2)</f>
        <v>0</v>
      </c>
      <c r="R73" s="243"/>
      <c r="S73" s="243" t="s">
        <v>166</v>
      </c>
      <c r="T73" s="244" t="s">
        <v>167</v>
      </c>
      <c r="U73" s="224">
        <v>0</v>
      </c>
      <c r="V73" s="224">
        <f>ROUND(E73*U73,2)</f>
        <v>0</v>
      </c>
      <c r="W73" s="224"/>
      <c r="X73" s="224" t="s">
        <v>147</v>
      </c>
      <c r="Y73" s="224" t="s">
        <v>148</v>
      </c>
      <c r="Z73" s="214"/>
      <c r="AA73" s="214"/>
      <c r="AB73" s="214"/>
      <c r="AC73" s="214"/>
      <c r="AD73" s="214"/>
      <c r="AE73" s="214"/>
      <c r="AF73" s="214"/>
      <c r="AG73" s="214" t="s">
        <v>149</v>
      </c>
      <c r="AH73" s="214"/>
      <c r="AI73" s="214"/>
      <c r="AJ73" s="214"/>
      <c r="AK73" s="214"/>
      <c r="AL73" s="214"/>
      <c r="AM73" s="214"/>
      <c r="AN73" s="214"/>
      <c r="AO73" s="214"/>
      <c r="AP73" s="214"/>
      <c r="AQ73" s="214"/>
      <c r="AR73" s="214"/>
      <c r="AS73" s="214"/>
      <c r="AT73" s="214"/>
      <c r="AU73" s="214"/>
      <c r="AV73" s="214"/>
      <c r="AW73" s="214"/>
      <c r="AX73" s="214"/>
      <c r="AY73" s="214"/>
      <c r="AZ73" s="214"/>
      <c r="BA73" s="214"/>
      <c r="BB73" s="214"/>
      <c r="BC73" s="214"/>
      <c r="BD73" s="214"/>
      <c r="BE73" s="214"/>
      <c r="BF73" s="214"/>
      <c r="BG73" s="214"/>
      <c r="BH73" s="214"/>
    </row>
    <row r="74" spans="1:60" outlineLevel="2" x14ac:dyDescent="0.2">
      <c r="A74" s="221"/>
      <c r="B74" s="222"/>
      <c r="C74" s="253" t="s">
        <v>371</v>
      </c>
      <c r="D74" s="247"/>
      <c r="E74" s="247"/>
      <c r="F74" s="247"/>
      <c r="G74" s="247"/>
      <c r="H74" s="224"/>
      <c r="I74" s="224"/>
      <c r="J74" s="224"/>
      <c r="K74" s="224"/>
      <c r="L74" s="224"/>
      <c r="M74" s="224"/>
      <c r="N74" s="223"/>
      <c r="O74" s="223"/>
      <c r="P74" s="223"/>
      <c r="Q74" s="223"/>
      <c r="R74" s="224"/>
      <c r="S74" s="224"/>
      <c r="T74" s="224"/>
      <c r="U74" s="224"/>
      <c r="V74" s="224"/>
      <c r="W74" s="224"/>
      <c r="X74" s="224"/>
      <c r="Y74" s="224"/>
      <c r="Z74" s="214"/>
      <c r="AA74" s="214"/>
      <c r="AB74" s="214"/>
      <c r="AC74" s="214"/>
      <c r="AD74" s="214"/>
      <c r="AE74" s="214"/>
      <c r="AF74" s="214"/>
      <c r="AG74" s="214" t="s">
        <v>169</v>
      </c>
      <c r="AH74" s="214"/>
      <c r="AI74" s="214"/>
      <c r="AJ74" s="214"/>
      <c r="AK74" s="214"/>
      <c r="AL74" s="214"/>
      <c r="AM74" s="214"/>
      <c r="AN74" s="214"/>
      <c r="AO74" s="214"/>
      <c r="AP74" s="214"/>
      <c r="AQ74" s="214"/>
      <c r="AR74" s="214"/>
      <c r="AS74" s="214"/>
      <c r="AT74" s="214"/>
      <c r="AU74" s="214"/>
      <c r="AV74" s="214"/>
      <c r="AW74" s="214"/>
      <c r="AX74" s="214"/>
      <c r="AY74" s="214"/>
      <c r="AZ74" s="214"/>
      <c r="BA74" s="214"/>
      <c r="BB74" s="214"/>
      <c r="BC74" s="214"/>
      <c r="BD74" s="214"/>
      <c r="BE74" s="214"/>
      <c r="BF74" s="214"/>
      <c r="BG74" s="214"/>
      <c r="BH74" s="214"/>
    </row>
    <row r="75" spans="1:60" outlineLevel="3" x14ac:dyDescent="0.2">
      <c r="A75" s="221"/>
      <c r="B75" s="222"/>
      <c r="C75" s="254" t="s">
        <v>372</v>
      </c>
      <c r="D75" s="248"/>
      <c r="E75" s="248"/>
      <c r="F75" s="248"/>
      <c r="G75" s="248"/>
      <c r="H75" s="224"/>
      <c r="I75" s="224"/>
      <c r="J75" s="224"/>
      <c r="K75" s="224"/>
      <c r="L75" s="224"/>
      <c r="M75" s="224"/>
      <c r="N75" s="223"/>
      <c r="O75" s="223"/>
      <c r="P75" s="223"/>
      <c r="Q75" s="223"/>
      <c r="R75" s="224"/>
      <c r="S75" s="224"/>
      <c r="T75" s="224"/>
      <c r="U75" s="224"/>
      <c r="V75" s="224"/>
      <c r="W75" s="224"/>
      <c r="X75" s="224"/>
      <c r="Y75" s="224"/>
      <c r="Z75" s="214"/>
      <c r="AA75" s="214"/>
      <c r="AB75" s="214"/>
      <c r="AC75" s="214"/>
      <c r="AD75" s="214"/>
      <c r="AE75" s="214"/>
      <c r="AF75" s="214"/>
      <c r="AG75" s="214" t="s">
        <v>169</v>
      </c>
      <c r="AH75" s="214"/>
      <c r="AI75" s="214"/>
      <c r="AJ75" s="214"/>
      <c r="AK75" s="214"/>
      <c r="AL75" s="214"/>
      <c r="AM75" s="214"/>
      <c r="AN75" s="214"/>
      <c r="AO75" s="214"/>
      <c r="AP75" s="214"/>
      <c r="AQ75" s="214"/>
      <c r="AR75" s="214"/>
      <c r="AS75" s="214"/>
      <c r="AT75" s="214"/>
      <c r="AU75" s="214"/>
      <c r="AV75" s="214"/>
      <c r="AW75" s="214"/>
      <c r="AX75" s="214"/>
      <c r="AY75" s="214"/>
      <c r="AZ75" s="214"/>
      <c r="BA75" s="214"/>
      <c r="BB75" s="214"/>
      <c r="BC75" s="214"/>
      <c r="BD75" s="214"/>
      <c r="BE75" s="214"/>
      <c r="BF75" s="214"/>
      <c r="BG75" s="214"/>
      <c r="BH75" s="214"/>
    </row>
    <row r="76" spans="1:60" outlineLevel="1" x14ac:dyDescent="0.2">
      <c r="A76" s="238">
        <v>36</v>
      </c>
      <c r="B76" s="239" t="s">
        <v>376</v>
      </c>
      <c r="C76" s="250" t="s">
        <v>374</v>
      </c>
      <c r="D76" s="240" t="s">
        <v>297</v>
      </c>
      <c r="E76" s="241">
        <v>4</v>
      </c>
      <c r="F76" s="242"/>
      <c r="G76" s="243">
        <f>ROUND(E76*F76,2)</f>
        <v>0</v>
      </c>
      <c r="H76" s="242"/>
      <c r="I76" s="243">
        <f>ROUND(E76*H76,2)</f>
        <v>0</v>
      </c>
      <c r="J76" s="242"/>
      <c r="K76" s="243">
        <f>ROUND(E76*J76,2)</f>
        <v>0</v>
      </c>
      <c r="L76" s="243">
        <v>12</v>
      </c>
      <c r="M76" s="243">
        <f>G76*(1+L76/100)</f>
        <v>0</v>
      </c>
      <c r="N76" s="241">
        <v>0</v>
      </c>
      <c r="O76" s="241">
        <f>ROUND(E76*N76,2)</f>
        <v>0</v>
      </c>
      <c r="P76" s="241">
        <v>0</v>
      </c>
      <c r="Q76" s="241">
        <f>ROUND(E76*P76,2)</f>
        <v>0</v>
      </c>
      <c r="R76" s="243"/>
      <c r="S76" s="243" t="s">
        <v>166</v>
      </c>
      <c r="T76" s="244" t="s">
        <v>167</v>
      </c>
      <c r="U76" s="224">
        <v>0</v>
      </c>
      <c r="V76" s="224">
        <f>ROUND(E76*U76,2)</f>
        <v>0</v>
      </c>
      <c r="W76" s="224"/>
      <c r="X76" s="224" t="s">
        <v>147</v>
      </c>
      <c r="Y76" s="224" t="s">
        <v>148</v>
      </c>
      <c r="Z76" s="214"/>
      <c r="AA76" s="214"/>
      <c r="AB76" s="214"/>
      <c r="AC76" s="214"/>
      <c r="AD76" s="214"/>
      <c r="AE76" s="214"/>
      <c r="AF76" s="214"/>
      <c r="AG76" s="214" t="s">
        <v>149</v>
      </c>
      <c r="AH76" s="214"/>
      <c r="AI76" s="214"/>
      <c r="AJ76" s="214"/>
      <c r="AK76" s="214"/>
      <c r="AL76" s="214"/>
      <c r="AM76" s="214"/>
      <c r="AN76" s="214"/>
      <c r="AO76" s="214"/>
      <c r="AP76" s="214"/>
      <c r="AQ76" s="214"/>
      <c r="AR76" s="214"/>
      <c r="AS76" s="214"/>
      <c r="AT76" s="214"/>
      <c r="AU76" s="214"/>
      <c r="AV76" s="214"/>
      <c r="AW76" s="214"/>
      <c r="AX76" s="214"/>
      <c r="AY76" s="214"/>
      <c r="AZ76" s="214"/>
      <c r="BA76" s="214"/>
      <c r="BB76" s="214"/>
      <c r="BC76" s="214"/>
      <c r="BD76" s="214"/>
      <c r="BE76" s="214"/>
      <c r="BF76" s="214"/>
      <c r="BG76" s="214"/>
      <c r="BH76" s="214"/>
    </row>
    <row r="77" spans="1:60" outlineLevel="2" x14ac:dyDescent="0.2">
      <c r="A77" s="221"/>
      <c r="B77" s="222"/>
      <c r="C77" s="253" t="s">
        <v>375</v>
      </c>
      <c r="D77" s="247"/>
      <c r="E77" s="247"/>
      <c r="F77" s="247"/>
      <c r="G77" s="247"/>
      <c r="H77" s="224"/>
      <c r="I77" s="224"/>
      <c r="J77" s="224"/>
      <c r="K77" s="224"/>
      <c r="L77" s="224"/>
      <c r="M77" s="224"/>
      <c r="N77" s="223"/>
      <c r="O77" s="223"/>
      <c r="P77" s="223"/>
      <c r="Q77" s="223"/>
      <c r="R77" s="224"/>
      <c r="S77" s="224"/>
      <c r="T77" s="224"/>
      <c r="U77" s="224"/>
      <c r="V77" s="224"/>
      <c r="W77" s="224"/>
      <c r="X77" s="224"/>
      <c r="Y77" s="224"/>
      <c r="Z77" s="214"/>
      <c r="AA77" s="214"/>
      <c r="AB77" s="214"/>
      <c r="AC77" s="214"/>
      <c r="AD77" s="214"/>
      <c r="AE77" s="214"/>
      <c r="AF77" s="214"/>
      <c r="AG77" s="214" t="s">
        <v>169</v>
      </c>
      <c r="AH77" s="214"/>
      <c r="AI77" s="214"/>
      <c r="AJ77" s="214"/>
      <c r="AK77" s="214"/>
      <c r="AL77" s="214"/>
      <c r="AM77" s="214"/>
      <c r="AN77" s="214"/>
      <c r="AO77" s="214"/>
      <c r="AP77" s="214"/>
      <c r="AQ77" s="214"/>
      <c r="AR77" s="214"/>
      <c r="AS77" s="214"/>
      <c r="AT77" s="214"/>
      <c r="AU77" s="214"/>
      <c r="AV77" s="214"/>
      <c r="AW77" s="214"/>
      <c r="AX77" s="214"/>
      <c r="AY77" s="214"/>
      <c r="AZ77" s="214"/>
      <c r="BA77" s="214"/>
      <c r="BB77" s="214"/>
      <c r="BC77" s="214"/>
      <c r="BD77" s="214"/>
      <c r="BE77" s="214"/>
      <c r="BF77" s="214"/>
      <c r="BG77" s="214"/>
      <c r="BH77" s="214"/>
    </row>
    <row r="78" spans="1:60" outlineLevel="1" x14ac:dyDescent="0.2">
      <c r="A78" s="259">
        <v>37</v>
      </c>
      <c r="B78" s="260" t="s">
        <v>378</v>
      </c>
      <c r="C78" s="266" t="s">
        <v>377</v>
      </c>
      <c r="D78" s="261" t="s">
        <v>297</v>
      </c>
      <c r="E78" s="262">
        <v>20</v>
      </c>
      <c r="F78" s="263"/>
      <c r="G78" s="264">
        <f>ROUND(E78*F78,2)</f>
        <v>0</v>
      </c>
      <c r="H78" s="263"/>
      <c r="I78" s="264">
        <f>ROUND(E78*H78,2)</f>
        <v>0</v>
      </c>
      <c r="J78" s="263"/>
      <c r="K78" s="264">
        <f>ROUND(E78*J78,2)</f>
        <v>0</v>
      </c>
      <c r="L78" s="264">
        <v>12</v>
      </c>
      <c r="M78" s="264">
        <f>G78*(1+L78/100)</f>
        <v>0</v>
      </c>
      <c r="N78" s="262">
        <v>0</v>
      </c>
      <c r="O78" s="262">
        <f>ROUND(E78*N78,2)</f>
        <v>0</v>
      </c>
      <c r="P78" s="262">
        <v>0</v>
      </c>
      <c r="Q78" s="262">
        <f>ROUND(E78*P78,2)</f>
        <v>0</v>
      </c>
      <c r="R78" s="264"/>
      <c r="S78" s="264" t="s">
        <v>166</v>
      </c>
      <c r="T78" s="265" t="s">
        <v>167</v>
      </c>
      <c r="U78" s="224">
        <v>0</v>
      </c>
      <c r="V78" s="224">
        <f>ROUND(E78*U78,2)</f>
        <v>0</v>
      </c>
      <c r="W78" s="224"/>
      <c r="X78" s="224" t="s">
        <v>147</v>
      </c>
      <c r="Y78" s="224" t="s">
        <v>148</v>
      </c>
      <c r="Z78" s="214"/>
      <c r="AA78" s="214"/>
      <c r="AB78" s="214"/>
      <c r="AC78" s="214"/>
      <c r="AD78" s="214"/>
      <c r="AE78" s="214"/>
      <c r="AF78" s="214"/>
      <c r="AG78" s="214" t="s">
        <v>149</v>
      </c>
      <c r="AH78" s="214"/>
      <c r="AI78" s="214"/>
      <c r="AJ78" s="214"/>
      <c r="AK78" s="214"/>
      <c r="AL78" s="214"/>
      <c r="AM78" s="214"/>
      <c r="AN78" s="214"/>
      <c r="AO78" s="214"/>
      <c r="AP78" s="214"/>
      <c r="AQ78" s="214"/>
      <c r="AR78" s="214"/>
      <c r="AS78" s="214"/>
      <c r="AT78" s="214"/>
      <c r="AU78" s="214"/>
      <c r="AV78" s="214"/>
      <c r="AW78" s="214"/>
      <c r="AX78" s="214"/>
      <c r="AY78" s="214"/>
      <c r="AZ78" s="214"/>
      <c r="BA78" s="214"/>
      <c r="BB78" s="214"/>
      <c r="BC78" s="214"/>
      <c r="BD78" s="214"/>
      <c r="BE78" s="214"/>
      <c r="BF78" s="214"/>
      <c r="BG78" s="214"/>
      <c r="BH78" s="214"/>
    </row>
    <row r="79" spans="1:60" outlineLevel="1" x14ac:dyDescent="0.2">
      <c r="A79" s="259">
        <v>38</v>
      </c>
      <c r="B79" s="260" t="s">
        <v>380</v>
      </c>
      <c r="C79" s="266" t="s">
        <v>379</v>
      </c>
      <c r="D79" s="261" t="s">
        <v>297</v>
      </c>
      <c r="E79" s="262">
        <v>5</v>
      </c>
      <c r="F79" s="263"/>
      <c r="G79" s="264">
        <f>ROUND(E79*F79,2)</f>
        <v>0</v>
      </c>
      <c r="H79" s="263"/>
      <c r="I79" s="264">
        <f>ROUND(E79*H79,2)</f>
        <v>0</v>
      </c>
      <c r="J79" s="263"/>
      <c r="K79" s="264">
        <f>ROUND(E79*J79,2)</f>
        <v>0</v>
      </c>
      <c r="L79" s="264">
        <v>12</v>
      </c>
      <c r="M79" s="264">
        <f>G79*(1+L79/100)</f>
        <v>0</v>
      </c>
      <c r="N79" s="262">
        <v>0</v>
      </c>
      <c r="O79" s="262">
        <f>ROUND(E79*N79,2)</f>
        <v>0</v>
      </c>
      <c r="P79" s="262">
        <v>0</v>
      </c>
      <c r="Q79" s="262">
        <f>ROUND(E79*P79,2)</f>
        <v>0</v>
      </c>
      <c r="R79" s="264"/>
      <c r="S79" s="264" t="s">
        <v>166</v>
      </c>
      <c r="T79" s="265" t="s">
        <v>167</v>
      </c>
      <c r="U79" s="224">
        <v>0</v>
      </c>
      <c r="V79" s="224">
        <f>ROUND(E79*U79,2)</f>
        <v>0</v>
      </c>
      <c r="W79" s="224"/>
      <c r="X79" s="224" t="s">
        <v>147</v>
      </c>
      <c r="Y79" s="224" t="s">
        <v>148</v>
      </c>
      <c r="Z79" s="214"/>
      <c r="AA79" s="214"/>
      <c r="AB79" s="214"/>
      <c r="AC79" s="214"/>
      <c r="AD79" s="214"/>
      <c r="AE79" s="214"/>
      <c r="AF79" s="214"/>
      <c r="AG79" s="214" t="s">
        <v>149</v>
      </c>
      <c r="AH79" s="214"/>
      <c r="AI79" s="214"/>
      <c r="AJ79" s="214"/>
      <c r="AK79" s="214"/>
      <c r="AL79" s="214"/>
      <c r="AM79" s="214"/>
      <c r="AN79" s="214"/>
      <c r="AO79" s="214"/>
      <c r="AP79" s="214"/>
      <c r="AQ79" s="214"/>
      <c r="AR79" s="214"/>
      <c r="AS79" s="214"/>
      <c r="AT79" s="214"/>
      <c r="AU79" s="214"/>
      <c r="AV79" s="214"/>
      <c r="AW79" s="214"/>
      <c r="AX79" s="214"/>
      <c r="AY79" s="214"/>
      <c r="AZ79" s="214"/>
      <c r="BA79" s="214"/>
      <c r="BB79" s="214"/>
      <c r="BC79" s="214"/>
      <c r="BD79" s="214"/>
      <c r="BE79" s="214"/>
      <c r="BF79" s="214"/>
      <c r="BG79" s="214"/>
      <c r="BH79" s="214"/>
    </row>
    <row r="80" spans="1:60" outlineLevel="1" x14ac:dyDescent="0.2">
      <c r="A80" s="238">
        <v>39</v>
      </c>
      <c r="B80" s="239" t="s">
        <v>383</v>
      </c>
      <c r="C80" s="250" t="s">
        <v>381</v>
      </c>
      <c r="D80" s="240" t="s">
        <v>297</v>
      </c>
      <c r="E80" s="241">
        <v>30</v>
      </c>
      <c r="F80" s="242"/>
      <c r="G80" s="243">
        <f>ROUND(E80*F80,2)</f>
        <v>0</v>
      </c>
      <c r="H80" s="242"/>
      <c r="I80" s="243">
        <f>ROUND(E80*H80,2)</f>
        <v>0</v>
      </c>
      <c r="J80" s="242"/>
      <c r="K80" s="243">
        <f>ROUND(E80*J80,2)</f>
        <v>0</v>
      </c>
      <c r="L80" s="243">
        <v>12</v>
      </c>
      <c r="M80" s="243">
        <f>G80*(1+L80/100)</f>
        <v>0</v>
      </c>
      <c r="N80" s="241">
        <v>0</v>
      </c>
      <c r="O80" s="241">
        <f>ROUND(E80*N80,2)</f>
        <v>0</v>
      </c>
      <c r="P80" s="241">
        <v>0</v>
      </c>
      <c r="Q80" s="241">
        <f>ROUND(E80*P80,2)</f>
        <v>0</v>
      </c>
      <c r="R80" s="243"/>
      <c r="S80" s="243" t="s">
        <v>166</v>
      </c>
      <c r="T80" s="244" t="s">
        <v>167</v>
      </c>
      <c r="U80" s="224">
        <v>0</v>
      </c>
      <c r="V80" s="224">
        <f>ROUND(E80*U80,2)</f>
        <v>0</v>
      </c>
      <c r="W80" s="224"/>
      <c r="X80" s="224" t="s">
        <v>147</v>
      </c>
      <c r="Y80" s="224" t="s">
        <v>148</v>
      </c>
      <c r="Z80" s="214"/>
      <c r="AA80" s="214"/>
      <c r="AB80" s="214"/>
      <c r="AC80" s="214"/>
      <c r="AD80" s="214"/>
      <c r="AE80" s="214"/>
      <c r="AF80" s="214"/>
      <c r="AG80" s="214" t="s">
        <v>149</v>
      </c>
      <c r="AH80" s="214"/>
      <c r="AI80" s="214"/>
      <c r="AJ80" s="214"/>
      <c r="AK80" s="214"/>
      <c r="AL80" s="214"/>
      <c r="AM80" s="214"/>
      <c r="AN80" s="214"/>
      <c r="AO80" s="214"/>
      <c r="AP80" s="214"/>
      <c r="AQ80" s="214"/>
      <c r="AR80" s="214"/>
      <c r="AS80" s="214"/>
      <c r="AT80" s="214"/>
      <c r="AU80" s="214"/>
      <c r="AV80" s="214"/>
      <c r="AW80" s="214"/>
      <c r="AX80" s="214"/>
      <c r="AY80" s="214"/>
      <c r="AZ80" s="214"/>
      <c r="BA80" s="214"/>
      <c r="BB80" s="214"/>
      <c r="BC80" s="214"/>
      <c r="BD80" s="214"/>
      <c r="BE80" s="214"/>
      <c r="BF80" s="214"/>
      <c r="BG80" s="214"/>
      <c r="BH80" s="214"/>
    </row>
    <row r="81" spans="1:60" outlineLevel="2" x14ac:dyDescent="0.2">
      <c r="A81" s="221"/>
      <c r="B81" s="222"/>
      <c r="C81" s="253" t="s">
        <v>382</v>
      </c>
      <c r="D81" s="247"/>
      <c r="E81" s="247"/>
      <c r="F81" s="247"/>
      <c r="G81" s="247"/>
      <c r="H81" s="224"/>
      <c r="I81" s="224"/>
      <c r="J81" s="224"/>
      <c r="K81" s="224"/>
      <c r="L81" s="224"/>
      <c r="M81" s="224"/>
      <c r="N81" s="223"/>
      <c r="O81" s="223"/>
      <c r="P81" s="223"/>
      <c r="Q81" s="223"/>
      <c r="R81" s="224"/>
      <c r="S81" s="224"/>
      <c r="T81" s="224"/>
      <c r="U81" s="224"/>
      <c r="V81" s="224"/>
      <c r="W81" s="224"/>
      <c r="X81" s="224"/>
      <c r="Y81" s="224"/>
      <c r="Z81" s="214"/>
      <c r="AA81" s="214"/>
      <c r="AB81" s="214"/>
      <c r="AC81" s="214"/>
      <c r="AD81" s="214"/>
      <c r="AE81" s="214"/>
      <c r="AF81" s="214"/>
      <c r="AG81" s="214" t="s">
        <v>169</v>
      </c>
      <c r="AH81" s="214"/>
      <c r="AI81" s="214"/>
      <c r="AJ81" s="214"/>
      <c r="AK81" s="214"/>
      <c r="AL81" s="214"/>
      <c r="AM81" s="214"/>
      <c r="AN81" s="214"/>
      <c r="AO81" s="214"/>
      <c r="AP81" s="214"/>
      <c r="AQ81" s="214"/>
      <c r="AR81" s="214"/>
      <c r="AS81" s="214"/>
      <c r="AT81" s="214"/>
      <c r="AU81" s="214"/>
      <c r="AV81" s="214"/>
      <c r="AW81" s="214"/>
      <c r="AX81" s="214"/>
      <c r="AY81" s="214"/>
      <c r="AZ81" s="214"/>
      <c r="BA81" s="214"/>
      <c r="BB81" s="214"/>
      <c r="BC81" s="214"/>
      <c r="BD81" s="214"/>
      <c r="BE81" s="214"/>
      <c r="BF81" s="214"/>
      <c r="BG81" s="214"/>
      <c r="BH81" s="214"/>
    </row>
    <row r="82" spans="1:60" outlineLevel="1" x14ac:dyDescent="0.2">
      <c r="A82" s="238">
        <v>40</v>
      </c>
      <c r="B82" s="239" t="s">
        <v>386</v>
      </c>
      <c r="C82" s="250" t="s">
        <v>384</v>
      </c>
      <c r="D82" s="240" t="s">
        <v>161</v>
      </c>
      <c r="E82" s="241">
        <v>40</v>
      </c>
      <c r="F82" s="242"/>
      <c r="G82" s="243">
        <f>ROUND(E82*F82,2)</f>
        <v>0</v>
      </c>
      <c r="H82" s="242"/>
      <c r="I82" s="243">
        <f>ROUND(E82*H82,2)</f>
        <v>0</v>
      </c>
      <c r="J82" s="242"/>
      <c r="K82" s="243">
        <f>ROUND(E82*J82,2)</f>
        <v>0</v>
      </c>
      <c r="L82" s="243">
        <v>12</v>
      </c>
      <c r="M82" s="243">
        <f>G82*(1+L82/100)</f>
        <v>0</v>
      </c>
      <c r="N82" s="241">
        <v>0</v>
      </c>
      <c r="O82" s="241">
        <f>ROUND(E82*N82,2)</f>
        <v>0</v>
      </c>
      <c r="P82" s="241">
        <v>0</v>
      </c>
      <c r="Q82" s="241">
        <f>ROUND(E82*P82,2)</f>
        <v>0</v>
      </c>
      <c r="R82" s="243"/>
      <c r="S82" s="243" t="s">
        <v>166</v>
      </c>
      <c r="T82" s="244" t="s">
        <v>167</v>
      </c>
      <c r="U82" s="224">
        <v>0</v>
      </c>
      <c r="V82" s="224">
        <f>ROUND(E82*U82,2)</f>
        <v>0</v>
      </c>
      <c r="W82" s="224"/>
      <c r="X82" s="224" t="s">
        <v>147</v>
      </c>
      <c r="Y82" s="224" t="s">
        <v>148</v>
      </c>
      <c r="Z82" s="214"/>
      <c r="AA82" s="214"/>
      <c r="AB82" s="214"/>
      <c r="AC82" s="214"/>
      <c r="AD82" s="214"/>
      <c r="AE82" s="214"/>
      <c r="AF82" s="214"/>
      <c r="AG82" s="214" t="s">
        <v>149</v>
      </c>
      <c r="AH82" s="214"/>
      <c r="AI82" s="214"/>
      <c r="AJ82" s="214"/>
      <c r="AK82" s="214"/>
      <c r="AL82" s="214"/>
      <c r="AM82" s="214"/>
      <c r="AN82" s="214"/>
      <c r="AO82" s="214"/>
      <c r="AP82" s="214"/>
      <c r="AQ82" s="214"/>
      <c r="AR82" s="214"/>
      <c r="AS82" s="214"/>
      <c r="AT82" s="214"/>
      <c r="AU82" s="214"/>
      <c r="AV82" s="214"/>
      <c r="AW82" s="214"/>
      <c r="AX82" s="214"/>
      <c r="AY82" s="214"/>
      <c r="AZ82" s="214"/>
      <c r="BA82" s="214"/>
      <c r="BB82" s="214"/>
      <c r="BC82" s="214"/>
      <c r="BD82" s="214"/>
      <c r="BE82" s="214"/>
      <c r="BF82" s="214"/>
      <c r="BG82" s="214"/>
      <c r="BH82" s="214"/>
    </row>
    <row r="83" spans="1:60" outlineLevel="2" x14ac:dyDescent="0.2">
      <c r="A83" s="221"/>
      <c r="B83" s="222"/>
      <c r="C83" s="253" t="s">
        <v>385</v>
      </c>
      <c r="D83" s="247"/>
      <c r="E83" s="247"/>
      <c r="F83" s="247"/>
      <c r="G83" s="247"/>
      <c r="H83" s="224"/>
      <c r="I83" s="224"/>
      <c r="J83" s="224"/>
      <c r="K83" s="224"/>
      <c r="L83" s="224"/>
      <c r="M83" s="224"/>
      <c r="N83" s="223"/>
      <c r="O83" s="223"/>
      <c r="P83" s="223"/>
      <c r="Q83" s="223"/>
      <c r="R83" s="224"/>
      <c r="S83" s="224"/>
      <c r="T83" s="224"/>
      <c r="U83" s="224"/>
      <c r="V83" s="224"/>
      <c r="W83" s="224"/>
      <c r="X83" s="224"/>
      <c r="Y83" s="224"/>
      <c r="Z83" s="214"/>
      <c r="AA83" s="214"/>
      <c r="AB83" s="214"/>
      <c r="AC83" s="214"/>
      <c r="AD83" s="214"/>
      <c r="AE83" s="214"/>
      <c r="AF83" s="214"/>
      <c r="AG83" s="214" t="s">
        <v>169</v>
      </c>
      <c r="AH83" s="214"/>
      <c r="AI83" s="214"/>
      <c r="AJ83" s="214"/>
      <c r="AK83" s="214"/>
      <c r="AL83" s="214"/>
      <c r="AM83" s="214"/>
      <c r="AN83" s="214"/>
      <c r="AO83" s="214"/>
      <c r="AP83" s="214"/>
      <c r="AQ83" s="214"/>
      <c r="AR83" s="214"/>
      <c r="AS83" s="214"/>
      <c r="AT83" s="214"/>
      <c r="AU83" s="214"/>
      <c r="AV83" s="214"/>
      <c r="AW83" s="214"/>
      <c r="AX83" s="214"/>
      <c r="AY83" s="214"/>
      <c r="AZ83" s="214"/>
      <c r="BA83" s="214"/>
      <c r="BB83" s="214"/>
      <c r="BC83" s="214"/>
      <c r="BD83" s="214"/>
      <c r="BE83" s="214"/>
      <c r="BF83" s="214"/>
      <c r="BG83" s="214"/>
      <c r="BH83" s="214"/>
    </row>
    <row r="84" spans="1:60" outlineLevel="1" x14ac:dyDescent="0.2">
      <c r="A84" s="238">
        <v>41</v>
      </c>
      <c r="B84" s="239" t="s">
        <v>388</v>
      </c>
      <c r="C84" s="250" t="s">
        <v>387</v>
      </c>
      <c r="D84" s="240" t="s">
        <v>282</v>
      </c>
      <c r="E84" s="241">
        <v>2</v>
      </c>
      <c r="F84" s="242"/>
      <c r="G84" s="243">
        <f>ROUND(E84*F84,2)</f>
        <v>0</v>
      </c>
      <c r="H84" s="242"/>
      <c r="I84" s="243">
        <f>ROUND(E84*H84,2)</f>
        <v>0</v>
      </c>
      <c r="J84" s="242"/>
      <c r="K84" s="243">
        <f>ROUND(E84*J84,2)</f>
        <v>0</v>
      </c>
      <c r="L84" s="243">
        <v>12</v>
      </c>
      <c r="M84" s="243">
        <f>G84*(1+L84/100)</f>
        <v>0</v>
      </c>
      <c r="N84" s="241">
        <v>0</v>
      </c>
      <c r="O84" s="241">
        <f>ROUND(E84*N84,2)</f>
        <v>0</v>
      </c>
      <c r="P84" s="241">
        <v>0</v>
      </c>
      <c r="Q84" s="241">
        <f>ROUND(E84*P84,2)</f>
        <v>0</v>
      </c>
      <c r="R84" s="243"/>
      <c r="S84" s="243" t="s">
        <v>166</v>
      </c>
      <c r="T84" s="244" t="s">
        <v>167</v>
      </c>
      <c r="U84" s="224">
        <v>0</v>
      </c>
      <c r="V84" s="224">
        <f>ROUND(E84*U84,2)</f>
        <v>0</v>
      </c>
      <c r="W84" s="224"/>
      <c r="X84" s="224" t="s">
        <v>147</v>
      </c>
      <c r="Y84" s="224" t="s">
        <v>148</v>
      </c>
      <c r="Z84" s="214"/>
      <c r="AA84" s="214"/>
      <c r="AB84" s="214"/>
      <c r="AC84" s="214"/>
      <c r="AD84" s="214"/>
      <c r="AE84" s="214"/>
      <c r="AF84" s="214"/>
      <c r="AG84" s="214" t="s">
        <v>149</v>
      </c>
      <c r="AH84" s="214"/>
      <c r="AI84" s="214"/>
      <c r="AJ84" s="214"/>
      <c r="AK84" s="214"/>
      <c r="AL84" s="214"/>
      <c r="AM84" s="214"/>
      <c r="AN84" s="214"/>
      <c r="AO84" s="214"/>
      <c r="AP84" s="214"/>
      <c r="AQ84" s="214"/>
      <c r="AR84" s="214"/>
      <c r="AS84" s="214"/>
      <c r="AT84" s="214"/>
      <c r="AU84" s="214"/>
      <c r="AV84" s="214"/>
      <c r="AW84" s="214"/>
      <c r="AX84" s="214"/>
      <c r="AY84" s="214"/>
      <c r="AZ84" s="214"/>
      <c r="BA84" s="214"/>
      <c r="BB84" s="214"/>
      <c r="BC84" s="214"/>
      <c r="BD84" s="214"/>
      <c r="BE84" s="214"/>
      <c r="BF84" s="214"/>
      <c r="BG84" s="214"/>
      <c r="BH84" s="214"/>
    </row>
    <row r="85" spans="1:60" outlineLevel="2" x14ac:dyDescent="0.2">
      <c r="A85" s="221"/>
      <c r="B85" s="222"/>
      <c r="C85" s="253" t="s">
        <v>283</v>
      </c>
      <c r="D85" s="247"/>
      <c r="E85" s="247"/>
      <c r="F85" s="247"/>
      <c r="G85" s="247"/>
      <c r="H85" s="224"/>
      <c r="I85" s="224"/>
      <c r="J85" s="224"/>
      <c r="K85" s="224"/>
      <c r="L85" s="224"/>
      <c r="M85" s="224"/>
      <c r="N85" s="223"/>
      <c r="O85" s="223"/>
      <c r="P85" s="223"/>
      <c r="Q85" s="223"/>
      <c r="R85" s="224"/>
      <c r="S85" s="224"/>
      <c r="T85" s="224"/>
      <c r="U85" s="224"/>
      <c r="V85" s="224"/>
      <c r="W85" s="224"/>
      <c r="X85" s="224"/>
      <c r="Y85" s="224"/>
      <c r="Z85" s="214"/>
      <c r="AA85" s="214"/>
      <c r="AB85" s="214"/>
      <c r="AC85" s="214"/>
      <c r="AD85" s="214"/>
      <c r="AE85" s="214"/>
      <c r="AF85" s="214"/>
      <c r="AG85" s="214" t="s">
        <v>169</v>
      </c>
      <c r="AH85" s="214"/>
      <c r="AI85" s="214"/>
      <c r="AJ85" s="214"/>
      <c r="AK85" s="214"/>
      <c r="AL85" s="214"/>
      <c r="AM85" s="214"/>
      <c r="AN85" s="214"/>
      <c r="AO85" s="214"/>
      <c r="AP85" s="214"/>
      <c r="AQ85" s="214"/>
      <c r="AR85" s="214"/>
      <c r="AS85" s="214"/>
      <c r="AT85" s="214"/>
      <c r="AU85" s="214"/>
      <c r="AV85" s="214"/>
      <c r="AW85" s="214"/>
      <c r="AX85" s="214"/>
      <c r="AY85" s="214"/>
      <c r="AZ85" s="214"/>
      <c r="BA85" s="214"/>
      <c r="BB85" s="214"/>
      <c r="BC85" s="214"/>
      <c r="BD85" s="214"/>
      <c r="BE85" s="214"/>
      <c r="BF85" s="214"/>
      <c r="BG85" s="214"/>
      <c r="BH85" s="214"/>
    </row>
    <row r="86" spans="1:60" outlineLevel="1" x14ac:dyDescent="0.2">
      <c r="A86" s="238">
        <v>42</v>
      </c>
      <c r="B86" s="239" t="s">
        <v>390</v>
      </c>
      <c r="C86" s="250" t="s">
        <v>389</v>
      </c>
      <c r="D86" s="240" t="s">
        <v>282</v>
      </c>
      <c r="E86" s="241">
        <v>2</v>
      </c>
      <c r="F86" s="242"/>
      <c r="G86" s="243">
        <f>ROUND(E86*F86,2)</f>
        <v>0</v>
      </c>
      <c r="H86" s="242"/>
      <c r="I86" s="243">
        <f>ROUND(E86*H86,2)</f>
        <v>0</v>
      </c>
      <c r="J86" s="242"/>
      <c r="K86" s="243">
        <f>ROUND(E86*J86,2)</f>
        <v>0</v>
      </c>
      <c r="L86" s="243">
        <v>12</v>
      </c>
      <c r="M86" s="243">
        <f>G86*(1+L86/100)</f>
        <v>0</v>
      </c>
      <c r="N86" s="241">
        <v>0</v>
      </c>
      <c r="O86" s="241">
        <f>ROUND(E86*N86,2)</f>
        <v>0</v>
      </c>
      <c r="P86" s="241">
        <v>0</v>
      </c>
      <c r="Q86" s="241">
        <f>ROUND(E86*P86,2)</f>
        <v>0</v>
      </c>
      <c r="R86" s="243"/>
      <c r="S86" s="243" t="s">
        <v>166</v>
      </c>
      <c r="T86" s="244" t="s">
        <v>167</v>
      </c>
      <c r="U86" s="224">
        <v>0</v>
      </c>
      <c r="V86" s="224">
        <f>ROUND(E86*U86,2)</f>
        <v>0</v>
      </c>
      <c r="W86" s="224"/>
      <c r="X86" s="224" t="s">
        <v>147</v>
      </c>
      <c r="Y86" s="224" t="s">
        <v>148</v>
      </c>
      <c r="Z86" s="214"/>
      <c r="AA86" s="214"/>
      <c r="AB86" s="214"/>
      <c r="AC86" s="214"/>
      <c r="AD86" s="214"/>
      <c r="AE86" s="214"/>
      <c r="AF86" s="214"/>
      <c r="AG86" s="214" t="s">
        <v>149</v>
      </c>
      <c r="AH86" s="214"/>
      <c r="AI86" s="214"/>
      <c r="AJ86" s="214"/>
      <c r="AK86" s="214"/>
      <c r="AL86" s="214"/>
      <c r="AM86" s="214"/>
      <c r="AN86" s="214"/>
      <c r="AO86" s="214"/>
      <c r="AP86" s="214"/>
      <c r="AQ86" s="214"/>
      <c r="AR86" s="214"/>
      <c r="AS86" s="214"/>
      <c r="AT86" s="214"/>
      <c r="AU86" s="214"/>
      <c r="AV86" s="214"/>
      <c r="AW86" s="214"/>
      <c r="AX86" s="214"/>
      <c r="AY86" s="214"/>
      <c r="AZ86" s="214"/>
      <c r="BA86" s="214"/>
      <c r="BB86" s="214"/>
      <c r="BC86" s="214"/>
      <c r="BD86" s="214"/>
      <c r="BE86" s="214"/>
      <c r="BF86" s="214"/>
      <c r="BG86" s="214"/>
      <c r="BH86" s="214"/>
    </row>
    <row r="87" spans="1:60" outlineLevel="2" x14ac:dyDescent="0.2">
      <c r="A87" s="221"/>
      <c r="B87" s="222"/>
      <c r="C87" s="253" t="s">
        <v>283</v>
      </c>
      <c r="D87" s="247"/>
      <c r="E87" s="247"/>
      <c r="F87" s="247"/>
      <c r="G87" s="247"/>
      <c r="H87" s="224"/>
      <c r="I87" s="224"/>
      <c r="J87" s="224"/>
      <c r="K87" s="224"/>
      <c r="L87" s="224"/>
      <c r="M87" s="224"/>
      <c r="N87" s="223"/>
      <c r="O87" s="223"/>
      <c r="P87" s="223"/>
      <c r="Q87" s="223"/>
      <c r="R87" s="224"/>
      <c r="S87" s="224"/>
      <c r="T87" s="224"/>
      <c r="U87" s="224"/>
      <c r="V87" s="224"/>
      <c r="W87" s="224"/>
      <c r="X87" s="224"/>
      <c r="Y87" s="224"/>
      <c r="Z87" s="214"/>
      <c r="AA87" s="214"/>
      <c r="AB87" s="214"/>
      <c r="AC87" s="214"/>
      <c r="AD87" s="214"/>
      <c r="AE87" s="214"/>
      <c r="AF87" s="214"/>
      <c r="AG87" s="214" t="s">
        <v>169</v>
      </c>
      <c r="AH87" s="214"/>
      <c r="AI87" s="214"/>
      <c r="AJ87" s="214"/>
      <c r="AK87" s="214"/>
      <c r="AL87" s="214"/>
      <c r="AM87" s="214"/>
      <c r="AN87" s="214"/>
      <c r="AO87" s="214"/>
      <c r="AP87" s="214"/>
      <c r="AQ87" s="214"/>
      <c r="AR87" s="214"/>
      <c r="AS87" s="214"/>
      <c r="AT87" s="214"/>
      <c r="AU87" s="214"/>
      <c r="AV87" s="214"/>
      <c r="AW87" s="214"/>
      <c r="AX87" s="214"/>
      <c r="AY87" s="214"/>
      <c r="AZ87" s="214"/>
      <c r="BA87" s="214"/>
      <c r="BB87" s="214"/>
      <c r="BC87" s="214"/>
      <c r="BD87" s="214"/>
      <c r="BE87" s="214"/>
      <c r="BF87" s="214"/>
      <c r="BG87" s="214"/>
      <c r="BH87" s="214"/>
    </row>
    <row r="88" spans="1:60" outlineLevel="1" x14ac:dyDescent="0.2">
      <c r="A88" s="238">
        <v>43</v>
      </c>
      <c r="B88" s="239" t="s">
        <v>392</v>
      </c>
      <c r="C88" s="250" t="s">
        <v>391</v>
      </c>
      <c r="D88" s="240" t="s">
        <v>282</v>
      </c>
      <c r="E88" s="241">
        <v>8</v>
      </c>
      <c r="F88" s="242"/>
      <c r="G88" s="243">
        <f>ROUND(E88*F88,2)</f>
        <v>0</v>
      </c>
      <c r="H88" s="242"/>
      <c r="I88" s="243">
        <f>ROUND(E88*H88,2)</f>
        <v>0</v>
      </c>
      <c r="J88" s="242"/>
      <c r="K88" s="243">
        <f>ROUND(E88*J88,2)</f>
        <v>0</v>
      </c>
      <c r="L88" s="243">
        <v>12</v>
      </c>
      <c r="M88" s="243">
        <f>G88*(1+L88/100)</f>
        <v>0</v>
      </c>
      <c r="N88" s="241">
        <v>0</v>
      </c>
      <c r="O88" s="241">
        <f>ROUND(E88*N88,2)</f>
        <v>0</v>
      </c>
      <c r="P88" s="241">
        <v>0</v>
      </c>
      <c r="Q88" s="241">
        <f>ROUND(E88*P88,2)</f>
        <v>0</v>
      </c>
      <c r="R88" s="243"/>
      <c r="S88" s="243" t="s">
        <v>166</v>
      </c>
      <c r="T88" s="244" t="s">
        <v>167</v>
      </c>
      <c r="U88" s="224">
        <v>0</v>
      </c>
      <c r="V88" s="224">
        <f>ROUND(E88*U88,2)</f>
        <v>0</v>
      </c>
      <c r="W88" s="224"/>
      <c r="X88" s="224" t="s">
        <v>147</v>
      </c>
      <c r="Y88" s="224" t="s">
        <v>148</v>
      </c>
      <c r="Z88" s="214"/>
      <c r="AA88" s="214"/>
      <c r="AB88" s="214"/>
      <c r="AC88" s="214"/>
      <c r="AD88" s="214"/>
      <c r="AE88" s="214"/>
      <c r="AF88" s="214"/>
      <c r="AG88" s="214" t="s">
        <v>149</v>
      </c>
      <c r="AH88" s="214"/>
      <c r="AI88" s="214"/>
      <c r="AJ88" s="214"/>
      <c r="AK88" s="214"/>
      <c r="AL88" s="214"/>
      <c r="AM88" s="214"/>
      <c r="AN88" s="214"/>
      <c r="AO88" s="214"/>
      <c r="AP88" s="214"/>
      <c r="AQ88" s="214"/>
      <c r="AR88" s="214"/>
      <c r="AS88" s="214"/>
      <c r="AT88" s="214"/>
      <c r="AU88" s="214"/>
      <c r="AV88" s="214"/>
      <c r="AW88" s="214"/>
      <c r="AX88" s="214"/>
      <c r="AY88" s="214"/>
      <c r="AZ88" s="214"/>
      <c r="BA88" s="214"/>
      <c r="BB88" s="214"/>
      <c r="BC88" s="214"/>
      <c r="BD88" s="214"/>
      <c r="BE88" s="214"/>
      <c r="BF88" s="214"/>
      <c r="BG88" s="214"/>
      <c r="BH88" s="214"/>
    </row>
    <row r="89" spans="1:60" outlineLevel="2" x14ac:dyDescent="0.2">
      <c r="A89" s="221"/>
      <c r="B89" s="222"/>
      <c r="C89" s="253" t="s">
        <v>283</v>
      </c>
      <c r="D89" s="247"/>
      <c r="E89" s="247"/>
      <c r="F89" s="247"/>
      <c r="G89" s="247"/>
      <c r="H89" s="224"/>
      <c r="I89" s="224"/>
      <c r="J89" s="224"/>
      <c r="K89" s="224"/>
      <c r="L89" s="224"/>
      <c r="M89" s="224"/>
      <c r="N89" s="223"/>
      <c r="O89" s="223"/>
      <c r="P89" s="223"/>
      <c r="Q89" s="223"/>
      <c r="R89" s="224"/>
      <c r="S89" s="224"/>
      <c r="T89" s="224"/>
      <c r="U89" s="224"/>
      <c r="V89" s="224"/>
      <c r="W89" s="224"/>
      <c r="X89" s="224"/>
      <c r="Y89" s="224"/>
      <c r="Z89" s="214"/>
      <c r="AA89" s="214"/>
      <c r="AB89" s="214"/>
      <c r="AC89" s="214"/>
      <c r="AD89" s="214"/>
      <c r="AE89" s="214"/>
      <c r="AF89" s="214"/>
      <c r="AG89" s="214" t="s">
        <v>169</v>
      </c>
      <c r="AH89" s="214"/>
      <c r="AI89" s="214"/>
      <c r="AJ89" s="214"/>
      <c r="AK89" s="214"/>
      <c r="AL89" s="214"/>
      <c r="AM89" s="214"/>
      <c r="AN89" s="214"/>
      <c r="AO89" s="214"/>
      <c r="AP89" s="214"/>
      <c r="AQ89" s="214"/>
      <c r="AR89" s="214"/>
      <c r="AS89" s="214"/>
      <c r="AT89" s="214"/>
      <c r="AU89" s="214"/>
      <c r="AV89" s="214"/>
      <c r="AW89" s="214"/>
      <c r="AX89" s="214"/>
      <c r="AY89" s="214"/>
      <c r="AZ89" s="214"/>
      <c r="BA89" s="214"/>
      <c r="BB89" s="214"/>
      <c r="BC89" s="214"/>
      <c r="BD89" s="214"/>
      <c r="BE89" s="214"/>
      <c r="BF89" s="214"/>
      <c r="BG89" s="214"/>
      <c r="BH89" s="214"/>
    </row>
    <row r="90" spans="1:60" outlineLevel="1" x14ac:dyDescent="0.2">
      <c r="A90" s="238">
        <v>44</v>
      </c>
      <c r="B90" s="239" t="s">
        <v>394</v>
      </c>
      <c r="C90" s="250" t="s">
        <v>393</v>
      </c>
      <c r="D90" s="240" t="s">
        <v>316</v>
      </c>
      <c r="E90" s="241">
        <v>1</v>
      </c>
      <c r="F90" s="242"/>
      <c r="G90" s="243">
        <f>ROUND(E90*F90,2)</f>
        <v>0</v>
      </c>
      <c r="H90" s="242"/>
      <c r="I90" s="243">
        <f>ROUND(E90*H90,2)</f>
        <v>0</v>
      </c>
      <c r="J90" s="242"/>
      <c r="K90" s="243">
        <f>ROUND(E90*J90,2)</f>
        <v>0</v>
      </c>
      <c r="L90" s="243">
        <v>12</v>
      </c>
      <c r="M90" s="243">
        <f>G90*(1+L90/100)</f>
        <v>0</v>
      </c>
      <c r="N90" s="241">
        <v>0</v>
      </c>
      <c r="O90" s="241">
        <f>ROUND(E90*N90,2)</f>
        <v>0</v>
      </c>
      <c r="P90" s="241">
        <v>0</v>
      </c>
      <c r="Q90" s="241">
        <f>ROUND(E90*P90,2)</f>
        <v>0</v>
      </c>
      <c r="R90" s="243"/>
      <c r="S90" s="243" t="s">
        <v>166</v>
      </c>
      <c r="T90" s="244" t="s">
        <v>167</v>
      </c>
      <c r="U90" s="224">
        <v>0</v>
      </c>
      <c r="V90" s="224">
        <f>ROUND(E90*U90,2)</f>
        <v>0</v>
      </c>
      <c r="W90" s="224"/>
      <c r="X90" s="224" t="s">
        <v>147</v>
      </c>
      <c r="Y90" s="224" t="s">
        <v>148</v>
      </c>
      <c r="Z90" s="214"/>
      <c r="AA90" s="214"/>
      <c r="AB90" s="214"/>
      <c r="AC90" s="214"/>
      <c r="AD90" s="214"/>
      <c r="AE90" s="214"/>
      <c r="AF90" s="214"/>
      <c r="AG90" s="214" t="s">
        <v>149</v>
      </c>
      <c r="AH90" s="214"/>
      <c r="AI90" s="214"/>
      <c r="AJ90" s="214"/>
      <c r="AK90" s="214"/>
      <c r="AL90" s="214"/>
      <c r="AM90" s="214"/>
      <c r="AN90" s="214"/>
      <c r="AO90" s="214"/>
      <c r="AP90" s="214"/>
      <c r="AQ90" s="214"/>
      <c r="AR90" s="214"/>
      <c r="AS90" s="214"/>
      <c r="AT90" s="214"/>
      <c r="AU90" s="214"/>
      <c r="AV90" s="214"/>
      <c r="AW90" s="214"/>
      <c r="AX90" s="214"/>
      <c r="AY90" s="214"/>
      <c r="AZ90" s="214"/>
      <c r="BA90" s="214"/>
      <c r="BB90" s="214"/>
      <c r="BC90" s="214"/>
      <c r="BD90" s="214"/>
      <c r="BE90" s="214"/>
      <c r="BF90" s="214"/>
      <c r="BG90" s="214"/>
      <c r="BH90" s="214"/>
    </row>
    <row r="91" spans="1:60" outlineLevel="2" x14ac:dyDescent="0.2">
      <c r="A91" s="221"/>
      <c r="B91" s="222"/>
      <c r="C91" s="253" t="s">
        <v>283</v>
      </c>
      <c r="D91" s="247"/>
      <c r="E91" s="247"/>
      <c r="F91" s="247"/>
      <c r="G91" s="247"/>
      <c r="H91" s="224"/>
      <c r="I91" s="224"/>
      <c r="J91" s="224"/>
      <c r="K91" s="224"/>
      <c r="L91" s="224"/>
      <c r="M91" s="224"/>
      <c r="N91" s="223"/>
      <c r="O91" s="223"/>
      <c r="P91" s="223"/>
      <c r="Q91" s="223"/>
      <c r="R91" s="224"/>
      <c r="S91" s="224"/>
      <c r="T91" s="224"/>
      <c r="U91" s="224"/>
      <c r="V91" s="224"/>
      <c r="W91" s="224"/>
      <c r="X91" s="224"/>
      <c r="Y91" s="224"/>
      <c r="Z91" s="214"/>
      <c r="AA91" s="214"/>
      <c r="AB91" s="214"/>
      <c r="AC91" s="214"/>
      <c r="AD91" s="214"/>
      <c r="AE91" s="214"/>
      <c r="AF91" s="214"/>
      <c r="AG91" s="214" t="s">
        <v>169</v>
      </c>
      <c r="AH91" s="214"/>
      <c r="AI91" s="214"/>
      <c r="AJ91" s="214"/>
      <c r="AK91" s="214"/>
      <c r="AL91" s="214"/>
      <c r="AM91" s="214"/>
      <c r="AN91" s="214"/>
      <c r="AO91" s="214"/>
      <c r="AP91" s="214"/>
      <c r="AQ91" s="214"/>
      <c r="AR91" s="214"/>
      <c r="AS91" s="214"/>
      <c r="AT91" s="214"/>
      <c r="AU91" s="214"/>
      <c r="AV91" s="214"/>
      <c r="AW91" s="214"/>
      <c r="AX91" s="214"/>
      <c r="AY91" s="214"/>
      <c r="AZ91" s="214"/>
      <c r="BA91" s="214"/>
      <c r="BB91" s="214"/>
      <c r="BC91" s="214"/>
      <c r="BD91" s="214"/>
      <c r="BE91" s="214"/>
      <c r="BF91" s="214"/>
      <c r="BG91" s="214"/>
      <c r="BH91" s="214"/>
    </row>
    <row r="92" spans="1:60" outlineLevel="1" x14ac:dyDescent="0.2">
      <c r="A92" s="238">
        <v>45</v>
      </c>
      <c r="B92" s="239" t="s">
        <v>398</v>
      </c>
      <c r="C92" s="250" t="s">
        <v>395</v>
      </c>
      <c r="D92" s="240" t="s">
        <v>282</v>
      </c>
      <c r="E92" s="241">
        <v>6</v>
      </c>
      <c r="F92" s="242"/>
      <c r="G92" s="243">
        <f>ROUND(E92*F92,2)</f>
        <v>0</v>
      </c>
      <c r="H92" s="242"/>
      <c r="I92" s="243">
        <f>ROUND(E92*H92,2)</f>
        <v>0</v>
      </c>
      <c r="J92" s="242"/>
      <c r="K92" s="243">
        <f>ROUND(E92*J92,2)</f>
        <v>0</v>
      </c>
      <c r="L92" s="243">
        <v>12</v>
      </c>
      <c r="M92" s="243">
        <f>G92*(1+L92/100)</f>
        <v>0</v>
      </c>
      <c r="N92" s="241">
        <v>0</v>
      </c>
      <c r="O92" s="241">
        <f>ROUND(E92*N92,2)</f>
        <v>0</v>
      </c>
      <c r="P92" s="241">
        <v>0</v>
      </c>
      <c r="Q92" s="241">
        <f>ROUND(E92*P92,2)</f>
        <v>0</v>
      </c>
      <c r="R92" s="243"/>
      <c r="S92" s="243" t="s">
        <v>166</v>
      </c>
      <c r="T92" s="244" t="s">
        <v>167</v>
      </c>
      <c r="U92" s="224">
        <v>0</v>
      </c>
      <c r="V92" s="224">
        <f>ROUND(E92*U92,2)</f>
        <v>0</v>
      </c>
      <c r="W92" s="224"/>
      <c r="X92" s="224" t="s">
        <v>147</v>
      </c>
      <c r="Y92" s="224" t="s">
        <v>148</v>
      </c>
      <c r="Z92" s="214"/>
      <c r="AA92" s="214"/>
      <c r="AB92" s="214"/>
      <c r="AC92" s="214"/>
      <c r="AD92" s="214"/>
      <c r="AE92" s="214"/>
      <c r="AF92" s="214"/>
      <c r="AG92" s="214" t="s">
        <v>149</v>
      </c>
      <c r="AH92" s="214"/>
      <c r="AI92" s="214"/>
      <c r="AJ92" s="214"/>
      <c r="AK92" s="214"/>
      <c r="AL92" s="214"/>
      <c r="AM92" s="214"/>
      <c r="AN92" s="214"/>
      <c r="AO92" s="214"/>
      <c r="AP92" s="214"/>
      <c r="AQ92" s="214"/>
      <c r="AR92" s="214"/>
      <c r="AS92" s="214"/>
      <c r="AT92" s="214"/>
      <c r="AU92" s="214"/>
      <c r="AV92" s="214"/>
      <c r="AW92" s="214"/>
      <c r="AX92" s="214"/>
      <c r="AY92" s="214"/>
      <c r="AZ92" s="214"/>
      <c r="BA92" s="214"/>
      <c r="BB92" s="214"/>
      <c r="BC92" s="214"/>
      <c r="BD92" s="214"/>
      <c r="BE92" s="214"/>
      <c r="BF92" s="214"/>
      <c r="BG92" s="214"/>
      <c r="BH92" s="214"/>
    </row>
    <row r="93" spans="1:60" outlineLevel="2" x14ac:dyDescent="0.2">
      <c r="A93" s="221"/>
      <c r="B93" s="222"/>
      <c r="C93" s="253" t="s">
        <v>396</v>
      </c>
      <c r="D93" s="247"/>
      <c r="E93" s="247"/>
      <c r="F93" s="247"/>
      <c r="G93" s="247"/>
      <c r="H93" s="224"/>
      <c r="I93" s="224"/>
      <c r="J93" s="224"/>
      <c r="K93" s="224"/>
      <c r="L93" s="224"/>
      <c r="M93" s="224"/>
      <c r="N93" s="223"/>
      <c r="O93" s="223"/>
      <c r="P93" s="223"/>
      <c r="Q93" s="223"/>
      <c r="R93" s="224"/>
      <c r="S93" s="224"/>
      <c r="T93" s="224"/>
      <c r="U93" s="224"/>
      <c r="V93" s="224"/>
      <c r="W93" s="224"/>
      <c r="X93" s="224"/>
      <c r="Y93" s="224"/>
      <c r="Z93" s="214"/>
      <c r="AA93" s="214"/>
      <c r="AB93" s="214"/>
      <c r="AC93" s="214"/>
      <c r="AD93" s="214"/>
      <c r="AE93" s="214"/>
      <c r="AF93" s="214"/>
      <c r="AG93" s="214" t="s">
        <v>169</v>
      </c>
      <c r="AH93" s="214"/>
      <c r="AI93" s="214"/>
      <c r="AJ93" s="214"/>
      <c r="AK93" s="214"/>
      <c r="AL93" s="214"/>
      <c r="AM93" s="214"/>
      <c r="AN93" s="214"/>
      <c r="AO93" s="214"/>
      <c r="AP93" s="214"/>
      <c r="AQ93" s="214"/>
      <c r="AR93" s="214"/>
      <c r="AS93" s="214"/>
      <c r="AT93" s="214"/>
      <c r="AU93" s="214"/>
      <c r="AV93" s="214"/>
      <c r="AW93" s="214"/>
      <c r="AX93" s="214"/>
      <c r="AY93" s="214"/>
      <c r="AZ93" s="214"/>
      <c r="BA93" s="214"/>
      <c r="BB93" s="214"/>
      <c r="BC93" s="214"/>
      <c r="BD93" s="214"/>
      <c r="BE93" s="214"/>
      <c r="BF93" s="214"/>
      <c r="BG93" s="214"/>
      <c r="BH93" s="214"/>
    </row>
    <row r="94" spans="1:60" outlineLevel="3" x14ac:dyDescent="0.2">
      <c r="A94" s="221"/>
      <c r="B94" s="222"/>
      <c r="C94" s="254" t="s">
        <v>397</v>
      </c>
      <c r="D94" s="248"/>
      <c r="E94" s="248"/>
      <c r="F94" s="248"/>
      <c r="G94" s="248"/>
      <c r="H94" s="224"/>
      <c r="I94" s="224"/>
      <c r="J94" s="224"/>
      <c r="K94" s="224"/>
      <c r="L94" s="224"/>
      <c r="M94" s="224"/>
      <c r="N94" s="223"/>
      <c r="O94" s="223"/>
      <c r="P94" s="223"/>
      <c r="Q94" s="223"/>
      <c r="R94" s="224"/>
      <c r="S94" s="224"/>
      <c r="T94" s="224"/>
      <c r="U94" s="224"/>
      <c r="V94" s="224"/>
      <c r="W94" s="224"/>
      <c r="X94" s="224"/>
      <c r="Y94" s="224"/>
      <c r="Z94" s="214"/>
      <c r="AA94" s="214"/>
      <c r="AB94" s="214"/>
      <c r="AC94" s="214"/>
      <c r="AD94" s="214"/>
      <c r="AE94" s="214"/>
      <c r="AF94" s="214"/>
      <c r="AG94" s="214" t="s">
        <v>169</v>
      </c>
      <c r="AH94" s="214"/>
      <c r="AI94" s="214"/>
      <c r="AJ94" s="214"/>
      <c r="AK94" s="214"/>
      <c r="AL94" s="214"/>
      <c r="AM94" s="214"/>
      <c r="AN94" s="214"/>
      <c r="AO94" s="214"/>
      <c r="AP94" s="214"/>
      <c r="AQ94" s="214"/>
      <c r="AR94" s="214"/>
      <c r="AS94" s="214"/>
      <c r="AT94" s="214"/>
      <c r="AU94" s="214"/>
      <c r="AV94" s="214"/>
      <c r="AW94" s="214"/>
      <c r="AX94" s="214"/>
      <c r="AY94" s="214"/>
      <c r="AZ94" s="214"/>
      <c r="BA94" s="214"/>
      <c r="BB94" s="214"/>
      <c r="BC94" s="214"/>
      <c r="BD94" s="214"/>
      <c r="BE94" s="214"/>
      <c r="BF94" s="214"/>
      <c r="BG94" s="214"/>
      <c r="BH94" s="214"/>
    </row>
    <row r="95" spans="1:60" outlineLevel="1" x14ac:dyDescent="0.2">
      <c r="A95" s="238">
        <v>46</v>
      </c>
      <c r="B95" s="239" t="s">
        <v>404</v>
      </c>
      <c r="C95" s="250" t="s">
        <v>399</v>
      </c>
      <c r="D95" s="240" t="s">
        <v>282</v>
      </c>
      <c r="E95" s="241">
        <v>10</v>
      </c>
      <c r="F95" s="242"/>
      <c r="G95" s="243">
        <f>ROUND(E95*F95,2)</f>
        <v>0</v>
      </c>
      <c r="H95" s="242"/>
      <c r="I95" s="243">
        <f>ROUND(E95*H95,2)</f>
        <v>0</v>
      </c>
      <c r="J95" s="242"/>
      <c r="K95" s="243">
        <f>ROUND(E95*J95,2)</f>
        <v>0</v>
      </c>
      <c r="L95" s="243">
        <v>12</v>
      </c>
      <c r="M95" s="243">
        <f>G95*(1+L95/100)</f>
        <v>0</v>
      </c>
      <c r="N95" s="241">
        <v>0</v>
      </c>
      <c r="O95" s="241">
        <f>ROUND(E95*N95,2)</f>
        <v>0</v>
      </c>
      <c r="P95" s="241">
        <v>0</v>
      </c>
      <c r="Q95" s="241">
        <f>ROUND(E95*P95,2)</f>
        <v>0</v>
      </c>
      <c r="R95" s="243"/>
      <c r="S95" s="243" t="s">
        <v>166</v>
      </c>
      <c r="T95" s="244" t="s">
        <v>167</v>
      </c>
      <c r="U95" s="224">
        <v>0</v>
      </c>
      <c r="V95" s="224">
        <f>ROUND(E95*U95,2)</f>
        <v>0</v>
      </c>
      <c r="W95" s="224"/>
      <c r="X95" s="224" t="s">
        <v>147</v>
      </c>
      <c r="Y95" s="224" t="s">
        <v>148</v>
      </c>
      <c r="Z95" s="214"/>
      <c r="AA95" s="214"/>
      <c r="AB95" s="214"/>
      <c r="AC95" s="214"/>
      <c r="AD95" s="214"/>
      <c r="AE95" s="214"/>
      <c r="AF95" s="214"/>
      <c r="AG95" s="214" t="s">
        <v>149</v>
      </c>
      <c r="AH95" s="214"/>
      <c r="AI95" s="214"/>
      <c r="AJ95" s="214"/>
      <c r="AK95" s="214"/>
      <c r="AL95" s="214"/>
      <c r="AM95" s="214"/>
      <c r="AN95" s="214"/>
      <c r="AO95" s="214"/>
      <c r="AP95" s="214"/>
      <c r="AQ95" s="214"/>
      <c r="AR95" s="214"/>
      <c r="AS95" s="214"/>
      <c r="AT95" s="214"/>
      <c r="AU95" s="214"/>
      <c r="AV95" s="214"/>
      <c r="AW95" s="214"/>
      <c r="AX95" s="214"/>
      <c r="AY95" s="214"/>
      <c r="AZ95" s="214"/>
      <c r="BA95" s="214"/>
      <c r="BB95" s="214"/>
      <c r="BC95" s="214"/>
      <c r="BD95" s="214"/>
      <c r="BE95" s="214"/>
      <c r="BF95" s="214"/>
      <c r="BG95" s="214"/>
      <c r="BH95" s="214"/>
    </row>
    <row r="96" spans="1:60" outlineLevel="2" x14ac:dyDescent="0.2">
      <c r="A96" s="221"/>
      <c r="B96" s="222"/>
      <c r="C96" s="253" t="s">
        <v>396</v>
      </c>
      <c r="D96" s="247"/>
      <c r="E96" s="247"/>
      <c r="F96" s="247"/>
      <c r="G96" s="247"/>
      <c r="H96" s="224"/>
      <c r="I96" s="224"/>
      <c r="J96" s="224"/>
      <c r="K96" s="224"/>
      <c r="L96" s="224"/>
      <c r="M96" s="224"/>
      <c r="N96" s="223"/>
      <c r="O96" s="223"/>
      <c r="P96" s="223"/>
      <c r="Q96" s="223"/>
      <c r="R96" s="224"/>
      <c r="S96" s="224"/>
      <c r="T96" s="224"/>
      <c r="U96" s="224"/>
      <c r="V96" s="224"/>
      <c r="W96" s="224"/>
      <c r="X96" s="224"/>
      <c r="Y96" s="224"/>
      <c r="Z96" s="214"/>
      <c r="AA96" s="214"/>
      <c r="AB96" s="214"/>
      <c r="AC96" s="214"/>
      <c r="AD96" s="214"/>
      <c r="AE96" s="214"/>
      <c r="AF96" s="214"/>
      <c r="AG96" s="214" t="s">
        <v>169</v>
      </c>
      <c r="AH96" s="214"/>
      <c r="AI96" s="214"/>
      <c r="AJ96" s="214"/>
      <c r="AK96" s="214"/>
      <c r="AL96" s="214"/>
      <c r="AM96" s="214"/>
      <c r="AN96" s="214"/>
      <c r="AO96" s="214"/>
      <c r="AP96" s="214"/>
      <c r="AQ96" s="214"/>
      <c r="AR96" s="214"/>
      <c r="AS96" s="214"/>
      <c r="AT96" s="214"/>
      <c r="AU96" s="214"/>
      <c r="AV96" s="214"/>
      <c r="AW96" s="214"/>
      <c r="AX96" s="214"/>
      <c r="AY96" s="214"/>
      <c r="AZ96" s="214"/>
      <c r="BA96" s="214"/>
      <c r="BB96" s="214"/>
      <c r="BC96" s="214"/>
      <c r="BD96" s="214"/>
      <c r="BE96" s="214"/>
      <c r="BF96" s="214"/>
      <c r="BG96" s="214"/>
      <c r="BH96" s="214"/>
    </row>
    <row r="97" spans="1:60" outlineLevel="3" x14ac:dyDescent="0.2">
      <c r="A97" s="221"/>
      <c r="B97" s="222"/>
      <c r="C97" s="254" t="s">
        <v>397</v>
      </c>
      <c r="D97" s="248"/>
      <c r="E97" s="248"/>
      <c r="F97" s="248"/>
      <c r="G97" s="248"/>
      <c r="H97" s="224"/>
      <c r="I97" s="224"/>
      <c r="J97" s="224"/>
      <c r="K97" s="224"/>
      <c r="L97" s="224"/>
      <c r="M97" s="224"/>
      <c r="N97" s="223"/>
      <c r="O97" s="223"/>
      <c r="P97" s="223"/>
      <c r="Q97" s="223"/>
      <c r="R97" s="224"/>
      <c r="S97" s="224"/>
      <c r="T97" s="224"/>
      <c r="U97" s="224"/>
      <c r="V97" s="224"/>
      <c r="W97" s="224"/>
      <c r="X97" s="224"/>
      <c r="Y97" s="224"/>
      <c r="Z97" s="214"/>
      <c r="AA97" s="214"/>
      <c r="AB97" s="214"/>
      <c r="AC97" s="214"/>
      <c r="AD97" s="214"/>
      <c r="AE97" s="214"/>
      <c r="AF97" s="214"/>
      <c r="AG97" s="214" t="s">
        <v>169</v>
      </c>
      <c r="AH97" s="214"/>
      <c r="AI97" s="214"/>
      <c r="AJ97" s="214"/>
      <c r="AK97" s="214"/>
      <c r="AL97" s="214"/>
      <c r="AM97" s="214"/>
      <c r="AN97" s="214"/>
      <c r="AO97" s="214"/>
      <c r="AP97" s="214"/>
      <c r="AQ97" s="214"/>
      <c r="AR97" s="214"/>
      <c r="AS97" s="214"/>
      <c r="AT97" s="214"/>
      <c r="AU97" s="214"/>
      <c r="AV97" s="214"/>
      <c r="AW97" s="214"/>
      <c r="AX97" s="214"/>
      <c r="AY97" s="214"/>
      <c r="AZ97" s="214"/>
      <c r="BA97" s="214"/>
      <c r="BB97" s="214"/>
      <c r="BC97" s="214"/>
      <c r="BD97" s="214"/>
      <c r="BE97" s="214"/>
      <c r="BF97" s="214"/>
      <c r="BG97" s="214"/>
      <c r="BH97" s="214"/>
    </row>
    <row r="98" spans="1:60" outlineLevel="1" x14ac:dyDescent="0.2">
      <c r="A98" s="259">
        <v>47</v>
      </c>
      <c r="B98" s="260" t="s">
        <v>96</v>
      </c>
      <c r="C98" s="266" t="s">
        <v>400</v>
      </c>
      <c r="D98" s="261" t="s">
        <v>401</v>
      </c>
      <c r="E98" s="262">
        <v>1</v>
      </c>
      <c r="F98" s="263"/>
      <c r="G98" s="264">
        <f>ROUND(E98*F98,2)</f>
        <v>0</v>
      </c>
      <c r="H98" s="263"/>
      <c r="I98" s="264">
        <f>ROUND(E98*H98,2)</f>
        <v>0</v>
      </c>
      <c r="J98" s="263"/>
      <c r="K98" s="264">
        <f>ROUND(E98*J98,2)</f>
        <v>0</v>
      </c>
      <c r="L98" s="264">
        <v>12</v>
      </c>
      <c r="M98" s="264">
        <f>G98*(1+L98/100)</f>
        <v>0</v>
      </c>
      <c r="N98" s="262">
        <v>0</v>
      </c>
      <c r="O98" s="262">
        <f>ROUND(E98*N98,2)</f>
        <v>0</v>
      </c>
      <c r="P98" s="262">
        <v>0</v>
      </c>
      <c r="Q98" s="262">
        <f>ROUND(E98*P98,2)</f>
        <v>0</v>
      </c>
      <c r="R98" s="264"/>
      <c r="S98" s="264" t="s">
        <v>166</v>
      </c>
      <c r="T98" s="265" t="s">
        <v>167</v>
      </c>
      <c r="U98" s="224">
        <v>0</v>
      </c>
      <c r="V98" s="224">
        <f>ROUND(E98*U98,2)</f>
        <v>0</v>
      </c>
      <c r="W98" s="224"/>
      <c r="X98" s="224" t="s">
        <v>147</v>
      </c>
      <c r="Y98" s="224" t="s">
        <v>148</v>
      </c>
      <c r="Z98" s="214"/>
      <c r="AA98" s="214"/>
      <c r="AB98" s="214"/>
      <c r="AC98" s="214"/>
      <c r="AD98" s="214"/>
      <c r="AE98" s="214"/>
      <c r="AF98" s="214"/>
      <c r="AG98" s="214" t="s">
        <v>149</v>
      </c>
      <c r="AH98" s="214"/>
      <c r="AI98" s="214"/>
      <c r="AJ98" s="214"/>
      <c r="AK98" s="214"/>
      <c r="AL98" s="214"/>
      <c r="AM98" s="214"/>
      <c r="AN98" s="214"/>
      <c r="AO98" s="214"/>
      <c r="AP98" s="214"/>
      <c r="AQ98" s="214"/>
      <c r="AR98" s="214"/>
      <c r="AS98" s="214"/>
      <c r="AT98" s="214"/>
      <c r="AU98" s="214"/>
      <c r="AV98" s="214"/>
      <c r="AW98" s="214"/>
      <c r="AX98" s="214"/>
      <c r="AY98" s="214"/>
      <c r="AZ98" s="214"/>
      <c r="BA98" s="214"/>
      <c r="BB98" s="214"/>
      <c r="BC98" s="214"/>
      <c r="BD98" s="214"/>
      <c r="BE98" s="214"/>
      <c r="BF98" s="214"/>
      <c r="BG98" s="214"/>
      <c r="BH98" s="214"/>
    </row>
    <row r="99" spans="1:60" outlineLevel="1" x14ac:dyDescent="0.2">
      <c r="A99" s="238">
        <v>48</v>
      </c>
      <c r="B99" s="239" t="s">
        <v>402</v>
      </c>
      <c r="C99" s="250" t="s">
        <v>403</v>
      </c>
      <c r="D99" s="240" t="s">
        <v>401</v>
      </c>
      <c r="E99" s="241">
        <v>1</v>
      </c>
      <c r="F99" s="242"/>
      <c r="G99" s="243">
        <f>ROUND(E99*F99,2)</f>
        <v>0</v>
      </c>
      <c r="H99" s="242"/>
      <c r="I99" s="243">
        <f>ROUND(E99*H99,2)</f>
        <v>0</v>
      </c>
      <c r="J99" s="242"/>
      <c r="K99" s="243">
        <f>ROUND(E99*J99,2)</f>
        <v>0</v>
      </c>
      <c r="L99" s="243">
        <v>12</v>
      </c>
      <c r="M99" s="243">
        <f>G99*(1+L99/100)</f>
        <v>0</v>
      </c>
      <c r="N99" s="241">
        <v>0</v>
      </c>
      <c r="O99" s="241">
        <f>ROUND(E99*N99,2)</f>
        <v>0</v>
      </c>
      <c r="P99" s="241">
        <v>0</v>
      </c>
      <c r="Q99" s="241">
        <f>ROUND(E99*P99,2)</f>
        <v>0</v>
      </c>
      <c r="R99" s="243"/>
      <c r="S99" s="243" t="s">
        <v>166</v>
      </c>
      <c r="T99" s="244" t="s">
        <v>167</v>
      </c>
      <c r="U99" s="224">
        <v>0</v>
      </c>
      <c r="V99" s="224">
        <f>ROUND(E99*U99,2)</f>
        <v>0</v>
      </c>
      <c r="W99" s="224"/>
      <c r="X99" s="224" t="s">
        <v>147</v>
      </c>
      <c r="Y99" s="224" t="s">
        <v>148</v>
      </c>
      <c r="Z99" s="214"/>
      <c r="AA99" s="214"/>
      <c r="AB99" s="214"/>
      <c r="AC99" s="214"/>
      <c r="AD99" s="214"/>
      <c r="AE99" s="214"/>
      <c r="AF99" s="214"/>
      <c r="AG99" s="214" t="s">
        <v>149</v>
      </c>
      <c r="AH99" s="214"/>
      <c r="AI99" s="214"/>
      <c r="AJ99" s="214"/>
      <c r="AK99" s="214"/>
      <c r="AL99" s="214"/>
      <c r="AM99" s="214"/>
      <c r="AN99" s="214"/>
      <c r="AO99" s="214"/>
      <c r="AP99" s="214"/>
      <c r="AQ99" s="214"/>
      <c r="AR99" s="214"/>
      <c r="AS99" s="214"/>
      <c r="AT99" s="214"/>
      <c r="AU99" s="214"/>
      <c r="AV99" s="214"/>
      <c r="AW99" s="214"/>
      <c r="AX99" s="214"/>
      <c r="AY99" s="214"/>
      <c r="AZ99" s="214"/>
      <c r="BA99" s="214"/>
      <c r="BB99" s="214"/>
      <c r="BC99" s="214"/>
      <c r="BD99" s="214"/>
      <c r="BE99" s="214"/>
      <c r="BF99" s="214"/>
      <c r="BG99" s="214"/>
      <c r="BH99" s="214"/>
    </row>
    <row r="100" spans="1:60" x14ac:dyDescent="0.2">
      <c r="A100" s="3"/>
      <c r="B100" s="4"/>
      <c r="C100" s="256"/>
      <c r="D100" s="6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AE100">
        <v>12</v>
      </c>
      <c r="AF100">
        <v>21</v>
      </c>
      <c r="AG100" t="s">
        <v>125</v>
      </c>
    </row>
    <row r="101" spans="1:60" x14ac:dyDescent="0.2">
      <c r="A101" s="217"/>
      <c r="B101" s="218" t="s">
        <v>29</v>
      </c>
      <c r="C101" s="257"/>
      <c r="D101" s="219"/>
      <c r="E101" s="220"/>
      <c r="F101" s="220"/>
      <c r="G101" s="237">
        <f>G8+G37</f>
        <v>0</v>
      </c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AE101">
        <f>SUMIF(L7:L99,AE100,G7:G99)</f>
        <v>0</v>
      </c>
      <c r="AF101">
        <f>SUMIF(L7:L99,AF100,G7:G99)</f>
        <v>0</v>
      </c>
      <c r="AG101" t="s">
        <v>264</v>
      </c>
    </row>
    <row r="102" spans="1:60" x14ac:dyDescent="0.2">
      <c r="C102" s="258"/>
      <c r="D102" s="10"/>
      <c r="AG102" t="s">
        <v>265</v>
      </c>
    </row>
    <row r="103" spans="1:60" x14ac:dyDescent="0.2">
      <c r="D103" s="10"/>
    </row>
    <row r="104" spans="1:60" x14ac:dyDescent="0.2">
      <c r="D104" s="10"/>
    </row>
    <row r="105" spans="1:60" x14ac:dyDescent="0.2">
      <c r="D105" s="10"/>
    </row>
    <row r="106" spans="1:60" x14ac:dyDescent="0.2">
      <c r="D106" s="10"/>
    </row>
    <row r="107" spans="1:60" x14ac:dyDescent="0.2">
      <c r="D107" s="10"/>
    </row>
    <row r="108" spans="1:60" x14ac:dyDescent="0.2">
      <c r="D108" s="10"/>
    </row>
    <row r="109" spans="1:60" x14ac:dyDescent="0.2">
      <c r="D109" s="10"/>
    </row>
    <row r="110" spans="1:60" x14ac:dyDescent="0.2">
      <c r="D110" s="10"/>
    </row>
    <row r="111" spans="1:60" x14ac:dyDescent="0.2">
      <c r="D111" s="10"/>
    </row>
    <row r="112" spans="1:60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+MFa9aTG7cJJXrarFFM4gkplmp/bIDC0Dhtzgq0k1BdRtfWClEQ5epz/4Idt4PkfhTjSi1w3O/bEZA6eVT2Upg==" saltValue="MVnfjgN+4S1Okw9hUzXZ4Q==" spinCount="100000" sheet="1" formatRows="0"/>
  <mergeCells count="46">
    <mergeCell ref="C93:G93"/>
    <mergeCell ref="C94:G94"/>
    <mergeCell ref="C96:G96"/>
    <mergeCell ref="C97:G97"/>
    <mergeCell ref="C81:G81"/>
    <mergeCell ref="C83:G83"/>
    <mergeCell ref="C85:G85"/>
    <mergeCell ref="C87:G87"/>
    <mergeCell ref="C89:G89"/>
    <mergeCell ref="C91:G91"/>
    <mergeCell ref="C68:G68"/>
    <mergeCell ref="C70:G70"/>
    <mergeCell ref="C72:G72"/>
    <mergeCell ref="C74:G74"/>
    <mergeCell ref="C75:G75"/>
    <mergeCell ref="C77:G77"/>
    <mergeCell ref="C59:G59"/>
    <mergeCell ref="C61:G61"/>
    <mergeCell ref="C62:G62"/>
    <mergeCell ref="C64:G64"/>
    <mergeCell ref="C65:G65"/>
    <mergeCell ref="C67:G67"/>
    <mergeCell ref="C46:G46"/>
    <mergeCell ref="C48:G48"/>
    <mergeCell ref="C50:G50"/>
    <mergeCell ref="C54:G54"/>
    <mergeCell ref="C56:G56"/>
    <mergeCell ref="C58:G58"/>
    <mergeCell ref="C26:G26"/>
    <mergeCell ref="C29:G29"/>
    <mergeCell ref="C31:G31"/>
    <mergeCell ref="C33:G33"/>
    <mergeCell ref="C41:G41"/>
    <mergeCell ref="C43:G43"/>
    <mergeCell ref="C14:G14"/>
    <mergeCell ref="C16:G16"/>
    <mergeCell ref="C18:G18"/>
    <mergeCell ref="C20:G20"/>
    <mergeCell ref="C22:G22"/>
    <mergeCell ref="C24:G24"/>
    <mergeCell ref="A1:G1"/>
    <mergeCell ref="C2:G2"/>
    <mergeCell ref="C3:G3"/>
    <mergeCell ref="C4:G4"/>
    <mergeCell ref="C10:G10"/>
    <mergeCell ref="C12:G12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070CF3-789F-4F24-A1D3-540F1820B1C2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3" x14ac:dyDescent="0.2"/>
  <cols>
    <col min="1" max="1" width="3.42578125" customWidth="1"/>
    <col min="2" max="2" width="12.5703125" style="178" customWidth="1"/>
    <col min="3" max="3" width="63.28515625" style="178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5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199" t="s">
        <v>112</v>
      </c>
      <c r="B1" s="199"/>
      <c r="C1" s="199"/>
      <c r="D1" s="199"/>
      <c r="E1" s="199"/>
      <c r="F1" s="199"/>
      <c r="G1" s="199"/>
      <c r="AG1" t="s">
        <v>113</v>
      </c>
    </row>
    <row r="2" spans="1:60" ht="24.95" customHeight="1" x14ac:dyDescent="0.2">
      <c r="A2" s="200" t="s">
        <v>7</v>
      </c>
      <c r="B2" s="49" t="s">
        <v>43</v>
      </c>
      <c r="C2" s="203" t="s">
        <v>44</v>
      </c>
      <c r="D2" s="201"/>
      <c r="E2" s="201"/>
      <c r="F2" s="201"/>
      <c r="G2" s="202"/>
      <c r="AG2" t="s">
        <v>114</v>
      </c>
    </row>
    <row r="3" spans="1:60" ht="24.95" customHeight="1" x14ac:dyDescent="0.2">
      <c r="A3" s="200" t="s">
        <v>8</v>
      </c>
      <c r="B3" s="49" t="s">
        <v>53</v>
      </c>
      <c r="C3" s="203" t="s">
        <v>54</v>
      </c>
      <c r="D3" s="201"/>
      <c r="E3" s="201"/>
      <c r="F3" s="201"/>
      <c r="G3" s="202"/>
      <c r="AC3" s="178" t="s">
        <v>114</v>
      </c>
      <c r="AG3" t="s">
        <v>115</v>
      </c>
    </row>
    <row r="4" spans="1:60" ht="24.95" customHeight="1" x14ac:dyDescent="0.2">
      <c r="A4" s="204" t="s">
        <v>9</v>
      </c>
      <c r="B4" s="205" t="s">
        <v>64</v>
      </c>
      <c r="C4" s="206" t="s">
        <v>62</v>
      </c>
      <c r="D4" s="207"/>
      <c r="E4" s="207"/>
      <c r="F4" s="207"/>
      <c r="G4" s="208"/>
      <c r="AG4" t="s">
        <v>116</v>
      </c>
    </row>
    <row r="5" spans="1:60" x14ac:dyDescent="0.2">
      <c r="D5" s="10"/>
    </row>
    <row r="6" spans="1:60" ht="38.25" x14ac:dyDescent="0.2">
      <c r="A6" s="210" t="s">
        <v>117</v>
      </c>
      <c r="B6" s="212" t="s">
        <v>118</v>
      </c>
      <c r="C6" s="212" t="s">
        <v>119</v>
      </c>
      <c r="D6" s="211" t="s">
        <v>120</v>
      </c>
      <c r="E6" s="210" t="s">
        <v>121</v>
      </c>
      <c r="F6" s="209" t="s">
        <v>122</v>
      </c>
      <c r="G6" s="210" t="s">
        <v>29</v>
      </c>
      <c r="H6" s="213" t="s">
        <v>30</v>
      </c>
      <c r="I6" s="213" t="s">
        <v>123</v>
      </c>
      <c r="J6" s="213" t="s">
        <v>31</v>
      </c>
      <c r="K6" s="213" t="s">
        <v>124</v>
      </c>
      <c r="L6" s="213" t="s">
        <v>125</v>
      </c>
      <c r="M6" s="213" t="s">
        <v>126</v>
      </c>
      <c r="N6" s="213" t="s">
        <v>127</v>
      </c>
      <c r="O6" s="213" t="s">
        <v>128</v>
      </c>
      <c r="P6" s="213" t="s">
        <v>129</v>
      </c>
      <c r="Q6" s="213" t="s">
        <v>130</v>
      </c>
      <c r="R6" s="213" t="s">
        <v>131</v>
      </c>
      <c r="S6" s="213" t="s">
        <v>132</v>
      </c>
      <c r="T6" s="213" t="s">
        <v>133</v>
      </c>
      <c r="U6" s="213" t="s">
        <v>134</v>
      </c>
      <c r="V6" s="213" t="s">
        <v>135</v>
      </c>
      <c r="W6" s="213" t="s">
        <v>136</v>
      </c>
      <c r="X6" s="213" t="s">
        <v>137</v>
      </c>
      <c r="Y6" s="213" t="s">
        <v>138</v>
      </c>
    </row>
    <row r="7" spans="1:60" hidden="1" x14ac:dyDescent="0.2">
      <c r="A7" s="3"/>
      <c r="B7" s="4"/>
      <c r="C7" s="4"/>
      <c r="D7" s="6"/>
      <c r="E7" s="215"/>
      <c r="F7" s="216"/>
      <c r="G7" s="216"/>
      <c r="H7" s="216"/>
      <c r="I7" s="216"/>
      <c r="J7" s="216"/>
      <c r="K7" s="216"/>
      <c r="L7" s="216"/>
      <c r="M7" s="216"/>
      <c r="N7" s="215"/>
      <c r="O7" s="215"/>
      <c r="P7" s="215"/>
      <c r="Q7" s="215"/>
      <c r="R7" s="216"/>
      <c r="S7" s="216"/>
      <c r="T7" s="216"/>
      <c r="U7" s="216"/>
      <c r="V7" s="216"/>
      <c r="W7" s="216"/>
      <c r="X7" s="216"/>
      <c r="Y7" s="216"/>
    </row>
    <row r="8" spans="1:60" x14ac:dyDescent="0.2">
      <c r="A8" s="231" t="s">
        <v>139</v>
      </c>
      <c r="B8" s="232" t="s">
        <v>100</v>
      </c>
      <c r="C8" s="249" t="s">
        <v>103</v>
      </c>
      <c r="D8" s="233"/>
      <c r="E8" s="234"/>
      <c r="F8" s="235"/>
      <c r="G8" s="235">
        <f>SUMIF(AG9:AG35,"&lt;&gt;NOR",G9:G35)</f>
        <v>0</v>
      </c>
      <c r="H8" s="235"/>
      <c r="I8" s="235">
        <f>SUM(I9:I35)</f>
        <v>0</v>
      </c>
      <c r="J8" s="235"/>
      <c r="K8" s="235">
        <f>SUM(K9:K35)</f>
        <v>0</v>
      </c>
      <c r="L8" s="235"/>
      <c r="M8" s="235">
        <f>SUM(M9:M35)</f>
        <v>0</v>
      </c>
      <c r="N8" s="234"/>
      <c r="O8" s="234">
        <f>SUM(O9:O35)</f>
        <v>0</v>
      </c>
      <c r="P8" s="234"/>
      <c r="Q8" s="234">
        <f>SUM(Q9:Q35)</f>
        <v>0</v>
      </c>
      <c r="R8" s="235"/>
      <c r="S8" s="235"/>
      <c r="T8" s="236"/>
      <c r="U8" s="230"/>
      <c r="V8" s="230">
        <f>SUM(V9:V35)</f>
        <v>0</v>
      </c>
      <c r="W8" s="230"/>
      <c r="X8" s="230"/>
      <c r="Y8" s="230"/>
      <c r="AG8" t="s">
        <v>140</v>
      </c>
    </row>
    <row r="9" spans="1:60" outlineLevel="1" x14ac:dyDescent="0.2">
      <c r="A9" s="238">
        <v>1</v>
      </c>
      <c r="B9" s="239" t="s">
        <v>280</v>
      </c>
      <c r="C9" s="250" t="s">
        <v>281</v>
      </c>
      <c r="D9" s="240" t="s">
        <v>282</v>
      </c>
      <c r="E9" s="241">
        <v>1</v>
      </c>
      <c r="F9" s="242"/>
      <c r="G9" s="243">
        <f>ROUND(E9*F9,2)</f>
        <v>0</v>
      </c>
      <c r="H9" s="242"/>
      <c r="I9" s="243">
        <f>ROUND(E9*H9,2)</f>
        <v>0</v>
      </c>
      <c r="J9" s="242"/>
      <c r="K9" s="243">
        <f>ROUND(E9*J9,2)</f>
        <v>0</v>
      </c>
      <c r="L9" s="243">
        <v>12</v>
      </c>
      <c r="M9" s="243">
        <f>G9*(1+L9/100)</f>
        <v>0</v>
      </c>
      <c r="N9" s="241">
        <v>0</v>
      </c>
      <c r="O9" s="241">
        <f>ROUND(E9*N9,2)</f>
        <v>0</v>
      </c>
      <c r="P9" s="241">
        <v>0</v>
      </c>
      <c r="Q9" s="241">
        <f>ROUND(E9*P9,2)</f>
        <v>0</v>
      </c>
      <c r="R9" s="243"/>
      <c r="S9" s="243" t="s">
        <v>166</v>
      </c>
      <c r="T9" s="244" t="s">
        <v>167</v>
      </c>
      <c r="U9" s="224">
        <v>0</v>
      </c>
      <c r="V9" s="224">
        <f>ROUND(E9*U9,2)</f>
        <v>0</v>
      </c>
      <c r="W9" s="224"/>
      <c r="X9" s="224" t="s">
        <v>147</v>
      </c>
      <c r="Y9" s="224" t="s">
        <v>148</v>
      </c>
      <c r="Z9" s="214"/>
      <c r="AA9" s="214"/>
      <c r="AB9" s="214"/>
      <c r="AC9" s="214"/>
      <c r="AD9" s="214"/>
      <c r="AE9" s="214"/>
      <c r="AF9" s="214"/>
      <c r="AG9" s="214" t="s">
        <v>149</v>
      </c>
      <c r="AH9" s="214"/>
      <c r="AI9" s="214"/>
      <c r="AJ9" s="214"/>
      <c r="AK9" s="214"/>
      <c r="AL9" s="214"/>
      <c r="AM9" s="214"/>
      <c r="AN9" s="214"/>
      <c r="AO9" s="214"/>
      <c r="AP9" s="214"/>
      <c r="AQ9" s="214"/>
      <c r="AR9" s="214"/>
      <c r="AS9" s="214"/>
      <c r="AT9" s="214"/>
      <c r="AU9" s="214"/>
      <c r="AV9" s="214"/>
      <c r="AW9" s="214"/>
      <c r="AX9" s="214"/>
      <c r="AY9" s="214"/>
      <c r="AZ9" s="214"/>
      <c r="BA9" s="214"/>
      <c r="BB9" s="214"/>
      <c r="BC9" s="214"/>
      <c r="BD9" s="214"/>
      <c r="BE9" s="214"/>
      <c r="BF9" s="214"/>
      <c r="BG9" s="214"/>
      <c r="BH9" s="214"/>
    </row>
    <row r="10" spans="1:60" outlineLevel="2" x14ac:dyDescent="0.2">
      <c r="A10" s="221"/>
      <c r="B10" s="222"/>
      <c r="C10" s="253" t="s">
        <v>283</v>
      </c>
      <c r="D10" s="247"/>
      <c r="E10" s="247"/>
      <c r="F10" s="247"/>
      <c r="G10" s="247"/>
      <c r="H10" s="224"/>
      <c r="I10" s="224"/>
      <c r="J10" s="224"/>
      <c r="K10" s="224"/>
      <c r="L10" s="224"/>
      <c r="M10" s="224"/>
      <c r="N10" s="223"/>
      <c r="O10" s="223"/>
      <c r="P10" s="223"/>
      <c r="Q10" s="223"/>
      <c r="R10" s="224"/>
      <c r="S10" s="224"/>
      <c r="T10" s="224"/>
      <c r="U10" s="224"/>
      <c r="V10" s="224"/>
      <c r="W10" s="224"/>
      <c r="X10" s="224"/>
      <c r="Y10" s="224"/>
      <c r="Z10" s="214"/>
      <c r="AA10" s="214"/>
      <c r="AB10" s="214"/>
      <c r="AC10" s="214"/>
      <c r="AD10" s="214"/>
      <c r="AE10" s="214"/>
      <c r="AF10" s="214"/>
      <c r="AG10" s="214" t="s">
        <v>169</v>
      </c>
      <c r="AH10" s="214"/>
      <c r="AI10" s="214"/>
      <c r="AJ10" s="214"/>
      <c r="AK10" s="214"/>
      <c r="AL10" s="214"/>
      <c r="AM10" s="214"/>
      <c r="AN10" s="214"/>
      <c r="AO10" s="214"/>
      <c r="AP10" s="214"/>
      <c r="AQ10" s="214"/>
      <c r="AR10" s="214"/>
      <c r="AS10" s="214"/>
      <c r="AT10" s="214"/>
      <c r="AU10" s="214"/>
      <c r="AV10" s="214"/>
      <c r="AW10" s="214"/>
      <c r="AX10" s="214"/>
      <c r="AY10" s="214"/>
      <c r="AZ10" s="214"/>
      <c r="BA10" s="214"/>
      <c r="BB10" s="214"/>
      <c r="BC10" s="214"/>
      <c r="BD10" s="214"/>
      <c r="BE10" s="214"/>
      <c r="BF10" s="214"/>
      <c r="BG10" s="214"/>
      <c r="BH10" s="214"/>
    </row>
    <row r="11" spans="1:60" outlineLevel="1" x14ac:dyDescent="0.2">
      <c r="A11" s="238">
        <v>2</v>
      </c>
      <c r="B11" s="239" t="s">
        <v>284</v>
      </c>
      <c r="C11" s="250" t="s">
        <v>285</v>
      </c>
      <c r="D11" s="240" t="s">
        <v>282</v>
      </c>
      <c r="E11" s="241">
        <v>1</v>
      </c>
      <c r="F11" s="242"/>
      <c r="G11" s="243">
        <f>ROUND(E11*F11,2)</f>
        <v>0</v>
      </c>
      <c r="H11" s="242"/>
      <c r="I11" s="243">
        <f>ROUND(E11*H11,2)</f>
        <v>0</v>
      </c>
      <c r="J11" s="242"/>
      <c r="K11" s="243">
        <f>ROUND(E11*J11,2)</f>
        <v>0</v>
      </c>
      <c r="L11" s="243">
        <v>12</v>
      </c>
      <c r="M11" s="243">
        <f>G11*(1+L11/100)</f>
        <v>0</v>
      </c>
      <c r="N11" s="241">
        <v>0</v>
      </c>
      <c r="O11" s="241">
        <f>ROUND(E11*N11,2)</f>
        <v>0</v>
      </c>
      <c r="P11" s="241">
        <v>0</v>
      </c>
      <c r="Q11" s="241">
        <f>ROUND(E11*P11,2)</f>
        <v>0</v>
      </c>
      <c r="R11" s="243"/>
      <c r="S11" s="243" t="s">
        <v>166</v>
      </c>
      <c r="T11" s="244" t="s">
        <v>167</v>
      </c>
      <c r="U11" s="224">
        <v>0</v>
      </c>
      <c r="V11" s="224">
        <f>ROUND(E11*U11,2)</f>
        <v>0</v>
      </c>
      <c r="W11" s="224"/>
      <c r="X11" s="224" t="s">
        <v>147</v>
      </c>
      <c r="Y11" s="224" t="s">
        <v>148</v>
      </c>
      <c r="Z11" s="214"/>
      <c r="AA11" s="214"/>
      <c r="AB11" s="214"/>
      <c r="AC11" s="214"/>
      <c r="AD11" s="214"/>
      <c r="AE11" s="214"/>
      <c r="AF11" s="214"/>
      <c r="AG11" s="214" t="s">
        <v>149</v>
      </c>
      <c r="AH11" s="214"/>
      <c r="AI11" s="214"/>
      <c r="AJ11" s="214"/>
      <c r="AK11" s="214"/>
      <c r="AL11" s="214"/>
      <c r="AM11" s="214"/>
      <c r="AN11" s="214"/>
      <c r="AO11" s="214"/>
      <c r="AP11" s="214"/>
      <c r="AQ11" s="214"/>
      <c r="AR11" s="214"/>
      <c r="AS11" s="214"/>
      <c r="AT11" s="214"/>
      <c r="AU11" s="214"/>
      <c r="AV11" s="214"/>
      <c r="AW11" s="214"/>
      <c r="AX11" s="214"/>
      <c r="AY11" s="214"/>
      <c r="AZ11" s="214"/>
      <c r="BA11" s="214"/>
      <c r="BB11" s="214"/>
      <c r="BC11" s="214"/>
      <c r="BD11" s="214"/>
      <c r="BE11" s="214"/>
      <c r="BF11" s="214"/>
      <c r="BG11" s="214"/>
      <c r="BH11" s="214"/>
    </row>
    <row r="12" spans="1:60" outlineLevel="2" x14ac:dyDescent="0.2">
      <c r="A12" s="221"/>
      <c r="B12" s="222"/>
      <c r="C12" s="253" t="s">
        <v>283</v>
      </c>
      <c r="D12" s="247"/>
      <c r="E12" s="247"/>
      <c r="F12" s="247"/>
      <c r="G12" s="247"/>
      <c r="H12" s="224"/>
      <c r="I12" s="224"/>
      <c r="J12" s="224"/>
      <c r="K12" s="224"/>
      <c r="L12" s="224"/>
      <c r="M12" s="224"/>
      <c r="N12" s="223"/>
      <c r="O12" s="223"/>
      <c r="P12" s="223"/>
      <c r="Q12" s="223"/>
      <c r="R12" s="224"/>
      <c r="S12" s="224"/>
      <c r="T12" s="224"/>
      <c r="U12" s="224"/>
      <c r="V12" s="224"/>
      <c r="W12" s="224"/>
      <c r="X12" s="224"/>
      <c r="Y12" s="224"/>
      <c r="Z12" s="214"/>
      <c r="AA12" s="214"/>
      <c r="AB12" s="214"/>
      <c r="AC12" s="214"/>
      <c r="AD12" s="214"/>
      <c r="AE12" s="214"/>
      <c r="AF12" s="214"/>
      <c r="AG12" s="214" t="s">
        <v>169</v>
      </c>
      <c r="AH12" s="214"/>
      <c r="AI12" s="214"/>
      <c r="AJ12" s="214"/>
      <c r="AK12" s="214"/>
      <c r="AL12" s="214"/>
      <c r="AM12" s="214"/>
      <c r="AN12" s="214"/>
      <c r="AO12" s="214"/>
      <c r="AP12" s="214"/>
      <c r="AQ12" s="214"/>
      <c r="AR12" s="214"/>
      <c r="AS12" s="214"/>
      <c r="AT12" s="214"/>
      <c r="AU12" s="214"/>
      <c r="AV12" s="214"/>
      <c r="AW12" s="214"/>
      <c r="AX12" s="214"/>
      <c r="AY12" s="214"/>
      <c r="AZ12" s="214"/>
      <c r="BA12" s="214"/>
      <c r="BB12" s="214"/>
      <c r="BC12" s="214"/>
      <c r="BD12" s="214"/>
      <c r="BE12" s="214"/>
      <c r="BF12" s="214"/>
      <c r="BG12" s="214"/>
      <c r="BH12" s="214"/>
    </row>
    <row r="13" spans="1:60" outlineLevel="1" x14ac:dyDescent="0.2">
      <c r="A13" s="238">
        <v>3</v>
      </c>
      <c r="B13" s="239" t="s">
        <v>286</v>
      </c>
      <c r="C13" s="250" t="s">
        <v>287</v>
      </c>
      <c r="D13" s="240" t="s">
        <v>282</v>
      </c>
      <c r="E13" s="241">
        <v>2</v>
      </c>
      <c r="F13" s="242"/>
      <c r="G13" s="243">
        <f>ROUND(E13*F13,2)</f>
        <v>0</v>
      </c>
      <c r="H13" s="242"/>
      <c r="I13" s="243">
        <f>ROUND(E13*H13,2)</f>
        <v>0</v>
      </c>
      <c r="J13" s="242"/>
      <c r="K13" s="243">
        <f>ROUND(E13*J13,2)</f>
        <v>0</v>
      </c>
      <c r="L13" s="243">
        <v>12</v>
      </c>
      <c r="M13" s="243">
        <f>G13*(1+L13/100)</f>
        <v>0</v>
      </c>
      <c r="N13" s="241">
        <v>0</v>
      </c>
      <c r="O13" s="241">
        <f>ROUND(E13*N13,2)</f>
        <v>0</v>
      </c>
      <c r="P13" s="241">
        <v>0</v>
      </c>
      <c r="Q13" s="241">
        <f>ROUND(E13*P13,2)</f>
        <v>0</v>
      </c>
      <c r="R13" s="243"/>
      <c r="S13" s="243" t="s">
        <v>166</v>
      </c>
      <c r="T13" s="244" t="s">
        <v>167</v>
      </c>
      <c r="U13" s="224">
        <v>0</v>
      </c>
      <c r="V13" s="224">
        <f>ROUND(E13*U13,2)</f>
        <v>0</v>
      </c>
      <c r="W13" s="224"/>
      <c r="X13" s="224" t="s">
        <v>147</v>
      </c>
      <c r="Y13" s="224" t="s">
        <v>148</v>
      </c>
      <c r="Z13" s="214"/>
      <c r="AA13" s="214"/>
      <c r="AB13" s="214"/>
      <c r="AC13" s="214"/>
      <c r="AD13" s="214"/>
      <c r="AE13" s="214"/>
      <c r="AF13" s="214"/>
      <c r="AG13" s="214" t="s">
        <v>149</v>
      </c>
      <c r="AH13" s="214"/>
      <c r="AI13" s="214"/>
      <c r="AJ13" s="214"/>
      <c r="AK13" s="214"/>
      <c r="AL13" s="214"/>
      <c r="AM13" s="214"/>
      <c r="AN13" s="214"/>
      <c r="AO13" s="214"/>
      <c r="AP13" s="214"/>
      <c r="AQ13" s="214"/>
      <c r="AR13" s="214"/>
      <c r="AS13" s="214"/>
      <c r="AT13" s="214"/>
      <c r="AU13" s="214"/>
      <c r="AV13" s="214"/>
      <c r="AW13" s="214"/>
      <c r="AX13" s="214"/>
      <c r="AY13" s="214"/>
      <c r="AZ13" s="214"/>
      <c r="BA13" s="214"/>
      <c r="BB13" s="214"/>
      <c r="BC13" s="214"/>
      <c r="BD13" s="214"/>
      <c r="BE13" s="214"/>
      <c r="BF13" s="214"/>
      <c r="BG13" s="214"/>
      <c r="BH13" s="214"/>
    </row>
    <row r="14" spans="1:60" outlineLevel="2" x14ac:dyDescent="0.2">
      <c r="A14" s="221"/>
      <c r="B14" s="222"/>
      <c r="C14" s="253" t="s">
        <v>283</v>
      </c>
      <c r="D14" s="247"/>
      <c r="E14" s="247"/>
      <c r="F14" s="247"/>
      <c r="G14" s="247"/>
      <c r="H14" s="224"/>
      <c r="I14" s="224"/>
      <c r="J14" s="224"/>
      <c r="K14" s="224"/>
      <c r="L14" s="224"/>
      <c r="M14" s="224"/>
      <c r="N14" s="223"/>
      <c r="O14" s="223"/>
      <c r="P14" s="223"/>
      <c r="Q14" s="223"/>
      <c r="R14" s="224"/>
      <c r="S14" s="224"/>
      <c r="T14" s="224"/>
      <c r="U14" s="224"/>
      <c r="V14" s="224"/>
      <c r="W14" s="224"/>
      <c r="X14" s="224"/>
      <c r="Y14" s="224"/>
      <c r="Z14" s="214"/>
      <c r="AA14" s="214"/>
      <c r="AB14" s="214"/>
      <c r="AC14" s="214"/>
      <c r="AD14" s="214"/>
      <c r="AE14" s="214"/>
      <c r="AF14" s="214"/>
      <c r="AG14" s="214" t="s">
        <v>169</v>
      </c>
      <c r="AH14" s="214"/>
      <c r="AI14" s="214"/>
      <c r="AJ14" s="214"/>
      <c r="AK14" s="214"/>
      <c r="AL14" s="214"/>
      <c r="AM14" s="214"/>
      <c r="AN14" s="214"/>
      <c r="AO14" s="214"/>
      <c r="AP14" s="214"/>
      <c r="AQ14" s="214"/>
      <c r="AR14" s="214"/>
      <c r="AS14" s="214"/>
      <c r="AT14" s="214"/>
      <c r="AU14" s="214"/>
      <c r="AV14" s="214"/>
      <c r="AW14" s="214"/>
      <c r="AX14" s="214"/>
      <c r="AY14" s="214"/>
      <c r="AZ14" s="214"/>
      <c r="BA14" s="214"/>
      <c r="BB14" s="214"/>
      <c r="BC14" s="214"/>
      <c r="BD14" s="214"/>
      <c r="BE14" s="214"/>
      <c r="BF14" s="214"/>
      <c r="BG14" s="214"/>
      <c r="BH14" s="214"/>
    </row>
    <row r="15" spans="1:60" outlineLevel="1" x14ac:dyDescent="0.2">
      <c r="A15" s="238">
        <v>4</v>
      </c>
      <c r="B15" s="239" t="s">
        <v>288</v>
      </c>
      <c r="C15" s="250" t="s">
        <v>289</v>
      </c>
      <c r="D15" s="240" t="s">
        <v>282</v>
      </c>
      <c r="E15" s="241">
        <v>1</v>
      </c>
      <c r="F15" s="242"/>
      <c r="G15" s="243">
        <f>ROUND(E15*F15,2)</f>
        <v>0</v>
      </c>
      <c r="H15" s="242"/>
      <c r="I15" s="243">
        <f>ROUND(E15*H15,2)</f>
        <v>0</v>
      </c>
      <c r="J15" s="242"/>
      <c r="K15" s="243">
        <f>ROUND(E15*J15,2)</f>
        <v>0</v>
      </c>
      <c r="L15" s="243">
        <v>12</v>
      </c>
      <c r="M15" s="243">
        <f>G15*(1+L15/100)</f>
        <v>0</v>
      </c>
      <c r="N15" s="241">
        <v>0</v>
      </c>
      <c r="O15" s="241">
        <f>ROUND(E15*N15,2)</f>
        <v>0</v>
      </c>
      <c r="P15" s="241">
        <v>0</v>
      </c>
      <c r="Q15" s="241">
        <f>ROUND(E15*P15,2)</f>
        <v>0</v>
      </c>
      <c r="R15" s="243"/>
      <c r="S15" s="243" t="s">
        <v>166</v>
      </c>
      <c r="T15" s="244" t="s">
        <v>167</v>
      </c>
      <c r="U15" s="224">
        <v>0</v>
      </c>
      <c r="V15" s="224">
        <f>ROUND(E15*U15,2)</f>
        <v>0</v>
      </c>
      <c r="W15" s="224"/>
      <c r="X15" s="224" t="s">
        <v>147</v>
      </c>
      <c r="Y15" s="224" t="s">
        <v>148</v>
      </c>
      <c r="Z15" s="214"/>
      <c r="AA15" s="214"/>
      <c r="AB15" s="214"/>
      <c r="AC15" s="214"/>
      <c r="AD15" s="214"/>
      <c r="AE15" s="214"/>
      <c r="AF15" s="214"/>
      <c r="AG15" s="214" t="s">
        <v>149</v>
      </c>
      <c r="AH15" s="214"/>
      <c r="AI15" s="214"/>
      <c r="AJ15" s="214"/>
      <c r="AK15" s="214"/>
      <c r="AL15" s="214"/>
      <c r="AM15" s="214"/>
      <c r="AN15" s="214"/>
      <c r="AO15" s="214"/>
      <c r="AP15" s="214"/>
      <c r="AQ15" s="214"/>
      <c r="AR15" s="214"/>
      <c r="AS15" s="214"/>
      <c r="AT15" s="214"/>
      <c r="AU15" s="214"/>
      <c r="AV15" s="214"/>
      <c r="AW15" s="214"/>
      <c r="AX15" s="214"/>
      <c r="AY15" s="214"/>
      <c r="AZ15" s="214"/>
      <c r="BA15" s="214"/>
      <c r="BB15" s="214"/>
      <c r="BC15" s="214"/>
      <c r="BD15" s="214"/>
      <c r="BE15" s="214"/>
      <c r="BF15" s="214"/>
      <c r="BG15" s="214"/>
      <c r="BH15" s="214"/>
    </row>
    <row r="16" spans="1:60" outlineLevel="2" x14ac:dyDescent="0.2">
      <c r="A16" s="221"/>
      <c r="B16" s="222"/>
      <c r="C16" s="253" t="s">
        <v>283</v>
      </c>
      <c r="D16" s="247"/>
      <c r="E16" s="247"/>
      <c r="F16" s="247"/>
      <c r="G16" s="247"/>
      <c r="H16" s="224"/>
      <c r="I16" s="224"/>
      <c r="J16" s="224"/>
      <c r="K16" s="224"/>
      <c r="L16" s="224"/>
      <c r="M16" s="224"/>
      <c r="N16" s="223"/>
      <c r="O16" s="223"/>
      <c r="P16" s="223"/>
      <c r="Q16" s="223"/>
      <c r="R16" s="224"/>
      <c r="S16" s="224"/>
      <c r="T16" s="224"/>
      <c r="U16" s="224"/>
      <c r="V16" s="224"/>
      <c r="W16" s="224"/>
      <c r="X16" s="224"/>
      <c r="Y16" s="224"/>
      <c r="Z16" s="214"/>
      <c r="AA16" s="214"/>
      <c r="AB16" s="214"/>
      <c r="AC16" s="214"/>
      <c r="AD16" s="214"/>
      <c r="AE16" s="214"/>
      <c r="AF16" s="214"/>
      <c r="AG16" s="214" t="s">
        <v>169</v>
      </c>
      <c r="AH16" s="214"/>
      <c r="AI16" s="214"/>
      <c r="AJ16" s="214"/>
      <c r="AK16" s="214"/>
      <c r="AL16" s="214"/>
      <c r="AM16" s="214"/>
      <c r="AN16" s="214"/>
      <c r="AO16" s="214"/>
      <c r="AP16" s="214"/>
      <c r="AQ16" s="214"/>
      <c r="AR16" s="214"/>
      <c r="AS16" s="214"/>
      <c r="AT16" s="214"/>
      <c r="AU16" s="214"/>
      <c r="AV16" s="214"/>
      <c r="AW16" s="214"/>
      <c r="AX16" s="214"/>
      <c r="AY16" s="214"/>
      <c r="AZ16" s="214"/>
      <c r="BA16" s="214"/>
      <c r="BB16" s="214"/>
      <c r="BC16" s="214"/>
      <c r="BD16" s="214"/>
      <c r="BE16" s="214"/>
      <c r="BF16" s="214"/>
      <c r="BG16" s="214"/>
      <c r="BH16" s="214"/>
    </row>
    <row r="17" spans="1:60" outlineLevel="1" x14ac:dyDescent="0.2">
      <c r="A17" s="238">
        <v>5</v>
      </c>
      <c r="B17" s="239" t="s">
        <v>290</v>
      </c>
      <c r="C17" s="250" t="s">
        <v>291</v>
      </c>
      <c r="D17" s="240" t="s">
        <v>282</v>
      </c>
      <c r="E17" s="241">
        <v>1</v>
      </c>
      <c r="F17" s="242"/>
      <c r="G17" s="243">
        <f>ROUND(E17*F17,2)</f>
        <v>0</v>
      </c>
      <c r="H17" s="242"/>
      <c r="I17" s="243">
        <f>ROUND(E17*H17,2)</f>
        <v>0</v>
      </c>
      <c r="J17" s="242"/>
      <c r="K17" s="243">
        <f>ROUND(E17*J17,2)</f>
        <v>0</v>
      </c>
      <c r="L17" s="243">
        <v>12</v>
      </c>
      <c r="M17" s="243">
        <f>G17*(1+L17/100)</f>
        <v>0</v>
      </c>
      <c r="N17" s="241">
        <v>0</v>
      </c>
      <c r="O17" s="241">
        <f>ROUND(E17*N17,2)</f>
        <v>0</v>
      </c>
      <c r="P17" s="241">
        <v>0</v>
      </c>
      <c r="Q17" s="241">
        <f>ROUND(E17*P17,2)</f>
        <v>0</v>
      </c>
      <c r="R17" s="243"/>
      <c r="S17" s="243" t="s">
        <v>166</v>
      </c>
      <c r="T17" s="244" t="s">
        <v>167</v>
      </c>
      <c r="U17" s="224">
        <v>0</v>
      </c>
      <c r="V17" s="224">
        <f>ROUND(E17*U17,2)</f>
        <v>0</v>
      </c>
      <c r="W17" s="224"/>
      <c r="X17" s="224" t="s">
        <v>147</v>
      </c>
      <c r="Y17" s="224" t="s">
        <v>148</v>
      </c>
      <c r="Z17" s="214"/>
      <c r="AA17" s="214"/>
      <c r="AB17" s="214"/>
      <c r="AC17" s="214"/>
      <c r="AD17" s="214"/>
      <c r="AE17" s="214"/>
      <c r="AF17" s="214"/>
      <c r="AG17" s="214" t="s">
        <v>149</v>
      </c>
      <c r="AH17" s="214"/>
      <c r="AI17" s="214"/>
      <c r="AJ17" s="214"/>
      <c r="AK17" s="214"/>
      <c r="AL17" s="214"/>
      <c r="AM17" s="214"/>
      <c r="AN17" s="214"/>
      <c r="AO17" s="214"/>
      <c r="AP17" s="214"/>
      <c r="AQ17" s="214"/>
      <c r="AR17" s="214"/>
      <c r="AS17" s="214"/>
      <c r="AT17" s="214"/>
      <c r="AU17" s="214"/>
      <c r="AV17" s="214"/>
      <c r="AW17" s="214"/>
      <c r="AX17" s="214"/>
      <c r="AY17" s="214"/>
      <c r="AZ17" s="214"/>
      <c r="BA17" s="214"/>
      <c r="BB17" s="214"/>
      <c r="BC17" s="214"/>
      <c r="BD17" s="214"/>
      <c r="BE17" s="214"/>
      <c r="BF17" s="214"/>
      <c r="BG17" s="214"/>
      <c r="BH17" s="214"/>
    </row>
    <row r="18" spans="1:60" outlineLevel="2" x14ac:dyDescent="0.2">
      <c r="A18" s="221"/>
      <c r="B18" s="222"/>
      <c r="C18" s="253" t="s">
        <v>283</v>
      </c>
      <c r="D18" s="247"/>
      <c r="E18" s="247"/>
      <c r="F18" s="247"/>
      <c r="G18" s="247"/>
      <c r="H18" s="224"/>
      <c r="I18" s="224"/>
      <c r="J18" s="224"/>
      <c r="K18" s="224"/>
      <c r="L18" s="224"/>
      <c r="M18" s="224"/>
      <c r="N18" s="223"/>
      <c r="O18" s="223"/>
      <c r="P18" s="223"/>
      <c r="Q18" s="223"/>
      <c r="R18" s="224"/>
      <c r="S18" s="224"/>
      <c r="T18" s="224"/>
      <c r="U18" s="224"/>
      <c r="V18" s="224"/>
      <c r="W18" s="224"/>
      <c r="X18" s="224"/>
      <c r="Y18" s="224"/>
      <c r="Z18" s="214"/>
      <c r="AA18" s="214"/>
      <c r="AB18" s="214"/>
      <c r="AC18" s="214"/>
      <c r="AD18" s="214"/>
      <c r="AE18" s="214"/>
      <c r="AF18" s="214"/>
      <c r="AG18" s="214" t="s">
        <v>169</v>
      </c>
      <c r="AH18" s="214"/>
      <c r="AI18" s="214"/>
      <c r="AJ18" s="214"/>
      <c r="AK18" s="214"/>
      <c r="AL18" s="214"/>
      <c r="AM18" s="214"/>
      <c r="AN18" s="214"/>
      <c r="AO18" s="214"/>
      <c r="AP18" s="214"/>
      <c r="AQ18" s="214"/>
      <c r="AR18" s="214"/>
      <c r="AS18" s="214"/>
      <c r="AT18" s="214"/>
      <c r="AU18" s="214"/>
      <c r="AV18" s="214"/>
      <c r="AW18" s="214"/>
      <c r="AX18" s="214"/>
      <c r="AY18" s="214"/>
      <c r="AZ18" s="214"/>
      <c r="BA18" s="214"/>
      <c r="BB18" s="214"/>
      <c r="BC18" s="214"/>
      <c r="BD18" s="214"/>
      <c r="BE18" s="214"/>
      <c r="BF18" s="214"/>
      <c r="BG18" s="214"/>
      <c r="BH18" s="214"/>
    </row>
    <row r="19" spans="1:60" outlineLevel="1" x14ac:dyDescent="0.2">
      <c r="A19" s="238">
        <v>6</v>
      </c>
      <c r="B19" s="239" t="s">
        <v>292</v>
      </c>
      <c r="C19" s="250" t="s">
        <v>293</v>
      </c>
      <c r="D19" s="240" t="s">
        <v>294</v>
      </c>
      <c r="E19" s="241">
        <v>1</v>
      </c>
      <c r="F19" s="242"/>
      <c r="G19" s="243">
        <f>ROUND(E19*F19,2)</f>
        <v>0</v>
      </c>
      <c r="H19" s="242"/>
      <c r="I19" s="243">
        <f>ROUND(E19*H19,2)</f>
        <v>0</v>
      </c>
      <c r="J19" s="242"/>
      <c r="K19" s="243">
        <f>ROUND(E19*J19,2)</f>
        <v>0</v>
      </c>
      <c r="L19" s="243">
        <v>12</v>
      </c>
      <c r="M19" s="243">
        <f>G19*(1+L19/100)</f>
        <v>0</v>
      </c>
      <c r="N19" s="241">
        <v>0</v>
      </c>
      <c r="O19" s="241">
        <f>ROUND(E19*N19,2)</f>
        <v>0</v>
      </c>
      <c r="P19" s="241">
        <v>0</v>
      </c>
      <c r="Q19" s="241">
        <f>ROUND(E19*P19,2)</f>
        <v>0</v>
      </c>
      <c r="R19" s="243"/>
      <c r="S19" s="243" t="s">
        <v>166</v>
      </c>
      <c r="T19" s="244" t="s">
        <v>167</v>
      </c>
      <c r="U19" s="224">
        <v>0</v>
      </c>
      <c r="V19" s="224">
        <f>ROUND(E19*U19,2)</f>
        <v>0</v>
      </c>
      <c r="W19" s="224"/>
      <c r="X19" s="224" t="s">
        <v>147</v>
      </c>
      <c r="Y19" s="224" t="s">
        <v>148</v>
      </c>
      <c r="Z19" s="214"/>
      <c r="AA19" s="214"/>
      <c r="AB19" s="214"/>
      <c r="AC19" s="214"/>
      <c r="AD19" s="214"/>
      <c r="AE19" s="214"/>
      <c r="AF19" s="214"/>
      <c r="AG19" s="214" t="s">
        <v>149</v>
      </c>
      <c r="AH19" s="214"/>
      <c r="AI19" s="214"/>
      <c r="AJ19" s="214"/>
      <c r="AK19" s="214"/>
      <c r="AL19" s="214"/>
      <c r="AM19" s="214"/>
      <c r="AN19" s="214"/>
      <c r="AO19" s="214"/>
      <c r="AP19" s="214"/>
      <c r="AQ19" s="214"/>
      <c r="AR19" s="214"/>
      <c r="AS19" s="214"/>
      <c r="AT19" s="214"/>
      <c r="AU19" s="214"/>
      <c r="AV19" s="214"/>
      <c r="AW19" s="214"/>
      <c r="AX19" s="214"/>
      <c r="AY19" s="214"/>
      <c r="AZ19" s="214"/>
      <c r="BA19" s="214"/>
      <c r="BB19" s="214"/>
      <c r="BC19" s="214"/>
      <c r="BD19" s="214"/>
      <c r="BE19" s="214"/>
      <c r="BF19" s="214"/>
      <c r="BG19" s="214"/>
      <c r="BH19" s="214"/>
    </row>
    <row r="20" spans="1:60" outlineLevel="2" x14ac:dyDescent="0.2">
      <c r="A20" s="221"/>
      <c r="B20" s="222"/>
      <c r="C20" s="253" t="s">
        <v>283</v>
      </c>
      <c r="D20" s="247"/>
      <c r="E20" s="247"/>
      <c r="F20" s="247"/>
      <c r="G20" s="247"/>
      <c r="H20" s="224"/>
      <c r="I20" s="224"/>
      <c r="J20" s="224"/>
      <c r="K20" s="224"/>
      <c r="L20" s="224"/>
      <c r="M20" s="224"/>
      <c r="N20" s="223"/>
      <c r="O20" s="223"/>
      <c r="P20" s="223"/>
      <c r="Q20" s="223"/>
      <c r="R20" s="224"/>
      <c r="S20" s="224"/>
      <c r="T20" s="224"/>
      <c r="U20" s="224"/>
      <c r="V20" s="224"/>
      <c r="W20" s="224"/>
      <c r="X20" s="224"/>
      <c r="Y20" s="224"/>
      <c r="Z20" s="214"/>
      <c r="AA20" s="214"/>
      <c r="AB20" s="214"/>
      <c r="AC20" s="214"/>
      <c r="AD20" s="214"/>
      <c r="AE20" s="214"/>
      <c r="AF20" s="214"/>
      <c r="AG20" s="214" t="s">
        <v>169</v>
      </c>
      <c r="AH20" s="214"/>
      <c r="AI20" s="214"/>
      <c r="AJ20" s="214"/>
      <c r="AK20" s="214"/>
      <c r="AL20" s="214"/>
      <c r="AM20" s="214"/>
      <c r="AN20" s="214"/>
      <c r="AO20" s="214"/>
      <c r="AP20" s="214"/>
      <c r="AQ20" s="214"/>
      <c r="AR20" s="214"/>
      <c r="AS20" s="214"/>
      <c r="AT20" s="214"/>
      <c r="AU20" s="214"/>
      <c r="AV20" s="214"/>
      <c r="AW20" s="214"/>
      <c r="AX20" s="214"/>
      <c r="AY20" s="214"/>
      <c r="AZ20" s="214"/>
      <c r="BA20" s="214"/>
      <c r="BB20" s="214"/>
      <c r="BC20" s="214"/>
      <c r="BD20" s="214"/>
      <c r="BE20" s="214"/>
      <c r="BF20" s="214"/>
      <c r="BG20" s="214"/>
      <c r="BH20" s="214"/>
    </row>
    <row r="21" spans="1:60" outlineLevel="1" x14ac:dyDescent="0.2">
      <c r="A21" s="259">
        <v>7</v>
      </c>
      <c r="B21" s="260" t="s">
        <v>295</v>
      </c>
      <c r="C21" s="266" t="s">
        <v>296</v>
      </c>
      <c r="D21" s="261" t="s">
        <v>297</v>
      </c>
      <c r="E21" s="262">
        <v>4</v>
      </c>
      <c r="F21" s="263"/>
      <c r="G21" s="264">
        <f>ROUND(E21*F21,2)</f>
        <v>0</v>
      </c>
      <c r="H21" s="263"/>
      <c r="I21" s="264">
        <f>ROUND(E21*H21,2)</f>
        <v>0</v>
      </c>
      <c r="J21" s="263"/>
      <c r="K21" s="264">
        <f>ROUND(E21*J21,2)</f>
        <v>0</v>
      </c>
      <c r="L21" s="264">
        <v>12</v>
      </c>
      <c r="M21" s="264">
        <f>G21*(1+L21/100)</f>
        <v>0</v>
      </c>
      <c r="N21" s="262">
        <v>0</v>
      </c>
      <c r="O21" s="262">
        <f>ROUND(E21*N21,2)</f>
        <v>0</v>
      </c>
      <c r="P21" s="262">
        <v>0</v>
      </c>
      <c r="Q21" s="262">
        <f>ROUND(E21*P21,2)</f>
        <v>0</v>
      </c>
      <c r="R21" s="264"/>
      <c r="S21" s="264" t="s">
        <v>166</v>
      </c>
      <c r="T21" s="265" t="s">
        <v>167</v>
      </c>
      <c r="U21" s="224">
        <v>0</v>
      </c>
      <c r="V21" s="224">
        <f>ROUND(E21*U21,2)</f>
        <v>0</v>
      </c>
      <c r="W21" s="224"/>
      <c r="X21" s="224" t="s">
        <v>147</v>
      </c>
      <c r="Y21" s="224" t="s">
        <v>148</v>
      </c>
      <c r="Z21" s="214"/>
      <c r="AA21" s="214"/>
      <c r="AB21" s="214"/>
      <c r="AC21" s="214"/>
      <c r="AD21" s="214"/>
      <c r="AE21" s="214"/>
      <c r="AF21" s="214"/>
      <c r="AG21" s="214" t="s">
        <v>149</v>
      </c>
      <c r="AH21" s="214"/>
      <c r="AI21" s="214"/>
      <c r="AJ21" s="214"/>
      <c r="AK21" s="214"/>
      <c r="AL21" s="214"/>
      <c r="AM21" s="214"/>
      <c r="AN21" s="214"/>
      <c r="AO21" s="214"/>
      <c r="AP21" s="214"/>
      <c r="AQ21" s="214"/>
      <c r="AR21" s="214"/>
      <c r="AS21" s="214"/>
      <c r="AT21" s="214"/>
      <c r="AU21" s="214"/>
      <c r="AV21" s="214"/>
      <c r="AW21" s="214"/>
      <c r="AX21" s="214"/>
      <c r="AY21" s="214"/>
      <c r="AZ21" s="214"/>
      <c r="BA21" s="214"/>
      <c r="BB21" s="214"/>
      <c r="BC21" s="214"/>
      <c r="BD21" s="214"/>
      <c r="BE21" s="214"/>
      <c r="BF21" s="214"/>
      <c r="BG21" s="214"/>
      <c r="BH21" s="214"/>
    </row>
    <row r="22" spans="1:60" outlineLevel="1" x14ac:dyDescent="0.2">
      <c r="A22" s="238">
        <v>8</v>
      </c>
      <c r="B22" s="239" t="s">
        <v>298</v>
      </c>
      <c r="C22" s="250" t="s">
        <v>299</v>
      </c>
      <c r="D22" s="240" t="s">
        <v>297</v>
      </c>
      <c r="E22" s="241">
        <v>1</v>
      </c>
      <c r="F22" s="242"/>
      <c r="G22" s="243">
        <f>ROUND(E22*F22,2)</f>
        <v>0</v>
      </c>
      <c r="H22" s="242"/>
      <c r="I22" s="243">
        <f>ROUND(E22*H22,2)</f>
        <v>0</v>
      </c>
      <c r="J22" s="242"/>
      <c r="K22" s="243">
        <f>ROUND(E22*J22,2)</f>
        <v>0</v>
      </c>
      <c r="L22" s="243">
        <v>12</v>
      </c>
      <c r="M22" s="243">
        <f>G22*(1+L22/100)</f>
        <v>0</v>
      </c>
      <c r="N22" s="241">
        <v>0</v>
      </c>
      <c r="O22" s="241">
        <f>ROUND(E22*N22,2)</f>
        <v>0</v>
      </c>
      <c r="P22" s="241">
        <v>0</v>
      </c>
      <c r="Q22" s="241">
        <f>ROUND(E22*P22,2)</f>
        <v>0</v>
      </c>
      <c r="R22" s="243"/>
      <c r="S22" s="243" t="s">
        <v>166</v>
      </c>
      <c r="T22" s="244" t="s">
        <v>167</v>
      </c>
      <c r="U22" s="224">
        <v>0</v>
      </c>
      <c r="V22" s="224">
        <f>ROUND(E22*U22,2)</f>
        <v>0</v>
      </c>
      <c r="W22" s="224"/>
      <c r="X22" s="224" t="s">
        <v>147</v>
      </c>
      <c r="Y22" s="224" t="s">
        <v>148</v>
      </c>
      <c r="Z22" s="214"/>
      <c r="AA22" s="214"/>
      <c r="AB22" s="214"/>
      <c r="AC22" s="214"/>
      <c r="AD22" s="214"/>
      <c r="AE22" s="214"/>
      <c r="AF22" s="214"/>
      <c r="AG22" s="214" t="s">
        <v>149</v>
      </c>
      <c r="AH22" s="214"/>
      <c r="AI22" s="214"/>
      <c r="AJ22" s="214"/>
      <c r="AK22" s="214"/>
      <c r="AL22" s="214"/>
      <c r="AM22" s="214"/>
      <c r="AN22" s="214"/>
      <c r="AO22" s="214"/>
      <c r="AP22" s="214"/>
      <c r="AQ22" s="214"/>
      <c r="AR22" s="214"/>
      <c r="AS22" s="214"/>
      <c r="AT22" s="214"/>
      <c r="AU22" s="214"/>
      <c r="AV22" s="214"/>
      <c r="AW22" s="214"/>
      <c r="AX22" s="214"/>
      <c r="AY22" s="214"/>
      <c r="AZ22" s="214"/>
      <c r="BA22" s="214"/>
      <c r="BB22" s="214"/>
      <c r="BC22" s="214"/>
      <c r="BD22" s="214"/>
      <c r="BE22" s="214"/>
      <c r="BF22" s="214"/>
      <c r="BG22" s="214"/>
      <c r="BH22" s="214"/>
    </row>
    <row r="23" spans="1:60" outlineLevel="2" x14ac:dyDescent="0.2">
      <c r="A23" s="221"/>
      <c r="B23" s="222"/>
      <c r="C23" s="253" t="s">
        <v>300</v>
      </c>
      <c r="D23" s="247"/>
      <c r="E23" s="247"/>
      <c r="F23" s="247"/>
      <c r="G23" s="247"/>
      <c r="H23" s="224"/>
      <c r="I23" s="224"/>
      <c r="J23" s="224"/>
      <c r="K23" s="224"/>
      <c r="L23" s="224"/>
      <c r="M23" s="224"/>
      <c r="N23" s="223"/>
      <c r="O23" s="223"/>
      <c r="P23" s="223"/>
      <c r="Q23" s="223"/>
      <c r="R23" s="224"/>
      <c r="S23" s="224"/>
      <c r="T23" s="224"/>
      <c r="U23" s="224"/>
      <c r="V23" s="224"/>
      <c r="W23" s="224"/>
      <c r="X23" s="224"/>
      <c r="Y23" s="224"/>
      <c r="Z23" s="214"/>
      <c r="AA23" s="214"/>
      <c r="AB23" s="214"/>
      <c r="AC23" s="214"/>
      <c r="AD23" s="214"/>
      <c r="AE23" s="214"/>
      <c r="AF23" s="214"/>
      <c r="AG23" s="214" t="s">
        <v>169</v>
      </c>
      <c r="AH23" s="214"/>
      <c r="AI23" s="214"/>
      <c r="AJ23" s="214"/>
      <c r="AK23" s="214"/>
      <c r="AL23" s="214"/>
      <c r="AM23" s="214"/>
      <c r="AN23" s="214"/>
      <c r="AO23" s="214"/>
      <c r="AP23" s="214"/>
      <c r="AQ23" s="214"/>
      <c r="AR23" s="214"/>
      <c r="AS23" s="214"/>
      <c r="AT23" s="214"/>
      <c r="AU23" s="214"/>
      <c r="AV23" s="214"/>
      <c r="AW23" s="214"/>
      <c r="AX23" s="214"/>
      <c r="AY23" s="214"/>
      <c r="AZ23" s="214"/>
      <c r="BA23" s="214"/>
      <c r="BB23" s="214"/>
      <c r="BC23" s="214"/>
      <c r="BD23" s="214"/>
      <c r="BE23" s="214"/>
      <c r="BF23" s="214"/>
      <c r="BG23" s="214"/>
      <c r="BH23" s="214"/>
    </row>
    <row r="24" spans="1:60" outlineLevel="1" x14ac:dyDescent="0.2">
      <c r="A24" s="238">
        <v>9</v>
      </c>
      <c r="B24" s="239" t="s">
        <v>301</v>
      </c>
      <c r="C24" s="250" t="s">
        <v>302</v>
      </c>
      <c r="D24" s="240" t="s">
        <v>157</v>
      </c>
      <c r="E24" s="241">
        <v>18</v>
      </c>
      <c r="F24" s="242"/>
      <c r="G24" s="243">
        <f>ROUND(E24*F24,2)</f>
        <v>0</v>
      </c>
      <c r="H24" s="242"/>
      <c r="I24" s="243">
        <f>ROUND(E24*H24,2)</f>
        <v>0</v>
      </c>
      <c r="J24" s="242"/>
      <c r="K24" s="243">
        <f>ROUND(E24*J24,2)</f>
        <v>0</v>
      </c>
      <c r="L24" s="243">
        <v>12</v>
      </c>
      <c r="M24" s="243">
        <f>G24*(1+L24/100)</f>
        <v>0</v>
      </c>
      <c r="N24" s="241">
        <v>0</v>
      </c>
      <c r="O24" s="241">
        <f>ROUND(E24*N24,2)</f>
        <v>0</v>
      </c>
      <c r="P24" s="241">
        <v>0</v>
      </c>
      <c r="Q24" s="241">
        <f>ROUND(E24*P24,2)</f>
        <v>0</v>
      </c>
      <c r="R24" s="243"/>
      <c r="S24" s="243" t="s">
        <v>166</v>
      </c>
      <c r="T24" s="244" t="s">
        <v>167</v>
      </c>
      <c r="U24" s="224">
        <v>0</v>
      </c>
      <c r="V24" s="224">
        <f>ROUND(E24*U24,2)</f>
        <v>0</v>
      </c>
      <c r="W24" s="224"/>
      <c r="X24" s="224" t="s">
        <v>147</v>
      </c>
      <c r="Y24" s="224" t="s">
        <v>148</v>
      </c>
      <c r="Z24" s="214"/>
      <c r="AA24" s="214"/>
      <c r="AB24" s="214"/>
      <c r="AC24" s="214"/>
      <c r="AD24" s="214"/>
      <c r="AE24" s="214"/>
      <c r="AF24" s="214"/>
      <c r="AG24" s="214" t="s">
        <v>149</v>
      </c>
      <c r="AH24" s="214"/>
      <c r="AI24" s="214"/>
      <c r="AJ24" s="214"/>
      <c r="AK24" s="214"/>
      <c r="AL24" s="214"/>
      <c r="AM24" s="214"/>
      <c r="AN24" s="214"/>
      <c r="AO24" s="214"/>
      <c r="AP24" s="214"/>
      <c r="AQ24" s="214"/>
      <c r="AR24" s="214"/>
      <c r="AS24" s="214"/>
      <c r="AT24" s="214"/>
      <c r="AU24" s="214"/>
      <c r="AV24" s="214"/>
      <c r="AW24" s="214"/>
      <c r="AX24" s="214"/>
      <c r="AY24" s="214"/>
      <c r="AZ24" s="214"/>
      <c r="BA24" s="214"/>
      <c r="BB24" s="214"/>
      <c r="BC24" s="214"/>
      <c r="BD24" s="214"/>
      <c r="BE24" s="214"/>
      <c r="BF24" s="214"/>
      <c r="BG24" s="214"/>
      <c r="BH24" s="214"/>
    </row>
    <row r="25" spans="1:60" outlineLevel="2" x14ac:dyDescent="0.2">
      <c r="A25" s="221"/>
      <c r="B25" s="222"/>
      <c r="C25" s="253" t="s">
        <v>303</v>
      </c>
      <c r="D25" s="247"/>
      <c r="E25" s="247"/>
      <c r="F25" s="247"/>
      <c r="G25" s="247"/>
      <c r="H25" s="224"/>
      <c r="I25" s="224"/>
      <c r="J25" s="224"/>
      <c r="K25" s="224"/>
      <c r="L25" s="224"/>
      <c r="M25" s="224"/>
      <c r="N25" s="223"/>
      <c r="O25" s="223"/>
      <c r="P25" s="223"/>
      <c r="Q25" s="223"/>
      <c r="R25" s="224"/>
      <c r="S25" s="224"/>
      <c r="T25" s="224"/>
      <c r="U25" s="224"/>
      <c r="V25" s="224"/>
      <c r="W25" s="224"/>
      <c r="X25" s="224"/>
      <c r="Y25" s="224"/>
      <c r="Z25" s="214"/>
      <c r="AA25" s="214"/>
      <c r="AB25" s="214"/>
      <c r="AC25" s="214"/>
      <c r="AD25" s="214"/>
      <c r="AE25" s="214"/>
      <c r="AF25" s="214"/>
      <c r="AG25" s="214" t="s">
        <v>169</v>
      </c>
      <c r="AH25" s="214"/>
      <c r="AI25" s="214"/>
      <c r="AJ25" s="214"/>
      <c r="AK25" s="214"/>
      <c r="AL25" s="214"/>
      <c r="AM25" s="214"/>
      <c r="AN25" s="214"/>
      <c r="AO25" s="214"/>
      <c r="AP25" s="214"/>
      <c r="AQ25" s="214"/>
      <c r="AR25" s="214"/>
      <c r="AS25" s="214"/>
      <c r="AT25" s="214"/>
      <c r="AU25" s="214"/>
      <c r="AV25" s="214"/>
      <c r="AW25" s="214"/>
      <c r="AX25" s="214"/>
      <c r="AY25" s="214"/>
      <c r="AZ25" s="214"/>
      <c r="BA25" s="214"/>
      <c r="BB25" s="214"/>
      <c r="BC25" s="214"/>
      <c r="BD25" s="214"/>
      <c r="BE25" s="214"/>
      <c r="BF25" s="214"/>
      <c r="BG25" s="214"/>
      <c r="BH25" s="214"/>
    </row>
    <row r="26" spans="1:60" outlineLevel="1" x14ac:dyDescent="0.2">
      <c r="A26" s="259">
        <v>10</v>
      </c>
      <c r="B26" s="260" t="s">
        <v>304</v>
      </c>
      <c r="C26" s="266" t="s">
        <v>305</v>
      </c>
      <c r="D26" s="261" t="s">
        <v>157</v>
      </c>
      <c r="E26" s="262">
        <v>18</v>
      </c>
      <c r="F26" s="263"/>
      <c r="G26" s="264">
        <f>ROUND(E26*F26,2)</f>
        <v>0</v>
      </c>
      <c r="H26" s="263"/>
      <c r="I26" s="264">
        <f>ROUND(E26*H26,2)</f>
        <v>0</v>
      </c>
      <c r="J26" s="263"/>
      <c r="K26" s="264">
        <f>ROUND(E26*J26,2)</f>
        <v>0</v>
      </c>
      <c r="L26" s="264">
        <v>12</v>
      </c>
      <c r="M26" s="264">
        <f>G26*(1+L26/100)</f>
        <v>0</v>
      </c>
      <c r="N26" s="262">
        <v>0</v>
      </c>
      <c r="O26" s="262">
        <f>ROUND(E26*N26,2)</f>
        <v>0</v>
      </c>
      <c r="P26" s="262">
        <v>0</v>
      </c>
      <c r="Q26" s="262">
        <f>ROUND(E26*P26,2)</f>
        <v>0</v>
      </c>
      <c r="R26" s="264"/>
      <c r="S26" s="264" t="s">
        <v>166</v>
      </c>
      <c r="T26" s="265" t="s">
        <v>167</v>
      </c>
      <c r="U26" s="224">
        <v>0</v>
      </c>
      <c r="V26" s="224">
        <f>ROUND(E26*U26,2)</f>
        <v>0</v>
      </c>
      <c r="W26" s="224"/>
      <c r="X26" s="224" t="s">
        <v>147</v>
      </c>
      <c r="Y26" s="224" t="s">
        <v>148</v>
      </c>
      <c r="Z26" s="214"/>
      <c r="AA26" s="214"/>
      <c r="AB26" s="214"/>
      <c r="AC26" s="214"/>
      <c r="AD26" s="214"/>
      <c r="AE26" s="214"/>
      <c r="AF26" s="214"/>
      <c r="AG26" s="214" t="s">
        <v>149</v>
      </c>
      <c r="AH26" s="214"/>
      <c r="AI26" s="214"/>
      <c r="AJ26" s="214"/>
      <c r="AK26" s="214"/>
      <c r="AL26" s="214"/>
      <c r="AM26" s="214"/>
      <c r="AN26" s="214"/>
      <c r="AO26" s="214"/>
      <c r="AP26" s="214"/>
      <c r="AQ26" s="214"/>
      <c r="AR26" s="214"/>
      <c r="AS26" s="214"/>
      <c r="AT26" s="214"/>
      <c r="AU26" s="214"/>
      <c r="AV26" s="214"/>
      <c r="AW26" s="214"/>
      <c r="AX26" s="214"/>
      <c r="AY26" s="214"/>
      <c r="AZ26" s="214"/>
      <c r="BA26" s="214"/>
      <c r="BB26" s="214"/>
      <c r="BC26" s="214"/>
      <c r="BD26" s="214"/>
      <c r="BE26" s="214"/>
      <c r="BF26" s="214"/>
      <c r="BG26" s="214"/>
      <c r="BH26" s="214"/>
    </row>
    <row r="27" spans="1:60" outlineLevel="1" x14ac:dyDescent="0.2">
      <c r="A27" s="238">
        <v>11</v>
      </c>
      <c r="B27" s="239" t="s">
        <v>306</v>
      </c>
      <c r="C27" s="250" t="s">
        <v>307</v>
      </c>
      <c r="D27" s="240" t="s">
        <v>297</v>
      </c>
      <c r="E27" s="241">
        <v>1</v>
      </c>
      <c r="F27" s="242"/>
      <c r="G27" s="243">
        <f>ROUND(E27*F27,2)</f>
        <v>0</v>
      </c>
      <c r="H27" s="242"/>
      <c r="I27" s="243">
        <f>ROUND(E27*H27,2)</f>
        <v>0</v>
      </c>
      <c r="J27" s="242"/>
      <c r="K27" s="243">
        <f>ROUND(E27*J27,2)</f>
        <v>0</v>
      </c>
      <c r="L27" s="243">
        <v>12</v>
      </c>
      <c r="M27" s="243">
        <f>G27*(1+L27/100)</f>
        <v>0</v>
      </c>
      <c r="N27" s="241">
        <v>0</v>
      </c>
      <c r="O27" s="241">
        <f>ROUND(E27*N27,2)</f>
        <v>0</v>
      </c>
      <c r="P27" s="241">
        <v>0</v>
      </c>
      <c r="Q27" s="241">
        <f>ROUND(E27*P27,2)</f>
        <v>0</v>
      </c>
      <c r="R27" s="243"/>
      <c r="S27" s="243" t="s">
        <v>166</v>
      </c>
      <c r="T27" s="244" t="s">
        <v>167</v>
      </c>
      <c r="U27" s="224">
        <v>0</v>
      </c>
      <c r="V27" s="224">
        <f>ROUND(E27*U27,2)</f>
        <v>0</v>
      </c>
      <c r="W27" s="224"/>
      <c r="X27" s="224" t="s">
        <v>147</v>
      </c>
      <c r="Y27" s="224" t="s">
        <v>148</v>
      </c>
      <c r="Z27" s="214"/>
      <c r="AA27" s="214"/>
      <c r="AB27" s="214"/>
      <c r="AC27" s="214"/>
      <c r="AD27" s="214"/>
      <c r="AE27" s="214"/>
      <c r="AF27" s="214"/>
      <c r="AG27" s="214" t="s">
        <v>149</v>
      </c>
      <c r="AH27" s="214"/>
      <c r="AI27" s="214"/>
      <c r="AJ27" s="214"/>
      <c r="AK27" s="214"/>
      <c r="AL27" s="214"/>
      <c r="AM27" s="214"/>
      <c r="AN27" s="214"/>
      <c r="AO27" s="214"/>
      <c r="AP27" s="214"/>
      <c r="AQ27" s="214"/>
      <c r="AR27" s="214"/>
      <c r="AS27" s="214"/>
      <c r="AT27" s="214"/>
      <c r="AU27" s="214"/>
      <c r="AV27" s="214"/>
      <c r="AW27" s="214"/>
      <c r="AX27" s="214"/>
      <c r="AY27" s="214"/>
      <c r="AZ27" s="214"/>
      <c r="BA27" s="214"/>
      <c r="BB27" s="214"/>
      <c r="BC27" s="214"/>
      <c r="BD27" s="214"/>
      <c r="BE27" s="214"/>
      <c r="BF27" s="214"/>
      <c r="BG27" s="214"/>
      <c r="BH27" s="214"/>
    </row>
    <row r="28" spans="1:60" outlineLevel="2" x14ac:dyDescent="0.2">
      <c r="A28" s="221"/>
      <c r="B28" s="222"/>
      <c r="C28" s="253" t="s">
        <v>308</v>
      </c>
      <c r="D28" s="247"/>
      <c r="E28" s="247"/>
      <c r="F28" s="247"/>
      <c r="G28" s="247"/>
      <c r="H28" s="224"/>
      <c r="I28" s="224"/>
      <c r="J28" s="224"/>
      <c r="K28" s="224"/>
      <c r="L28" s="224"/>
      <c r="M28" s="224"/>
      <c r="N28" s="223"/>
      <c r="O28" s="223"/>
      <c r="P28" s="223"/>
      <c r="Q28" s="223"/>
      <c r="R28" s="224"/>
      <c r="S28" s="224"/>
      <c r="T28" s="224"/>
      <c r="U28" s="224"/>
      <c r="V28" s="224"/>
      <c r="W28" s="224"/>
      <c r="X28" s="224"/>
      <c r="Y28" s="224"/>
      <c r="Z28" s="214"/>
      <c r="AA28" s="214"/>
      <c r="AB28" s="214"/>
      <c r="AC28" s="214"/>
      <c r="AD28" s="214"/>
      <c r="AE28" s="214"/>
      <c r="AF28" s="214"/>
      <c r="AG28" s="214" t="s">
        <v>169</v>
      </c>
      <c r="AH28" s="214"/>
      <c r="AI28" s="214"/>
      <c r="AJ28" s="214"/>
      <c r="AK28" s="214"/>
      <c r="AL28" s="214"/>
      <c r="AM28" s="214"/>
      <c r="AN28" s="214"/>
      <c r="AO28" s="214"/>
      <c r="AP28" s="214"/>
      <c r="AQ28" s="214"/>
      <c r="AR28" s="214"/>
      <c r="AS28" s="214"/>
      <c r="AT28" s="214"/>
      <c r="AU28" s="214"/>
      <c r="AV28" s="214"/>
      <c r="AW28" s="214"/>
      <c r="AX28" s="214"/>
      <c r="AY28" s="214"/>
      <c r="AZ28" s="214"/>
      <c r="BA28" s="214"/>
      <c r="BB28" s="214"/>
      <c r="BC28" s="214"/>
      <c r="BD28" s="214"/>
      <c r="BE28" s="214"/>
      <c r="BF28" s="214"/>
      <c r="BG28" s="214"/>
      <c r="BH28" s="214"/>
    </row>
    <row r="29" spans="1:60" outlineLevel="1" x14ac:dyDescent="0.2">
      <c r="A29" s="238">
        <v>12</v>
      </c>
      <c r="B29" s="239" t="s">
        <v>309</v>
      </c>
      <c r="C29" s="250" t="s">
        <v>310</v>
      </c>
      <c r="D29" s="240" t="s">
        <v>297</v>
      </c>
      <c r="E29" s="241">
        <v>1</v>
      </c>
      <c r="F29" s="242"/>
      <c r="G29" s="243">
        <f>ROUND(E29*F29,2)</f>
        <v>0</v>
      </c>
      <c r="H29" s="242"/>
      <c r="I29" s="243">
        <f>ROUND(E29*H29,2)</f>
        <v>0</v>
      </c>
      <c r="J29" s="242"/>
      <c r="K29" s="243">
        <f>ROUND(E29*J29,2)</f>
        <v>0</v>
      </c>
      <c r="L29" s="243">
        <v>12</v>
      </c>
      <c r="M29" s="243">
        <f>G29*(1+L29/100)</f>
        <v>0</v>
      </c>
      <c r="N29" s="241">
        <v>0</v>
      </c>
      <c r="O29" s="241">
        <f>ROUND(E29*N29,2)</f>
        <v>0</v>
      </c>
      <c r="P29" s="241">
        <v>0</v>
      </c>
      <c r="Q29" s="241">
        <f>ROUND(E29*P29,2)</f>
        <v>0</v>
      </c>
      <c r="R29" s="243"/>
      <c r="S29" s="243" t="s">
        <v>166</v>
      </c>
      <c r="T29" s="244" t="s">
        <v>167</v>
      </c>
      <c r="U29" s="224">
        <v>0</v>
      </c>
      <c r="V29" s="224">
        <f>ROUND(E29*U29,2)</f>
        <v>0</v>
      </c>
      <c r="W29" s="224"/>
      <c r="X29" s="224" t="s">
        <v>147</v>
      </c>
      <c r="Y29" s="224" t="s">
        <v>148</v>
      </c>
      <c r="Z29" s="214"/>
      <c r="AA29" s="214"/>
      <c r="AB29" s="214"/>
      <c r="AC29" s="214"/>
      <c r="AD29" s="214"/>
      <c r="AE29" s="214"/>
      <c r="AF29" s="214"/>
      <c r="AG29" s="214" t="s">
        <v>149</v>
      </c>
      <c r="AH29" s="214"/>
      <c r="AI29" s="214"/>
      <c r="AJ29" s="214"/>
      <c r="AK29" s="214"/>
      <c r="AL29" s="214"/>
      <c r="AM29" s="214"/>
      <c r="AN29" s="214"/>
      <c r="AO29" s="214"/>
      <c r="AP29" s="214"/>
      <c r="AQ29" s="214"/>
      <c r="AR29" s="214"/>
      <c r="AS29" s="214"/>
      <c r="AT29" s="214"/>
      <c r="AU29" s="214"/>
      <c r="AV29" s="214"/>
      <c r="AW29" s="214"/>
      <c r="AX29" s="214"/>
      <c r="AY29" s="214"/>
      <c r="AZ29" s="214"/>
      <c r="BA29" s="214"/>
      <c r="BB29" s="214"/>
      <c r="BC29" s="214"/>
      <c r="BD29" s="214"/>
      <c r="BE29" s="214"/>
      <c r="BF29" s="214"/>
      <c r="BG29" s="214"/>
      <c r="BH29" s="214"/>
    </row>
    <row r="30" spans="1:60" outlineLevel="2" x14ac:dyDescent="0.2">
      <c r="A30" s="221"/>
      <c r="B30" s="222"/>
      <c r="C30" s="253" t="s">
        <v>311</v>
      </c>
      <c r="D30" s="247"/>
      <c r="E30" s="247"/>
      <c r="F30" s="247"/>
      <c r="G30" s="247"/>
      <c r="H30" s="224"/>
      <c r="I30" s="224"/>
      <c r="J30" s="224"/>
      <c r="K30" s="224"/>
      <c r="L30" s="224"/>
      <c r="M30" s="224"/>
      <c r="N30" s="223"/>
      <c r="O30" s="223"/>
      <c r="P30" s="223"/>
      <c r="Q30" s="223"/>
      <c r="R30" s="224"/>
      <c r="S30" s="224"/>
      <c r="T30" s="224"/>
      <c r="U30" s="224"/>
      <c r="V30" s="224"/>
      <c r="W30" s="224"/>
      <c r="X30" s="224"/>
      <c r="Y30" s="224"/>
      <c r="Z30" s="214"/>
      <c r="AA30" s="214"/>
      <c r="AB30" s="214"/>
      <c r="AC30" s="214"/>
      <c r="AD30" s="214"/>
      <c r="AE30" s="214"/>
      <c r="AF30" s="214"/>
      <c r="AG30" s="214" t="s">
        <v>169</v>
      </c>
      <c r="AH30" s="214"/>
      <c r="AI30" s="214"/>
      <c r="AJ30" s="214"/>
      <c r="AK30" s="214"/>
      <c r="AL30" s="214"/>
      <c r="AM30" s="214"/>
      <c r="AN30" s="214"/>
      <c r="AO30" s="214"/>
      <c r="AP30" s="214"/>
      <c r="AQ30" s="214"/>
      <c r="AR30" s="214"/>
      <c r="AS30" s="214"/>
      <c r="AT30" s="214"/>
      <c r="AU30" s="214"/>
      <c r="AV30" s="214"/>
      <c r="AW30" s="214"/>
      <c r="AX30" s="214"/>
      <c r="AY30" s="214"/>
      <c r="AZ30" s="214"/>
      <c r="BA30" s="214"/>
      <c r="BB30" s="214"/>
      <c r="BC30" s="214"/>
      <c r="BD30" s="214"/>
      <c r="BE30" s="214"/>
      <c r="BF30" s="214"/>
      <c r="BG30" s="214"/>
      <c r="BH30" s="214"/>
    </row>
    <row r="31" spans="1:60" outlineLevel="1" x14ac:dyDescent="0.2">
      <c r="A31" s="238">
        <v>13</v>
      </c>
      <c r="B31" s="239" t="s">
        <v>312</v>
      </c>
      <c r="C31" s="250" t="s">
        <v>313</v>
      </c>
      <c r="D31" s="240" t="s">
        <v>297</v>
      </c>
      <c r="E31" s="241">
        <v>1</v>
      </c>
      <c r="F31" s="242"/>
      <c r="G31" s="243">
        <f>ROUND(E31*F31,2)</f>
        <v>0</v>
      </c>
      <c r="H31" s="242"/>
      <c r="I31" s="243">
        <f>ROUND(E31*H31,2)</f>
        <v>0</v>
      </c>
      <c r="J31" s="242"/>
      <c r="K31" s="243">
        <f>ROUND(E31*J31,2)</f>
        <v>0</v>
      </c>
      <c r="L31" s="243">
        <v>12</v>
      </c>
      <c r="M31" s="243">
        <f>G31*(1+L31/100)</f>
        <v>0</v>
      </c>
      <c r="N31" s="241">
        <v>0</v>
      </c>
      <c r="O31" s="241">
        <f>ROUND(E31*N31,2)</f>
        <v>0</v>
      </c>
      <c r="P31" s="241">
        <v>0</v>
      </c>
      <c r="Q31" s="241">
        <f>ROUND(E31*P31,2)</f>
        <v>0</v>
      </c>
      <c r="R31" s="243"/>
      <c r="S31" s="243" t="s">
        <v>166</v>
      </c>
      <c r="T31" s="244" t="s">
        <v>167</v>
      </c>
      <c r="U31" s="224">
        <v>0</v>
      </c>
      <c r="V31" s="224">
        <f>ROUND(E31*U31,2)</f>
        <v>0</v>
      </c>
      <c r="W31" s="224"/>
      <c r="X31" s="224" t="s">
        <v>147</v>
      </c>
      <c r="Y31" s="224" t="s">
        <v>148</v>
      </c>
      <c r="Z31" s="214"/>
      <c r="AA31" s="214"/>
      <c r="AB31" s="214"/>
      <c r="AC31" s="214"/>
      <c r="AD31" s="214"/>
      <c r="AE31" s="214"/>
      <c r="AF31" s="214"/>
      <c r="AG31" s="214" t="s">
        <v>149</v>
      </c>
      <c r="AH31" s="214"/>
      <c r="AI31" s="214"/>
      <c r="AJ31" s="214"/>
      <c r="AK31" s="214"/>
      <c r="AL31" s="214"/>
      <c r="AM31" s="214"/>
      <c r="AN31" s="214"/>
      <c r="AO31" s="214"/>
      <c r="AP31" s="214"/>
      <c r="AQ31" s="214"/>
      <c r="AR31" s="214"/>
      <c r="AS31" s="214"/>
      <c r="AT31" s="214"/>
      <c r="AU31" s="214"/>
      <c r="AV31" s="214"/>
      <c r="AW31" s="214"/>
      <c r="AX31" s="214"/>
      <c r="AY31" s="214"/>
      <c r="AZ31" s="214"/>
      <c r="BA31" s="214"/>
      <c r="BB31" s="214"/>
      <c r="BC31" s="214"/>
      <c r="BD31" s="214"/>
      <c r="BE31" s="214"/>
      <c r="BF31" s="214"/>
      <c r="BG31" s="214"/>
      <c r="BH31" s="214"/>
    </row>
    <row r="32" spans="1:60" outlineLevel="2" x14ac:dyDescent="0.2">
      <c r="A32" s="221"/>
      <c r="B32" s="222"/>
      <c r="C32" s="253" t="s">
        <v>311</v>
      </c>
      <c r="D32" s="247"/>
      <c r="E32" s="247"/>
      <c r="F32" s="247"/>
      <c r="G32" s="247"/>
      <c r="H32" s="224"/>
      <c r="I32" s="224"/>
      <c r="J32" s="224"/>
      <c r="K32" s="224"/>
      <c r="L32" s="224"/>
      <c r="M32" s="224"/>
      <c r="N32" s="223"/>
      <c r="O32" s="223"/>
      <c r="P32" s="223"/>
      <c r="Q32" s="223"/>
      <c r="R32" s="224"/>
      <c r="S32" s="224"/>
      <c r="T32" s="224"/>
      <c r="U32" s="224"/>
      <c r="V32" s="224"/>
      <c r="W32" s="224"/>
      <c r="X32" s="224"/>
      <c r="Y32" s="224"/>
      <c r="Z32" s="214"/>
      <c r="AA32" s="214"/>
      <c r="AB32" s="214"/>
      <c r="AC32" s="214"/>
      <c r="AD32" s="214"/>
      <c r="AE32" s="214"/>
      <c r="AF32" s="214"/>
      <c r="AG32" s="214" t="s">
        <v>169</v>
      </c>
      <c r="AH32" s="214"/>
      <c r="AI32" s="214"/>
      <c r="AJ32" s="214"/>
      <c r="AK32" s="214"/>
      <c r="AL32" s="214"/>
      <c r="AM32" s="214"/>
      <c r="AN32" s="214"/>
      <c r="AO32" s="214"/>
      <c r="AP32" s="214"/>
      <c r="AQ32" s="214"/>
      <c r="AR32" s="214"/>
      <c r="AS32" s="214"/>
      <c r="AT32" s="214"/>
      <c r="AU32" s="214"/>
      <c r="AV32" s="214"/>
      <c r="AW32" s="214"/>
      <c r="AX32" s="214"/>
      <c r="AY32" s="214"/>
      <c r="AZ32" s="214"/>
      <c r="BA32" s="214"/>
      <c r="BB32" s="214"/>
      <c r="BC32" s="214"/>
      <c r="BD32" s="214"/>
      <c r="BE32" s="214"/>
      <c r="BF32" s="214"/>
      <c r="BG32" s="214"/>
      <c r="BH32" s="214"/>
    </row>
    <row r="33" spans="1:60" outlineLevel="1" x14ac:dyDescent="0.2">
      <c r="A33" s="259">
        <v>14</v>
      </c>
      <c r="B33" s="260" t="s">
        <v>314</v>
      </c>
      <c r="C33" s="266" t="s">
        <v>315</v>
      </c>
      <c r="D33" s="261" t="s">
        <v>316</v>
      </c>
      <c r="E33" s="262">
        <v>1</v>
      </c>
      <c r="F33" s="263"/>
      <c r="G33" s="264">
        <f>ROUND(E33*F33,2)</f>
        <v>0</v>
      </c>
      <c r="H33" s="263"/>
      <c r="I33" s="264">
        <f>ROUND(E33*H33,2)</f>
        <v>0</v>
      </c>
      <c r="J33" s="263"/>
      <c r="K33" s="264">
        <f>ROUND(E33*J33,2)</f>
        <v>0</v>
      </c>
      <c r="L33" s="264">
        <v>12</v>
      </c>
      <c r="M33" s="264">
        <f>G33*(1+L33/100)</f>
        <v>0</v>
      </c>
      <c r="N33" s="262">
        <v>0</v>
      </c>
      <c r="O33" s="262">
        <f>ROUND(E33*N33,2)</f>
        <v>0</v>
      </c>
      <c r="P33" s="262">
        <v>0</v>
      </c>
      <c r="Q33" s="262">
        <f>ROUND(E33*P33,2)</f>
        <v>0</v>
      </c>
      <c r="R33" s="264"/>
      <c r="S33" s="264" t="s">
        <v>166</v>
      </c>
      <c r="T33" s="265" t="s">
        <v>167</v>
      </c>
      <c r="U33" s="224">
        <v>0</v>
      </c>
      <c r="V33" s="224">
        <f>ROUND(E33*U33,2)</f>
        <v>0</v>
      </c>
      <c r="W33" s="224"/>
      <c r="X33" s="224" t="s">
        <v>147</v>
      </c>
      <c r="Y33" s="224" t="s">
        <v>148</v>
      </c>
      <c r="Z33" s="214"/>
      <c r="AA33" s="214"/>
      <c r="AB33" s="214"/>
      <c r="AC33" s="214"/>
      <c r="AD33" s="214"/>
      <c r="AE33" s="214"/>
      <c r="AF33" s="214"/>
      <c r="AG33" s="214" t="s">
        <v>149</v>
      </c>
      <c r="AH33" s="214"/>
      <c r="AI33" s="214"/>
      <c r="AJ33" s="214"/>
      <c r="AK33" s="214"/>
      <c r="AL33" s="214"/>
      <c r="AM33" s="214"/>
      <c r="AN33" s="214"/>
      <c r="AO33" s="214"/>
      <c r="AP33" s="214"/>
      <c r="AQ33" s="214"/>
      <c r="AR33" s="214"/>
      <c r="AS33" s="214"/>
      <c r="AT33" s="214"/>
      <c r="AU33" s="214"/>
      <c r="AV33" s="214"/>
      <c r="AW33" s="214"/>
      <c r="AX33" s="214"/>
      <c r="AY33" s="214"/>
      <c r="AZ33" s="214"/>
      <c r="BA33" s="214"/>
      <c r="BB33" s="214"/>
      <c r="BC33" s="214"/>
      <c r="BD33" s="214"/>
      <c r="BE33" s="214"/>
      <c r="BF33" s="214"/>
      <c r="BG33" s="214"/>
      <c r="BH33" s="214"/>
    </row>
    <row r="34" spans="1:60" outlineLevel="1" x14ac:dyDescent="0.2">
      <c r="A34" s="259">
        <v>15</v>
      </c>
      <c r="B34" s="260" t="s">
        <v>317</v>
      </c>
      <c r="C34" s="266" t="s">
        <v>318</v>
      </c>
      <c r="D34" s="261" t="s">
        <v>316</v>
      </c>
      <c r="E34" s="262">
        <v>1</v>
      </c>
      <c r="F34" s="263"/>
      <c r="G34" s="264">
        <f>ROUND(E34*F34,2)</f>
        <v>0</v>
      </c>
      <c r="H34" s="263"/>
      <c r="I34" s="264">
        <f>ROUND(E34*H34,2)</f>
        <v>0</v>
      </c>
      <c r="J34" s="263"/>
      <c r="K34" s="264">
        <f>ROUND(E34*J34,2)</f>
        <v>0</v>
      </c>
      <c r="L34" s="264">
        <v>12</v>
      </c>
      <c r="M34" s="264">
        <f>G34*(1+L34/100)</f>
        <v>0</v>
      </c>
      <c r="N34" s="262">
        <v>0</v>
      </c>
      <c r="O34" s="262">
        <f>ROUND(E34*N34,2)</f>
        <v>0</v>
      </c>
      <c r="P34" s="262">
        <v>0</v>
      </c>
      <c r="Q34" s="262">
        <f>ROUND(E34*P34,2)</f>
        <v>0</v>
      </c>
      <c r="R34" s="264"/>
      <c r="S34" s="264" t="s">
        <v>166</v>
      </c>
      <c r="T34" s="265" t="s">
        <v>167</v>
      </c>
      <c r="U34" s="224">
        <v>0</v>
      </c>
      <c r="V34" s="224">
        <f>ROUND(E34*U34,2)</f>
        <v>0</v>
      </c>
      <c r="W34" s="224"/>
      <c r="X34" s="224" t="s">
        <v>147</v>
      </c>
      <c r="Y34" s="224" t="s">
        <v>148</v>
      </c>
      <c r="Z34" s="214"/>
      <c r="AA34" s="214"/>
      <c r="AB34" s="214"/>
      <c r="AC34" s="214"/>
      <c r="AD34" s="214"/>
      <c r="AE34" s="214"/>
      <c r="AF34" s="214"/>
      <c r="AG34" s="214" t="s">
        <v>149</v>
      </c>
      <c r="AH34" s="214"/>
      <c r="AI34" s="214"/>
      <c r="AJ34" s="214"/>
      <c r="AK34" s="214"/>
      <c r="AL34" s="214"/>
      <c r="AM34" s="214"/>
      <c r="AN34" s="214"/>
      <c r="AO34" s="214"/>
      <c r="AP34" s="214"/>
      <c r="AQ34" s="214"/>
      <c r="AR34" s="214"/>
      <c r="AS34" s="214"/>
      <c r="AT34" s="214"/>
      <c r="AU34" s="214"/>
      <c r="AV34" s="214"/>
      <c r="AW34" s="214"/>
      <c r="AX34" s="214"/>
      <c r="AY34" s="214"/>
      <c r="AZ34" s="214"/>
      <c r="BA34" s="214"/>
      <c r="BB34" s="214"/>
      <c r="BC34" s="214"/>
      <c r="BD34" s="214"/>
      <c r="BE34" s="214"/>
      <c r="BF34" s="214"/>
      <c r="BG34" s="214"/>
      <c r="BH34" s="214"/>
    </row>
    <row r="35" spans="1:60" outlineLevel="1" x14ac:dyDescent="0.2">
      <c r="A35" s="259">
        <v>16</v>
      </c>
      <c r="B35" s="260" t="s">
        <v>319</v>
      </c>
      <c r="C35" s="266" t="s">
        <v>320</v>
      </c>
      <c r="D35" s="261" t="s">
        <v>316</v>
      </c>
      <c r="E35" s="262">
        <v>1</v>
      </c>
      <c r="F35" s="263"/>
      <c r="G35" s="264">
        <f>ROUND(E35*F35,2)</f>
        <v>0</v>
      </c>
      <c r="H35" s="263"/>
      <c r="I35" s="264">
        <f>ROUND(E35*H35,2)</f>
        <v>0</v>
      </c>
      <c r="J35" s="263"/>
      <c r="K35" s="264">
        <f>ROUND(E35*J35,2)</f>
        <v>0</v>
      </c>
      <c r="L35" s="264">
        <v>12</v>
      </c>
      <c r="M35" s="264">
        <f>G35*(1+L35/100)</f>
        <v>0</v>
      </c>
      <c r="N35" s="262">
        <v>0</v>
      </c>
      <c r="O35" s="262">
        <f>ROUND(E35*N35,2)</f>
        <v>0</v>
      </c>
      <c r="P35" s="262">
        <v>0</v>
      </c>
      <c r="Q35" s="262">
        <f>ROUND(E35*P35,2)</f>
        <v>0</v>
      </c>
      <c r="R35" s="264"/>
      <c r="S35" s="264" t="s">
        <v>166</v>
      </c>
      <c r="T35" s="265" t="s">
        <v>167</v>
      </c>
      <c r="U35" s="224">
        <v>0</v>
      </c>
      <c r="V35" s="224">
        <f>ROUND(E35*U35,2)</f>
        <v>0</v>
      </c>
      <c r="W35" s="224"/>
      <c r="X35" s="224" t="s">
        <v>147</v>
      </c>
      <c r="Y35" s="224" t="s">
        <v>148</v>
      </c>
      <c r="Z35" s="214"/>
      <c r="AA35" s="214"/>
      <c r="AB35" s="214"/>
      <c r="AC35" s="214"/>
      <c r="AD35" s="214"/>
      <c r="AE35" s="214"/>
      <c r="AF35" s="214"/>
      <c r="AG35" s="214" t="s">
        <v>149</v>
      </c>
      <c r="AH35" s="214"/>
      <c r="AI35" s="214"/>
      <c r="AJ35" s="214"/>
      <c r="AK35" s="214"/>
      <c r="AL35" s="214"/>
      <c r="AM35" s="214"/>
      <c r="AN35" s="214"/>
      <c r="AO35" s="214"/>
      <c r="AP35" s="214"/>
      <c r="AQ35" s="214"/>
      <c r="AR35" s="214"/>
      <c r="AS35" s="214"/>
      <c r="AT35" s="214"/>
      <c r="AU35" s="214"/>
      <c r="AV35" s="214"/>
      <c r="AW35" s="214"/>
      <c r="AX35" s="214"/>
      <c r="AY35" s="214"/>
      <c r="AZ35" s="214"/>
      <c r="BA35" s="214"/>
      <c r="BB35" s="214"/>
      <c r="BC35" s="214"/>
      <c r="BD35" s="214"/>
      <c r="BE35" s="214"/>
      <c r="BF35" s="214"/>
      <c r="BG35" s="214"/>
      <c r="BH35" s="214"/>
    </row>
    <row r="36" spans="1:60" x14ac:dyDescent="0.2">
      <c r="A36" s="231" t="s">
        <v>139</v>
      </c>
      <c r="B36" s="232" t="s">
        <v>104</v>
      </c>
      <c r="C36" s="249" t="s">
        <v>107</v>
      </c>
      <c r="D36" s="233"/>
      <c r="E36" s="234"/>
      <c r="F36" s="235"/>
      <c r="G36" s="235">
        <f>SUMIF(AG37:AG99,"&lt;&gt;NOR",G37:G99)</f>
        <v>0</v>
      </c>
      <c r="H36" s="235"/>
      <c r="I36" s="235">
        <f>SUM(I37:I99)</f>
        <v>0</v>
      </c>
      <c r="J36" s="235"/>
      <c r="K36" s="235">
        <f>SUM(K37:K99)</f>
        <v>0</v>
      </c>
      <c r="L36" s="235"/>
      <c r="M36" s="235">
        <f>SUM(M37:M99)</f>
        <v>0</v>
      </c>
      <c r="N36" s="234"/>
      <c r="O36" s="234">
        <f>SUM(O37:O99)</f>
        <v>0</v>
      </c>
      <c r="P36" s="234"/>
      <c r="Q36" s="234">
        <f>SUM(Q37:Q99)</f>
        <v>0</v>
      </c>
      <c r="R36" s="235"/>
      <c r="S36" s="235"/>
      <c r="T36" s="236"/>
      <c r="U36" s="230"/>
      <c r="V36" s="230">
        <f>SUM(V37:V99)</f>
        <v>0</v>
      </c>
      <c r="W36" s="230"/>
      <c r="X36" s="230"/>
      <c r="Y36" s="230"/>
      <c r="AG36" t="s">
        <v>140</v>
      </c>
    </row>
    <row r="37" spans="1:60" outlineLevel="1" x14ac:dyDescent="0.2">
      <c r="A37" s="259">
        <v>17</v>
      </c>
      <c r="B37" s="260" t="s">
        <v>321</v>
      </c>
      <c r="C37" s="266" t="s">
        <v>291</v>
      </c>
      <c r="D37" s="261" t="s">
        <v>282</v>
      </c>
      <c r="E37" s="262">
        <v>4</v>
      </c>
      <c r="F37" s="263"/>
      <c r="G37" s="264">
        <f>ROUND(E37*F37,2)</f>
        <v>0</v>
      </c>
      <c r="H37" s="263"/>
      <c r="I37" s="264">
        <f>ROUND(E37*H37,2)</f>
        <v>0</v>
      </c>
      <c r="J37" s="263"/>
      <c r="K37" s="264">
        <f>ROUND(E37*J37,2)</f>
        <v>0</v>
      </c>
      <c r="L37" s="264">
        <v>12</v>
      </c>
      <c r="M37" s="264">
        <f>G37*(1+L37/100)</f>
        <v>0</v>
      </c>
      <c r="N37" s="262">
        <v>0</v>
      </c>
      <c r="O37" s="262">
        <f>ROUND(E37*N37,2)</f>
        <v>0</v>
      </c>
      <c r="P37" s="262">
        <v>0</v>
      </c>
      <c r="Q37" s="262">
        <f>ROUND(E37*P37,2)</f>
        <v>0</v>
      </c>
      <c r="R37" s="264"/>
      <c r="S37" s="264" t="s">
        <v>166</v>
      </c>
      <c r="T37" s="265" t="s">
        <v>167</v>
      </c>
      <c r="U37" s="224">
        <v>0</v>
      </c>
      <c r="V37" s="224">
        <f>ROUND(E37*U37,2)</f>
        <v>0</v>
      </c>
      <c r="W37" s="224"/>
      <c r="X37" s="224" t="s">
        <v>147</v>
      </c>
      <c r="Y37" s="224" t="s">
        <v>148</v>
      </c>
      <c r="Z37" s="214"/>
      <c r="AA37" s="214"/>
      <c r="AB37" s="214"/>
      <c r="AC37" s="214"/>
      <c r="AD37" s="214"/>
      <c r="AE37" s="214"/>
      <c r="AF37" s="214"/>
      <c r="AG37" s="214" t="s">
        <v>149</v>
      </c>
      <c r="AH37" s="214"/>
      <c r="AI37" s="214"/>
      <c r="AJ37" s="214"/>
      <c r="AK37" s="214"/>
      <c r="AL37" s="214"/>
      <c r="AM37" s="214"/>
      <c r="AN37" s="214"/>
      <c r="AO37" s="214"/>
      <c r="AP37" s="214"/>
      <c r="AQ37" s="214"/>
      <c r="AR37" s="214"/>
      <c r="AS37" s="214"/>
      <c r="AT37" s="214"/>
      <c r="AU37" s="214"/>
      <c r="AV37" s="214"/>
      <c r="AW37" s="214"/>
      <c r="AX37" s="214"/>
      <c r="AY37" s="214"/>
      <c r="AZ37" s="214"/>
      <c r="BA37" s="214"/>
      <c r="BB37" s="214"/>
      <c r="BC37" s="214"/>
      <c r="BD37" s="214"/>
      <c r="BE37" s="214"/>
      <c r="BF37" s="214"/>
      <c r="BG37" s="214"/>
      <c r="BH37" s="214"/>
    </row>
    <row r="38" spans="1:60" outlineLevel="1" x14ac:dyDescent="0.2">
      <c r="A38" s="259">
        <v>18</v>
      </c>
      <c r="B38" s="260" t="s">
        <v>322</v>
      </c>
      <c r="C38" s="266" t="s">
        <v>323</v>
      </c>
      <c r="D38" s="261" t="s">
        <v>282</v>
      </c>
      <c r="E38" s="262">
        <v>4</v>
      </c>
      <c r="F38" s="263"/>
      <c r="G38" s="264">
        <f>ROUND(E38*F38,2)</f>
        <v>0</v>
      </c>
      <c r="H38" s="263"/>
      <c r="I38" s="264">
        <f>ROUND(E38*H38,2)</f>
        <v>0</v>
      </c>
      <c r="J38" s="263"/>
      <c r="K38" s="264">
        <f>ROUND(E38*J38,2)</f>
        <v>0</v>
      </c>
      <c r="L38" s="264">
        <v>12</v>
      </c>
      <c r="M38" s="264">
        <f>G38*(1+L38/100)</f>
        <v>0</v>
      </c>
      <c r="N38" s="262">
        <v>0</v>
      </c>
      <c r="O38" s="262">
        <f>ROUND(E38*N38,2)</f>
        <v>0</v>
      </c>
      <c r="P38" s="262">
        <v>0</v>
      </c>
      <c r="Q38" s="262">
        <f>ROUND(E38*P38,2)</f>
        <v>0</v>
      </c>
      <c r="R38" s="264"/>
      <c r="S38" s="264" t="s">
        <v>166</v>
      </c>
      <c r="T38" s="265" t="s">
        <v>167</v>
      </c>
      <c r="U38" s="224">
        <v>0</v>
      </c>
      <c r="V38" s="224">
        <f>ROUND(E38*U38,2)</f>
        <v>0</v>
      </c>
      <c r="W38" s="224"/>
      <c r="X38" s="224" t="s">
        <v>147</v>
      </c>
      <c r="Y38" s="224" t="s">
        <v>148</v>
      </c>
      <c r="Z38" s="214"/>
      <c r="AA38" s="214"/>
      <c r="AB38" s="214"/>
      <c r="AC38" s="214"/>
      <c r="AD38" s="214"/>
      <c r="AE38" s="214"/>
      <c r="AF38" s="214"/>
      <c r="AG38" s="214" t="s">
        <v>149</v>
      </c>
      <c r="AH38" s="214"/>
      <c r="AI38" s="214"/>
      <c r="AJ38" s="214"/>
      <c r="AK38" s="214"/>
      <c r="AL38" s="214"/>
      <c r="AM38" s="214"/>
      <c r="AN38" s="214"/>
      <c r="AO38" s="214"/>
      <c r="AP38" s="214"/>
      <c r="AQ38" s="214"/>
      <c r="AR38" s="214"/>
      <c r="AS38" s="214"/>
      <c r="AT38" s="214"/>
      <c r="AU38" s="214"/>
      <c r="AV38" s="214"/>
      <c r="AW38" s="214"/>
      <c r="AX38" s="214"/>
      <c r="AY38" s="214"/>
      <c r="AZ38" s="214"/>
      <c r="BA38" s="214"/>
      <c r="BB38" s="214"/>
      <c r="BC38" s="214"/>
      <c r="BD38" s="214"/>
      <c r="BE38" s="214"/>
      <c r="BF38" s="214"/>
      <c r="BG38" s="214"/>
      <c r="BH38" s="214"/>
    </row>
    <row r="39" spans="1:60" outlineLevel="1" x14ac:dyDescent="0.2">
      <c r="A39" s="238">
        <v>19</v>
      </c>
      <c r="B39" s="239" t="s">
        <v>324</v>
      </c>
      <c r="C39" s="250" t="s">
        <v>325</v>
      </c>
      <c r="D39" s="240" t="s">
        <v>157</v>
      </c>
      <c r="E39" s="241">
        <v>50</v>
      </c>
      <c r="F39" s="242"/>
      <c r="G39" s="243">
        <f>ROUND(E39*F39,2)</f>
        <v>0</v>
      </c>
      <c r="H39" s="242"/>
      <c r="I39" s="243">
        <f>ROUND(E39*H39,2)</f>
        <v>0</v>
      </c>
      <c r="J39" s="242"/>
      <c r="K39" s="243">
        <f>ROUND(E39*J39,2)</f>
        <v>0</v>
      </c>
      <c r="L39" s="243">
        <v>12</v>
      </c>
      <c r="M39" s="243">
        <f>G39*(1+L39/100)</f>
        <v>0</v>
      </c>
      <c r="N39" s="241">
        <v>0</v>
      </c>
      <c r="O39" s="241">
        <f>ROUND(E39*N39,2)</f>
        <v>0</v>
      </c>
      <c r="P39" s="241">
        <v>0</v>
      </c>
      <c r="Q39" s="241">
        <f>ROUND(E39*P39,2)</f>
        <v>0</v>
      </c>
      <c r="R39" s="243"/>
      <c r="S39" s="243" t="s">
        <v>166</v>
      </c>
      <c r="T39" s="244" t="s">
        <v>167</v>
      </c>
      <c r="U39" s="224">
        <v>0</v>
      </c>
      <c r="V39" s="224">
        <f>ROUND(E39*U39,2)</f>
        <v>0</v>
      </c>
      <c r="W39" s="224"/>
      <c r="X39" s="224" t="s">
        <v>147</v>
      </c>
      <c r="Y39" s="224" t="s">
        <v>148</v>
      </c>
      <c r="Z39" s="214"/>
      <c r="AA39" s="214"/>
      <c r="AB39" s="214"/>
      <c r="AC39" s="214"/>
      <c r="AD39" s="214"/>
      <c r="AE39" s="214"/>
      <c r="AF39" s="214"/>
      <c r="AG39" s="214" t="s">
        <v>149</v>
      </c>
      <c r="AH39" s="214"/>
      <c r="AI39" s="214"/>
      <c r="AJ39" s="214"/>
      <c r="AK39" s="214"/>
      <c r="AL39" s="214"/>
      <c r="AM39" s="214"/>
      <c r="AN39" s="214"/>
      <c r="AO39" s="214"/>
      <c r="AP39" s="214"/>
      <c r="AQ39" s="214"/>
      <c r="AR39" s="214"/>
      <c r="AS39" s="214"/>
      <c r="AT39" s="214"/>
      <c r="AU39" s="214"/>
      <c r="AV39" s="214"/>
      <c r="AW39" s="214"/>
      <c r="AX39" s="214"/>
      <c r="AY39" s="214"/>
      <c r="AZ39" s="214"/>
      <c r="BA39" s="214"/>
      <c r="BB39" s="214"/>
      <c r="BC39" s="214"/>
      <c r="BD39" s="214"/>
      <c r="BE39" s="214"/>
      <c r="BF39" s="214"/>
      <c r="BG39" s="214"/>
      <c r="BH39" s="214"/>
    </row>
    <row r="40" spans="1:60" outlineLevel="2" x14ac:dyDescent="0.2">
      <c r="A40" s="221"/>
      <c r="B40" s="222"/>
      <c r="C40" s="253" t="s">
        <v>326</v>
      </c>
      <c r="D40" s="247"/>
      <c r="E40" s="247"/>
      <c r="F40" s="247"/>
      <c r="G40" s="247"/>
      <c r="H40" s="224"/>
      <c r="I40" s="224"/>
      <c r="J40" s="224"/>
      <c r="K40" s="224"/>
      <c r="L40" s="224"/>
      <c r="M40" s="224"/>
      <c r="N40" s="223"/>
      <c r="O40" s="223"/>
      <c r="P40" s="223"/>
      <c r="Q40" s="223"/>
      <c r="R40" s="224"/>
      <c r="S40" s="224"/>
      <c r="T40" s="224"/>
      <c r="U40" s="224"/>
      <c r="V40" s="224"/>
      <c r="W40" s="224"/>
      <c r="X40" s="224"/>
      <c r="Y40" s="224"/>
      <c r="Z40" s="214"/>
      <c r="AA40" s="214"/>
      <c r="AB40" s="214"/>
      <c r="AC40" s="214"/>
      <c r="AD40" s="214"/>
      <c r="AE40" s="214"/>
      <c r="AF40" s="214"/>
      <c r="AG40" s="214" t="s">
        <v>169</v>
      </c>
      <c r="AH40" s="214"/>
      <c r="AI40" s="214"/>
      <c r="AJ40" s="214"/>
      <c r="AK40" s="214"/>
      <c r="AL40" s="214"/>
      <c r="AM40" s="214"/>
      <c r="AN40" s="214"/>
      <c r="AO40" s="214"/>
      <c r="AP40" s="214"/>
      <c r="AQ40" s="214"/>
      <c r="AR40" s="214"/>
      <c r="AS40" s="214"/>
      <c r="AT40" s="214"/>
      <c r="AU40" s="214"/>
      <c r="AV40" s="214"/>
      <c r="AW40" s="214"/>
      <c r="AX40" s="214"/>
      <c r="AY40" s="214"/>
      <c r="AZ40" s="214"/>
      <c r="BA40" s="214"/>
      <c r="BB40" s="214"/>
      <c r="BC40" s="214"/>
      <c r="BD40" s="214"/>
      <c r="BE40" s="214"/>
      <c r="BF40" s="214"/>
      <c r="BG40" s="214"/>
      <c r="BH40" s="214"/>
    </row>
    <row r="41" spans="1:60" outlineLevel="1" x14ac:dyDescent="0.2">
      <c r="A41" s="238">
        <v>20</v>
      </c>
      <c r="B41" s="239" t="s">
        <v>327</v>
      </c>
      <c r="C41" s="250" t="s">
        <v>328</v>
      </c>
      <c r="D41" s="240" t="s">
        <v>157</v>
      </c>
      <c r="E41" s="241">
        <v>10</v>
      </c>
      <c r="F41" s="242"/>
      <c r="G41" s="243">
        <f>ROUND(E41*F41,2)</f>
        <v>0</v>
      </c>
      <c r="H41" s="242"/>
      <c r="I41" s="243">
        <f>ROUND(E41*H41,2)</f>
        <v>0</v>
      </c>
      <c r="J41" s="242"/>
      <c r="K41" s="243">
        <f>ROUND(E41*J41,2)</f>
        <v>0</v>
      </c>
      <c r="L41" s="243">
        <v>12</v>
      </c>
      <c r="M41" s="243">
        <f>G41*(1+L41/100)</f>
        <v>0</v>
      </c>
      <c r="N41" s="241">
        <v>0</v>
      </c>
      <c r="O41" s="241">
        <f>ROUND(E41*N41,2)</f>
        <v>0</v>
      </c>
      <c r="P41" s="241">
        <v>0</v>
      </c>
      <c r="Q41" s="241">
        <f>ROUND(E41*P41,2)</f>
        <v>0</v>
      </c>
      <c r="R41" s="243"/>
      <c r="S41" s="243" t="s">
        <v>166</v>
      </c>
      <c r="T41" s="244" t="s">
        <v>167</v>
      </c>
      <c r="U41" s="224">
        <v>0</v>
      </c>
      <c r="V41" s="224">
        <f>ROUND(E41*U41,2)</f>
        <v>0</v>
      </c>
      <c r="W41" s="224"/>
      <c r="X41" s="224" t="s">
        <v>147</v>
      </c>
      <c r="Y41" s="224" t="s">
        <v>148</v>
      </c>
      <c r="Z41" s="214"/>
      <c r="AA41" s="214"/>
      <c r="AB41" s="214"/>
      <c r="AC41" s="214"/>
      <c r="AD41" s="214"/>
      <c r="AE41" s="214"/>
      <c r="AF41" s="214"/>
      <c r="AG41" s="214" t="s">
        <v>149</v>
      </c>
      <c r="AH41" s="214"/>
      <c r="AI41" s="214"/>
      <c r="AJ41" s="214"/>
      <c r="AK41" s="214"/>
      <c r="AL41" s="214"/>
      <c r="AM41" s="214"/>
      <c r="AN41" s="214"/>
      <c r="AO41" s="214"/>
      <c r="AP41" s="214"/>
      <c r="AQ41" s="214"/>
      <c r="AR41" s="214"/>
      <c r="AS41" s="214"/>
      <c r="AT41" s="214"/>
      <c r="AU41" s="214"/>
      <c r="AV41" s="214"/>
      <c r="AW41" s="214"/>
      <c r="AX41" s="214"/>
      <c r="AY41" s="214"/>
      <c r="AZ41" s="214"/>
      <c r="BA41" s="214"/>
      <c r="BB41" s="214"/>
      <c r="BC41" s="214"/>
      <c r="BD41" s="214"/>
      <c r="BE41" s="214"/>
      <c r="BF41" s="214"/>
      <c r="BG41" s="214"/>
      <c r="BH41" s="214"/>
    </row>
    <row r="42" spans="1:60" outlineLevel="2" x14ac:dyDescent="0.2">
      <c r="A42" s="221"/>
      <c r="B42" s="222"/>
      <c r="C42" s="253" t="s">
        <v>329</v>
      </c>
      <c r="D42" s="247"/>
      <c r="E42" s="247"/>
      <c r="F42" s="247"/>
      <c r="G42" s="247"/>
      <c r="H42" s="224"/>
      <c r="I42" s="224"/>
      <c r="J42" s="224"/>
      <c r="K42" s="224"/>
      <c r="L42" s="224"/>
      <c r="M42" s="224"/>
      <c r="N42" s="223"/>
      <c r="O42" s="223"/>
      <c r="P42" s="223"/>
      <c r="Q42" s="223"/>
      <c r="R42" s="224"/>
      <c r="S42" s="224"/>
      <c r="T42" s="224"/>
      <c r="U42" s="224"/>
      <c r="V42" s="224"/>
      <c r="W42" s="224"/>
      <c r="X42" s="224"/>
      <c r="Y42" s="224"/>
      <c r="Z42" s="214"/>
      <c r="AA42" s="214"/>
      <c r="AB42" s="214"/>
      <c r="AC42" s="214"/>
      <c r="AD42" s="214"/>
      <c r="AE42" s="214"/>
      <c r="AF42" s="214"/>
      <c r="AG42" s="214" t="s">
        <v>169</v>
      </c>
      <c r="AH42" s="214"/>
      <c r="AI42" s="214"/>
      <c r="AJ42" s="214"/>
      <c r="AK42" s="214"/>
      <c r="AL42" s="214"/>
      <c r="AM42" s="214"/>
      <c r="AN42" s="214"/>
      <c r="AO42" s="214"/>
      <c r="AP42" s="214"/>
      <c r="AQ42" s="214"/>
      <c r="AR42" s="214"/>
      <c r="AS42" s="214"/>
      <c r="AT42" s="214"/>
      <c r="AU42" s="214"/>
      <c r="AV42" s="214"/>
      <c r="AW42" s="214"/>
      <c r="AX42" s="214"/>
      <c r="AY42" s="214"/>
      <c r="AZ42" s="214"/>
      <c r="BA42" s="214"/>
      <c r="BB42" s="214"/>
      <c r="BC42" s="214"/>
      <c r="BD42" s="214"/>
      <c r="BE42" s="214"/>
      <c r="BF42" s="214"/>
      <c r="BG42" s="214"/>
      <c r="BH42" s="214"/>
    </row>
    <row r="43" spans="1:60" outlineLevel="1" x14ac:dyDescent="0.2">
      <c r="A43" s="259">
        <v>21</v>
      </c>
      <c r="B43" s="260" t="s">
        <v>332</v>
      </c>
      <c r="C43" s="266" t="s">
        <v>331</v>
      </c>
      <c r="D43" s="261" t="s">
        <v>157</v>
      </c>
      <c r="E43" s="262">
        <v>20</v>
      </c>
      <c r="F43" s="263"/>
      <c r="G43" s="264">
        <f>ROUND(E43*F43,2)</f>
        <v>0</v>
      </c>
      <c r="H43" s="263"/>
      <c r="I43" s="264">
        <f>ROUND(E43*H43,2)</f>
        <v>0</v>
      </c>
      <c r="J43" s="263"/>
      <c r="K43" s="264">
        <f>ROUND(E43*J43,2)</f>
        <v>0</v>
      </c>
      <c r="L43" s="264">
        <v>12</v>
      </c>
      <c r="M43" s="264">
        <f>G43*(1+L43/100)</f>
        <v>0</v>
      </c>
      <c r="N43" s="262">
        <v>0</v>
      </c>
      <c r="O43" s="262">
        <f>ROUND(E43*N43,2)</f>
        <v>0</v>
      </c>
      <c r="P43" s="262">
        <v>0</v>
      </c>
      <c r="Q43" s="262">
        <f>ROUND(E43*P43,2)</f>
        <v>0</v>
      </c>
      <c r="R43" s="264"/>
      <c r="S43" s="264" t="s">
        <v>166</v>
      </c>
      <c r="T43" s="265" t="s">
        <v>167</v>
      </c>
      <c r="U43" s="224">
        <v>0</v>
      </c>
      <c r="V43" s="224">
        <f>ROUND(E43*U43,2)</f>
        <v>0</v>
      </c>
      <c r="W43" s="224"/>
      <c r="X43" s="224" t="s">
        <v>147</v>
      </c>
      <c r="Y43" s="224" t="s">
        <v>148</v>
      </c>
      <c r="Z43" s="214"/>
      <c r="AA43" s="214"/>
      <c r="AB43" s="214"/>
      <c r="AC43" s="214"/>
      <c r="AD43" s="214"/>
      <c r="AE43" s="214"/>
      <c r="AF43" s="214"/>
      <c r="AG43" s="214" t="s">
        <v>149</v>
      </c>
      <c r="AH43" s="214"/>
      <c r="AI43" s="214"/>
      <c r="AJ43" s="214"/>
      <c r="AK43" s="214"/>
      <c r="AL43" s="214"/>
      <c r="AM43" s="214"/>
      <c r="AN43" s="214"/>
      <c r="AO43" s="214"/>
      <c r="AP43" s="214"/>
      <c r="AQ43" s="214"/>
      <c r="AR43" s="214"/>
      <c r="AS43" s="214"/>
      <c r="AT43" s="214"/>
      <c r="AU43" s="214"/>
      <c r="AV43" s="214"/>
      <c r="AW43" s="214"/>
      <c r="AX43" s="214"/>
      <c r="AY43" s="214"/>
      <c r="AZ43" s="214"/>
      <c r="BA43" s="214"/>
      <c r="BB43" s="214"/>
      <c r="BC43" s="214"/>
      <c r="BD43" s="214"/>
      <c r="BE43" s="214"/>
      <c r="BF43" s="214"/>
      <c r="BG43" s="214"/>
      <c r="BH43" s="214"/>
    </row>
    <row r="44" spans="1:60" outlineLevel="1" x14ac:dyDescent="0.2">
      <c r="A44" s="238">
        <v>22</v>
      </c>
      <c r="B44" s="239" t="s">
        <v>335</v>
      </c>
      <c r="C44" s="250" t="s">
        <v>333</v>
      </c>
      <c r="D44" s="240" t="s">
        <v>297</v>
      </c>
      <c r="E44" s="241">
        <v>70</v>
      </c>
      <c r="F44" s="242"/>
      <c r="G44" s="243">
        <f>ROUND(E44*F44,2)</f>
        <v>0</v>
      </c>
      <c r="H44" s="242"/>
      <c r="I44" s="243">
        <f>ROUND(E44*H44,2)</f>
        <v>0</v>
      </c>
      <c r="J44" s="242"/>
      <c r="K44" s="243">
        <f>ROUND(E44*J44,2)</f>
        <v>0</v>
      </c>
      <c r="L44" s="243">
        <v>12</v>
      </c>
      <c r="M44" s="243">
        <f>G44*(1+L44/100)</f>
        <v>0</v>
      </c>
      <c r="N44" s="241">
        <v>0</v>
      </c>
      <c r="O44" s="241">
        <f>ROUND(E44*N44,2)</f>
        <v>0</v>
      </c>
      <c r="P44" s="241">
        <v>0</v>
      </c>
      <c r="Q44" s="241">
        <f>ROUND(E44*P44,2)</f>
        <v>0</v>
      </c>
      <c r="R44" s="243"/>
      <c r="S44" s="243" t="s">
        <v>166</v>
      </c>
      <c r="T44" s="244" t="s">
        <v>167</v>
      </c>
      <c r="U44" s="224">
        <v>0</v>
      </c>
      <c r="V44" s="224">
        <f>ROUND(E44*U44,2)</f>
        <v>0</v>
      </c>
      <c r="W44" s="224"/>
      <c r="X44" s="224" t="s">
        <v>147</v>
      </c>
      <c r="Y44" s="224" t="s">
        <v>148</v>
      </c>
      <c r="Z44" s="214"/>
      <c r="AA44" s="214"/>
      <c r="AB44" s="214"/>
      <c r="AC44" s="214"/>
      <c r="AD44" s="214"/>
      <c r="AE44" s="214"/>
      <c r="AF44" s="214"/>
      <c r="AG44" s="214" t="s">
        <v>149</v>
      </c>
      <c r="AH44" s="214"/>
      <c r="AI44" s="214"/>
      <c r="AJ44" s="214"/>
      <c r="AK44" s="214"/>
      <c r="AL44" s="214"/>
      <c r="AM44" s="214"/>
      <c r="AN44" s="214"/>
      <c r="AO44" s="214"/>
      <c r="AP44" s="214"/>
      <c r="AQ44" s="214"/>
      <c r="AR44" s="214"/>
      <c r="AS44" s="214"/>
      <c r="AT44" s="214"/>
      <c r="AU44" s="214"/>
      <c r="AV44" s="214"/>
      <c r="AW44" s="214"/>
      <c r="AX44" s="214"/>
      <c r="AY44" s="214"/>
      <c r="AZ44" s="214"/>
      <c r="BA44" s="214"/>
      <c r="BB44" s="214"/>
      <c r="BC44" s="214"/>
      <c r="BD44" s="214"/>
      <c r="BE44" s="214"/>
      <c r="BF44" s="214"/>
      <c r="BG44" s="214"/>
      <c r="BH44" s="214"/>
    </row>
    <row r="45" spans="1:60" outlineLevel="2" x14ac:dyDescent="0.2">
      <c r="A45" s="221"/>
      <c r="B45" s="222"/>
      <c r="C45" s="253" t="s">
        <v>334</v>
      </c>
      <c r="D45" s="247"/>
      <c r="E45" s="247"/>
      <c r="F45" s="247"/>
      <c r="G45" s="247"/>
      <c r="H45" s="224"/>
      <c r="I45" s="224"/>
      <c r="J45" s="224"/>
      <c r="K45" s="224"/>
      <c r="L45" s="224"/>
      <c r="M45" s="224"/>
      <c r="N45" s="223"/>
      <c r="O45" s="223"/>
      <c r="P45" s="223"/>
      <c r="Q45" s="223"/>
      <c r="R45" s="224"/>
      <c r="S45" s="224"/>
      <c r="T45" s="224"/>
      <c r="U45" s="224"/>
      <c r="V45" s="224"/>
      <c r="W45" s="224"/>
      <c r="X45" s="224"/>
      <c r="Y45" s="224"/>
      <c r="Z45" s="214"/>
      <c r="AA45" s="214"/>
      <c r="AB45" s="214"/>
      <c r="AC45" s="214"/>
      <c r="AD45" s="214"/>
      <c r="AE45" s="214"/>
      <c r="AF45" s="214"/>
      <c r="AG45" s="214" t="s">
        <v>169</v>
      </c>
      <c r="AH45" s="214"/>
      <c r="AI45" s="214"/>
      <c r="AJ45" s="214"/>
      <c r="AK45" s="214"/>
      <c r="AL45" s="214"/>
      <c r="AM45" s="214"/>
      <c r="AN45" s="214"/>
      <c r="AO45" s="214"/>
      <c r="AP45" s="214"/>
      <c r="AQ45" s="214"/>
      <c r="AR45" s="214"/>
      <c r="AS45" s="214"/>
      <c r="AT45" s="214"/>
      <c r="AU45" s="214"/>
      <c r="AV45" s="214"/>
      <c r="AW45" s="214"/>
      <c r="AX45" s="214"/>
      <c r="AY45" s="214"/>
      <c r="AZ45" s="214"/>
      <c r="BA45" s="214"/>
      <c r="BB45" s="214"/>
      <c r="BC45" s="214"/>
      <c r="BD45" s="214"/>
      <c r="BE45" s="214"/>
      <c r="BF45" s="214"/>
      <c r="BG45" s="214"/>
      <c r="BH45" s="214"/>
    </row>
    <row r="46" spans="1:60" outlineLevel="1" x14ac:dyDescent="0.2">
      <c r="A46" s="238">
        <v>23</v>
      </c>
      <c r="B46" s="239" t="s">
        <v>338</v>
      </c>
      <c r="C46" s="250" t="s">
        <v>336</v>
      </c>
      <c r="D46" s="240" t="s">
        <v>297</v>
      </c>
      <c r="E46" s="241">
        <v>5</v>
      </c>
      <c r="F46" s="242"/>
      <c r="G46" s="243">
        <f>ROUND(E46*F46,2)</f>
        <v>0</v>
      </c>
      <c r="H46" s="242"/>
      <c r="I46" s="243">
        <f>ROUND(E46*H46,2)</f>
        <v>0</v>
      </c>
      <c r="J46" s="242"/>
      <c r="K46" s="243">
        <f>ROUND(E46*J46,2)</f>
        <v>0</v>
      </c>
      <c r="L46" s="243">
        <v>12</v>
      </c>
      <c r="M46" s="243">
        <f>G46*(1+L46/100)</f>
        <v>0</v>
      </c>
      <c r="N46" s="241">
        <v>0</v>
      </c>
      <c r="O46" s="241">
        <f>ROUND(E46*N46,2)</f>
        <v>0</v>
      </c>
      <c r="P46" s="241">
        <v>0</v>
      </c>
      <c r="Q46" s="241">
        <f>ROUND(E46*P46,2)</f>
        <v>0</v>
      </c>
      <c r="R46" s="243"/>
      <c r="S46" s="243" t="s">
        <v>166</v>
      </c>
      <c r="T46" s="244" t="s">
        <v>167</v>
      </c>
      <c r="U46" s="224">
        <v>0</v>
      </c>
      <c r="V46" s="224">
        <f>ROUND(E46*U46,2)</f>
        <v>0</v>
      </c>
      <c r="W46" s="224"/>
      <c r="X46" s="224" t="s">
        <v>147</v>
      </c>
      <c r="Y46" s="224" t="s">
        <v>148</v>
      </c>
      <c r="Z46" s="214"/>
      <c r="AA46" s="214"/>
      <c r="AB46" s="214"/>
      <c r="AC46" s="214"/>
      <c r="AD46" s="214"/>
      <c r="AE46" s="214"/>
      <c r="AF46" s="214"/>
      <c r="AG46" s="214" t="s">
        <v>149</v>
      </c>
      <c r="AH46" s="214"/>
      <c r="AI46" s="214"/>
      <c r="AJ46" s="214"/>
      <c r="AK46" s="214"/>
      <c r="AL46" s="214"/>
      <c r="AM46" s="214"/>
      <c r="AN46" s="214"/>
      <c r="AO46" s="214"/>
      <c r="AP46" s="214"/>
      <c r="AQ46" s="214"/>
      <c r="AR46" s="214"/>
      <c r="AS46" s="214"/>
      <c r="AT46" s="214"/>
      <c r="AU46" s="214"/>
      <c r="AV46" s="214"/>
      <c r="AW46" s="214"/>
      <c r="AX46" s="214"/>
      <c r="AY46" s="214"/>
      <c r="AZ46" s="214"/>
      <c r="BA46" s="214"/>
      <c r="BB46" s="214"/>
      <c r="BC46" s="214"/>
      <c r="BD46" s="214"/>
      <c r="BE46" s="214"/>
      <c r="BF46" s="214"/>
      <c r="BG46" s="214"/>
      <c r="BH46" s="214"/>
    </row>
    <row r="47" spans="1:60" outlineLevel="2" x14ac:dyDescent="0.2">
      <c r="A47" s="221"/>
      <c r="B47" s="222"/>
      <c r="C47" s="253" t="s">
        <v>337</v>
      </c>
      <c r="D47" s="247"/>
      <c r="E47" s="247"/>
      <c r="F47" s="247"/>
      <c r="G47" s="247"/>
      <c r="H47" s="224"/>
      <c r="I47" s="224"/>
      <c r="J47" s="224"/>
      <c r="K47" s="224"/>
      <c r="L47" s="224"/>
      <c r="M47" s="224"/>
      <c r="N47" s="223"/>
      <c r="O47" s="223"/>
      <c r="P47" s="223"/>
      <c r="Q47" s="223"/>
      <c r="R47" s="224"/>
      <c r="S47" s="224"/>
      <c r="T47" s="224"/>
      <c r="U47" s="224"/>
      <c r="V47" s="224"/>
      <c r="W47" s="224"/>
      <c r="X47" s="224"/>
      <c r="Y47" s="224"/>
      <c r="Z47" s="214"/>
      <c r="AA47" s="214"/>
      <c r="AB47" s="214"/>
      <c r="AC47" s="214"/>
      <c r="AD47" s="214"/>
      <c r="AE47" s="214"/>
      <c r="AF47" s="214"/>
      <c r="AG47" s="214" t="s">
        <v>169</v>
      </c>
      <c r="AH47" s="214"/>
      <c r="AI47" s="214"/>
      <c r="AJ47" s="214"/>
      <c r="AK47" s="214"/>
      <c r="AL47" s="214"/>
      <c r="AM47" s="214"/>
      <c r="AN47" s="214"/>
      <c r="AO47" s="214"/>
      <c r="AP47" s="214"/>
      <c r="AQ47" s="214"/>
      <c r="AR47" s="214"/>
      <c r="AS47" s="214"/>
      <c r="AT47" s="214"/>
      <c r="AU47" s="214"/>
      <c r="AV47" s="214"/>
      <c r="AW47" s="214"/>
      <c r="AX47" s="214"/>
      <c r="AY47" s="214"/>
      <c r="AZ47" s="214"/>
      <c r="BA47" s="214"/>
      <c r="BB47" s="214"/>
      <c r="BC47" s="214"/>
      <c r="BD47" s="214"/>
      <c r="BE47" s="214"/>
      <c r="BF47" s="214"/>
      <c r="BG47" s="214"/>
      <c r="BH47" s="214"/>
    </row>
    <row r="48" spans="1:60" outlineLevel="1" x14ac:dyDescent="0.2">
      <c r="A48" s="238">
        <v>24</v>
      </c>
      <c r="B48" s="239" t="s">
        <v>341</v>
      </c>
      <c r="C48" s="250" t="s">
        <v>339</v>
      </c>
      <c r="D48" s="240" t="s">
        <v>157</v>
      </c>
      <c r="E48" s="241">
        <v>20</v>
      </c>
      <c r="F48" s="242"/>
      <c r="G48" s="243">
        <f>ROUND(E48*F48,2)</f>
        <v>0</v>
      </c>
      <c r="H48" s="242"/>
      <c r="I48" s="243">
        <f>ROUND(E48*H48,2)</f>
        <v>0</v>
      </c>
      <c r="J48" s="242"/>
      <c r="K48" s="243">
        <f>ROUND(E48*J48,2)</f>
        <v>0</v>
      </c>
      <c r="L48" s="243">
        <v>12</v>
      </c>
      <c r="M48" s="243">
        <f>G48*(1+L48/100)</f>
        <v>0</v>
      </c>
      <c r="N48" s="241">
        <v>0</v>
      </c>
      <c r="O48" s="241">
        <f>ROUND(E48*N48,2)</f>
        <v>0</v>
      </c>
      <c r="P48" s="241">
        <v>0</v>
      </c>
      <c r="Q48" s="241">
        <f>ROUND(E48*P48,2)</f>
        <v>0</v>
      </c>
      <c r="R48" s="243"/>
      <c r="S48" s="243" t="s">
        <v>166</v>
      </c>
      <c r="T48" s="244" t="s">
        <v>167</v>
      </c>
      <c r="U48" s="224">
        <v>0</v>
      </c>
      <c r="V48" s="224">
        <f>ROUND(E48*U48,2)</f>
        <v>0</v>
      </c>
      <c r="W48" s="224"/>
      <c r="X48" s="224" t="s">
        <v>147</v>
      </c>
      <c r="Y48" s="224" t="s">
        <v>148</v>
      </c>
      <c r="Z48" s="214"/>
      <c r="AA48" s="214"/>
      <c r="AB48" s="214"/>
      <c r="AC48" s="214"/>
      <c r="AD48" s="214"/>
      <c r="AE48" s="214"/>
      <c r="AF48" s="214"/>
      <c r="AG48" s="214" t="s">
        <v>149</v>
      </c>
      <c r="AH48" s="214"/>
      <c r="AI48" s="214"/>
      <c r="AJ48" s="214"/>
      <c r="AK48" s="214"/>
      <c r="AL48" s="214"/>
      <c r="AM48" s="214"/>
      <c r="AN48" s="214"/>
      <c r="AO48" s="214"/>
      <c r="AP48" s="214"/>
      <c r="AQ48" s="214"/>
      <c r="AR48" s="214"/>
      <c r="AS48" s="214"/>
      <c r="AT48" s="214"/>
      <c r="AU48" s="214"/>
      <c r="AV48" s="214"/>
      <c r="AW48" s="214"/>
      <c r="AX48" s="214"/>
      <c r="AY48" s="214"/>
      <c r="AZ48" s="214"/>
      <c r="BA48" s="214"/>
      <c r="BB48" s="214"/>
      <c r="BC48" s="214"/>
      <c r="BD48" s="214"/>
      <c r="BE48" s="214"/>
      <c r="BF48" s="214"/>
      <c r="BG48" s="214"/>
      <c r="BH48" s="214"/>
    </row>
    <row r="49" spans="1:60" outlineLevel="2" x14ac:dyDescent="0.2">
      <c r="A49" s="221"/>
      <c r="B49" s="222"/>
      <c r="C49" s="253" t="s">
        <v>340</v>
      </c>
      <c r="D49" s="247"/>
      <c r="E49" s="247"/>
      <c r="F49" s="247"/>
      <c r="G49" s="247"/>
      <c r="H49" s="224"/>
      <c r="I49" s="224"/>
      <c r="J49" s="224"/>
      <c r="K49" s="224"/>
      <c r="L49" s="224"/>
      <c r="M49" s="224"/>
      <c r="N49" s="223"/>
      <c r="O49" s="223"/>
      <c r="P49" s="223"/>
      <c r="Q49" s="223"/>
      <c r="R49" s="224"/>
      <c r="S49" s="224"/>
      <c r="T49" s="224"/>
      <c r="U49" s="224"/>
      <c r="V49" s="224"/>
      <c r="W49" s="224"/>
      <c r="X49" s="224"/>
      <c r="Y49" s="224"/>
      <c r="Z49" s="214"/>
      <c r="AA49" s="214"/>
      <c r="AB49" s="214"/>
      <c r="AC49" s="214"/>
      <c r="AD49" s="214"/>
      <c r="AE49" s="214"/>
      <c r="AF49" s="214"/>
      <c r="AG49" s="214" t="s">
        <v>169</v>
      </c>
      <c r="AH49" s="214"/>
      <c r="AI49" s="214"/>
      <c r="AJ49" s="214"/>
      <c r="AK49" s="214"/>
      <c r="AL49" s="214"/>
      <c r="AM49" s="214"/>
      <c r="AN49" s="214"/>
      <c r="AO49" s="214"/>
      <c r="AP49" s="214"/>
      <c r="AQ49" s="214"/>
      <c r="AR49" s="214"/>
      <c r="AS49" s="214"/>
      <c r="AT49" s="214"/>
      <c r="AU49" s="214"/>
      <c r="AV49" s="214"/>
      <c r="AW49" s="214"/>
      <c r="AX49" s="214"/>
      <c r="AY49" s="214"/>
      <c r="AZ49" s="214"/>
      <c r="BA49" s="214"/>
      <c r="BB49" s="214"/>
      <c r="BC49" s="214"/>
      <c r="BD49" s="214"/>
      <c r="BE49" s="214"/>
      <c r="BF49" s="214"/>
      <c r="BG49" s="214"/>
      <c r="BH49" s="214"/>
    </row>
    <row r="50" spans="1:60" outlineLevel="1" x14ac:dyDescent="0.2">
      <c r="A50" s="259">
        <v>25</v>
      </c>
      <c r="B50" s="260" t="s">
        <v>343</v>
      </c>
      <c r="C50" s="266" t="s">
        <v>342</v>
      </c>
      <c r="D50" s="261" t="s">
        <v>297</v>
      </c>
      <c r="E50" s="262">
        <v>20</v>
      </c>
      <c r="F50" s="263"/>
      <c r="G50" s="264">
        <f>ROUND(E50*F50,2)</f>
        <v>0</v>
      </c>
      <c r="H50" s="263"/>
      <c r="I50" s="264">
        <f>ROUND(E50*H50,2)</f>
        <v>0</v>
      </c>
      <c r="J50" s="263"/>
      <c r="K50" s="264">
        <f>ROUND(E50*J50,2)</f>
        <v>0</v>
      </c>
      <c r="L50" s="264">
        <v>12</v>
      </c>
      <c r="M50" s="264">
        <f>G50*(1+L50/100)</f>
        <v>0</v>
      </c>
      <c r="N50" s="262">
        <v>0</v>
      </c>
      <c r="O50" s="262">
        <f>ROUND(E50*N50,2)</f>
        <v>0</v>
      </c>
      <c r="P50" s="262">
        <v>0</v>
      </c>
      <c r="Q50" s="262">
        <f>ROUND(E50*P50,2)</f>
        <v>0</v>
      </c>
      <c r="R50" s="264"/>
      <c r="S50" s="264" t="s">
        <v>166</v>
      </c>
      <c r="T50" s="265" t="s">
        <v>167</v>
      </c>
      <c r="U50" s="224">
        <v>0</v>
      </c>
      <c r="V50" s="224">
        <f>ROUND(E50*U50,2)</f>
        <v>0</v>
      </c>
      <c r="W50" s="224"/>
      <c r="X50" s="224" t="s">
        <v>147</v>
      </c>
      <c r="Y50" s="224" t="s">
        <v>148</v>
      </c>
      <c r="Z50" s="214"/>
      <c r="AA50" s="214"/>
      <c r="AB50" s="214"/>
      <c r="AC50" s="214"/>
      <c r="AD50" s="214"/>
      <c r="AE50" s="214"/>
      <c r="AF50" s="214"/>
      <c r="AG50" s="214" t="s">
        <v>149</v>
      </c>
      <c r="AH50" s="214"/>
      <c r="AI50" s="214"/>
      <c r="AJ50" s="214"/>
      <c r="AK50" s="214"/>
      <c r="AL50" s="214"/>
      <c r="AM50" s="214"/>
      <c r="AN50" s="214"/>
      <c r="AO50" s="214"/>
      <c r="AP50" s="214"/>
      <c r="AQ50" s="214"/>
      <c r="AR50" s="214"/>
      <c r="AS50" s="214"/>
      <c r="AT50" s="214"/>
      <c r="AU50" s="214"/>
      <c r="AV50" s="214"/>
      <c r="AW50" s="214"/>
      <c r="AX50" s="214"/>
      <c r="AY50" s="214"/>
      <c r="AZ50" s="214"/>
      <c r="BA50" s="214"/>
      <c r="BB50" s="214"/>
      <c r="BC50" s="214"/>
      <c r="BD50" s="214"/>
      <c r="BE50" s="214"/>
      <c r="BF50" s="214"/>
      <c r="BG50" s="214"/>
      <c r="BH50" s="214"/>
    </row>
    <row r="51" spans="1:60" outlineLevel="1" x14ac:dyDescent="0.2">
      <c r="A51" s="259">
        <v>26</v>
      </c>
      <c r="B51" s="260" t="s">
        <v>345</v>
      </c>
      <c r="C51" s="266" t="s">
        <v>344</v>
      </c>
      <c r="D51" s="261" t="s">
        <v>297</v>
      </c>
      <c r="E51" s="262">
        <v>20</v>
      </c>
      <c r="F51" s="263"/>
      <c r="G51" s="264">
        <f>ROUND(E51*F51,2)</f>
        <v>0</v>
      </c>
      <c r="H51" s="263"/>
      <c r="I51" s="264">
        <f>ROUND(E51*H51,2)</f>
        <v>0</v>
      </c>
      <c r="J51" s="263"/>
      <c r="K51" s="264">
        <f>ROUND(E51*J51,2)</f>
        <v>0</v>
      </c>
      <c r="L51" s="264">
        <v>12</v>
      </c>
      <c r="M51" s="264">
        <f>G51*(1+L51/100)</f>
        <v>0</v>
      </c>
      <c r="N51" s="262">
        <v>0</v>
      </c>
      <c r="O51" s="262">
        <f>ROUND(E51*N51,2)</f>
        <v>0</v>
      </c>
      <c r="P51" s="262">
        <v>0</v>
      </c>
      <c r="Q51" s="262">
        <f>ROUND(E51*P51,2)</f>
        <v>0</v>
      </c>
      <c r="R51" s="264"/>
      <c r="S51" s="264" t="s">
        <v>166</v>
      </c>
      <c r="T51" s="265" t="s">
        <v>167</v>
      </c>
      <c r="U51" s="224">
        <v>0</v>
      </c>
      <c r="V51" s="224">
        <f>ROUND(E51*U51,2)</f>
        <v>0</v>
      </c>
      <c r="W51" s="224"/>
      <c r="X51" s="224" t="s">
        <v>147</v>
      </c>
      <c r="Y51" s="224" t="s">
        <v>148</v>
      </c>
      <c r="Z51" s="214"/>
      <c r="AA51" s="214"/>
      <c r="AB51" s="214"/>
      <c r="AC51" s="214"/>
      <c r="AD51" s="214"/>
      <c r="AE51" s="214"/>
      <c r="AF51" s="214"/>
      <c r="AG51" s="214" t="s">
        <v>149</v>
      </c>
      <c r="AH51" s="214"/>
      <c r="AI51" s="214"/>
      <c r="AJ51" s="214"/>
      <c r="AK51" s="214"/>
      <c r="AL51" s="214"/>
      <c r="AM51" s="214"/>
      <c r="AN51" s="214"/>
      <c r="AO51" s="214"/>
      <c r="AP51" s="214"/>
      <c r="AQ51" s="214"/>
      <c r="AR51" s="214"/>
      <c r="AS51" s="214"/>
      <c r="AT51" s="214"/>
      <c r="AU51" s="214"/>
      <c r="AV51" s="214"/>
      <c r="AW51" s="214"/>
      <c r="AX51" s="214"/>
      <c r="AY51" s="214"/>
      <c r="AZ51" s="214"/>
      <c r="BA51" s="214"/>
      <c r="BB51" s="214"/>
      <c r="BC51" s="214"/>
      <c r="BD51" s="214"/>
      <c r="BE51" s="214"/>
      <c r="BF51" s="214"/>
      <c r="BG51" s="214"/>
      <c r="BH51" s="214"/>
    </row>
    <row r="52" spans="1:60" outlineLevel="1" x14ac:dyDescent="0.2">
      <c r="A52" s="238">
        <v>27</v>
      </c>
      <c r="B52" s="239" t="s">
        <v>348</v>
      </c>
      <c r="C52" s="250" t="s">
        <v>346</v>
      </c>
      <c r="D52" s="240" t="s">
        <v>157</v>
      </c>
      <c r="E52" s="241">
        <v>6</v>
      </c>
      <c r="F52" s="242"/>
      <c r="G52" s="243">
        <f>ROUND(E52*F52,2)</f>
        <v>0</v>
      </c>
      <c r="H52" s="242"/>
      <c r="I52" s="243">
        <f>ROUND(E52*H52,2)</f>
        <v>0</v>
      </c>
      <c r="J52" s="242"/>
      <c r="K52" s="243">
        <f>ROUND(E52*J52,2)</f>
        <v>0</v>
      </c>
      <c r="L52" s="243">
        <v>12</v>
      </c>
      <c r="M52" s="243">
        <f>G52*(1+L52/100)</f>
        <v>0</v>
      </c>
      <c r="N52" s="241">
        <v>0</v>
      </c>
      <c r="O52" s="241">
        <f>ROUND(E52*N52,2)</f>
        <v>0</v>
      </c>
      <c r="P52" s="241">
        <v>0</v>
      </c>
      <c r="Q52" s="241">
        <f>ROUND(E52*P52,2)</f>
        <v>0</v>
      </c>
      <c r="R52" s="243"/>
      <c r="S52" s="243" t="s">
        <v>166</v>
      </c>
      <c r="T52" s="244" t="s">
        <v>167</v>
      </c>
      <c r="U52" s="224">
        <v>0</v>
      </c>
      <c r="V52" s="224">
        <f>ROUND(E52*U52,2)</f>
        <v>0</v>
      </c>
      <c r="W52" s="224"/>
      <c r="X52" s="224" t="s">
        <v>147</v>
      </c>
      <c r="Y52" s="224" t="s">
        <v>148</v>
      </c>
      <c r="Z52" s="214"/>
      <c r="AA52" s="214"/>
      <c r="AB52" s="214"/>
      <c r="AC52" s="214"/>
      <c r="AD52" s="214"/>
      <c r="AE52" s="214"/>
      <c r="AF52" s="214"/>
      <c r="AG52" s="214" t="s">
        <v>149</v>
      </c>
      <c r="AH52" s="214"/>
      <c r="AI52" s="214"/>
      <c r="AJ52" s="214"/>
      <c r="AK52" s="214"/>
      <c r="AL52" s="214"/>
      <c r="AM52" s="214"/>
      <c r="AN52" s="214"/>
      <c r="AO52" s="214"/>
      <c r="AP52" s="214"/>
      <c r="AQ52" s="214"/>
      <c r="AR52" s="214"/>
      <c r="AS52" s="214"/>
      <c r="AT52" s="214"/>
      <c r="AU52" s="214"/>
      <c r="AV52" s="214"/>
      <c r="AW52" s="214"/>
      <c r="AX52" s="214"/>
      <c r="AY52" s="214"/>
      <c r="AZ52" s="214"/>
      <c r="BA52" s="214"/>
      <c r="BB52" s="214"/>
      <c r="BC52" s="214"/>
      <c r="BD52" s="214"/>
      <c r="BE52" s="214"/>
      <c r="BF52" s="214"/>
      <c r="BG52" s="214"/>
      <c r="BH52" s="214"/>
    </row>
    <row r="53" spans="1:60" outlineLevel="2" x14ac:dyDescent="0.2">
      <c r="A53" s="221"/>
      <c r="B53" s="222"/>
      <c r="C53" s="253" t="s">
        <v>347</v>
      </c>
      <c r="D53" s="247"/>
      <c r="E53" s="247"/>
      <c r="F53" s="247"/>
      <c r="G53" s="247"/>
      <c r="H53" s="224"/>
      <c r="I53" s="224"/>
      <c r="J53" s="224"/>
      <c r="K53" s="224"/>
      <c r="L53" s="224"/>
      <c r="M53" s="224"/>
      <c r="N53" s="223"/>
      <c r="O53" s="223"/>
      <c r="P53" s="223"/>
      <c r="Q53" s="223"/>
      <c r="R53" s="224"/>
      <c r="S53" s="224"/>
      <c r="T53" s="224"/>
      <c r="U53" s="224"/>
      <c r="V53" s="224"/>
      <c r="W53" s="224"/>
      <c r="X53" s="224"/>
      <c r="Y53" s="224"/>
      <c r="Z53" s="214"/>
      <c r="AA53" s="214"/>
      <c r="AB53" s="214"/>
      <c r="AC53" s="214"/>
      <c r="AD53" s="214"/>
      <c r="AE53" s="214"/>
      <c r="AF53" s="214"/>
      <c r="AG53" s="214" t="s">
        <v>169</v>
      </c>
      <c r="AH53" s="214"/>
      <c r="AI53" s="214"/>
      <c r="AJ53" s="214"/>
      <c r="AK53" s="214"/>
      <c r="AL53" s="214"/>
      <c r="AM53" s="214"/>
      <c r="AN53" s="214"/>
      <c r="AO53" s="214"/>
      <c r="AP53" s="214"/>
      <c r="AQ53" s="214"/>
      <c r="AR53" s="214"/>
      <c r="AS53" s="214"/>
      <c r="AT53" s="214"/>
      <c r="AU53" s="214"/>
      <c r="AV53" s="214"/>
      <c r="AW53" s="214"/>
      <c r="AX53" s="214"/>
      <c r="AY53" s="214"/>
      <c r="AZ53" s="214"/>
      <c r="BA53" s="214"/>
      <c r="BB53" s="214"/>
      <c r="BC53" s="214"/>
      <c r="BD53" s="214"/>
      <c r="BE53" s="214"/>
      <c r="BF53" s="214"/>
      <c r="BG53" s="214"/>
      <c r="BH53" s="214"/>
    </row>
    <row r="54" spans="1:60" outlineLevel="1" x14ac:dyDescent="0.2">
      <c r="A54" s="238">
        <v>28</v>
      </c>
      <c r="B54" s="239" t="s">
        <v>350</v>
      </c>
      <c r="C54" s="250" t="s">
        <v>349</v>
      </c>
      <c r="D54" s="240" t="s">
        <v>161</v>
      </c>
      <c r="E54" s="241">
        <v>0.5</v>
      </c>
      <c r="F54" s="242"/>
      <c r="G54" s="243">
        <f>ROUND(E54*F54,2)</f>
        <v>0</v>
      </c>
      <c r="H54" s="242"/>
      <c r="I54" s="243">
        <f>ROUND(E54*H54,2)</f>
        <v>0</v>
      </c>
      <c r="J54" s="242"/>
      <c r="K54" s="243">
        <f>ROUND(E54*J54,2)</f>
        <v>0</v>
      </c>
      <c r="L54" s="243">
        <v>12</v>
      </c>
      <c r="M54" s="243">
        <f>G54*(1+L54/100)</f>
        <v>0</v>
      </c>
      <c r="N54" s="241">
        <v>0</v>
      </c>
      <c r="O54" s="241">
        <f>ROUND(E54*N54,2)</f>
        <v>0</v>
      </c>
      <c r="P54" s="241">
        <v>0</v>
      </c>
      <c r="Q54" s="241">
        <f>ROUND(E54*P54,2)</f>
        <v>0</v>
      </c>
      <c r="R54" s="243"/>
      <c r="S54" s="243" t="s">
        <v>166</v>
      </c>
      <c r="T54" s="244" t="s">
        <v>167</v>
      </c>
      <c r="U54" s="224">
        <v>0</v>
      </c>
      <c r="V54" s="224">
        <f>ROUND(E54*U54,2)</f>
        <v>0</v>
      </c>
      <c r="W54" s="224"/>
      <c r="X54" s="224" t="s">
        <v>147</v>
      </c>
      <c r="Y54" s="224" t="s">
        <v>148</v>
      </c>
      <c r="Z54" s="214"/>
      <c r="AA54" s="214"/>
      <c r="AB54" s="214"/>
      <c r="AC54" s="214"/>
      <c r="AD54" s="214"/>
      <c r="AE54" s="214"/>
      <c r="AF54" s="214"/>
      <c r="AG54" s="214" t="s">
        <v>149</v>
      </c>
      <c r="AH54" s="214"/>
      <c r="AI54" s="214"/>
      <c r="AJ54" s="214"/>
      <c r="AK54" s="214"/>
      <c r="AL54" s="214"/>
      <c r="AM54" s="214"/>
      <c r="AN54" s="214"/>
      <c r="AO54" s="214"/>
      <c r="AP54" s="214"/>
      <c r="AQ54" s="214"/>
      <c r="AR54" s="214"/>
      <c r="AS54" s="214"/>
      <c r="AT54" s="214"/>
      <c r="AU54" s="214"/>
      <c r="AV54" s="214"/>
      <c r="AW54" s="214"/>
      <c r="AX54" s="214"/>
      <c r="AY54" s="214"/>
      <c r="AZ54" s="214"/>
      <c r="BA54" s="214"/>
      <c r="BB54" s="214"/>
      <c r="BC54" s="214"/>
      <c r="BD54" s="214"/>
      <c r="BE54" s="214"/>
      <c r="BF54" s="214"/>
      <c r="BG54" s="214"/>
      <c r="BH54" s="214"/>
    </row>
    <row r="55" spans="1:60" outlineLevel="2" x14ac:dyDescent="0.2">
      <c r="A55" s="221"/>
      <c r="B55" s="222"/>
      <c r="C55" s="253" t="s">
        <v>347</v>
      </c>
      <c r="D55" s="247"/>
      <c r="E55" s="247"/>
      <c r="F55" s="247"/>
      <c r="G55" s="247"/>
      <c r="H55" s="224"/>
      <c r="I55" s="224"/>
      <c r="J55" s="224"/>
      <c r="K55" s="224"/>
      <c r="L55" s="224"/>
      <c r="M55" s="224"/>
      <c r="N55" s="223"/>
      <c r="O55" s="223"/>
      <c r="P55" s="223"/>
      <c r="Q55" s="223"/>
      <c r="R55" s="224"/>
      <c r="S55" s="224"/>
      <c r="T55" s="224"/>
      <c r="U55" s="224"/>
      <c r="V55" s="224"/>
      <c r="W55" s="224"/>
      <c r="X55" s="224"/>
      <c r="Y55" s="224"/>
      <c r="Z55" s="214"/>
      <c r="AA55" s="214"/>
      <c r="AB55" s="214"/>
      <c r="AC55" s="214"/>
      <c r="AD55" s="214"/>
      <c r="AE55" s="214"/>
      <c r="AF55" s="214"/>
      <c r="AG55" s="214" t="s">
        <v>169</v>
      </c>
      <c r="AH55" s="214"/>
      <c r="AI55" s="214"/>
      <c r="AJ55" s="214"/>
      <c r="AK55" s="214"/>
      <c r="AL55" s="214"/>
      <c r="AM55" s="214"/>
      <c r="AN55" s="214"/>
      <c r="AO55" s="214"/>
      <c r="AP55" s="214"/>
      <c r="AQ55" s="214"/>
      <c r="AR55" s="214"/>
      <c r="AS55" s="214"/>
      <c r="AT55" s="214"/>
      <c r="AU55" s="214"/>
      <c r="AV55" s="214"/>
      <c r="AW55" s="214"/>
      <c r="AX55" s="214"/>
      <c r="AY55" s="214"/>
      <c r="AZ55" s="214"/>
      <c r="BA55" s="214"/>
      <c r="BB55" s="214"/>
      <c r="BC55" s="214"/>
      <c r="BD55" s="214"/>
      <c r="BE55" s="214"/>
      <c r="BF55" s="214"/>
      <c r="BG55" s="214"/>
      <c r="BH55" s="214"/>
    </row>
    <row r="56" spans="1:60" outlineLevel="1" x14ac:dyDescent="0.2">
      <c r="A56" s="238">
        <v>29</v>
      </c>
      <c r="B56" s="239" t="s">
        <v>354</v>
      </c>
      <c r="C56" s="250" t="s">
        <v>351</v>
      </c>
      <c r="D56" s="240" t="s">
        <v>297</v>
      </c>
      <c r="E56" s="241">
        <v>10</v>
      </c>
      <c r="F56" s="242"/>
      <c r="G56" s="243">
        <f>ROUND(E56*F56,2)</f>
        <v>0</v>
      </c>
      <c r="H56" s="242"/>
      <c r="I56" s="243">
        <f>ROUND(E56*H56,2)</f>
        <v>0</v>
      </c>
      <c r="J56" s="242"/>
      <c r="K56" s="243">
        <f>ROUND(E56*J56,2)</f>
        <v>0</v>
      </c>
      <c r="L56" s="243">
        <v>12</v>
      </c>
      <c r="M56" s="243">
        <f>G56*(1+L56/100)</f>
        <v>0</v>
      </c>
      <c r="N56" s="241">
        <v>0</v>
      </c>
      <c r="O56" s="241">
        <f>ROUND(E56*N56,2)</f>
        <v>0</v>
      </c>
      <c r="P56" s="241">
        <v>0</v>
      </c>
      <c r="Q56" s="241">
        <f>ROUND(E56*P56,2)</f>
        <v>0</v>
      </c>
      <c r="R56" s="243"/>
      <c r="S56" s="243" t="s">
        <v>166</v>
      </c>
      <c r="T56" s="244" t="s">
        <v>167</v>
      </c>
      <c r="U56" s="224">
        <v>0</v>
      </c>
      <c r="V56" s="224">
        <f>ROUND(E56*U56,2)</f>
        <v>0</v>
      </c>
      <c r="W56" s="224"/>
      <c r="X56" s="224" t="s">
        <v>147</v>
      </c>
      <c r="Y56" s="224" t="s">
        <v>148</v>
      </c>
      <c r="Z56" s="214"/>
      <c r="AA56" s="214"/>
      <c r="AB56" s="214"/>
      <c r="AC56" s="214"/>
      <c r="AD56" s="214"/>
      <c r="AE56" s="214"/>
      <c r="AF56" s="214"/>
      <c r="AG56" s="214" t="s">
        <v>149</v>
      </c>
      <c r="AH56" s="214"/>
      <c r="AI56" s="214"/>
      <c r="AJ56" s="214"/>
      <c r="AK56" s="214"/>
      <c r="AL56" s="214"/>
      <c r="AM56" s="214"/>
      <c r="AN56" s="214"/>
      <c r="AO56" s="214"/>
      <c r="AP56" s="214"/>
      <c r="AQ56" s="214"/>
      <c r="AR56" s="214"/>
      <c r="AS56" s="214"/>
      <c r="AT56" s="214"/>
      <c r="AU56" s="214"/>
      <c r="AV56" s="214"/>
      <c r="AW56" s="214"/>
      <c r="AX56" s="214"/>
      <c r="AY56" s="214"/>
      <c r="AZ56" s="214"/>
      <c r="BA56" s="214"/>
      <c r="BB56" s="214"/>
      <c r="BC56" s="214"/>
      <c r="BD56" s="214"/>
      <c r="BE56" s="214"/>
      <c r="BF56" s="214"/>
      <c r="BG56" s="214"/>
      <c r="BH56" s="214"/>
    </row>
    <row r="57" spans="1:60" outlineLevel="2" x14ac:dyDescent="0.2">
      <c r="A57" s="221"/>
      <c r="B57" s="222"/>
      <c r="C57" s="253" t="s">
        <v>352</v>
      </c>
      <c r="D57" s="247"/>
      <c r="E57" s="247"/>
      <c r="F57" s="247"/>
      <c r="G57" s="247"/>
      <c r="H57" s="224"/>
      <c r="I57" s="224"/>
      <c r="J57" s="224"/>
      <c r="K57" s="224"/>
      <c r="L57" s="224"/>
      <c r="M57" s="224"/>
      <c r="N57" s="223"/>
      <c r="O57" s="223"/>
      <c r="P57" s="223"/>
      <c r="Q57" s="223"/>
      <c r="R57" s="224"/>
      <c r="S57" s="224"/>
      <c r="T57" s="224"/>
      <c r="U57" s="224"/>
      <c r="V57" s="224"/>
      <c r="W57" s="224"/>
      <c r="X57" s="224"/>
      <c r="Y57" s="224"/>
      <c r="Z57" s="214"/>
      <c r="AA57" s="214"/>
      <c r="AB57" s="214"/>
      <c r="AC57" s="214"/>
      <c r="AD57" s="214"/>
      <c r="AE57" s="214"/>
      <c r="AF57" s="214"/>
      <c r="AG57" s="214" t="s">
        <v>169</v>
      </c>
      <c r="AH57" s="214"/>
      <c r="AI57" s="214"/>
      <c r="AJ57" s="214"/>
      <c r="AK57" s="214"/>
      <c r="AL57" s="214"/>
      <c r="AM57" s="214"/>
      <c r="AN57" s="214"/>
      <c r="AO57" s="214"/>
      <c r="AP57" s="214"/>
      <c r="AQ57" s="214"/>
      <c r="AR57" s="214"/>
      <c r="AS57" s="214"/>
      <c r="AT57" s="214"/>
      <c r="AU57" s="214"/>
      <c r="AV57" s="214"/>
      <c r="AW57" s="214"/>
      <c r="AX57" s="214"/>
      <c r="AY57" s="214"/>
      <c r="AZ57" s="214"/>
      <c r="BA57" s="214"/>
      <c r="BB57" s="214"/>
      <c r="BC57" s="214"/>
      <c r="BD57" s="214"/>
      <c r="BE57" s="214"/>
      <c r="BF57" s="214"/>
      <c r="BG57" s="214"/>
      <c r="BH57" s="214"/>
    </row>
    <row r="58" spans="1:60" outlineLevel="3" x14ac:dyDescent="0.2">
      <c r="A58" s="221"/>
      <c r="B58" s="222"/>
      <c r="C58" s="254" t="s">
        <v>353</v>
      </c>
      <c r="D58" s="248"/>
      <c r="E58" s="248"/>
      <c r="F58" s="248"/>
      <c r="G58" s="248"/>
      <c r="H58" s="224"/>
      <c r="I58" s="224"/>
      <c r="J58" s="224"/>
      <c r="K58" s="224"/>
      <c r="L58" s="224"/>
      <c r="M58" s="224"/>
      <c r="N58" s="223"/>
      <c r="O58" s="223"/>
      <c r="P58" s="223"/>
      <c r="Q58" s="223"/>
      <c r="R58" s="224"/>
      <c r="S58" s="224"/>
      <c r="T58" s="224"/>
      <c r="U58" s="224"/>
      <c r="V58" s="224"/>
      <c r="W58" s="224"/>
      <c r="X58" s="224"/>
      <c r="Y58" s="224"/>
      <c r="Z58" s="214"/>
      <c r="AA58" s="214"/>
      <c r="AB58" s="214"/>
      <c r="AC58" s="214"/>
      <c r="AD58" s="214"/>
      <c r="AE58" s="214"/>
      <c r="AF58" s="214"/>
      <c r="AG58" s="214" t="s">
        <v>169</v>
      </c>
      <c r="AH58" s="214"/>
      <c r="AI58" s="214"/>
      <c r="AJ58" s="214"/>
      <c r="AK58" s="214"/>
      <c r="AL58" s="214"/>
      <c r="AM58" s="214"/>
      <c r="AN58" s="214"/>
      <c r="AO58" s="214"/>
      <c r="AP58" s="214"/>
      <c r="AQ58" s="214"/>
      <c r="AR58" s="214"/>
      <c r="AS58" s="214"/>
      <c r="AT58" s="214"/>
      <c r="AU58" s="214"/>
      <c r="AV58" s="214"/>
      <c r="AW58" s="214"/>
      <c r="AX58" s="214"/>
      <c r="AY58" s="214"/>
      <c r="AZ58" s="214"/>
      <c r="BA58" s="214"/>
      <c r="BB58" s="214"/>
      <c r="BC58" s="214"/>
      <c r="BD58" s="214"/>
      <c r="BE58" s="214"/>
      <c r="BF58" s="214"/>
      <c r="BG58" s="214"/>
      <c r="BH58" s="214"/>
    </row>
    <row r="59" spans="1:60" outlineLevel="1" x14ac:dyDescent="0.2">
      <c r="A59" s="238">
        <v>30</v>
      </c>
      <c r="B59" s="239" t="s">
        <v>356</v>
      </c>
      <c r="C59" s="250" t="s">
        <v>355</v>
      </c>
      <c r="D59" s="240" t="s">
        <v>297</v>
      </c>
      <c r="E59" s="241">
        <v>4</v>
      </c>
      <c r="F59" s="242"/>
      <c r="G59" s="243">
        <f>ROUND(E59*F59,2)</f>
        <v>0</v>
      </c>
      <c r="H59" s="242"/>
      <c r="I59" s="243">
        <f>ROUND(E59*H59,2)</f>
        <v>0</v>
      </c>
      <c r="J59" s="242"/>
      <c r="K59" s="243">
        <f>ROUND(E59*J59,2)</f>
        <v>0</v>
      </c>
      <c r="L59" s="243">
        <v>12</v>
      </c>
      <c r="M59" s="243">
        <f>G59*(1+L59/100)</f>
        <v>0</v>
      </c>
      <c r="N59" s="241">
        <v>0</v>
      </c>
      <c r="O59" s="241">
        <f>ROUND(E59*N59,2)</f>
        <v>0</v>
      </c>
      <c r="P59" s="241">
        <v>0</v>
      </c>
      <c r="Q59" s="241">
        <f>ROUND(E59*P59,2)</f>
        <v>0</v>
      </c>
      <c r="R59" s="243"/>
      <c r="S59" s="243" t="s">
        <v>166</v>
      </c>
      <c r="T59" s="244" t="s">
        <v>167</v>
      </c>
      <c r="U59" s="224">
        <v>0</v>
      </c>
      <c r="V59" s="224">
        <f>ROUND(E59*U59,2)</f>
        <v>0</v>
      </c>
      <c r="W59" s="224"/>
      <c r="X59" s="224" t="s">
        <v>147</v>
      </c>
      <c r="Y59" s="224" t="s">
        <v>148</v>
      </c>
      <c r="Z59" s="214"/>
      <c r="AA59" s="214"/>
      <c r="AB59" s="214"/>
      <c r="AC59" s="214"/>
      <c r="AD59" s="214"/>
      <c r="AE59" s="214"/>
      <c r="AF59" s="214"/>
      <c r="AG59" s="214" t="s">
        <v>149</v>
      </c>
      <c r="AH59" s="214"/>
      <c r="AI59" s="214"/>
      <c r="AJ59" s="214"/>
      <c r="AK59" s="214"/>
      <c r="AL59" s="214"/>
      <c r="AM59" s="214"/>
      <c r="AN59" s="214"/>
      <c r="AO59" s="214"/>
      <c r="AP59" s="214"/>
      <c r="AQ59" s="214"/>
      <c r="AR59" s="214"/>
      <c r="AS59" s="214"/>
      <c r="AT59" s="214"/>
      <c r="AU59" s="214"/>
      <c r="AV59" s="214"/>
      <c r="AW59" s="214"/>
      <c r="AX59" s="214"/>
      <c r="AY59" s="214"/>
      <c r="AZ59" s="214"/>
      <c r="BA59" s="214"/>
      <c r="BB59" s="214"/>
      <c r="BC59" s="214"/>
      <c r="BD59" s="214"/>
      <c r="BE59" s="214"/>
      <c r="BF59" s="214"/>
      <c r="BG59" s="214"/>
      <c r="BH59" s="214"/>
    </row>
    <row r="60" spans="1:60" outlineLevel="2" x14ac:dyDescent="0.2">
      <c r="A60" s="221"/>
      <c r="B60" s="222"/>
      <c r="C60" s="253" t="s">
        <v>352</v>
      </c>
      <c r="D60" s="247"/>
      <c r="E60" s="247"/>
      <c r="F60" s="247"/>
      <c r="G60" s="247"/>
      <c r="H60" s="224"/>
      <c r="I60" s="224"/>
      <c r="J60" s="224"/>
      <c r="K60" s="224"/>
      <c r="L60" s="224"/>
      <c r="M60" s="224"/>
      <c r="N60" s="223"/>
      <c r="O60" s="223"/>
      <c r="P60" s="223"/>
      <c r="Q60" s="223"/>
      <c r="R60" s="224"/>
      <c r="S60" s="224"/>
      <c r="T60" s="224"/>
      <c r="U60" s="224"/>
      <c r="V60" s="224"/>
      <c r="W60" s="224"/>
      <c r="X60" s="224"/>
      <c r="Y60" s="224"/>
      <c r="Z60" s="214"/>
      <c r="AA60" s="214"/>
      <c r="AB60" s="214"/>
      <c r="AC60" s="214"/>
      <c r="AD60" s="214"/>
      <c r="AE60" s="214"/>
      <c r="AF60" s="214"/>
      <c r="AG60" s="214" t="s">
        <v>169</v>
      </c>
      <c r="AH60" s="214"/>
      <c r="AI60" s="214"/>
      <c r="AJ60" s="214"/>
      <c r="AK60" s="214"/>
      <c r="AL60" s="214"/>
      <c r="AM60" s="214"/>
      <c r="AN60" s="214"/>
      <c r="AO60" s="214"/>
      <c r="AP60" s="214"/>
      <c r="AQ60" s="214"/>
      <c r="AR60" s="214"/>
      <c r="AS60" s="214"/>
      <c r="AT60" s="214"/>
      <c r="AU60" s="214"/>
      <c r="AV60" s="214"/>
      <c r="AW60" s="214"/>
      <c r="AX60" s="214"/>
      <c r="AY60" s="214"/>
      <c r="AZ60" s="214"/>
      <c r="BA60" s="214"/>
      <c r="BB60" s="214"/>
      <c r="BC60" s="214"/>
      <c r="BD60" s="214"/>
      <c r="BE60" s="214"/>
      <c r="BF60" s="214"/>
      <c r="BG60" s="214"/>
      <c r="BH60" s="214"/>
    </row>
    <row r="61" spans="1:60" outlineLevel="3" x14ac:dyDescent="0.2">
      <c r="A61" s="221"/>
      <c r="B61" s="222"/>
      <c r="C61" s="254" t="s">
        <v>353</v>
      </c>
      <c r="D61" s="248"/>
      <c r="E61" s="248"/>
      <c r="F61" s="248"/>
      <c r="G61" s="248"/>
      <c r="H61" s="224"/>
      <c r="I61" s="224"/>
      <c r="J61" s="224"/>
      <c r="K61" s="224"/>
      <c r="L61" s="224"/>
      <c r="M61" s="224"/>
      <c r="N61" s="223"/>
      <c r="O61" s="223"/>
      <c r="P61" s="223"/>
      <c r="Q61" s="223"/>
      <c r="R61" s="224"/>
      <c r="S61" s="224"/>
      <c r="T61" s="224"/>
      <c r="U61" s="224"/>
      <c r="V61" s="224"/>
      <c r="W61" s="224"/>
      <c r="X61" s="224"/>
      <c r="Y61" s="224"/>
      <c r="Z61" s="214"/>
      <c r="AA61" s="214"/>
      <c r="AB61" s="214"/>
      <c r="AC61" s="214"/>
      <c r="AD61" s="214"/>
      <c r="AE61" s="214"/>
      <c r="AF61" s="214"/>
      <c r="AG61" s="214" t="s">
        <v>169</v>
      </c>
      <c r="AH61" s="214"/>
      <c r="AI61" s="214"/>
      <c r="AJ61" s="214"/>
      <c r="AK61" s="214"/>
      <c r="AL61" s="214"/>
      <c r="AM61" s="214"/>
      <c r="AN61" s="214"/>
      <c r="AO61" s="214"/>
      <c r="AP61" s="214"/>
      <c r="AQ61" s="214"/>
      <c r="AR61" s="214"/>
      <c r="AS61" s="214"/>
      <c r="AT61" s="214"/>
      <c r="AU61" s="214"/>
      <c r="AV61" s="214"/>
      <c r="AW61" s="214"/>
      <c r="AX61" s="214"/>
      <c r="AY61" s="214"/>
      <c r="AZ61" s="214"/>
      <c r="BA61" s="214"/>
      <c r="BB61" s="214"/>
      <c r="BC61" s="214"/>
      <c r="BD61" s="214"/>
      <c r="BE61" s="214"/>
      <c r="BF61" s="214"/>
      <c r="BG61" s="214"/>
      <c r="BH61" s="214"/>
    </row>
    <row r="62" spans="1:60" outlineLevel="1" x14ac:dyDescent="0.2">
      <c r="A62" s="238">
        <v>31</v>
      </c>
      <c r="B62" s="239" t="s">
        <v>360</v>
      </c>
      <c r="C62" s="250" t="s">
        <v>357</v>
      </c>
      <c r="D62" s="240" t="s">
        <v>157</v>
      </c>
      <c r="E62" s="241">
        <v>10</v>
      </c>
      <c r="F62" s="242"/>
      <c r="G62" s="243">
        <f>ROUND(E62*F62,2)</f>
        <v>0</v>
      </c>
      <c r="H62" s="242"/>
      <c r="I62" s="243">
        <f>ROUND(E62*H62,2)</f>
        <v>0</v>
      </c>
      <c r="J62" s="242"/>
      <c r="K62" s="243">
        <f>ROUND(E62*J62,2)</f>
        <v>0</v>
      </c>
      <c r="L62" s="243">
        <v>12</v>
      </c>
      <c r="M62" s="243">
        <f>G62*(1+L62/100)</f>
        <v>0</v>
      </c>
      <c r="N62" s="241">
        <v>0</v>
      </c>
      <c r="O62" s="241">
        <f>ROUND(E62*N62,2)</f>
        <v>0</v>
      </c>
      <c r="P62" s="241">
        <v>0</v>
      </c>
      <c r="Q62" s="241">
        <f>ROUND(E62*P62,2)</f>
        <v>0</v>
      </c>
      <c r="R62" s="243"/>
      <c r="S62" s="243" t="s">
        <v>166</v>
      </c>
      <c r="T62" s="244" t="s">
        <v>167</v>
      </c>
      <c r="U62" s="224">
        <v>0</v>
      </c>
      <c r="V62" s="224">
        <f>ROUND(E62*U62,2)</f>
        <v>0</v>
      </c>
      <c r="W62" s="224"/>
      <c r="X62" s="224" t="s">
        <v>147</v>
      </c>
      <c r="Y62" s="224" t="s">
        <v>148</v>
      </c>
      <c r="Z62" s="214"/>
      <c r="AA62" s="214"/>
      <c r="AB62" s="214"/>
      <c r="AC62" s="214"/>
      <c r="AD62" s="214"/>
      <c r="AE62" s="214"/>
      <c r="AF62" s="214"/>
      <c r="AG62" s="214" t="s">
        <v>149</v>
      </c>
      <c r="AH62" s="214"/>
      <c r="AI62" s="214"/>
      <c r="AJ62" s="214"/>
      <c r="AK62" s="214"/>
      <c r="AL62" s="214"/>
      <c r="AM62" s="214"/>
      <c r="AN62" s="214"/>
      <c r="AO62" s="214"/>
      <c r="AP62" s="214"/>
      <c r="AQ62" s="214"/>
      <c r="AR62" s="214"/>
      <c r="AS62" s="214"/>
      <c r="AT62" s="214"/>
      <c r="AU62" s="214"/>
      <c r="AV62" s="214"/>
      <c r="AW62" s="214"/>
      <c r="AX62" s="214"/>
      <c r="AY62" s="214"/>
      <c r="AZ62" s="214"/>
      <c r="BA62" s="214"/>
      <c r="BB62" s="214"/>
      <c r="BC62" s="214"/>
      <c r="BD62" s="214"/>
      <c r="BE62" s="214"/>
      <c r="BF62" s="214"/>
      <c r="BG62" s="214"/>
      <c r="BH62" s="214"/>
    </row>
    <row r="63" spans="1:60" outlineLevel="2" x14ac:dyDescent="0.2">
      <c r="A63" s="221"/>
      <c r="B63" s="222"/>
      <c r="C63" s="253" t="s">
        <v>358</v>
      </c>
      <c r="D63" s="247"/>
      <c r="E63" s="247"/>
      <c r="F63" s="247"/>
      <c r="G63" s="247"/>
      <c r="H63" s="224"/>
      <c r="I63" s="224"/>
      <c r="J63" s="224"/>
      <c r="K63" s="224"/>
      <c r="L63" s="224"/>
      <c r="M63" s="224"/>
      <c r="N63" s="223"/>
      <c r="O63" s="223"/>
      <c r="P63" s="223"/>
      <c r="Q63" s="223"/>
      <c r="R63" s="224"/>
      <c r="S63" s="224"/>
      <c r="T63" s="224"/>
      <c r="U63" s="224"/>
      <c r="V63" s="224"/>
      <c r="W63" s="224"/>
      <c r="X63" s="224"/>
      <c r="Y63" s="224"/>
      <c r="Z63" s="214"/>
      <c r="AA63" s="214"/>
      <c r="AB63" s="214"/>
      <c r="AC63" s="214"/>
      <c r="AD63" s="214"/>
      <c r="AE63" s="214"/>
      <c r="AF63" s="214"/>
      <c r="AG63" s="214" t="s">
        <v>169</v>
      </c>
      <c r="AH63" s="214"/>
      <c r="AI63" s="214"/>
      <c r="AJ63" s="214"/>
      <c r="AK63" s="214"/>
      <c r="AL63" s="214"/>
      <c r="AM63" s="214"/>
      <c r="AN63" s="214"/>
      <c r="AO63" s="214"/>
      <c r="AP63" s="214"/>
      <c r="AQ63" s="214"/>
      <c r="AR63" s="214"/>
      <c r="AS63" s="214"/>
      <c r="AT63" s="214"/>
      <c r="AU63" s="214"/>
      <c r="AV63" s="214"/>
      <c r="AW63" s="214"/>
      <c r="AX63" s="214"/>
      <c r="AY63" s="214"/>
      <c r="AZ63" s="214"/>
      <c r="BA63" s="214"/>
      <c r="BB63" s="214"/>
      <c r="BC63" s="214"/>
      <c r="BD63" s="214"/>
      <c r="BE63" s="214"/>
      <c r="BF63" s="214"/>
      <c r="BG63" s="214"/>
      <c r="BH63" s="214"/>
    </row>
    <row r="64" spans="1:60" outlineLevel="3" x14ac:dyDescent="0.2">
      <c r="A64" s="221"/>
      <c r="B64" s="222"/>
      <c r="C64" s="254" t="s">
        <v>359</v>
      </c>
      <c r="D64" s="248"/>
      <c r="E64" s="248"/>
      <c r="F64" s="248"/>
      <c r="G64" s="248"/>
      <c r="H64" s="224"/>
      <c r="I64" s="224"/>
      <c r="J64" s="224"/>
      <c r="K64" s="224"/>
      <c r="L64" s="224"/>
      <c r="M64" s="224"/>
      <c r="N64" s="223"/>
      <c r="O64" s="223"/>
      <c r="P64" s="223"/>
      <c r="Q64" s="223"/>
      <c r="R64" s="224"/>
      <c r="S64" s="224"/>
      <c r="T64" s="224"/>
      <c r="U64" s="224"/>
      <c r="V64" s="224"/>
      <c r="W64" s="224"/>
      <c r="X64" s="224"/>
      <c r="Y64" s="224"/>
      <c r="Z64" s="214"/>
      <c r="AA64" s="214"/>
      <c r="AB64" s="214"/>
      <c r="AC64" s="214"/>
      <c r="AD64" s="214"/>
      <c r="AE64" s="214"/>
      <c r="AF64" s="214"/>
      <c r="AG64" s="214" t="s">
        <v>169</v>
      </c>
      <c r="AH64" s="214"/>
      <c r="AI64" s="214"/>
      <c r="AJ64" s="214"/>
      <c r="AK64" s="214"/>
      <c r="AL64" s="214"/>
      <c r="AM64" s="214"/>
      <c r="AN64" s="214"/>
      <c r="AO64" s="214"/>
      <c r="AP64" s="214"/>
      <c r="AQ64" s="214"/>
      <c r="AR64" s="214"/>
      <c r="AS64" s="214"/>
      <c r="AT64" s="214"/>
      <c r="AU64" s="214"/>
      <c r="AV64" s="214"/>
      <c r="AW64" s="214"/>
      <c r="AX64" s="214"/>
      <c r="AY64" s="214"/>
      <c r="AZ64" s="214"/>
      <c r="BA64" s="214"/>
      <c r="BB64" s="214"/>
      <c r="BC64" s="214"/>
      <c r="BD64" s="214"/>
      <c r="BE64" s="214"/>
      <c r="BF64" s="214"/>
      <c r="BG64" s="214"/>
      <c r="BH64" s="214"/>
    </row>
    <row r="65" spans="1:60" outlineLevel="1" x14ac:dyDescent="0.2">
      <c r="A65" s="238">
        <v>32</v>
      </c>
      <c r="B65" s="239" t="s">
        <v>363</v>
      </c>
      <c r="C65" s="250" t="s">
        <v>357</v>
      </c>
      <c r="D65" s="240" t="s">
        <v>157</v>
      </c>
      <c r="E65" s="241">
        <v>20</v>
      </c>
      <c r="F65" s="242"/>
      <c r="G65" s="243">
        <f>ROUND(E65*F65,2)</f>
        <v>0</v>
      </c>
      <c r="H65" s="242"/>
      <c r="I65" s="243">
        <f>ROUND(E65*H65,2)</f>
        <v>0</v>
      </c>
      <c r="J65" s="242"/>
      <c r="K65" s="243">
        <f>ROUND(E65*J65,2)</f>
        <v>0</v>
      </c>
      <c r="L65" s="243">
        <v>12</v>
      </c>
      <c r="M65" s="243">
        <f>G65*(1+L65/100)</f>
        <v>0</v>
      </c>
      <c r="N65" s="241">
        <v>0</v>
      </c>
      <c r="O65" s="241">
        <f>ROUND(E65*N65,2)</f>
        <v>0</v>
      </c>
      <c r="P65" s="241">
        <v>0</v>
      </c>
      <c r="Q65" s="241">
        <f>ROUND(E65*P65,2)</f>
        <v>0</v>
      </c>
      <c r="R65" s="243"/>
      <c r="S65" s="243" t="s">
        <v>166</v>
      </c>
      <c r="T65" s="244" t="s">
        <v>167</v>
      </c>
      <c r="U65" s="224">
        <v>0</v>
      </c>
      <c r="V65" s="224">
        <f>ROUND(E65*U65,2)</f>
        <v>0</v>
      </c>
      <c r="W65" s="224"/>
      <c r="X65" s="224" t="s">
        <v>147</v>
      </c>
      <c r="Y65" s="224" t="s">
        <v>148</v>
      </c>
      <c r="Z65" s="214"/>
      <c r="AA65" s="214"/>
      <c r="AB65" s="214"/>
      <c r="AC65" s="214"/>
      <c r="AD65" s="214"/>
      <c r="AE65" s="214"/>
      <c r="AF65" s="214"/>
      <c r="AG65" s="214" t="s">
        <v>149</v>
      </c>
      <c r="AH65" s="214"/>
      <c r="AI65" s="214"/>
      <c r="AJ65" s="214"/>
      <c r="AK65" s="214"/>
      <c r="AL65" s="214"/>
      <c r="AM65" s="214"/>
      <c r="AN65" s="214"/>
      <c r="AO65" s="214"/>
      <c r="AP65" s="214"/>
      <c r="AQ65" s="214"/>
      <c r="AR65" s="214"/>
      <c r="AS65" s="214"/>
      <c r="AT65" s="214"/>
      <c r="AU65" s="214"/>
      <c r="AV65" s="214"/>
      <c r="AW65" s="214"/>
      <c r="AX65" s="214"/>
      <c r="AY65" s="214"/>
      <c r="AZ65" s="214"/>
      <c r="BA65" s="214"/>
      <c r="BB65" s="214"/>
      <c r="BC65" s="214"/>
      <c r="BD65" s="214"/>
      <c r="BE65" s="214"/>
      <c r="BF65" s="214"/>
      <c r="BG65" s="214"/>
      <c r="BH65" s="214"/>
    </row>
    <row r="66" spans="1:60" outlineLevel="2" x14ac:dyDescent="0.2">
      <c r="A66" s="221"/>
      <c r="B66" s="222"/>
      <c r="C66" s="253" t="s">
        <v>361</v>
      </c>
      <c r="D66" s="247"/>
      <c r="E66" s="247"/>
      <c r="F66" s="247"/>
      <c r="G66" s="247"/>
      <c r="H66" s="224"/>
      <c r="I66" s="224"/>
      <c r="J66" s="224"/>
      <c r="K66" s="224"/>
      <c r="L66" s="224"/>
      <c r="M66" s="224"/>
      <c r="N66" s="223"/>
      <c r="O66" s="223"/>
      <c r="P66" s="223"/>
      <c r="Q66" s="223"/>
      <c r="R66" s="224"/>
      <c r="S66" s="224"/>
      <c r="T66" s="224"/>
      <c r="U66" s="224"/>
      <c r="V66" s="224"/>
      <c r="W66" s="224"/>
      <c r="X66" s="224"/>
      <c r="Y66" s="224"/>
      <c r="Z66" s="214"/>
      <c r="AA66" s="214"/>
      <c r="AB66" s="214"/>
      <c r="AC66" s="214"/>
      <c r="AD66" s="214"/>
      <c r="AE66" s="214"/>
      <c r="AF66" s="214"/>
      <c r="AG66" s="214" t="s">
        <v>169</v>
      </c>
      <c r="AH66" s="214"/>
      <c r="AI66" s="214"/>
      <c r="AJ66" s="214"/>
      <c r="AK66" s="214"/>
      <c r="AL66" s="214"/>
      <c r="AM66" s="214"/>
      <c r="AN66" s="214"/>
      <c r="AO66" s="214"/>
      <c r="AP66" s="214"/>
      <c r="AQ66" s="214"/>
      <c r="AR66" s="214"/>
      <c r="AS66" s="214"/>
      <c r="AT66" s="214"/>
      <c r="AU66" s="214"/>
      <c r="AV66" s="214"/>
      <c r="AW66" s="214"/>
      <c r="AX66" s="214"/>
      <c r="AY66" s="214"/>
      <c r="AZ66" s="214"/>
      <c r="BA66" s="214"/>
      <c r="BB66" s="214"/>
      <c r="BC66" s="214"/>
      <c r="BD66" s="214"/>
      <c r="BE66" s="214"/>
      <c r="BF66" s="214"/>
      <c r="BG66" s="214"/>
      <c r="BH66" s="214"/>
    </row>
    <row r="67" spans="1:60" outlineLevel="3" x14ac:dyDescent="0.2">
      <c r="A67" s="221"/>
      <c r="B67" s="222"/>
      <c r="C67" s="254" t="s">
        <v>362</v>
      </c>
      <c r="D67" s="248"/>
      <c r="E67" s="248"/>
      <c r="F67" s="248"/>
      <c r="G67" s="248"/>
      <c r="H67" s="224"/>
      <c r="I67" s="224"/>
      <c r="J67" s="224"/>
      <c r="K67" s="224"/>
      <c r="L67" s="224"/>
      <c r="M67" s="224"/>
      <c r="N67" s="223"/>
      <c r="O67" s="223"/>
      <c r="P67" s="223"/>
      <c r="Q67" s="223"/>
      <c r="R67" s="224"/>
      <c r="S67" s="224"/>
      <c r="T67" s="224"/>
      <c r="U67" s="224"/>
      <c r="V67" s="224"/>
      <c r="W67" s="224"/>
      <c r="X67" s="224"/>
      <c r="Y67" s="224"/>
      <c r="Z67" s="214"/>
      <c r="AA67" s="214"/>
      <c r="AB67" s="214"/>
      <c r="AC67" s="214"/>
      <c r="AD67" s="214"/>
      <c r="AE67" s="214"/>
      <c r="AF67" s="214"/>
      <c r="AG67" s="214" t="s">
        <v>169</v>
      </c>
      <c r="AH67" s="214"/>
      <c r="AI67" s="214"/>
      <c r="AJ67" s="214"/>
      <c r="AK67" s="214"/>
      <c r="AL67" s="214"/>
      <c r="AM67" s="214"/>
      <c r="AN67" s="214"/>
      <c r="AO67" s="214"/>
      <c r="AP67" s="214"/>
      <c r="AQ67" s="214"/>
      <c r="AR67" s="214"/>
      <c r="AS67" s="214"/>
      <c r="AT67" s="214"/>
      <c r="AU67" s="214"/>
      <c r="AV67" s="214"/>
      <c r="AW67" s="214"/>
      <c r="AX67" s="214"/>
      <c r="AY67" s="214"/>
      <c r="AZ67" s="214"/>
      <c r="BA67" s="214"/>
      <c r="BB67" s="214"/>
      <c r="BC67" s="214"/>
      <c r="BD67" s="214"/>
      <c r="BE67" s="214"/>
      <c r="BF67" s="214"/>
      <c r="BG67" s="214"/>
      <c r="BH67" s="214"/>
    </row>
    <row r="68" spans="1:60" outlineLevel="1" x14ac:dyDescent="0.2">
      <c r="A68" s="238">
        <v>33</v>
      </c>
      <c r="B68" s="239" t="s">
        <v>366</v>
      </c>
      <c r="C68" s="250" t="s">
        <v>364</v>
      </c>
      <c r="D68" s="240" t="s">
        <v>161</v>
      </c>
      <c r="E68" s="241">
        <v>5</v>
      </c>
      <c r="F68" s="242"/>
      <c r="G68" s="243">
        <f>ROUND(E68*F68,2)</f>
        <v>0</v>
      </c>
      <c r="H68" s="242"/>
      <c r="I68" s="243">
        <f>ROUND(E68*H68,2)</f>
        <v>0</v>
      </c>
      <c r="J68" s="242"/>
      <c r="K68" s="243">
        <f>ROUND(E68*J68,2)</f>
        <v>0</v>
      </c>
      <c r="L68" s="243">
        <v>12</v>
      </c>
      <c r="M68" s="243">
        <f>G68*(1+L68/100)</f>
        <v>0</v>
      </c>
      <c r="N68" s="241">
        <v>0</v>
      </c>
      <c r="O68" s="241">
        <f>ROUND(E68*N68,2)</f>
        <v>0</v>
      </c>
      <c r="P68" s="241">
        <v>0</v>
      </c>
      <c r="Q68" s="241">
        <f>ROUND(E68*P68,2)</f>
        <v>0</v>
      </c>
      <c r="R68" s="243"/>
      <c r="S68" s="243" t="s">
        <v>166</v>
      </c>
      <c r="T68" s="244" t="s">
        <v>167</v>
      </c>
      <c r="U68" s="224">
        <v>0</v>
      </c>
      <c r="V68" s="224">
        <f>ROUND(E68*U68,2)</f>
        <v>0</v>
      </c>
      <c r="W68" s="224"/>
      <c r="X68" s="224" t="s">
        <v>147</v>
      </c>
      <c r="Y68" s="224" t="s">
        <v>148</v>
      </c>
      <c r="Z68" s="214"/>
      <c r="AA68" s="214"/>
      <c r="AB68" s="214"/>
      <c r="AC68" s="214"/>
      <c r="AD68" s="214"/>
      <c r="AE68" s="214"/>
      <c r="AF68" s="214"/>
      <c r="AG68" s="214" t="s">
        <v>149</v>
      </c>
      <c r="AH68" s="214"/>
      <c r="AI68" s="214"/>
      <c r="AJ68" s="214"/>
      <c r="AK68" s="214"/>
      <c r="AL68" s="214"/>
      <c r="AM68" s="214"/>
      <c r="AN68" s="214"/>
      <c r="AO68" s="214"/>
      <c r="AP68" s="214"/>
      <c r="AQ68" s="214"/>
      <c r="AR68" s="214"/>
      <c r="AS68" s="214"/>
      <c r="AT68" s="214"/>
      <c r="AU68" s="214"/>
      <c r="AV68" s="214"/>
      <c r="AW68" s="214"/>
      <c r="AX68" s="214"/>
      <c r="AY68" s="214"/>
      <c r="AZ68" s="214"/>
      <c r="BA68" s="214"/>
      <c r="BB68" s="214"/>
      <c r="BC68" s="214"/>
      <c r="BD68" s="214"/>
      <c r="BE68" s="214"/>
      <c r="BF68" s="214"/>
      <c r="BG68" s="214"/>
      <c r="BH68" s="214"/>
    </row>
    <row r="69" spans="1:60" outlineLevel="2" x14ac:dyDescent="0.2">
      <c r="A69" s="221"/>
      <c r="B69" s="222"/>
      <c r="C69" s="253" t="s">
        <v>365</v>
      </c>
      <c r="D69" s="247"/>
      <c r="E69" s="247"/>
      <c r="F69" s="247"/>
      <c r="G69" s="247"/>
      <c r="H69" s="224"/>
      <c r="I69" s="224"/>
      <c r="J69" s="224"/>
      <c r="K69" s="224"/>
      <c r="L69" s="224"/>
      <c r="M69" s="224"/>
      <c r="N69" s="223"/>
      <c r="O69" s="223"/>
      <c r="P69" s="223"/>
      <c r="Q69" s="223"/>
      <c r="R69" s="224"/>
      <c r="S69" s="224"/>
      <c r="T69" s="224"/>
      <c r="U69" s="224"/>
      <c r="V69" s="224"/>
      <c r="W69" s="224"/>
      <c r="X69" s="224"/>
      <c r="Y69" s="224"/>
      <c r="Z69" s="214"/>
      <c r="AA69" s="214"/>
      <c r="AB69" s="214"/>
      <c r="AC69" s="214"/>
      <c r="AD69" s="214"/>
      <c r="AE69" s="214"/>
      <c r="AF69" s="214"/>
      <c r="AG69" s="214" t="s">
        <v>169</v>
      </c>
      <c r="AH69" s="214"/>
      <c r="AI69" s="214"/>
      <c r="AJ69" s="214"/>
      <c r="AK69" s="214"/>
      <c r="AL69" s="214"/>
      <c r="AM69" s="214"/>
      <c r="AN69" s="214"/>
      <c r="AO69" s="214"/>
      <c r="AP69" s="214"/>
      <c r="AQ69" s="214"/>
      <c r="AR69" s="214"/>
      <c r="AS69" s="214"/>
      <c r="AT69" s="214"/>
      <c r="AU69" s="214"/>
      <c r="AV69" s="214"/>
      <c r="AW69" s="214"/>
      <c r="AX69" s="214"/>
      <c r="AY69" s="214"/>
      <c r="AZ69" s="214"/>
      <c r="BA69" s="214"/>
      <c r="BB69" s="214"/>
      <c r="BC69" s="214"/>
      <c r="BD69" s="214"/>
      <c r="BE69" s="214"/>
      <c r="BF69" s="214"/>
      <c r="BG69" s="214"/>
      <c r="BH69" s="214"/>
    </row>
    <row r="70" spans="1:60" outlineLevel="1" x14ac:dyDescent="0.2">
      <c r="A70" s="238">
        <v>34</v>
      </c>
      <c r="B70" s="239" t="s">
        <v>369</v>
      </c>
      <c r="C70" s="250" t="s">
        <v>367</v>
      </c>
      <c r="D70" s="240" t="s">
        <v>161</v>
      </c>
      <c r="E70" s="241">
        <v>5</v>
      </c>
      <c r="F70" s="242"/>
      <c r="G70" s="243">
        <f>ROUND(E70*F70,2)</f>
        <v>0</v>
      </c>
      <c r="H70" s="242"/>
      <c r="I70" s="243">
        <f>ROUND(E70*H70,2)</f>
        <v>0</v>
      </c>
      <c r="J70" s="242"/>
      <c r="K70" s="243">
        <f>ROUND(E70*J70,2)</f>
        <v>0</v>
      </c>
      <c r="L70" s="243">
        <v>12</v>
      </c>
      <c r="M70" s="243">
        <f>G70*(1+L70/100)</f>
        <v>0</v>
      </c>
      <c r="N70" s="241">
        <v>0</v>
      </c>
      <c r="O70" s="241">
        <f>ROUND(E70*N70,2)</f>
        <v>0</v>
      </c>
      <c r="P70" s="241">
        <v>0</v>
      </c>
      <c r="Q70" s="241">
        <f>ROUND(E70*P70,2)</f>
        <v>0</v>
      </c>
      <c r="R70" s="243"/>
      <c r="S70" s="243" t="s">
        <v>166</v>
      </c>
      <c r="T70" s="244" t="s">
        <v>167</v>
      </c>
      <c r="U70" s="224">
        <v>0</v>
      </c>
      <c r="V70" s="224">
        <f>ROUND(E70*U70,2)</f>
        <v>0</v>
      </c>
      <c r="W70" s="224"/>
      <c r="X70" s="224" t="s">
        <v>147</v>
      </c>
      <c r="Y70" s="224" t="s">
        <v>148</v>
      </c>
      <c r="Z70" s="214"/>
      <c r="AA70" s="214"/>
      <c r="AB70" s="214"/>
      <c r="AC70" s="214"/>
      <c r="AD70" s="214"/>
      <c r="AE70" s="214"/>
      <c r="AF70" s="214"/>
      <c r="AG70" s="214" t="s">
        <v>149</v>
      </c>
      <c r="AH70" s="214"/>
      <c r="AI70" s="214"/>
      <c r="AJ70" s="214"/>
      <c r="AK70" s="214"/>
      <c r="AL70" s="214"/>
      <c r="AM70" s="214"/>
      <c r="AN70" s="214"/>
      <c r="AO70" s="214"/>
      <c r="AP70" s="214"/>
      <c r="AQ70" s="214"/>
      <c r="AR70" s="214"/>
      <c r="AS70" s="214"/>
      <c r="AT70" s="214"/>
      <c r="AU70" s="214"/>
      <c r="AV70" s="214"/>
      <c r="AW70" s="214"/>
      <c r="AX70" s="214"/>
      <c r="AY70" s="214"/>
      <c r="AZ70" s="214"/>
      <c r="BA70" s="214"/>
      <c r="BB70" s="214"/>
      <c r="BC70" s="214"/>
      <c r="BD70" s="214"/>
      <c r="BE70" s="214"/>
      <c r="BF70" s="214"/>
      <c r="BG70" s="214"/>
      <c r="BH70" s="214"/>
    </row>
    <row r="71" spans="1:60" outlineLevel="2" x14ac:dyDescent="0.2">
      <c r="A71" s="221"/>
      <c r="B71" s="222"/>
      <c r="C71" s="253" t="s">
        <v>368</v>
      </c>
      <c r="D71" s="247"/>
      <c r="E71" s="247"/>
      <c r="F71" s="247"/>
      <c r="G71" s="247"/>
      <c r="H71" s="224"/>
      <c r="I71" s="224"/>
      <c r="J71" s="224"/>
      <c r="K71" s="224"/>
      <c r="L71" s="224"/>
      <c r="M71" s="224"/>
      <c r="N71" s="223"/>
      <c r="O71" s="223"/>
      <c r="P71" s="223"/>
      <c r="Q71" s="223"/>
      <c r="R71" s="224"/>
      <c r="S71" s="224"/>
      <c r="T71" s="224"/>
      <c r="U71" s="224"/>
      <c r="V71" s="224"/>
      <c r="W71" s="224"/>
      <c r="X71" s="224"/>
      <c r="Y71" s="224"/>
      <c r="Z71" s="214"/>
      <c r="AA71" s="214"/>
      <c r="AB71" s="214"/>
      <c r="AC71" s="214"/>
      <c r="AD71" s="214"/>
      <c r="AE71" s="214"/>
      <c r="AF71" s="214"/>
      <c r="AG71" s="214" t="s">
        <v>169</v>
      </c>
      <c r="AH71" s="214"/>
      <c r="AI71" s="214"/>
      <c r="AJ71" s="214"/>
      <c r="AK71" s="214"/>
      <c r="AL71" s="214"/>
      <c r="AM71" s="214"/>
      <c r="AN71" s="214"/>
      <c r="AO71" s="214"/>
      <c r="AP71" s="214"/>
      <c r="AQ71" s="214"/>
      <c r="AR71" s="214"/>
      <c r="AS71" s="214"/>
      <c r="AT71" s="214"/>
      <c r="AU71" s="214"/>
      <c r="AV71" s="214"/>
      <c r="AW71" s="214"/>
      <c r="AX71" s="214"/>
      <c r="AY71" s="214"/>
      <c r="AZ71" s="214"/>
      <c r="BA71" s="214"/>
      <c r="BB71" s="214"/>
      <c r="BC71" s="214"/>
      <c r="BD71" s="214"/>
      <c r="BE71" s="214"/>
      <c r="BF71" s="214"/>
      <c r="BG71" s="214"/>
      <c r="BH71" s="214"/>
    </row>
    <row r="72" spans="1:60" outlineLevel="1" x14ac:dyDescent="0.2">
      <c r="A72" s="238">
        <v>35</v>
      </c>
      <c r="B72" s="239" t="s">
        <v>373</v>
      </c>
      <c r="C72" s="250" t="s">
        <v>370</v>
      </c>
      <c r="D72" s="240" t="s">
        <v>161</v>
      </c>
      <c r="E72" s="241">
        <v>5</v>
      </c>
      <c r="F72" s="242"/>
      <c r="G72" s="243">
        <f>ROUND(E72*F72,2)</f>
        <v>0</v>
      </c>
      <c r="H72" s="242"/>
      <c r="I72" s="243">
        <f>ROUND(E72*H72,2)</f>
        <v>0</v>
      </c>
      <c r="J72" s="242"/>
      <c r="K72" s="243">
        <f>ROUND(E72*J72,2)</f>
        <v>0</v>
      </c>
      <c r="L72" s="243">
        <v>12</v>
      </c>
      <c r="M72" s="243">
        <f>G72*(1+L72/100)</f>
        <v>0</v>
      </c>
      <c r="N72" s="241">
        <v>0</v>
      </c>
      <c r="O72" s="241">
        <f>ROUND(E72*N72,2)</f>
        <v>0</v>
      </c>
      <c r="P72" s="241">
        <v>0</v>
      </c>
      <c r="Q72" s="241">
        <f>ROUND(E72*P72,2)</f>
        <v>0</v>
      </c>
      <c r="R72" s="243"/>
      <c r="S72" s="243" t="s">
        <v>166</v>
      </c>
      <c r="T72" s="244" t="s">
        <v>167</v>
      </c>
      <c r="U72" s="224">
        <v>0</v>
      </c>
      <c r="V72" s="224">
        <f>ROUND(E72*U72,2)</f>
        <v>0</v>
      </c>
      <c r="W72" s="224"/>
      <c r="X72" s="224" t="s">
        <v>147</v>
      </c>
      <c r="Y72" s="224" t="s">
        <v>148</v>
      </c>
      <c r="Z72" s="214"/>
      <c r="AA72" s="214"/>
      <c r="AB72" s="214"/>
      <c r="AC72" s="214"/>
      <c r="AD72" s="214"/>
      <c r="AE72" s="214"/>
      <c r="AF72" s="214"/>
      <c r="AG72" s="214" t="s">
        <v>149</v>
      </c>
      <c r="AH72" s="214"/>
      <c r="AI72" s="214"/>
      <c r="AJ72" s="214"/>
      <c r="AK72" s="214"/>
      <c r="AL72" s="214"/>
      <c r="AM72" s="214"/>
      <c r="AN72" s="214"/>
      <c r="AO72" s="214"/>
      <c r="AP72" s="214"/>
      <c r="AQ72" s="214"/>
      <c r="AR72" s="214"/>
      <c r="AS72" s="214"/>
      <c r="AT72" s="214"/>
      <c r="AU72" s="214"/>
      <c r="AV72" s="214"/>
      <c r="AW72" s="214"/>
      <c r="AX72" s="214"/>
      <c r="AY72" s="214"/>
      <c r="AZ72" s="214"/>
      <c r="BA72" s="214"/>
      <c r="BB72" s="214"/>
      <c r="BC72" s="214"/>
      <c r="BD72" s="214"/>
      <c r="BE72" s="214"/>
      <c r="BF72" s="214"/>
      <c r="BG72" s="214"/>
      <c r="BH72" s="214"/>
    </row>
    <row r="73" spans="1:60" outlineLevel="2" x14ac:dyDescent="0.2">
      <c r="A73" s="221"/>
      <c r="B73" s="222"/>
      <c r="C73" s="253" t="s">
        <v>371</v>
      </c>
      <c r="D73" s="247"/>
      <c r="E73" s="247"/>
      <c r="F73" s="247"/>
      <c r="G73" s="247"/>
      <c r="H73" s="224"/>
      <c r="I73" s="224"/>
      <c r="J73" s="224"/>
      <c r="K73" s="224"/>
      <c r="L73" s="224"/>
      <c r="M73" s="224"/>
      <c r="N73" s="223"/>
      <c r="O73" s="223"/>
      <c r="P73" s="223"/>
      <c r="Q73" s="223"/>
      <c r="R73" s="224"/>
      <c r="S73" s="224"/>
      <c r="T73" s="224"/>
      <c r="U73" s="224"/>
      <c r="V73" s="224"/>
      <c r="W73" s="224"/>
      <c r="X73" s="224"/>
      <c r="Y73" s="224"/>
      <c r="Z73" s="214"/>
      <c r="AA73" s="214"/>
      <c r="AB73" s="214"/>
      <c r="AC73" s="214"/>
      <c r="AD73" s="214"/>
      <c r="AE73" s="214"/>
      <c r="AF73" s="214"/>
      <c r="AG73" s="214" t="s">
        <v>169</v>
      </c>
      <c r="AH73" s="214"/>
      <c r="AI73" s="214"/>
      <c r="AJ73" s="214"/>
      <c r="AK73" s="214"/>
      <c r="AL73" s="214"/>
      <c r="AM73" s="214"/>
      <c r="AN73" s="214"/>
      <c r="AO73" s="214"/>
      <c r="AP73" s="214"/>
      <c r="AQ73" s="214"/>
      <c r="AR73" s="214"/>
      <c r="AS73" s="214"/>
      <c r="AT73" s="214"/>
      <c r="AU73" s="214"/>
      <c r="AV73" s="214"/>
      <c r="AW73" s="214"/>
      <c r="AX73" s="214"/>
      <c r="AY73" s="214"/>
      <c r="AZ73" s="214"/>
      <c r="BA73" s="214"/>
      <c r="BB73" s="214"/>
      <c r="BC73" s="214"/>
      <c r="BD73" s="214"/>
      <c r="BE73" s="214"/>
      <c r="BF73" s="214"/>
      <c r="BG73" s="214"/>
      <c r="BH73" s="214"/>
    </row>
    <row r="74" spans="1:60" outlineLevel="3" x14ac:dyDescent="0.2">
      <c r="A74" s="221"/>
      <c r="B74" s="222"/>
      <c r="C74" s="254" t="s">
        <v>372</v>
      </c>
      <c r="D74" s="248"/>
      <c r="E74" s="248"/>
      <c r="F74" s="248"/>
      <c r="G74" s="248"/>
      <c r="H74" s="224"/>
      <c r="I74" s="224"/>
      <c r="J74" s="224"/>
      <c r="K74" s="224"/>
      <c r="L74" s="224"/>
      <c r="M74" s="224"/>
      <c r="N74" s="223"/>
      <c r="O74" s="223"/>
      <c r="P74" s="223"/>
      <c r="Q74" s="223"/>
      <c r="R74" s="224"/>
      <c r="S74" s="224"/>
      <c r="T74" s="224"/>
      <c r="U74" s="224"/>
      <c r="V74" s="224"/>
      <c r="W74" s="224"/>
      <c r="X74" s="224"/>
      <c r="Y74" s="224"/>
      <c r="Z74" s="214"/>
      <c r="AA74" s="214"/>
      <c r="AB74" s="214"/>
      <c r="AC74" s="214"/>
      <c r="AD74" s="214"/>
      <c r="AE74" s="214"/>
      <c r="AF74" s="214"/>
      <c r="AG74" s="214" t="s">
        <v>169</v>
      </c>
      <c r="AH74" s="214"/>
      <c r="AI74" s="214"/>
      <c r="AJ74" s="214"/>
      <c r="AK74" s="214"/>
      <c r="AL74" s="214"/>
      <c r="AM74" s="214"/>
      <c r="AN74" s="214"/>
      <c r="AO74" s="214"/>
      <c r="AP74" s="214"/>
      <c r="AQ74" s="214"/>
      <c r="AR74" s="214"/>
      <c r="AS74" s="214"/>
      <c r="AT74" s="214"/>
      <c r="AU74" s="214"/>
      <c r="AV74" s="214"/>
      <c r="AW74" s="214"/>
      <c r="AX74" s="214"/>
      <c r="AY74" s="214"/>
      <c r="AZ74" s="214"/>
      <c r="BA74" s="214"/>
      <c r="BB74" s="214"/>
      <c r="BC74" s="214"/>
      <c r="BD74" s="214"/>
      <c r="BE74" s="214"/>
      <c r="BF74" s="214"/>
      <c r="BG74" s="214"/>
      <c r="BH74" s="214"/>
    </row>
    <row r="75" spans="1:60" outlineLevel="1" x14ac:dyDescent="0.2">
      <c r="A75" s="238">
        <v>36</v>
      </c>
      <c r="B75" s="239" t="s">
        <v>376</v>
      </c>
      <c r="C75" s="250" t="s">
        <v>374</v>
      </c>
      <c r="D75" s="240" t="s">
        <v>297</v>
      </c>
      <c r="E75" s="241">
        <v>4</v>
      </c>
      <c r="F75" s="242"/>
      <c r="G75" s="243">
        <f>ROUND(E75*F75,2)</f>
        <v>0</v>
      </c>
      <c r="H75" s="242"/>
      <c r="I75" s="243">
        <f>ROUND(E75*H75,2)</f>
        <v>0</v>
      </c>
      <c r="J75" s="242"/>
      <c r="K75" s="243">
        <f>ROUND(E75*J75,2)</f>
        <v>0</v>
      </c>
      <c r="L75" s="243">
        <v>12</v>
      </c>
      <c r="M75" s="243">
        <f>G75*(1+L75/100)</f>
        <v>0</v>
      </c>
      <c r="N75" s="241">
        <v>0</v>
      </c>
      <c r="O75" s="241">
        <f>ROUND(E75*N75,2)</f>
        <v>0</v>
      </c>
      <c r="P75" s="241">
        <v>0</v>
      </c>
      <c r="Q75" s="241">
        <f>ROUND(E75*P75,2)</f>
        <v>0</v>
      </c>
      <c r="R75" s="243"/>
      <c r="S75" s="243" t="s">
        <v>166</v>
      </c>
      <c r="T75" s="244" t="s">
        <v>167</v>
      </c>
      <c r="U75" s="224">
        <v>0</v>
      </c>
      <c r="V75" s="224">
        <f>ROUND(E75*U75,2)</f>
        <v>0</v>
      </c>
      <c r="W75" s="224"/>
      <c r="X75" s="224" t="s">
        <v>147</v>
      </c>
      <c r="Y75" s="224" t="s">
        <v>148</v>
      </c>
      <c r="Z75" s="214"/>
      <c r="AA75" s="214"/>
      <c r="AB75" s="214"/>
      <c r="AC75" s="214"/>
      <c r="AD75" s="214"/>
      <c r="AE75" s="214"/>
      <c r="AF75" s="214"/>
      <c r="AG75" s="214" t="s">
        <v>149</v>
      </c>
      <c r="AH75" s="214"/>
      <c r="AI75" s="214"/>
      <c r="AJ75" s="214"/>
      <c r="AK75" s="214"/>
      <c r="AL75" s="214"/>
      <c r="AM75" s="214"/>
      <c r="AN75" s="214"/>
      <c r="AO75" s="214"/>
      <c r="AP75" s="214"/>
      <c r="AQ75" s="214"/>
      <c r="AR75" s="214"/>
      <c r="AS75" s="214"/>
      <c r="AT75" s="214"/>
      <c r="AU75" s="214"/>
      <c r="AV75" s="214"/>
      <c r="AW75" s="214"/>
      <c r="AX75" s="214"/>
      <c r="AY75" s="214"/>
      <c r="AZ75" s="214"/>
      <c r="BA75" s="214"/>
      <c r="BB75" s="214"/>
      <c r="BC75" s="214"/>
      <c r="BD75" s="214"/>
      <c r="BE75" s="214"/>
      <c r="BF75" s="214"/>
      <c r="BG75" s="214"/>
      <c r="BH75" s="214"/>
    </row>
    <row r="76" spans="1:60" outlineLevel="2" x14ac:dyDescent="0.2">
      <c r="A76" s="221"/>
      <c r="B76" s="222"/>
      <c r="C76" s="253" t="s">
        <v>375</v>
      </c>
      <c r="D76" s="247"/>
      <c r="E76" s="247"/>
      <c r="F76" s="247"/>
      <c r="G76" s="247"/>
      <c r="H76" s="224"/>
      <c r="I76" s="224"/>
      <c r="J76" s="224"/>
      <c r="K76" s="224"/>
      <c r="L76" s="224"/>
      <c r="M76" s="224"/>
      <c r="N76" s="223"/>
      <c r="O76" s="223"/>
      <c r="P76" s="223"/>
      <c r="Q76" s="223"/>
      <c r="R76" s="224"/>
      <c r="S76" s="224"/>
      <c r="T76" s="224"/>
      <c r="U76" s="224"/>
      <c r="V76" s="224"/>
      <c r="W76" s="224"/>
      <c r="X76" s="224"/>
      <c r="Y76" s="224"/>
      <c r="Z76" s="214"/>
      <c r="AA76" s="214"/>
      <c r="AB76" s="214"/>
      <c r="AC76" s="214"/>
      <c r="AD76" s="214"/>
      <c r="AE76" s="214"/>
      <c r="AF76" s="214"/>
      <c r="AG76" s="214" t="s">
        <v>169</v>
      </c>
      <c r="AH76" s="214"/>
      <c r="AI76" s="214"/>
      <c r="AJ76" s="214"/>
      <c r="AK76" s="214"/>
      <c r="AL76" s="214"/>
      <c r="AM76" s="214"/>
      <c r="AN76" s="214"/>
      <c r="AO76" s="214"/>
      <c r="AP76" s="214"/>
      <c r="AQ76" s="214"/>
      <c r="AR76" s="214"/>
      <c r="AS76" s="214"/>
      <c r="AT76" s="214"/>
      <c r="AU76" s="214"/>
      <c r="AV76" s="214"/>
      <c r="AW76" s="214"/>
      <c r="AX76" s="214"/>
      <c r="AY76" s="214"/>
      <c r="AZ76" s="214"/>
      <c r="BA76" s="214"/>
      <c r="BB76" s="214"/>
      <c r="BC76" s="214"/>
      <c r="BD76" s="214"/>
      <c r="BE76" s="214"/>
      <c r="BF76" s="214"/>
      <c r="BG76" s="214"/>
      <c r="BH76" s="214"/>
    </row>
    <row r="77" spans="1:60" outlineLevel="1" x14ac:dyDescent="0.2">
      <c r="A77" s="238">
        <v>37</v>
      </c>
      <c r="B77" s="239" t="s">
        <v>378</v>
      </c>
      <c r="C77" s="250" t="s">
        <v>377</v>
      </c>
      <c r="D77" s="240" t="s">
        <v>297</v>
      </c>
      <c r="E77" s="241">
        <v>20</v>
      </c>
      <c r="F77" s="242"/>
      <c r="G77" s="243">
        <f>ROUND(E77*F77,2)</f>
        <v>0</v>
      </c>
      <c r="H77" s="242"/>
      <c r="I77" s="243">
        <f>ROUND(E77*H77,2)</f>
        <v>0</v>
      </c>
      <c r="J77" s="242"/>
      <c r="K77" s="243">
        <f>ROUND(E77*J77,2)</f>
        <v>0</v>
      </c>
      <c r="L77" s="243">
        <v>12</v>
      </c>
      <c r="M77" s="243">
        <f>G77*(1+L77/100)</f>
        <v>0</v>
      </c>
      <c r="N77" s="241">
        <v>0</v>
      </c>
      <c r="O77" s="241">
        <f>ROUND(E77*N77,2)</f>
        <v>0</v>
      </c>
      <c r="P77" s="241">
        <v>0</v>
      </c>
      <c r="Q77" s="241">
        <f>ROUND(E77*P77,2)</f>
        <v>0</v>
      </c>
      <c r="R77" s="243"/>
      <c r="S77" s="243" t="s">
        <v>166</v>
      </c>
      <c r="T77" s="244" t="s">
        <v>167</v>
      </c>
      <c r="U77" s="224">
        <v>0</v>
      </c>
      <c r="V77" s="224">
        <f>ROUND(E77*U77,2)</f>
        <v>0</v>
      </c>
      <c r="W77" s="224"/>
      <c r="X77" s="224" t="s">
        <v>147</v>
      </c>
      <c r="Y77" s="224" t="s">
        <v>148</v>
      </c>
      <c r="Z77" s="214"/>
      <c r="AA77" s="214"/>
      <c r="AB77" s="214"/>
      <c r="AC77" s="214"/>
      <c r="AD77" s="214"/>
      <c r="AE77" s="214"/>
      <c r="AF77" s="214"/>
      <c r="AG77" s="214" t="s">
        <v>149</v>
      </c>
      <c r="AH77" s="214"/>
      <c r="AI77" s="214"/>
      <c r="AJ77" s="214"/>
      <c r="AK77" s="214"/>
      <c r="AL77" s="214"/>
      <c r="AM77" s="214"/>
      <c r="AN77" s="214"/>
      <c r="AO77" s="214"/>
      <c r="AP77" s="214"/>
      <c r="AQ77" s="214"/>
      <c r="AR77" s="214"/>
      <c r="AS77" s="214"/>
      <c r="AT77" s="214"/>
      <c r="AU77" s="214"/>
      <c r="AV77" s="214"/>
      <c r="AW77" s="214"/>
      <c r="AX77" s="214"/>
      <c r="AY77" s="214"/>
      <c r="AZ77" s="214"/>
      <c r="BA77" s="214"/>
      <c r="BB77" s="214"/>
      <c r="BC77" s="214"/>
      <c r="BD77" s="214"/>
      <c r="BE77" s="214"/>
      <c r="BF77" s="214"/>
      <c r="BG77" s="214"/>
      <c r="BH77" s="214"/>
    </row>
    <row r="78" spans="1:60" outlineLevel="2" x14ac:dyDescent="0.2">
      <c r="A78" s="221"/>
      <c r="B78" s="222"/>
      <c r="C78" s="253" t="s">
        <v>375</v>
      </c>
      <c r="D78" s="247"/>
      <c r="E78" s="247"/>
      <c r="F78" s="247"/>
      <c r="G78" s="247"/>
      <c r="H78" s="224"/>
      <c r="I78" s="224"/>
      <c r="J78" s="224"/>
      <c r="K78" s="224"/>
      <c r="L78" s="224"/>
      <c r="M78" s="224"/>
      <c r="N78" s="223"/>
      <c r="O78" s="223"/>
      <c r="P78" s="223"/>
      <c r="Q78" s="223"/>
      <c r="R78" s="224"/>
      <c r="S78" s="224"/>
      <c r="T78" s="224"/>
      <c r="U78" s="224"/>
      <c r="V78" s="224"/>
      <c r="W78" s="224"/>
      <c r="X78" s="224"/>
      <c r="Y78" s="224"/>
      <c r="Z78" s="214"/>
      <c r="AA78" s="214"/>
      <c r="AB78" s="214"/>
      <c r="AC78" s="214"/>
      <c r="AD78" s="214"/>
      <c r="AE78" s="214"/>
      <c r="AF78" s="214"/>
      <c r="AG78" s="214" t="s">
        <v>169</v>
      </c>
      <c r="AH78" s="214"/>
      <c r="AI78" s="214"/>
      <c r="AJ78" s="214"/>
      <c r="AK78" s="214"/>
      <c r="AL78" s="214"/>
      <c r="AM78" s="214"/>
      <c r="AN78" s="214"/>
      <c r="AO78" s="214"/>
      <c r="AP78" s="214"/>
      <c r="AQ78" s="214"/>
      <c r="AR78" s="214"/>
      <c r="AS78" s="214"/>
      <c r="AT78" s="214"/>
      <c r="AU78" s="214"/>
      <c r="AV78" s="214"/>
      <c r="AW78" s="214"/>
      <c r="AX78" s="214"/>
      <c r="AY78" s="214"/>
      <c r="AZ78" s="214"/>
      <c r="BA78" s="214"/>
      <c r="BB78" s="214"/>
      <c r="BC78" s="214"/>
      <c r="BD78" s="214"/>
      <c r="BE78" s="214"/>
      <c r="BF78" s="214"/>
      <c r="BG78" s="214"/>
      <c r="BH78" s="214"/>
    </row>
    <row r="79" spans="1:60" outlineLevel="1" x14ac:dyDescent="0.2">
      <c r="A79" s="259">
        <v>38</v>
      </c>
      <c r="B79" s="260" t="s">
        <v>380</v>
      </c>
      <c r="C79" s="266" t="s">
        <v>379</v>
      </c>
      <c r="D79" s="261" t="s">
        <v>297</v>
      </c>
      <c r="E79" s="262">
        <v>5</v>
      </c>
      <c r="F79" s="263"/>
      <c r="G79" s="264">
        <f>ROUND(E79*F79,2)</f>
        <v>0</v>
      </c>
      <c r="H79" s="263"/>
      <c r="I79" s="264">
        <f>ROUND(E79*H79,2)</f>
        <v>0</v>
      </c>
      <c r="J79" s="263"/>
      <c r="K79" s="264">
        <f>ROUND(E79*J79,2)</f>
        <v>0</v>
      </c>
      <c r="L79" s="264">
        <v>12</v>
      </c>
      <c r="M79" s="264">
        <f>G79*(1+L79/100)</f>
        <v>0</v>
      </c>
      <c r="N79" s="262">
        <v>0</v>
      </c>
      <c r="O79" s="262">
        <f>ROUND(E79*N79,2)</f>
        <v>0</v>
      </c>
      <c r="P79" s="262">
        <v>0</v>
      </c>
      <c r="Q79" s="262">
        <f>ROUND(E79*P79,2)</f>
        <v>0</v>
      </c>
      <c r="R79" s="264"/>
      <c r="S79" s="264" t="s">
        <v>166</v>
      </c>
      <c r="T79" s="265" t="s">
        <v>167</v>
      </c>
      <c r="U79" s="224">
        <v>0</v>
      </c>
      <c r="V79" s="224">
        <f>ROUND(E79*U79,2)</f>
        <v>0</v>
      </c>
      <c r="W79" s="224"/>
      <c r="X79" s="224" t="s">
        <v>147</v>
      </c>
      <c r="Y79" s="224" t="s">
        <v>148</v>
      </c>
      <c r="Z79" s="214"/>
      <c r="AA79" s="214"/>
      <c r="AB79" s="214"/>
      <c r="AC79" s="214"/>
      <c r="AD79" s="214"/>
      <c r="AE79" s="214"/>
      <c r="AF79" s="214"/>
      <c r="AG79" s="214" t="s">
        <v>149</v>
      </c>
      <c r="AH79" s="214"/>
      <c r="AI79" s="214"/>
      <c r="AJ79" s="214"/>
      <c r="AK79" s="214"/>
      <c r="AL79" s="214"/>
      <c r="AM79" s="214"/>
      <c r="AN79" s="214"/>
      <c r="AO79" s="214"/>
      <c r="AP79" s="214"/>
      <c r="AQ79" s="214"/>
      <c r="AR79" s="214"/>
      <c r="AS79" s="214"/>
      <c r="AT79" s="214"/>
      <c r="AU79" s="214"/>
      <c r="AV79" s="214"/>
      <c r="AW79" s="214"/>
      <c r="AX79" s="214"/>
      <c r="AY79" s="214"/>
      <c r="AZ79" s="214"/>
      <c r="BA79" s="214"/>
      <c r="BB79" s="214"/>
      <c r="BC79" s="214"/>
      <c r="BD79" s="214"/>
      <c r="BE79" s="214"/>
      <c r="BF79" s="214"/>
      <c r="BG79" s="214"/>
      <c r="BH79" s="214"/>
    </row>
    <row r="80" spans="1:60" outlineLevel="1" x14ac:dyDescent="0.2">
      <c r="A80" s="238">
        <v>39</v>
      </c>
      <c r="B80" s="239" t="s">
        <v>383</v>
      </c>
      <c r="C80" s="250" t="s">
        <v>381</v>
      </c>
      <c r="D80" s="240" t="s">
        <v>297</v>
      </c>
      <c r="E80" s="241">
        <v>30</v>
      </c>
      <c r="F80" s="242"/>
      <c r="G80" s="243">
        <f>ROUND(E80*F80,2)</f>
        <v>0</v>
      </c>
      <c r="H80" s="242"/>
      <c r="I80" s="243">
        <f>ROUND(E80*H80,2)</f>
        <v>0</v>
      </c>
      <c r="J80" s="242"/>
      <c r="K80" s="243">
        <f>ROUND(E80*J80,2)</f>
        <v>0</v>
      </c>
      <c r="L80" s="243">
        <v>12</v>
      </c>
      <c r="M80" s="243">
        <f>G80*(1+L80/100)</f>
        <v>0</v>
      </c>
      <c r="N80" s="241">
        <v>0</v>
      </c>
      <c r="O80" s="241">
        <f>ROUND(E80*N80,2)</f>
        <v>0</v>
      </c>
      <c r="P80" s="241">
        <v>0</v>
      </c>
      <c r="Q80" s="241">
        <f>ROUND(E80*P80,2)</f>
        <v>0</v>
      </c>
      <c r="R80" s="243"/>
      <c r="S80" s="243" t="s">
        <v>166</v>
      </c>
      <c r="T80" s="244" t="s">
        <v>167</v>
      </c>
      <c r="U80" s="224">
        <v>0</v>
      </c>
      <c r="V80" s="224">
        <f>ROUND(E80*U80,2)</f>
        <v>0</v>
      </c>
      <c r="W80" s="224"/>
      <c r="X80" s="224" t="s">
        <v>147</v>
      </c>
      <c r="Y80" s="224" t="s">
        <v>148</v>
      </c>
      <c r="Z80" s="214"/>
      <c r="AA80" s="214"/>
      <c r="AB80" s="214"/>
      <c r="AC80" s="214"/>
      <c r="AD80" s="214"/>
      <c r="AE80" s="214"/>
      <c r="AF80" s="214"/>
      <c r="AG80" s="214" t="s">
        <v>149</v>
      </c>
      <c r="AH80" s="214"/>
      <c r="AI80" s="214"/>
      <c r="AJ80" s="214"/>
      <c r="AK80" s="214"/>
      <c r="AL80" s="214"/>
      <c r="AM80" s="214"/>
      <c r="AN80" s="214"/>
      <c r="AO80" s="214"/>
      <c r="AP80" s="214"/>
      <c r="AQ80" s="214"/>
      <c r="AR80" s="214"/>
      <c r="AS80" s="214"/>
      <c r="AT80" s="214"/>
      <c r="AU80" s="214"/>
      <c r="AV80" s="214"/>
      <c r="AW80" s="214"/>
      <c r="AX80" s="214"/>
      <c r="AY80" s="214"/>
      <c r="AZ80" s="214"/>
      <c r="BA80" s="214"/>
      <c r="BB80" s="214"/>
      <c r="BC80" s="214"/>
      <c r="BD80" s="214"/>
      <c r="BE80" s="214"/>
      <c r="BF80" s="214"/>
      <c r="BG80" s="214"/>
      <c r="BH80" s="214"/>
    </row>
    <row r="81" spans="1:60" outlineLevel="2" x14ac:dyDescent="0.2">
      <c r="A81" s="221"/>
      <c r="B81" s="222"/>
      <c r="C81" s="253" t="s">
        <v>382</v>
      </c>
      <c r="D81" s="247"/>
      <c r="E81" s="247"/>
      <c r="F81" s="247"/>
      <c r="G81" s="247"/>
      <c r="H81" s="224"/>
      <c r="I81" s="224"/>
      <c r="J81" s="224"/>
      <c r="K81" s="224"/>
      <c r="L81" s="224"/>
      <c r="M81" s="224"/>
      <c r="N81" s="223"/>
      <c r="O81" s="223"/>
      <c r="P81" s="223"/>
      <c r="Q81" s="223"/>
      <c r="R81" s="224"/>
      <c r="S81" s="224"/>
      <c r="T81" s="224"/>
      <c r="U81" s="224"/>
      <c r="V81" s="224"/>
      <c r="W81" s="224"/>
      <c r="X81" s="224"/>
      <c r="Y81" s="224"/>
      <c r="Z81" s="214"/>
      <c r="AA81" s="214"/>
      <c r="AB81" s="214"/>
      <c r="AC81" s="214"/>
      <c r="AD81" s="214"/>
      <c r="AE81" s="214"/>
      <c r="AF81" s="214"/>
      <c r="AG81" s="214" t="s">
        <v>169</v>
      </c>
      <c r="AH81" s="214"/>
      <c r="AI81" s="214"/>
      <c r="AJ81" s="214"/>
      <c r="AK81" s="214"/>
      <c r="AL81" s="214"/>
      <c r="AM81" s="214"/>
      <c r="AN81" s="214"/>
      <c r="AO81" s="214"/>
      <c r="AP81" s="214"/>
      <c r="AQ81" s="214"/>
      <c r="AR81" s="214"/>
      <c r="AS81" s="214"/>
      <c r="AT81" s="214"/>
      <c r="AU81" s="214"/>
      <c r="AV81" s="214"/>
      <c r="AW81" s="214"/>
      <c r="AX81" s="214"/>
      <c r="AY81" s="214"/>
      <c r="AZ81" s="214"/>
      <c r="BA81" s="214"/>
      <c r="BB81" s="214"/>
      <c r="BC81" s="214"/>
      <c r="BD81" s="214"/>
      <c r="BE81" s="214"/>
      <c r="BF81" s="214"/>
      <c r="BG81" s="214"/>
      <c r="BH81" s="214"/>
    </row>
    <row r="82" spans="1:60" outlineLevel="1" x14ac:dyDescent="0.2">
      <c r="A82" s="238">
        <v>40</v>
      </c>
      <c r="B82" s="239" t="s">
        <v>386</v>
      </c>
      <c r="C82" s="250" t="s">
        <v>384</v>
      </c>
      <c r="D82" s="240" t="s">
        <v>161</v>
      </c>
      <c r="E82" s="241">
        <v>40</v>
      </c>
      <c r="F82" s="242"/>
      <c r="G82" s="243">
        <f>ROUND(E82*F82,2)</f>
        <v>0</v>
      </c>
      <c r="H82" s="242"/>
      <c r="I82" s="243">
        <f>ROUND(E82*H82,2)</f>
        <v>0</v>
      </c>
      <c r="J82" s="242"/>
      <c r="K82" s="243">
        <f>ROUND(E82*J82,2)</f>
        <v>0</v>
      </c>
      <c r="L82" s="243">
        <v>12</v>
      </c>
      <c r="M82" s="243">
        <f>G82*(1+L82/100)</f>
        <v>0</v>
      </c>
      <c r="N82" s="241">
        <v>0</v>
      </c>
      <c r="O82" s="241">
        <f>ROUND(E82*N82,2)</f>
        <v>0</v>
      </c>
      <c r="P82" s="241">
        <v>0</v>
      </c>
      <c r="Q82" s="241">
        <f>ROUND(E82*P82,2)</f>
        <v>0</v>
      </c>
      <c r="R82" s="243"/>
      <c r="S82" s="243" t="s">
        <v>166</v>
      </c>
      <c r="T82" s="244" t="s">
        <v>167</v>
      </c>
      <c r="U82" s="224">
        <v>0</v>
      </c>
      <c r="V82" s="224">
        <f>ROUND(E82*U82,2)</f>
        <v>0</v>
      </c>
      <c r="W82" s="224"/>
      <c r="X82" s="224" t="s">
        <v>147</v>
      </c>
      <c r="Y82" s="224" t="s">
        <v>148</v>
      </c>
      <c r="Z82" s="214"/>
      <c r="AA82" s="214"/>
      <c r="AB82" s="214"/>
      <c r="AC82" s="214"/>
      <c r="AD82" s="214"/>
      <c r="AE82" s="214"/>
      <c r="AF82" s="214"/>
      <c r="AG82" s="214" t="s">
        <v>149</v>
      </c>
      <c r="AH82" s="214"/>
      <c r="AI82" s="214"/>
      <c r="AJ82" s="214"/>
      <c r="AK82" s="214"/>
      <c r="AL82" s="214"/>
      <c r="AM82" s="214"/>
      <c r="AN82" s="214"/>
      <c r="AO82" s="214"/>
      <c r="AP82" s="214"/>
      <c r="AQ82" s="214"/>
      <c r="AR82" s="214"/>
      <c r="AS82" s="214"/>
      <c r="AT82" s="214"/>
      <c r="AU82" s="214"/>
      <c r="AV82" s="214"/>
      <c r="AW82" s="214"/>
      <c r="AX82" s="214"/>
      <c r="AY82" s="214"/>
      <c r="AZ82" s="214"/>
      <c r="BA82" s="214"/>
      <c r="BB82" s="214"/>
      <c r="BC82" s="214"/>
      <c r="BD82" s="214"/>
      <c r="BE82" s="214"/>
      <c r="BF82" s="214"/>
      <c r="BG82" s="214"/>
      <c r="BH82" s="214"/>
    </row>
    <row r="83" spans="1:60" outlineLevel="2" x14ac:dyDescent="0.2">
      <c r="A83" s="221"/>
      <c r="B83" s="222"/>
      <c r="C83" s="253" t="s">
        <v>385</v>
      </c>
      <c r="D83" s="247"/>
      <c r="E83" s="247"/>
      <c r="F83" s="247"/>
      <c r="G83" s="247"/>
      <c r="H83" s="224"/>
      <c r="I83" s="224"/>
      <c r="J83" s="224"/>
      <c r="K83" s="224"/>
      <c r="L83" s="224"/>
      <c r="M83" s="224"/>
      <c r="N83" s="223"/>
      <c r="O83" s="223"/>
      <c r="P83" s="223"/>
      <c r="Q83" s="223"/>
      <c r="R83" s="224"/>
      <c r="S83" s="224"/>
      <c r="T83" s="224"/>
      <c r="U83" s="224"/>
      <c r="V83" s="224"/>
      <c r="W83" s="224"/>
      <c r="X83" s="224"/>
      <c r="Y83" s="224"/>
      <c r="Z83" s="214"/>
      <c r="AA83" s="214"/>
      <c r="AB83" s="214"/>
      <c r="AC83" s="214"/>
      <c r="AD83" s="214"/>
      <c r="AE83" s="214"/>
      <c r="AF83" s="214"/>
      <c r="AG83" s="214" t="s">
        <v>169</v>
      </c>
      <c r="AH83" s="214"/>
      <c r="AI83" s="214"/>
      <c r="AJ83" s="214"/>
      <c r="AK83" s="214"/>
      <c r="AL83" s="214"/>
      <c r="AM83" s="214"/>
      <c r="AN83" s="214"/>
      <c r="AO83" s="214"/>
      <c r="AP83" s="214"/>
      <c r="AQ83" s="214"/>
      <c r="AR83" s="214"/>
      <c r="AS83" s="214"/>
      <c r="AT83" s="214"/>
      <c r="AU83" s="214"/>
      <c r="AV83" s="214"/>
      <c r="AW83" s="214"/>
      <c r="AX83" s="214"/>
      <c r="AY83" s="214"/>
      <c r="AZ83" s="214"/>
      <c r="BA83" s="214"/>
      <c r="BB83" s="214"/>
      <c r="BC83" s="214"/>
      <c r="BD83" s="214"/>
      <c r="BE83" s="214"/>
      <c r="BF83" s="214"/>
      <c r="BG83" s="214"/>
      <c r="BH83" s="214"/>
    </row>
    <row r="84" spans="1:60" outlineLevel="1" x14ac:dyDescent="0.2">
      <c r="A84" s="238">
        <v>41</v>
      </c>
      <c r="B84" s="239" t="s">
        <v>388</v>
      </c>
      <c r="C84" s="250" t="s">
        <v>387</v>
      </c>
      <c r="D84" s="240" t="s">
        <v>282</v>
      </c>
      <c r="E84" s="241">
        <v>2</v>
      </c>
      <c r="F84" s="242"/>
      <c r="G84" s="243">
        <f>ROUND(E84*F84,2)</f>
        <v>0</v>
      </c>
      <c r="H84" s="242"/>
      <c r="I84" s="243">
        <f>ROUND(E84*H84,2)</f>
        <v>0</v>
      </c>
      <c r="J84" s="242"/>
      <c r="K84" s="243">
        <f>ROUND(E84*J84,2)</f>
        <v>0</v>
      </c>
      <c r="L84" s="243">
        <v>12</v>
      </c>
      <c r="M84" s="243">
        <f>G84*(1+L84/100)</f>
        <v>0</v>
      </c>
      <c r="N84" s="241">
        <v>0</v>
      </c>
      <c r="O84" s="241">
        <f>ROUND(E84*N84,2)</f>
        <v>0</v>
      </c>
      <c r="P84" s="241">
        <v>0</v>
      </c>
      <c r="Q84" s="241">
        <f>ROUND(E84*P84,2)</f>
        <v>0</v>
      </c>
      <c r="R84" s="243"/>
      <c r="S84" s="243" t="s">
        <v>166</v>
      </c>
      <c r="T84" s="244" t="s">
        <v>167</v>
      </c>
      <c r="U84" s="224">
        <v>0</v>
      </c>
      <c r="V84" s="224">
        <f>ROUND(E84*U84,2)</f>
        <v>0</v>
      </c>
      <c r="W84" s="224"/>
      <c r="X84" s="224" t="s">
        <v>147</v>
      </c>
      <c r="Y84" s="224" t="s">
        <v>148</v>
      </c>
      <c r="Z84" s="214"/>
      <c r="AA84" s="214"/>
      <c r="AB84" s="214"/>
      <c r="AC84" s="214"/>
      <c r="AD84" s="214"/>
      <c r="AE84" s="214"/>
      <c r="AF84" s="214"/>
      <c r="AG84" s="214" t="s">
        <v>149</v>
      </c>
      <c r="AH84" s="214"/>
      <c r="AI84" s="214"/>
      <c r="AJ84" s="214"/>
      <c r="AK84" s="214"/>
      <c r="AL84" s="214"/>
      <c r="AM84" s="214"/>
      <c r="AN84" s="214"/>
      <c r="AO84" s="214"/>
      <c r="AP84" s="214"/>
      <c r="AQ84" s="214"/>
      <c r="AR84" s="214"/>
      <c r="AS84" s="214"/>
      <c r="AT84" s="214"/>
      <c r="AU84" s="214"/>
      <c r="AV84" s="214"/>
      <c r="AW84" s="214"/>
      <c r="AX84" s="214"/>
      <c r="AY84" s="214"/>
      <c r="AZ84" s="214"/>
      <c r="BA84" s="214"/>
      <c r="BB84" s="214"/>
      <c r="BC84" s="214"/>
      <c r="BD84" s="214"/>
      <c r="BE84" s="214"/>
      <c r="BF84" s="214"/>
      <c r="BG84" s="214"/>
      <c r="BH84" s="214"/>
    </row>
    <row r="85" spans="1:60" outlineLevel="2" x14ac:dyDescent="0.2">
      <c r="A85" s="221"/>
      <c r="B85" s="222"/>
      <c r="C85" s="253" t="s">
        <v>283</v>
      </c>
      <c r="D85" s="247"/>
      <c r="E85" s="247"/>
      <c r="F85" s="247"/>
      <c r="G85" s="247"/>
      <c r="H85" s="224"/>
      <c r="I85" s="224"/>
      <c r="J85" s="224"/>
      <c r="K85" s="224"/>
      <c r="L85" s="224"/>
      <c r="M85" s="224"/>
      <c r="N85" s="223"/>
      <c r="O85" s="223"/>
      <c r="P85" s="223"/>
      <c r="Q85" s="223"/>
      <c r="R85" s="224"/>
      <c r="S85" s="224"/>
      <c r="T85" s="224"/>
      <c r="U85" s="224"/>
      <c r="V85" s="224"/>
      <c r="W85" s="224"/>
      <c r="X85" s="224"/>
      <c r="Y85" s="224"/>
      <c r="Z85" s="214"/>
      <c r="AA85" s="214"/>
      <c r="AB85" s="214"/>
      <c r="AC85" s="214"/>
      <c r="AD85" s="214"/>
      <c r="AE85" s="214"/>
      <c r="AF85" s="214"/>
      <c r="AG85" s="214" t="s">
        <v>169</v>
      </c>
      <c r="AH85" s="214"/>
      <c r="AI85" s="214"/>
      <c r="AJ85" s="214"/>
      <c r="AK85" s="214"/>
      <c r="AL85" s="214"/>
      <c r="AM85" s="214"/>
      <c r="AN85" s="214"/>
      <c r="AO85" s="214"/>
      <c r="AP85" s="214"/>
      <c r="AQ85" s="214"/>
      <c r="AR85" s="214"/>
      <c r="AS85" s="214"/>
      <c r="AT85" s="214"/>
      <c r="AU85" s="214"/>
      <c r="AV85" s="214"/>
      <c r="AW85" s="214"/>
      <c r="AX85" s="214"/>
      <c r="AY85" s="214"/>
      <c r="AZ85" s="214"/>
      <c r="BA85" s="214"/>
      <c r="BB85" s="214"/>
      <c r="BC85" s="214"/>
      <c r="BD85" s="214"/>
      <c r="BE85" s="214"/>
      <c r="BF85" s="214"/>
      <c r="BG85" s="214"/>
      <c r="BH85" s="214"/>
    </row>
    <row r="86" spans="1:60" outlineLevel="1" x14ac:dyDescent="0.2">
      <c r="A86" s="238">
        <v>42</v>
      </c>
      <c r="B86" s="239" t="s">
        <v>390</v>
      </c>
      <c r="C86" s="250" t="s">
        <v>389</v>
      </c>
      <c r="D86" s="240" t="s">
        <v>282</v>
      </c>
      <c r="E86" s="241">
        <v>2</v>
      </c>
      <c r="F86" s="242"/>
      <c r="G86" s="243">
        <f>ROUND(E86*F86,2)</f>
        <v>0</v>
      </c>
      <c r="H86" s="242"/>
      <c r="I86" s="243">
        <f>ROUND(E86*H86,2)</f>
        <v>0</v>
      </c>
      <c r="J86" s="242"/>
      <c r="K86" s="243">
        <f>ROUND(E86*J86,2)</f>
        <v>0</v>
      </c>
      <c r="L86" s="243">
        <v>12</v>
      </c>
      <c r="M86" s="243">
        <f>G86*(1+L86/100)</f>
        <v>0</v>
      </c>
      <c r="N86" s="241">
        <v>0</v>
      </c>
      <c r="O86" s="241">
        <f>ROUND(E86*N86,2)</f>
        <v>0</v>
      </c>
      <c r="P86" s="241">
        <v>0</v>
      </c>
      <c r="Q86" s="241">
        <f>ROUND(E86*P86,2)</f>
        <v>0</v>
      </c>
      <c r="R86" s="243"/>
      <c r="S86" s="243" t="s">
        <v>166</v>
      </c>
      <c r="T86" s="244" t="s">
        <v>167</v>
      </c>
      <c r="U86" s="224">
        <v>0</v>
      </c>
      <c r="V86" s="224">
        <f>ROUND(E86*U86,2)</f>
        <v>0</v>
      </c>
      <c r="W86" s="224"/>
      <c r="X86" s="224" t="s">
        <v>147</v>
      </c>
      <c r="Y86" s="224" t="s">
        <v>148</v>
      </c>
      <c r="Z86" s="214"/>
      <c r="AA86" s="214"/>
      <c r="AB86" s="214"/>
      <c r="AC86" s="214"/>
      <c r="AD86" s="214"/>
      <c r="AE86" s="214"/>
      <c r="AF86" s="214"/>
      <c r="AG86" s="214" t="s">
        <v>149</v>
      </c>
      <c r="AH86" s="214"/>
      <c r="AI86" s="214"/>
      <c r="AJ86" s="214"/>
      <c r="AK86" s="214"/>
      <c r="AL86" s="214"/>
      <c r="AM86" s="214"/>
      <c r="AN86" s="214"/>
      <c r="AO86" s="214"/>
      <c r="AP86" s="214"/>
      <c r="AQ86" s="214"/>
      <c r="AR86" s="214"/>
      <c r="AS86" s="214"/>
      <c r="AT86" s="214"/>
      <c r="AU86" s="214"/>
      <c r="AV86" s="214"/>
      <c r="AW86" s="214"/>
      <c r="AX86" s="214"/>
      <c r="AY86" s="214"/>
      <c r="AZ86" s="214"/>
      <c r="BA86" s="214"/>
      <c r="BB86" s="214"/>
      <c r="BC86" s="214"/>
      <c r="BD86" s="214"/>
      <c r="BE86" s="214"/>
      <c r="BF86" s="214"/>
      <c r="BG86" s="214"/>
      <c r="BH86" s="214"/>
    </row>
    <row r="87" spans="1:60" outlineLevel="2" x14ac:dyDescent="0.2">
      <c r="A87" s="221"/>
      <c r="B87" s="222"/>
      <c r="C87" s="253" t="s">
        <v>283</v>
      </c>
      <c r="D87" s="247"/>
      <c r="E87" s="247"/>
      <c r="F87" s="247"/>
      <c r="G87" s="247"/>
      <c r="H87" s="224"/>
      <c r="I87" s="224"/>
      <c r="J87" s="224"/>
      <c r="K87" s="224"/>
      <c r="L87" s="224"/>
      <c r="M87" s="224"/>
      <c r="N87" s="223"/>
      <c r="O87" s="223"/>
      <c r="P87" s="223"/>
      <c r="Q87" s="223"/>
      <c r="R87" s="224"/>
      <c r="S87" s="224"/>
      <c r="T87" s="224"/>
      <c r="U87" s="224"/>
      <c r="V87" s="224"/>
      <c r="W87" s="224"/>
      <c r="X87" s="224"/>
      <c r="Y87" s="224"/>
      <c r="Z87" s="214"/>
      <c r="AA87" s="214"/>
      <c r="AB87" s="214"/>
      <c r="AC87" s="214"/>
      <c r="AD87" s="214"/>
      <c r="AE87" s="214"/>
      <c r="AF87" s="214"/>
      <c r="AG87" s="214" t="s">
        <v>169</v>
      </c>
      <c r="AH87" s="214"/>
      <c r="AI87" s="214"/>
      <c r="AJ87" s="214"/>
      <c r="AK87" s="214"/>
      <c r="AL87" s="214"/>
      <c r="AM87" s="214"/>
      <c r="AN87" s="214"/>
      <c r="AO87" s="214"/>
      <c r="AP87" s="214"/>
      <c r="AQ87" s="214"/>
      <c r="AR87" s="214"/>
      <c r="AS87" s="214"/>
      <c r="AT87" s="214"/>
      <c r="AU87" s="214"/>
      <c r="AV87" s="214"/>
      <c r="AW87" s="214"/>
      <c r="AX87" s="214"/>
      <c r="AY87" s="214"/>
      <c r="AZ87" s="214"/>
      <c r="BA87" s="214"/>
      <c r="BB87" s="214"/>
      <c r="BC87" s="214"/>
      <c r="BD87" s="214"/>
      <c r="BE87" s="214"/>
      <c r="BF87" s="214"/>
      <c r="BG87" s="214"/>
      <c r="BH87" s="214"/>
    </row>
    <row r="88" spans="1:60" outlineLevel="1" x14ac:dyDescent="0.2">
      <c r="A88" s="238">
        <v>43</v>
      </c>
      <c r="B88" s="239" t="s">
        <v>392</v>
      </c>
      <c r="C88" s="250" t="s">
        <v>391</v>
      </c>
      <c r="D88" s="240" t="s">
        <v>282</v>
      </c>
      <c r="E88" s="241">
        <v>8</v>
      </c>
      <c r="F88" s="242"/>
      <c r="G88" s="243">
        <f>ROUND(E88*F88,2)</f>
        <v>0</v>
      </c>
      <c r="H88" s="242"/>
      <c r="I88" s="243">
        <f>ROUND(E88*H88,2)</f>
        <v>0</v>
      </c>
      <c r="J88" s="242"/>
      <c r="K88" s="243">
        <f>ROUND(E88*J88,2)</f>
        <v>0</v>
      </c>
      <c r="L88" s="243">
        <v>12</v>
      </c>
      <c r="M88" s="243">
        <f>G88*(1+L88/100)</f>
        <v>0</v>
      </c>
      <c r="N88" s="241">
        <v>0</v>
      </c>
      <c r="O88" s="241">
        <f>ROUND(E88*N88,2)</f>
        <v>0</v>
      </c>
      <c r="P88" s="241">
        <v>0</v>
      </c>
      <c r="Q88" s="241">
        <f>ROUND(E88*P88,2)</f>
        <v>0</v>
      </c>
      <c r="R88" s="243"/>
      <c r="S88" s="243" t="s">
        <v>166</v>
      </c>
      <c r="T88" s="244" t="s">
        <v>167</v>
      </c>
      <c r="U88" s="224">
        <v>0</v>
      </c>
      <c r="V88" s="224">
        <f>ROUND(E88*U88,2)</f>
        <v>0</v>
      </c>
      <c r="W88" s="224"/>
      <c r="X88" s="224" t="s">
        <v>147</v>
      </c>
      <c r="Y88" s="224" t="s">
        <v>148</v>
      </c>
      <c r="Z88" s="214"/>
      <c r="AA88" s="214"/>
      <c r="AB88" s="214"/>
      <c r="AC88" s="214"/>
      <c r="AD88" s="214"/>
      <c r="AE88" s="214"/>
      <c r="AF88" s="214"/>
      <c r="AG88" s="214" t="s">
        <v>149</v>
      </c>
      <c r="AH88" s="214"/>
      <c r="AI88" s="214"/>
      <c r="AJ88" s="214"/>
      <c r="AK88" s="214"/>
      <c r="AL88" s="214"/>
      <c r="AM88" s="214"/>
      <c r="AN88" s="214"/>
      <c r="AO88" s="214"/>
      <c r="AP88" s="214"/>
      <c r="AQ88" s="214"/>
      <c r="AR88" s="214"/>
      <c r="AS88" s="214"/>
      <c r="AT88" s="214"/>
      <c r="AU88" s="214"/>
      <c r="AV88" s="214"/>
      <c r="AW88" s="214"/>
      <c r="AX88" s="214"/>
      <c r="AY88" s="214"/>
      <c r="AZ88" s="214"/>
      <c r="BA88" s="214"/>
      <c r="BB88" s="214"/>
      <c r="BC88" s="214"/>
      <c r="BD88" s="214"/>
      <c r="BE88" s="214"/>
      <c r="BF88" s="214"/>
      <c r="BG88" s="214"/>
      <c r="BH88" s="214"/>
    </row>
    <row r="89" spans="1:60" outlineLevel="2" x14ac:dyDescent="0.2">
      <c r="A89" s="221"/>
      <c r="B89" s="222"/>
      <c r="C89" s="253" t="s">
        <v>283</v>
      </c>
      <c r="D89" s="247"/>
      <c r="E89" s="247"/>
      <c r="F89" s="247"/>
      <c r="G89" s="247"/>
      <c r="H89" s="224"/>
      <c r="I89" s="224"/>
      <c r="J89" s="224"/>
      <c r="K89" s="224"/>
      <c r="L89" s="224"/>
      <c r="M89" s="224"/>
      <c r="N89" s="223"/>
      <c r="O89" s="223"/>
      <c r="P89" s="223"/>
      <c r="Q89" s="223"/>
      <c r="R89" s="224"/>
      <c r="S89" s="224"/>
      <c r="T89" s="224"/>
      <c r="U89" s="224"/>
      <c r="V89" s="224"/>
      <c r="W89" s="224"/>
      <c r="X89" s="224"/>
      <c r="Y89" s="224"/>
      <c r="Z89" s="214"/>
      <c r="AA89" s="214"/>
      <c r="AB89" s="214"/>
      <c r="AC89" s="214"/>
      <c r="AD89" s="214"/>
      <c r="AE89" s="214"/>
      <c r="AF89" s="214"/>
      <c r="AG89" s="214" t="s">
        <v>169</v>
      </c>
      <c r="AH89" s="214"/>
      <c r="AI89" s="214"/>
      <c r="AJ89" s="214"/>
      <c r="AK89" s="214"/>
      <c r="AL89" s="214"/>
      <c r="AM89" s="214"/>
      <c r="AN89" s="214"/>
      <c r="AO89" s="214"/>
      <c r="AP89" s="214"/>
      <c r="AQ89" s="214"/>
      <c r="AR89" s="214"/>
      <c r="AS89" s="214"/>
      <c r="AT89" s="214"/>
      <c r="AU89" s="214"/>
      <c r="AV89" s="214"/>
      <c r="AW89" s="214"/>
      <c r="AX89" s="214"/>
      <c r="AY89" s="214"/>
      <c r="AZ89" s="214"/>
      <c r="BA89" s="214"/>
      <c r="BB89" s="214"/>
      <c r="BC89" s="214"/>
      <c r="BD89" s="214"/>
      <c r="BE89" s="214"/>
      <c r="BF89" s="214"/>
      <c r="BG89" s="214"/>
      <c r="BH89" s="214"/>
    </row>
    <row r="90" spans="1:60" outlineLevel="1" x14ac:dyDescent="0.2">
      <c r="A90" s="238">
        <v>44</v>
      </c>
      <c r="B90" s="239" t="s">
        <v>394</v>
      </c>
      <c r="C90" s="250" t="s">
        <v>393</v>
      </c>
      <c r="D90" s="240" t="s">
        <v>316</v>
      </c>
      <c r="E90" s="241">
        <v>1</v>
      </c>
      <c r="F90" s="242"/>
      <c r="G90" s="243">
        <f>ROUND(E90*F90,2)</f>
        <v>0</v>
      </c>
      <c r="H90" s="242"/>
      <c r="I90" s="243">
        <f>ROUND(E90*H90,2)</f>
        <v>0</v>
      </c>
      <c r="J90" s="242"/>
      <c r="K90" s="243">
        <f>ROUND(E90*J90,2)</f>
        <v>0</v>
      </c>
      <c r="L90" s="243">
        <v>12</v>
      </c>
      <c r="M90" s="243">
        <f>G90*(1+L90/100)</f>
        <v>0</v>
      </c>
      <c r="N90" s="241">
        <v>0</v>
      </c>
      <c r="O90" s="241">
        <f>ROUND(E90*N90,2)</f>
        <v>0</v>
      </c>
      <c r="P90" s="241">
        <v>0</v>
      </c>
      <c r="Q90" s="241">
        <f>ROUND(E90*P90,2)</f>
        <v>0</v>
      </c>
      <c r="R90" s="243"/>
      <c r="S90" s="243" t="s">
        <v>166</v>
      </c>
      <c r="T90" s="244" t="s">
        <v>167</v>
      </c>
      <c r="U90" s="224">
        <v>0</v>
      </c>
      <c r="V90" s="224">
        <f>ROUND(E90*U90,2)</f>
        <v>0</v>
      </c>
      <c r="W90" s="224"/>
      <c r="X90" s="224" t="s">
        <v>147</v>
      </c>
      <c r="Y90" s="224" t="s">
        <v>148</v>
      </c>
      <c r="Z90" s="214"/>
      <c r="AA90" s="214"/>
      <c r="AB90" s="214"/>
      <c r="AC90" s="214"/>
      <c r="AD90" s="214"/>
      <c r="AE90" s="214"/>
      <c r="AF90" s="214"/>
      <c r="AG90" s="214" t="s">
        <v>149</v>
      </c>
      <c r="AH90" s="214"/>
      <c r="AI90" s="214"/>
      <c r="AJ90" s="214"/>
      <c r="AK90" s="214"/>
      <c r="AL90" s="214"/>
      <c r="AM90" s="214"/>
      <c r="AN90" s="214"/>
      <c r="AO90" s="214"/>
      <c r="AP90" s="214"/>
      <c r="AQ90" s="214"/>
      <c r="AR90" s="214"/>
      <c r="AS90" s="214"/>
      <c r="AT90" s="214"/>
      <c r="AU90" s="214"/>
      <c r="AV90" s="214"/>
      <c r="AW90" s="214"/>
      <c r="AX90" s="214"/>
      <c r="AY90" s="214"/>
      <c r="AZ90" s="214"/>
      <c r="BA90" s="214"/>
      <c r="BB90" s="214"/>
      <c r="BC90" s="214"/>
      <c r="BD90" s="214"/>
      <c r="BE90" s="214"/>
      <c r="BF90" s="214"/>
      <c r="BG90" s="214"/>
      <c r="BH90" s="214"/>
    </row>
    <row r="91" spans="1:60" outlineLevel="2" x14ac:dyDescent="0.2">
      <c r="A91" s="221"/>
      <c r="B91" s="222"/>
      <c r="C91" s="253" t="s">
        <v>283</v>
      </c>
      <c r="D91" s="247"/>
      <c r="E91" s="247"/>
      <c r="F91" s="247"/>
      <c r="G91" s="247"/>
      <c r="H91" s="224"/>
      <c r="I91" s="224"/>
      <c r="J91" s="224"/>
      <c r="K91" s="224"/>
      <c r="L91" s="224"/>
      <c r="M91" s="224"/>
      <c r="N91" s="223"/>
      <c r="O91" s="223"/>
      <c r="P91" s="223"/>
      <c r="Q91" s="223"/>
      <c r="R91" s="224"/>
      <c r="S91" s="224"/>
      <c r="T91" s="224"/>
      <c r="U91" s="224"/>
      <c r="V91" s="224"/>
      <c r="W91" s="224"/>
      <c r="X91" s="224"/>
      <c r="Y91" s="224"/>
      <c r="Z91" s="214"/>
      <c r="AA91" s="214"/>
      <c r="AB91" s="214"/>
      <c r="AC91" s="214"/>
      <c r="AD91" s="214"/>
      <c r="AE91" s="214"/>
      <c r="AF91" s="214"/>
      <c r="AG91" s="214" t="s">
        <v>169</v>
      </c>
      <c r="AH91" s="214"/>
      <c r="AI91" s="214"/>
      <c r="AJ91" s="214"/>
      <c r="AK91" s="214"/>
      <c r="AL91" s="214"/>
      <c r="AM91" s="214"/>
      <c r="AN91" s="214"/>
      <c r="AO91" s="214"/>
      <c r="AP91" s="214"/>
      <c r="AQ91" s="214"/>
      <c r="AR91" s="214"/>
      <c r="AS91" s="214"/>
      <c r="AT91" s="214"/>
      <c r="AU91" s="214"/>
      <c r="AV91" s="214"/>
      <c r="AW91" s="214"/>
      <c r="AX91" s="214"/>
      <c r="AY91" s="214"/>
      <c r="AZ91" s="214"/>
      <c r="BA91" s="214"/>
      <c r="BB91" s="214"/>
      <c r="BC91" s="214"/>
      <c r="BD91" s="214"/>
      <c r="BE91" s="214"/>
      <c r="BF91" s="214"/>
      <c r="BG91" s="214"/>
      <c r="BH91" s="214"/>
    </row>
    <row r="92" spans="1:60" outlineLevel="1" x14ac:dyDescent="0.2">
      <c r="A92" s="238">
        <v>45</v>
      </c>
      <c r="B92" s="239" t="s">
        <v>398</v>
      </c>
      <c r="C92" s="250" t="s">
        <v>395</v>
      </c>
      <c r="D92" s="240" t="s">
        <v>282</v>
      </c>
      <c r="E92" s="241">
        <v>6</v>
      </c>
      <c r="F92" s="242"/>
      <c r="G92" s="243">
        <f>ROUND(E92*F92,2)</f>
        <v>0</v>
      </c>
      <c r="H92" s="242"/>
      <c r="I92" s="243">
        <f>ROUND(E92*H92,2)</f>
        <v>0</v>
      </c>
      <c r="J92" s="242"/>
      <c r="K92" s="243">
        <f>ROUND(E92*J92,2)</f>
        <v>0</v>
      </c>
      <c r="L92" s="243">
        <v>12</v>
      </c>
      <c r="M92" s="243">
        <f>G92*(1+L92/100)</f>
        <v>0</v>
      </c>
      <c r="N92" s="241">
        <v>0</v>
      </c>
      <c r="O92" s="241">
        <f>ROUND(E92*N92,2)</f>
        <v>0</v>
      </c>
      <c r="P92" s="241">
        <v>0</v>
      </c>
      <c r="Q92" s="241">
        <f>ROUND(E92*P92,2)</f>
        <v>0</v>
      </c>
      <c r="R92" s="243"/>
      <c r="S92" s="243" t="s">
        <v>166</v>
      </c>
      <c r="T92" s="244" t="s">
        <v>167</v>
      </c>
      <c r="U92" s="224">
        <v>0</v>
      </c>
      <c r="V92" s="224">
        <f>ROUND(E92*U92,2)</f>
        <v>0</v>
      </c>
      <c r="W92" s="224"/>
      <c r="X92" s="224" t="s">
        <v>147</v>
      </c>
      <c r="Y92" s="224" t="s">
        <v>148</v>
      </c>
      <c r="Z92" s="214"/>
      <c r="AA92" s="214"/>
      <c r="AB92" s="214"/>
      <c r="AC92" s="214"/>
      <c r="AD92" s="214"/>
      <c r="AE92" s="214"/>
      <c r="AF92" s="214"/>
      <c r="AG92" s="214" t="s">
        <v>149</v>
      </c>
      <c r="AH92" s="214"/>
      <c r="AI92" s="214"/>
      <c r="AJ92" s="214"/>
      <c r="AK92" s="214"/>
      <c r="AL92" s="214"/>
      <c r="AM92" s="214"/>
      <c r="AN92" s="214"/>
      <c r="AO92" s="214"/>
      <c r="AP92" s="214"/>
      <c r="AQ92" s="214"/>
      <c r="AR92" s="214"/>
      <c r="AS92" s="214"/>
      <c r="AT92" s="214"/>
      <c r="AU92" s="214"/>
      <c r="AV92" s="214"/>
      <c r="AW92" s="214"/>
      <c r="AX92" s="214"/>
      <c r="AY92" s="214"/>
      <c r="AZ92" s="214"/>
      <c r="BA92" s="214"/>
      <c r="BB92" s="214"/>
      <c r="BC92" s="214"/>
      <c r="BD92" s="214"/>
      <c r="BE92" s="214"/>
      <c r="BF92" s="214"/>
      <c r="BG92" s="214"/>
      <c r="BH92" s="214"/>
    </row>
    <row r="93" spans="1:60" outlineLevel="2" x14ac:dyDescent="0.2">
      <c r="A93" s="221"/>
      <c r="B93" s="222"/>
      <c r="C93" s="253" t="s">
        <v>396</v>
      </c>
      <c r="D93" s="247"/>
      <c r="E93" s="247"/>
      <c r="F93" s="247"/>
      <c r="G93" s="247"/>
      <c r="H93" s="224"/>
      <c r="I93" s="224"/>
      <c r="J93" s="224"/>
      <c r="K93" s="224"/>
      <c r="L93" s="224"/>
      <c r="M93" s="224"/>
      <c r="N93" s="223"/>
      <c r="O93" s="223"/>
      <c r="P93" s="223"/>
      <c r="Q93" s="223"/>
      <c r="R93" s="224"/>
      <c r="S93" s="224"/>
      <c r="T93" s="224"/>
      <c r="U93" s="224"/>
      <c r="V93" s="224"/>
      <c r="W93" s="224"/>
      <c r="X93" s="224"/>
      <c r="Y93" s="224"/>
      <c r="Z93" s="214"/>
      <c r="AA93" s="214"/>
      <c r="AB93" s="214"/>
      <c r="AC93" s="214"/>
      <c r="AD93" s="214"/>
      <c r="AE93" s="214"/>
      <c r="AF93" s="214"/>
      <c r="AG93" s="214" t="s">
        <v>169</v>
      </c>
      <c r="AH93" s="214"/>
      <c r="AI93" s="214"/>
      <c r="AJ93" s="214"/>
      <c r="AK93" s="214"/>
      <c r="AL93" s="214"/>
      <c r="AM93" s="214"/>
      <c r="AN93" s="214"/>
      <c r="AO93" s="214"/>
      <c r="AP93" s="214"/>
      <c r="AQ93" s="214"/>
      <c r="AR93" s="214"/>
      <c r="AS93" s="214"/>
      <c r="AT93" s="214"/>
      <c r="AU93" s="214"/>
      <c r="AV93" s="214"/>
      <c r="AW93" s="214"/>
      <c r="AX93" s="214"/>
      <c r="AY93" s="214"/>
      <c r="AZ93" s="214"/>
      <c r="BA93" s="214"/>
      <c r="BB93" s="214"/>
      <c r="BC93" s="214"/>
      <c r="BD93" s="214"/>
      <c r="BE93" s="214"/>
      <c r="BF93" s="214"/>
      <c r="BG93" s="214"/>
      <c r="BH93" s="214"/>
    </row>
    <row r="94" spans="1:60" outlineLevel="3" x14ac:dyDescent="0.2">
      <c r="A94" s="221"/>
      <c r="B94" s="222"/>
      <c r="C94" s="254" t="s">
        <v>397</v>
      </c>
      <c r="D94" s="248"/>
      <c r="E94" s="248"/>
      <c r="F94" s="248"/>
      <c r="G94" s="248"/>
      <c r="H94" s="224"/>
      <c r="I94" s="224"/>
      <c r="J94" s="224"/>
      <c r="K94" s="224"/>
      <c r="L94" s="224"/>
      <c r="M94" s="224"/>
      <c r="N94" s="223"/>
      <c r="O94" s="223"/>
      <c r="P94" s="223"/>
      <c r="Q94" s="223"/>
      <c r="R94" s="224"/>
      <c r="S94" s="224"/>
      <c r="T94" s="224"/>
      <c r="U94" s="224"/>
      <c r="V94" s="224"/>
      <c r="W94" s="224"/>
      <c r="X94" s="224"/>
      <c r="Y94" s="224"/>
      <c r="Z94" s="214"/>
      <c r="AA94" s="214"/>
      <c r="AB94" s="214"/>
      <c r="AC94" s="214"/>
      <c r="AD94" s="214"/>
      <c r="AE94" s="214"/>
      <c r="AF94" s="214"/>
      <c r="AG94" s="214" t="s">
        <v>169</v>
      </c>
      <c r="AH94" s="214"/>
      <c r="AI94" s="214"/>
      <c r="AJ94" s="214"/>
      <c r="AK94" s="214"/>
      <c r="AL94" s="214"/>
      <c r="AM94" s="214"/>
      <c r="AN94" s="214"/>
      <c r="AO94" s="214"/>
      <c r="AP94" s="214"/>
      <c r="AQ94" s="214"/>
      <c r="AR94" s="214"/>
      <c r="AS94" s="214"/>
      <c r="AT94" s="214"/>
      <c r="AU94" s="214"/>
      <c r="AV94" s="214"/>
      <c r="AW94" s="214"/>
      <c r="AX94" s="214"/>
      <c r="AY94" s="214"/>
      <c r="AZ94" s="214"/>
      <c r="BA94" s="214"/>
      <c r="BB94" s="214"/>
      <c r="BC94" s="214"/>
      <c r="BD94" s="214"/>
      <c r="BE94" s="214"/>
      <c r="BF94" s="214"/>
      <c r="BG94" s="214"/>
      <c r="BH94" s="214"/>
    </row>
    <row r="95" spans="1:60" outlineLevel="1" x14ac:dyDescent="0.2">
      <c r="A95" s="238">
        <v>46</v>
      </c>
      <c r="B95" s="239" t="s">
        <v>404</v>
      </c>
      <c r="C95" s="250" t="s">
        <v>399</v>
      </c>
      <c r="D95" s="240" t="s">
        <v>282</v>
      </c>
      <c r="E95" s="241">
        <v>10</v>
      </c>
      <c r="F95" s="242"/>
      <c r="G95" s="243">
        <f>ROUND(E95*F95,2)</f>
        <v>0</v>
      </c>
      <c r="H95" s="242"/>
      <c r="I95" s="243">
        <f>ROUND(E95*H95,2)</f>
        <v>0</v>
      </c>
      <c r="J95" s="242"/>
      <c r="K95" s="243">
        <f>ROUND(E95*J95,2)</f>
        <v>0</v>
      </c>
      <c r="L95" s="243">
        <v>12</v>
      </c>
      <c r="M95" s="243">
        <f>G95*(1+L95/100)</f>
        <v>0</v>
      </c>
      <c r="N95" s="241">
        <v>0</v>
      </c>
      <c r="O95" s="241">
        <f>ROUND(E95*N95,2)</f>
        <v>0</v>
      </c>
      <c r="P95" s="241">
        <v>0</v>
      </c>
      <c r="Q95" s="241">
        <f>ROUND(E95*P95,2)</f>
        <v>0</v>
      </c>
      <c r="R95" s="243"/>
      <c r="S95" s="243" t="s">
        <v>166</v>
      </c>
      <c r="T95" s="244" t="s">
        <v>167</v>
      </c>
      <c r="U95" s="224">
        <v>0</v>
      </c>
      <c r="V95" s="224">
        <f>ROUND(E95*U95,2)</f>
        <v>0</v>
      </c>
      <c r="W95" s="224"/>
      <c r="X95" s="224" t="s">
        <v>147</v>
      </c>
      <c r="Y95" s="224" t="s">
        <v>148</v>
      </c>
      <c r="Z95" s="214"/>
      <c r="AA95" s="214"/>
      <c r="AB95" s="214"/>
      <c r="AC95" s="214"/>
      <c r="AD95" s="214"/>
      <c r="AE95" s="214"/>
      <c r="AF95" s="214"/>
      <c r="AG95" s="214" t="s">
        <v>149</v>
      </c>
      <c r="AH95" s="214"/>
      <c r="AI95" s="214"/>
      <c r="AJ95" s="214"/>
      <c r="AK95" s="214"/>
      <c r="AL95" s="214"/>
      <c r="AM95" s="214"/>
      <c r="AN95" s="214"/>
      <c r="AO95" s="214"/>
      <c r="AP95" s="214"/>
      <c r="AQ95" s="214"/>
      <c r="AR95" s="214"/>
      <c r="AS95" s="214"/>
      <c r="AT95" s="214"/>
      <c r="AU95" s="214"/>
      <c r="AV95" s="214"/>
      <c r="AW95" s="214"/>
      <c r="AX95" s="214"/>
      <c r="AY95" s="214"/>
      <c r="AZ95" s="214"/>
      <c r="BA95" s="214"/>
      <c r="BB95" s="214"/>
      <c r="BC95" s="214"/>
      <c r="BD95" s="214"/>
      <c r="BE95" s="214"/>
      <c r="BF95" s="214"/>
      <c r="BG95" s="214"/>
      <c r="BH95" s="214"/>
    </row>
    <row r="96" spans="1:60" outlineLevel="2" x14ac:dyDescent="0.2">
      <c r="A96" s="221"/>
      <c r="B96" s="222"/>
      <c r="C96" s="253" t="s">
        <v>396</v>
      </c>
      <c r="D96" s="247"/>
      <c r="E96" s="247"/>
      <c r="F96" s="247"/>
      <c r="G96" s="247"/>
      <c r="H96" s="224"/>
      <c r="I96" s="224"/>
      <c r="J96" s="224"/>
      <c r="K96" s="224"/>
      <c r="L96" s="224"/>
      <c r="M96" s="224"/>
      <c r="N96" s="223"/>
      <c r="O96" s="223"/>
      <c r="P96" s="223"/>
      <c r="Q96" s="223"/>
      <c r="R96" s="224"/>
      <c r="S96" s="224"/>
      <c r="T96" s="224"/>
      <c r="U96" s="224"/>
      <c r="V96" s="224"/>
      <c r="W96" s="224"/>
      <c r="X96" s="224"/>
      <c r="Y96" s="224"/>
      <c r="Z96" s="214"/>
      <c r="AA96" s="214"/>
      <c r="AB96" s="214"/>
      <c r="AC96" s="214"/>
      <c r="AD96" s="214"/>
      <c r="AE96" s="214"/>
      <c r="AF96" s="214"/>
      <c r="AG96" s="214" t="s">
        <v>169</v>
      </c>
      <c r="AH96" s="214"/>
      <c r="AI96" s="214"/>
      <c r="AJ96" s="214"/>
      <c r="AK96" s="214"/>
      <c r="AL96" s="214"/>
      <c r="AM96" s="214"/>
      <c r="AN96" s="214"/>
      <c r="AO96" s="214"/>
      <c r="AP96" s="214"/>
      <c r="AQ96" s="214"/>
      <c r="AR96" s="214"/>
      <c r="AS96" s="214"/>
      <c r="AT96" s="214"/>
      <c r="AU96" s="214"/>
      <c r="AV96" s="214"/>
      <c r="AW96" s="214"/>
      <c r="AX96" s="214"/>
      <c r="AY96" s="214"/>
      <c r="AZ96" s="214"/>
      <c r="BA96" s="214"/>
      <c r="BB96" s="214"/>
      <c r="BC96" s="214"/>
      <c r="BD96" s="214"/>
      <c r="BE96" s="214"/>
      <c r="BF96" s="214"/>
      <c r="BG96" s="214"/>
      <c r="BH96" s="214"/>
    </row>
    <row r="97" spans="1:60" outlineLevel="3" x14ac:dyDescent="0.2">
      <c r="A97" s="221"/>
      <c r="B97" s="222"/>
      <c r="C97" s="254" t="s">
        <v>397</v>
      </c>
      <c r="D97" s="248"/>
      <c r="E97" s="248"/>
      <c r="F97" s="248"/>
      <c r="G97" s="248"/>
      <c r="H97" s="224"/>
      <c r="I97" s="224"/>
      <c r="J97" s="224"/>
      <c r="K97" s="224"/>
      <c r="L97" s="224"/>
      <c r="M97" s="224"/>
      <c r="N97" s="223"/>
      <c r="O97" s="223"/>
      <c r="P97" s="223"/>
      <c r="Q97" s="223"/>
      <c r="R97" s="224"/>
      <c r="S97" s="224"/>
      <c r="T97" s="224"/>
      <c r="U97" s="224"/>
      <c r="V97" s="224"/>
      <c r="W97" s="224"/>
      <c r="X97" s="224"/>
      <c r="Y97" s="224"/>
      <c r="Z97" s="214"/>
      <c r="AA97" s="214"/>
      <c r="AB97" s="214"/>
      <c r="AC97" s="214"/>
      <c r="AD97" s="214"/>
      <c r="AE97" s="214"/>
      <c r="AF97" s="214"/>
      <c r="AG97" s="214" t="s">
        <v>169</v>
      </c>
      <c r="AH97" s="214"/>
      <c r="AI97" s="214"/>
      <c r="AJ97" s="214"/>
      <c r="AK97" s="214"/>
      <c r="AL97" s="214"/>
      <c r="AM97" s="214"/>
      <c r="AN97" s="214"/>
      <c r="AO97" s="214"/>
      <c r="AP97" s="214"/>
      <c r="AQ97" s="214"/>
      <c r="AR97" s="214"/>
      <c r="AS97" s="214"/>
      <c r="AT97" s="214"/>
      <c r="AU97" s="214"/>
      <c r="AV97" s="214"/>
      <c r="AW97" s="214"/>
      <c r="AX97" s="214"/>
      <c r="AY97" s="214"/>
      <c r="AZ97" s="214"/>
      <c r="BA97" s="214"/>
      <c r="BB97" s="214"/>
      <c r="BC97" s="214"/>
      <c r="BD97" s="214"/>
      <c r="BE97" s="214"/>
      <c r="BF97" s="214"/>
      <c r="BG97" s="214"/>
      <c r="BH97" s="214"/>
    </row>
    <row r="98" spans="1:60" outlineLevel="1" x14ac:dyDescent="0.2">
      <c r="A98" s="259">
        <v>47</v>
      </c>
      <c r="B98" s="260" t="s">
        <v>96</v>
      </c>
      <c r="C98" s="266" t="s">
        <v>400</v>
      </c>
      <c r="D98" s="261" t="s">
        <v>401</v>
      </c>
      <c r="E98" s="262">
        <v>1</v>
      </c>
      <c r="F98" s="263"/>
      <c r="G98" s="264">
        <f>ROUND(E98*F98,2)</f>
        <v>0</v>
      </c>
      <c r="H98" s="263"/>
      <c r="I98" s="264">
        <f>ROUND(E98*H98,2)</f>
        <v>0</v>
      </c>
      <c r="J98" s="263"/>
      <c r="K98" s="264">
        <f>ROUND(E98*J98,2)</f>
        <v>0</v>
      </c>
      <c r="L98" s="264">
        <v>12</v>
      </c>
      <c r="M98" s="264">
        <f>G98*(1+L98/100)</f>
        <v>0</v>
      </c>
      <c r="N98" s="262">
        <v>0</v>
      </c>
      <c r="O98" s="262">
        <f>ROUND(E98*N98,2)</f>
        <v>0</v>
      </c>
      <c r="P98" s="262">
        <v>0</v>
      </c>
      <c r="Q98" s="262">
        <f>ROUND(E98*P98,2)</f>
        <v>0</v>
      </c>
      <c r="R98" s="264"/>
      <c r="S98" s="264" t="s">
        <v>166</v>
      </c>
      <c r="T98" s="265" t="s">
        <v>167</v>
      </c>
      <c r="U98" s="224">
        <v>0</v>
      </c>
      <c r="V98" s="224">
        <f>ROUND(E98*U98,2)</f>
        <v>0</v>
      </c>
      <c r="W98" s="224"/>
      <c r="X98" s="224" t="s">
        <v>147</v>
      </c>
      <c r="Y98" s="224" t="s">
        <v>148</v>
      </c>
      <c r="Z98" s="214"/>
      <c r="AA98" s="214"/>
      <c r="AB98" s="214"/>
      <c r="AC98" s="214"/>
      <c r="AD98" s="214"/>
      <c r="AE98" s="214"/>
      <c r="AF98" s="214"/>
      <c r="AG98" s="214" t="s">
        <v>149</v>
      </c>
      <c r="AH98" s="214"/>
      <c r="AI98" s="214"/>
      <c r="AJ98" s="214"/>
      <c r="AK98" s="214"/>
      <c r="AL98" s="214"/>
      <c r="AM98" s="214"/>
      <c r="AN98" s="214"/>
      <c r="AO98" s="214"/>
      <c r="AP98" s="214"/>
      <c r="AQ98" s="214"/>
      <c r="AR98" s="214"/>
      <c r="AS98" s="214"/>
      <c r="AT98" s="214"/>
      <c r="AU98" s="214"/>
      <c r="AV98" s="214"/>
      <c r="AW98" s="214"/>
      <c r="AX98" s="214"/>
      <c r="AY98" s="214"/>
      <c r="AZ98" s="214"/>
      <c r="BA98" s="214"/>
      <c r="BB98" s="214"/>
      <c r="BC98" s="214"/>
      <c r="BD98" s="214"/>
      <c r="BE98" s="214"/>
      <c r="BF98" s="214"/>
      <c r="BG98" s="214"/>
      <c r="BH98" s="214"/>
    </row>
    <row r="99" spans="1:60" outlineLevel="1" x14ac:dyDescent="0.2">
      <c r="A99" s="238">
        <v>48</v>
      </c>
      <c r="B99" s="239" t="s">
        <v>402</v>
      </c>
      <c r="C99" s="250" t="s">
        <v>403</v>
      </c>
      <c r="D99" s="240" t="s">
        <v>401</v>
      </c>
      <c r="E99" s="241">
        <v>1</v>
      </c>
      <c r="F99" s="242"/>
      <c r="G99" s="243">
        <f>ROUND(E99*F99,2)</f>
        <v>0</v>
      </c>
      <c r="H99" s="242"/>
      <c r="I99" s="243">
        <f>ROUND(E99*H99,2)</f>
        <v>0</v>
      </c>
      <c r="J99" s="242"/>
      <c r="K99" s="243">
        <f>ROUND(E99*J99,2)</f>
        <v>0</v>
      </c>
      <c r="L99" s="243">
        <v>12</v>
      </c>
      <c r="M99" s="243">
        <f>G99*(1+L99/100)</f>
        <v>0</v>
      </c>
      <c r="N99" s="241">
        <v>0</v>
      </c>
      <c r="O99" s="241">
        <f>ROUND(E99*N99,2)</f>
        <v>0</v>
      </c>
      <c r="P99" s="241">
        <v>0</v>
      </c>
      <c r="Q99" s="241">
        <f>ROUND(E99*P99,2)</f>
        <v>0</v>
      </c>
      <c r="R99" s="243"/>
      <c r="S99" s="243" t="s">
        <v>166</v>
      </c>
      <c r="T99" s="244" t="s">
        <v>167</v>
      </c>
      <c r="U99" s="224">
        <v>0</v>
      </c>
      <c r="V99" s="224">
        <f>ROUND(E99*U99,2)</f>
        <v>0</v>
      </c>
      <c r="W99" s="224"/>
      <c r="X99" s="224" t="s">
        <v>147</v>
      </c>
      <c r="Y99" s="224" t="s">
        <v>148</v>
      </c>
      <c r="Z99" s="214"/>
      <c r="AA99" s="214"/>
      <c r="AB99" s="214"/>
      <c r="AC99" s="214"/>
      <c r="AD99" s="214"/>
      <c r="AE99" s="214"/>
      <c r="AF99" s="214"/>
      <c r="AG99" s="214" t="s">
        <v>149</v>
      </c>
      <c r="AH99" s="214"/>
      <c r="AI99" s="214"/>
      <c r="AJ99" s="214"/>
      <c r="AK99" s="214"/>
      <c r="AL99" s="214"/>
      <c r="AM99" s="214"/>
      <c r="AN99" s="214"/>
      <c r="AO99" s="214"/>
      <c r="AP99" s="214"/>
      <c r="AQ99" s="214"/>
      <c r="AR99" s="214"/>
      <c r="AS99" s="214"/>
      <c r="AT99" s="214"/>
      <c r="AU99" s="214"/>
      <c r="AV99" s="214"/>
      <c r="AW99" s="214"/>
      <c r="AX99" s="214"/>
      <c r="AY99" s="214"/>
      <c r="AZ99" s="214"/>
      <c r="BA99" s="214"/>
      <c r="BB99" s="214"/>
      <c r="BC99" s="214"/>
      <c r="BD99" s="214"/>
      <c r="BE99" s="214"/>
      <c r="BF99" s="214"/>
      <c r="BG99" s="214"/>
      <c r="BH99" s="214"/>
    </row>
    <row r="100" spans="1:60" x14ac:dyDescent="0.2">
      <c r="A100" s="3"/>
      <c r="B100" s="4"/>
      <c r="C100" s="256"/>
      <c r="D100" s="6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AE100">
        <v>12</v>
      </c>
      <c r="AF100">
        <v>21</v>
      </c>
      <c r="AG100" t="s">
        <v>125</v>
      </c>
    </row>
    <row r="101" spans="1:60" x14ac:dyDescent="0.2">
      <c r="A101" s="217"/>
      <c r="B101" s="218" t="s">
        <v>29</v>
      </c>
      <c r="C101" s="257"/>
      <c r="D101" s="219"/>
      <c r="E101" s="220"/>
      <c r="F101" s="220"/>
      <c r="G101" s="237">
        <f>G8+G36</f>
        <v>0</v>
      </c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AE101">
        <f>SUMIF(L7:L99,AE100,G7:G99)</f>
        <v>0</v>
      </c>
      <c r="AF101">
        <f>SUMIF(L7:L99,AF100,G7:G99)</f>
        <v>0</v>
      </c>
      <c r="AG101" t="s">
        <v>264</v>
      </c>
    </row>
    <row r="102" spans="1:60" x14ac:dyDescent="0.2">
      <c r="C102" s="258"/>
      <c r="D102" s="10"/>
      <c r="AG102" t="s">
        <v>265</v>
      </c>
    </row>
    <row r="103" spans="1:60" x14ac:dyDescent="0.2">
      <c r="D103" s="10"/>
    </row>
    <row r="104" spans="1:60" x14ac:dyDescent="0.2">
      <c r="D104" s="10"/>
    </row>
    <row r="105" spans="1:60" x14ac:dyDescent="0.2">
      <c r="D105" s="10"/>
    </row>
    <row r="106" spans="1:60" x14ac:dyDescent="0.2">
      <c r="D106" s="10"/>
    </row>
    <row r="107" spans="1:60" x14ac:dyDescent="0.2">
      <c r="D107" s="10"/>
    </row>
    <row r="108" spans="1:60" x14ac:dyDescent="0.2">
      <c r="D108" s="10"/>
    </row>
    <row r="109" spans="1:60" x14ac:dyDescent="0.2">
      <c r="D109" s="10"/>
    </row>
    <row r="110" spans="1:60" x14ac:dyDescent="0.2">
      <c r="D110" s="10"/>
    </row>
    <row r="111" spans="1:60" x14ac:dyDescent="0.2">
      <c r="D111" s="10"/>
    </row>
    <row r="112" spans="1:60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EqW+XQzbwfl+Ut89kKA6m/lJR+X5lUuJEHwCmlt5jYE+e68jaTAGCJlQA2pQCQ7EJ2HBN84E25u9TvrnKj9eAg==" saltValue="Lut/ZqHzNmtsI7jA3p0M5g==" spinCount="100000" sheet="1" formatRows="0"/>
  <mergeCells count="46">
    <mergeCell ref="C93:G93"/>
    <mergeCell ref="C94:G94"/>
    <mergeCell ref="C96:G96"/>
    <mergeCell ref="C97:G97"/>
    <mergeCell ref="C81:G81"/>
    <mergeCell ref="C83:G83"/>
    <mergeCell ref="C85:G85"/>
    <mergeCell ref="C87:G87"/>
    <mergeCell ref="C89:G89"/>
    <mergeCell ref="C91:G91"/>
    <mergeCell ref="C69:G69"/>
    <mergeCell ref="C71:G71"/>
    <mergeCell ref="C73:G73"/>
    <mergeCell ref="C74:G74"/>
    <mergeCell ref="C76:G76"/>
    <mergeCell ref="C78:G78"/>
    <mergeCell ref="C60:G60"/>
    <mergeCell ref="C61:G61"/>
    <mergeCell ref="C63:G63"/>
    <mergeCell ref="C64:G64"/>
    <mergeCell ref="C66:G66"/>
    <mergeCell ref="C67:G67"/>
    <mergeCell ref="C47:G47"/>
    <mergeCell ref="C49:G49"/>
    <mergeCell ref="C53:G53"/>
    <mergeCell ref="C55:G55"/>
    <mergeCell ref="C57:G57"/>
    <mergeCell ref="C58:G58"/>
    <mergeCell ref="C28:G28"/>
    <mergeCell ref="C30:G30"/>
    <mergeCell ref="C32:G32"/>
    <mergeCell ref="C40:G40"/>
    <mergeCell ref="C42:G42"/>
    <mergeCell ref="C45:G45"/>
    <mergeCell ref="C14:G14"/>
    <mergeCell ref="C16:G16"/>
    <mergeCell ref="C18:G18"/>
    <mergeCell ref="C20:G20"/>
    <mergeCell ref="C23:G23"/>
    <mergeCell ref="C25:G25"/>
    <mergeCell ref="A1:G1"/>
    <mergeCell ref="C2:G2"/>
    <mergeCell ref="C3:G3"/>
    <mergeCell ref="C4:G4"/>
    <mergeCell ref="C10:G10"/>
    <mergeCell ref="C12:G12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9</vt:i4>
      </vt:variant>
      <vt:variant>
        <vt:lpstr>Pojmenované oblasti</vt:lpstr>
      </vt:variant>
      <vt:variant>
        <vt:i4>58</vt:i4>
      </vt:variant>
    </vt:vector>
  </HeadingPairs>
  <TitlesOfParts>
    <vt:vector size="67" baseType="lpstr">
      <vt:lpstr>Pokyny pro vyplnění</vt:lpstr>
      <vt:lpstr>Stavba</vt:lpstr>
      <vt:lpstr>VzorPolozky</vt:lpstr>
      <vt:lpstr>SO 01 D.1.1a Pol</vt:lpstr>
      <vt:lpstr>SO 01 D.1.1b Pol</vt:lpstr>
      <vt:lpstr>SO 01 D.1.1c Pol</vt:lpstr>
      <vt:lpstr>SO 01 D.1.4.4a Pol</vt:lpstr>
      <vt:lpstr>SO 01 D.1.4.4b Pol</vt:lpstr>
      <vt:lpstr>SO 01 D.1.4.4c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'SO 01 D.1.1a Pol'!Názvy_tisku</vt:lpstr>
      <vt:lpstr>'SO 01 D.1.1b Pol'!Názvy_tisku</vt:lpstr>
      <vt:lpstr>'SO 01 D.1.1c Pol'!Názvy_tisku</vt:lpstr>
      <vt:lpstr>'SO 01 D.1.4.4a Pol'!Názvy_tisku</vt:lpstr>
      <vt:lpstr>'SO 01 D.1.4.4b Pol'!Názvy_tisku</vt:lpstr>
      <vt:lpstr>'SO 01 D.1.4.4c Pol'!Názvy_tisku</vt:lpstr>
      <vt:lpstr>oadresa</vt:lpstr>
      <vt:lpstr>Stavba!Objednatel</vt:lpstr>
      <vt:lpstr>Stavba!Objekt</vt:lpstr>
      <vt:lpstr>'SO 01 D.1.1a Pol'!Oblast_tisku</vt:lpstr>
      <vt:lpstr>'SO 01 D.1.1b Pol'!Oblast_tisku</vt:lpstr>
      <vt:lpstr>'SO 01 D.1.1c Pol'!Oblast_tisku</vt:lpstr>
      <vt:lpstr>'SO 01 D.1.4.4a Pol'!Oblast_tisku</vt:lpstr>
      <vt:lpstr>'SO 01 D.1.4.4b Pol'!Oblast_tisku</vt:lpstr>
      <vt:lpstr>'SO 01 D.1.4.4c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Ondřej Sadílek</dc:creator>
  <cp:lastModifiedBy>Ondřej Sadílek</cp:lastModifiedBy>
  <cp:lastPrinted>2019-03-19T12:27:02Z</cp:lastPrinted>
  <dcterms:created xsi:type="dcterms:W3CDTF">2009-04-08T07:15:50Z</dcterms:created>
  <dcterms:modified xsi:type="dcterms:W3CDTF">2025-08-21T07:33:20Z</dcterms:modified>
</cp:coreProperties>
</file>