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72000" sheetId="2" r:id="rId2"/>
    <sheet name="072101" sheetId="3" r:id="rId3"/>
    <sheet name="072201" sheetId="4" r:id="rId4"/>
    <sheet name="072401" sheetId="5" r:id="rId5"/>
    <sheet name="072411" sheetId="6" r:id="rId6"/>
    <sheet name="072451" sheetId="7" r:id="rId7"/>
  </sheets>
  <definedNames/>
  <calcPr fullCalcOnLoad="1"/>
</workbook>
</file>

<file path=xl/sharedStrings.xml><?xml version="1.0" encoding="utf-8"?>
<sst xmlns="http://schemas.openxmlformats.org/spreadsheetml/2006/main" count="1388" uniqueCount="509">
  <si>
    <t>Soupis objektů s DPH</t>
  </si>
  <si>
    <t>Stavba:13UL11072 - REVITALIZACE ULICE NOVÁ, ÚSTÍ NAD LABEM-STŘEKOV</t>
  </si>
  <si>
    <t xml:space="preserve">Varianta:1 -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</si>
  <si>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</si>
  <si>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</si>
  <si>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</si>
  <si>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</si>
  <si>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</si>
  <si>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</si>
  <si>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</si>
  <si>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</si>
  <si>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</si>
  <si>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</si>
  <si>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</si>
  <si>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VALBEK, SPOL. S R.O.</t>
  </si>
  <si>
    <t>Příloha k formuláři pro ocenění nabídky</t>
  </si>
  <si>
    <t>Stavba :</t>
  </si>
  <si>
    <t>číslo a název SO:</t>
  </si>
  <si>
    <t>číslo a název rozpočtu:</t>
  </si>
  <si>
    <t>13UL11072</t>
  </si>
  <si>
    <t>REVITALIZACE ULICE NOVÁ, ÚSTÍ NAD LABEM-STŘEKOV</t>
  </si>
  <si>
    <t>000</t>
  </si>
  <si>
    <t>VEDLEJŠÍ A OSTATNÍ NÁKLADY</t>
  </si>
  <si>
    <t>072000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</si>
  <si>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</si>
  <si>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</si>
  <si>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</si>
  <si>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</si>
  <si>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</si>
  <si>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</si>
  <si>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</si>
  <si>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</si>
  <si>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</si>
  <si>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</si>
  <si>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</si>
  <si>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</si>
  <si>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</si>
  <si>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</si>
  <si>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</si>
  <si>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</si>
  <si>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</si>
  <si>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</si>
  <si>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</si>
  <si>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</si>
  <si>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</si>
  <si>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</si>
  <si>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</si>
  <si>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</si>
  <si>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02720</t>
  </si>
  <si>
    <t/>
  </si>
  <si>
    <t>POMOC PRÁCE ZŘÍZ NEBO ZAJIŠŤ REGULACI A OCHRANU DOPRAVY
DOPRAVNĚ INŽENÝRSKÁ OPATŘENÍ DLE PD, VČETNĚ NÁJMU A ÚDRŽBY ZNAČEK PO CELOU DOBU STAVBY DLE HARMONOGRAMU ZHOTOVITELE, VČETNĚ ZAJIŠTĚNÍ ROZHODNUTÍ O ZVLÁŠTNÍM UŽÍVÁNÍ, STANOVENÍ PŘECHODNÉHO ZNAČENÍ A ROZHODNUTÍ O UZAVÍRCE
VČ PROVIZORNÍHO OSTRŮVKU A VEDENÍ PĚŠÍCH</t>
  </si>
  <si>
    <t xml:space="preserve">KPL       </t>
  </si>
  <si>
    <t>1kpl=1,000 [A]</t>
  </si>
  <si>
    <t>zahrnuje veškeré náklady spojené s objednatelem požadovanými zařízeními</t>
  </si>
  <si>
    <t>02730</t>
  </si>
  <si>
    <t>POMOC PRÁCE ZŘÍZ NEBO ZAJIŠŤ OCHRANU INŽENÝRSKÝCH SÍTÍ
OCHRANA STÁVAJÍCÍCH SÍTÍ TECHNICKÉ INFRASTRUKTURY NA STAVENIŠTI</t>
  </si>
  <si>
    <t>02910</t>
  </si>
  <si>
    <t>OSTATNÍ POŽADAVKY - ZEMĚMĚŘIČSKÁ MĚŘENÍ
ZAMĚŘENÍ SKUTEČNÉHO PROVEDENÍ</t>
  </si>
  <si>
    <t>zahrnuje veškeré náklady spojené s objednatelem požadovanými pracemi, 
- pro stanovení orientační investorské ceny určete jednotkovou cenu jako 1% odhadované ceny stavby</t>
  </si>
  <si>
    <t>02943</t>
  </si>
  <si>
    <t>OSTATNÍ POŽADAVKY - VYPRACOVÁNÍ RDS
DLE POTŘEB ZHOTOVITELE, ZEJMÉNA PROVÁDĚCÍ PD K NAPOJENÍ KAMEROVÉHO SYSTÉMU</t>
  </si>
  <si>
    <t>zahrnuje veškeré náklady spojené s objednatelem požadovanými pracemi</t>
  </si>
  <si>
    <t>02944</t>
  </si>
  <si>
    <t>OSTAT POŽADAVKY - DOKUMENTACE SKUTEČ PROVEDENÍ V DIGIT FORMĚ</t>
  </si>
  <si>
    <t>C e l k e m</t>
  </si>
  <si>
    <t>101</t>
  </si>
  <si>
    <t>NOVÉ DOPRAVNÍ ŘEŠENÍ ULICE NOVÁ, ÚSTÍ NAD LABEM</t>
  </si>
  <si>
    <t>072101</t>
  </si>
  <si>
    <t>Nové dopravní řešení ulice Nová, Ústí nad Labem</t>
  </si>
  <si>
    <t>014101</t>
  </si>
  <si>
    <t>POPLATKY ZA SKLÁDKU</t>
  </si>
  <si>
    <t xml:space="preserve">M3        </t>
  </si>
  <si>
    <t>z pol.č.11130:32,0m2*0,10=3,200 [A]</t>
  </si>
  <si>
    <t>zahrnuje veškeré poplatky provozovateli skládky související s uložením odpadu na skládce.</t>
  </si>
  <si>
    <t>014102</t>
  </si>
  <si>
    <t xml:space="preserve">T         </t>
  </si>
  <si>
    <t>z pol.č.11313:4,6m3*2,4t/m3=11,040 [A]
z pol.č.11332:9,36m3*1,8t/m3=16,848 [B]
z pol.č.11335:10,4m3*2,2t/m3=22,880 [C]
z pol.č.11351:74,0m*0,04t/m=2,960 [D]
z pol.č.11352:20,0m*0,1t/m=2,000 [E]
Celkem: A+B+C+D+E=55,728 [F]</t>
  </si>
  <si>
    <t>Zemní práce</t>
  </si>
  <si>
    <t>11130</t>
  </si>
  <si>
    <t>SEJMUTÍ DRNU</t>
  </si>
  <si>
    <t xml:space="preserve">M2        </t>
  </si>
  <si>
    <t>v tl. 100mm
u školy vlevo:28,0m2=28,000 [A]
naproti škole:4,0m2=4,000 [B]
Celkem: A+B=32,000 [C]</t>
  </si>
  <si>
    <t>včetně vodorovné dopravy  a uložení na skládku</t>
  </si>
  <si>
    <t>11313</t>
  </si>
  <si>
    <t>ODSTRANĚNÍ KRYTU ZPEVNĚNÝCH PLOCH S ASFALTOVÝM POJIVEM</t>
  </si>
  <si>
    <t>chodník
u školy vlevo:73,0m2*0,05=3,650 [A]
naproti škole:(9,0m2+10,0m2)*0,05=0,950 [B]
Celkem: A+B=4,600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</si>
  <si>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</si>
  <si>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</si>
  <si>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</si>
  <si>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chodník
u školy vlevo:73,0m2*0,09=6,570 [A]
naproti škole:(9,0m2+10,0m2+12,0m2)*0,09=2,790 [B]
Celkem: A+B=9,360 [C]</t>
  </si>
  <si>
    <t>11335</t>
  </si>
  <si>
    <t>ODSTRANĚNÍ PODKLADU ZPEVNĚNÝCH PLOCH Z BETONU</t>
  </si>
  <si>
    <t>chodník
u školy vlevo:73,0m2*0,10=7,300 [A]
naproti škole:(9,0m2+10,0m2+12,0m2)*0,10=3,100 [B]
Celkem: A+B=10,400 [C]</t>
  </si>
  <si>
    <t>11351</t>
  </si>
  <si>
    <t>ODSTRANĚNÍ ZÁHONOVÝCH OBRUBNÍKŮ</t>
  </si>
  <si>
    <t xml:space="preserve">M         </t>
  </si>
  <si>
    <t>u školy vlevo:2*29,0m=58,000 [A]
naproti škole:3,0m+6,0m+7,0m=16,000 [B]
Celkem: A+B=74,000 [C]</t>
  </si>
  <si>
    <t>11352</t>
  </si>
  <si>
    <t>ODSTRANĚNÍ CHODNÍKOVÝCH OBRUBNÍKŮ BETONOVÝCH</t>
  </si>
  <si>
    <t>naproti škole:5,0m+7,0m+8,0m=20,000 [A]</t>
  </si>
  <si>
    <t>12573.a</t>
  </si>
  <si>
    <t>VYKOPÁVKY ZE ZEMNÍKŮ A SKLÁDEK TŘ. I
ORNICE ZE ZEMNÍKU VČ PŘÍPADNÉHO POPLATKU ZA NÁKUP</t>
  </si>
  <si>
    <t>natěžení a dovoz ornice dle pol.č.18230:3,2m3=3,200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</si>
  <si>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</si>
  <si>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18110</t>
  </si>
  <si>
    <t>ÚPRAVA PLÁNĚ SE ZHUTNĚNÍM V HORNINĚ TŘ. I</t>
  </si>
  <si>
    <t>104,0m2=104,000 [A]</t>
  </si>
  <si>
    <t>položka zahrnuje úpravu pláně včetně vyrovnání výškových rozdílů. Míru zhutnění určuje projekt.</t>
  </si>
  <si>
    <t>18230</t>
  </si>
  <si>
    <t>ROZPROSTŘENÍ ORNICE V ROVINĚ</t>
  </si>
  <si>
    <t>u školy vlevo:28,0m2*0,10=2,800 [A]
naproti škole:4,0m2*0,10=0,400 [B]
Celkem: A+B=3,200 [C]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</si>
  <si>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</si>
  <si>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</si>
  <si>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</si>
  <si>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u školy vlevo:28,0m2=28,000 [A]
naproti škole:4,0m2=4,000 [B]
Celkem: A+B=32,000 [C]</t>
  </si>
  <si>
    <t>Zahrnuje dodání předepsané travní směsi, její výsev na ornici, zalévání, první pokosení, to vše bez ohledu na sklon terénu</t>
  </si>
  <si>
    <t>Komunikace</t>
  </si>
  <si>
    <t>56330</t>
  </si>
  <si>
    <t>VOZOVKOVÉ VRSTVY ZE ŠTĚRKODRTI</t>
  </si>
  <si>
    <t>u školy vlevo:73,0m2*0,15=10,950 [A]
naproti škole:(9,0m2+10,0m2+12,0m2)*0,15=4,650 [B]
Celkem: A+B=15,600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</si>
  <si>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</si>
  <si>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56360</t>
  </si>
  <si>
    <t>VOZOVKOVÉ VRSTVY Z RECYKLOVANÉHO MATERIÁLU</t>
  </si>
  <si>
    <t>naproti škole:5,0m2*0,06=0,300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</si>
  <si>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</si>
  <si>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574A31</t>
  </si>
  <si>
    <t>ASFALTOVÝ BETON PRO OBRUSNÉ VRSTVY ACO 8 TL. 40MM
ACO 8 CH</t>
  </si>
  <si>
    <t>naproti škole:5,0m2=5,000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</si>
  <si>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</si>
  <si>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582611</t>
  </si>
  <si>
    <t>KRYTY Z BETON DLAŽDIC SE ZÁMKEM ŠEDÝCH TL 60MM DO LOŽE Z KAM</t>
  </si>
  <si>
    <t>u školy vlevo:73,0m2=73,000 [A]
naproti škole:10,0m2+12,0m2-6,0m2=16,000 [B]
Celkem: A+B=89,000 [C]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</si>
  <si>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</si>
  <si>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</si>
  <si>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
ČERVENÁ</t>
  </si>
  <si>
    <t>naproti škole:4,0m2+6,0m2=10,000 [A]</t>
  </si>
  <si>
    <t>587206</t>
  </si>
  <si>
    <t>PŘEDLÁŽDĚNÍ KRYTU Z BETONOVÝCH DLAŽDIC SE ZÁMKEM</t>
  </si>
  <si>
    <t>u školy vpravo:32,0m2=32,000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</si>
  <si>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</si>
  <si>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Ostatní konstrukce a práce</t>
  </si>
  <si>
    <t>914132</t>
  </si>
  <si>
    <t>DOPRAVNÍ ZNAČKY ZÁKLADNÍ VELIKOSTI OCELOVÉ FÓLIE TŘ 2 - MONTÁŽ S PŘEMÍSTĚNÍM</t>
  </si>
  <si>
    <t xml:space="preserve">KUS       </t>
  </si>
  <si>
    <t>zpětné osazení dle pol.č.914133:4ks=4,000 [A]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</si>
  <si>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</si>
  <si>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</si>
  <si>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
PRO ZPĚTNÉ OSAZENÍ</t>
  </si>
  <si>
    <t>P4:1ks=1,000 [A]
B24b:1ks=1,000 [B]
B28:1ks=1,000 [C]
IP10a:1ks=1,000 [D]
Celkem: A+B+C+D=4,000 [E]</t>
  </si>
  <si>
    <t>Položka zahrnuje odstranění, demontáž a odklizení materiálu s odvozem na předepsané místo</t>
  </si>
  <si>
    <t>914922</t>
  </si>
  <si>
    <t>SLOUPKY A STOJKY DZ Z OCEL TRUBEK DO PATKY MONTÁŽ S PŘESUNEM</t>
  </si>
  <si>
    <t>zpětné osazení dle pol.č.914932:2ks=2,000 [A]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</si>
  <si>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</si>
  <si>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914923</t>
  </si>
  <si>
    <t>SLOUPKY A STOJKY DZ Z OCEL TRUBEK DO PATKY DEMONTÁŽ
PRO ZPĚTNÉ OSAZENÍ</t>
  </si>
  <si>
    <t>2ks=2,000 [A]</t>
  </si>
  <si>
    <t>915111</t>
  </si>
  <si>
    <t>VODOROVNÉ DOPRAVNÍ ZNAČENÍ BARVOU HLADKÉ - DODÁVKA A POKLÁDKA</t>
  </si>
  <si>
    <t>obnova stávajícího přechodu pro chodce
V7a:9,0m2=9,000 [A]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</si>
  <si>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</si>
  <si>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</si>
  <si>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</si>
  <si>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dle pol.č.915111:9,0m2=9,000 [A]</t>
  </si>
  <si>
    <t>917211</t>
  </si>
  <si>
    <t>ZÁHONOVÉ OBRUBY Z BETONOVÝCH OBRUBNÍKŮ ŠÍŘ 50MM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</si>
  <si>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</si>
  <si>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</si>
  <si>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</t>
  </si>
  <si>
    <t>919112</t>
  </si>
  <si>
    <t>ŘEZÁNÍ ASFALTOVÉHO KRYTU VOZOVEK TL DO 100MM</t>
  </si>
  <si>
    <t>v místě překopu pro kabel kamerového systému a v místě nového signálního a varovného pásu
naproti škole:21,0m=21,000 [A]</t>
  </si>
  <si>
    <t>položka zahrnuje řezání vozovkové vrstvy v předepsané tloušťce, včetně spotřeby vody</t>
  </si>
  <si>
    <t>931326</t>
  </si>
  <si>
    <t>TĚSNĚNÍ DILATAČ SPAR ASF ZÁLIVKOU MODIFIK PRŮŘ DO 800MM2</t>
  </si>
  <si>
    <t>podél obrubníků 20 x 40mm dle pol.č.917224:20,0m=20,000 [A]</t>
  </si>
  <si>
    <t>položka zahrnuje dodávku a osazení předepsaného materiálu, očištění ploch spáry před úpravou, očištění okolí spáry po úpravě
nezahrnuje těsnící profil</t>
  </si>
  <si>
    <t>201</t>
  </si>
  <si>
    <t>REVITALIZACE PODCHODU PRO PĚŠÍ, KAMENNÝ VRCH, STŘEKOV</t>
  </si>
  <si>
    <t>072201</t>
  </si>
  <si>
    <t>Revitalizace podchodu pro pěší</t>
  </si>
  <si>
    <t>POPLATKY ZA SKLÁDKU
ZEMINA</t>
  </si>
  <si>
    <t>dle pol.č.17120:
5.112m3=5,112 [A]m3</t>
  </si>
  <si>
    <t>014102.a</t>
  </si>
  <si>
    <t>POPLATKY ZA SKLÁDKU
BETON</t>
  </si>
  <si>
    <t>dle pol.č. 11318:
0.738m3*2.2t/m3=1,624 [A]t
dle pol.č. 96615:
14.249m3*2.2t/m3=31,348 [B]t
z pol.č. 96655:
0.05m2*8.0m*2.2t/m3=0,880 [C]t
Celkem: A+B+C=33,852 [D]t</t>
  </si>
  <si>
    <t>014102.b</t>
  </si>
  <si>
    <t>POPLATKY ZA SKLÁDKU
ŽELEZOBETON</t>
  </si>
  <si>
    <t>dle pol.č. 96616:
7.536m3*2.5t/m3=18,840 [A]t</t>
  </si>
  <si>
    <t>014102.c</t>
  </si>
  <si>
    <t>POPLATKY ZA SKLÁDKU
KÁMEN</t>
  </si>
  <si>
    <t>dle pol.č. 96613:
24.946m3*1.8t/m3=44,903 [A]t</t>
  </si>
  <si>
    <t>014102.d</t>
  </si>
  <si>
    <t>POPLATKY ZA SKLÁDKU
OMÍTKA</t>
  </si>
  <si>
    <t>dle pol.č. 97811:
139.4m2*0.06t/m2=8,364 [A]t</t>
  </si>
  <si>
    <t>014102.e</t>
  </si>
  <si>
    <t>POPLATKY ZA SKLÁDKU
OBKLADY</t>
  </si>
  <si>
    <t>dle pol.č. 978151:
311.785m2*0.09t/m2=28,061 [A]t</t>
  </si>
  <si>
    <t>11318</t>
  </si>
  <si>
    <t>ODSTRANĚNÍ KRYTU CHODNÍKŮ Z DLAŽDIC</t>
  </si>
  <si>
    <t>betonová dlažba:
6.15m*4.0m*0.03m=0,738 [A]m3</t>
  </si>
  <si>
    <t>13273</t>
  </si>
  <si>
    <t>HLOUBENÍ RÝH ŠÍŘ DO 2M PAŽ I NEPAŽ TŘ. I</t>
  </si>
  <si>
    <t>pro základové pasy schodiště
2.5m2*2.26m*2+2.5m2*4.0m=21,300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</si>
  <si>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</si>
  <si>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</si>
  <si>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</si>
  <si>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uložení přebytečné zeminy na skládku z pol.č. 13273 a 17411:
21.30m3-16.188m3=5,112 [A]m3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</si>
  <si>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</si>
  <si>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</si>
  <si>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</si>
  <si>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 xml:space="preserve">2.5m2*2.26m*2+2.5m2*4.0m=21,300 [A]m3
odpočet základu:
-0.6m2*2.26m*2=-2,712 [B]m3
-0.6m2*4.0m=-2,400 [C]m3
Celkem: A+B+C=16,188 [D]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</si>
  <si>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</si>
  <si>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Základy</t>
  </si>
  <si>
    <t>261512.a</t>
  </si>
  <si>
    <t>VRTY PRO KOTVENÍ A INJEKTÁŽ TŘ V NA POVRCHU D DO 16MM
D12MM</t>
  </si>
  <si>
    <t>pro spřahující výztuž dobetonávky mezipodesty tl. 55-80 mm
(1,24*4,00/(0,50*0,50)+2,30*2,26/(0,50*0,50))*0,30=12,190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</si>
  <si>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</si>
  <si>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261512.b</t>
  </si>
  <si>
    <t>VRTY PRO KOTVENÍ A INJEKTÁŽ TŘ V NA POVRCHU D DO 16MM
D16MM</t>
  </si>
  <si>
    <t>pro spřahující výztuž dobetonávky stěn schodišťového ramene
((46,5m2+18,5m2+13,4m2)/(0,50*0,50))*0,30=94,080 [A]
pro spřahující výztuž dobetonávky stupňů a mezipodesty
(((10ks+10ks+14ks+14ks)/2*2,26/0,50)+((9ks+10ks)/2*4,00/0,50))*0,30=55,344 [B]
pro spřahující výztuž říms výšky 250 mm
((22,875+10,485+8,475)*2/0,30)*0,30=83,670 [C]
pro spřahující výztuž říms výšky 100 mm
((5,065+1,995*2+5,04+8,20*2)/0,30)*0,30=30,495 [D]
Celkem: A+B+C+D=263,589 [E]</t>
  </si>
  <si>
    <t>272324</t>
  </si>
  <si>
    <t>ZÁKLADY ZE ŽELEZOBETONU DO C25/30 (B30)</t>
  </si>
  <si>
    <t>0.75m2*2.26m*2+0.75m2*4.0m=6,390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</si>
  <si>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</si>
  <si>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</si>
  <si>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</t>
  </si>
  <si>
    <t>1.5% z pol.č.272325:
6.39m3*7.85t/m3*0,015=0,752 [A]t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</si>
  <si>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</si>
  <si>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Svislé konstrukce</t>
  </si>
  <si>
    <t>317325</t>
  </si>
  <si>
    <t>ŘÍMSY ZE ŽELEZOBETONU DO C30/37 (B37)</t>
  </si>
  <si>
    <t>výšky 250mm:0,161m2*22,875+0,15m2*(10,485+8,475)=6,527 [A]
výšky 100mm:0,05m2*(5,065+1,995*2+5,04+8,20*2)=1,525 [B]
Celkem: A+B=8,052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</si>
  <si>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</si>
  <si>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</si>
  <si>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</t>
  </si>
  <si>
    <t>2.2% z pol.č.317325:
8.052m3*7.85t/m3*0.022=1,391 [A]t
kotevní trny prům.12mm římsy
výšky 250mm:((22,875+10,485+8,475)*2/0,30)*0,0009t/m=0,251 [B]
výšky 100mm:((5,065+1,995*2+5,04+8,20*2)/0,30)*0,0009t/m=0,091 [C]
Celkem: A+B+C=1,733 [D]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</si>
  <si>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</si>
  <si>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327325</t>
  </si>
  <si>
    <t>ZDI OPĚRNÉ, ZÁRUBNÍ, NÁBŘEŽNÍ ZE ŽELEZOVÉHO BETONU DO C30/37 (B37)</t>
  </si>
  <si>
    <t>přibetonávka stěn schodišťového ramene
0.15m*46.5m2=6,975 [A]m3
0.10m*(18.5m2+13.4m2)=3,190 [B]m3
Celkem: A+B=10,165 [C]m3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</si>
  <si>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</si>
  <si>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</si>
  <si>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</t>
  </si>
  <si>
    <t>kotevní výztuž dobetonávky stěn - trny prům.12mm
((46,5m2+18,5m2+13,4m2)/(0,50*0,50))*0,0009t/m=0,282 [A]</t>
  </si>
  <si>
    <t>327366</t>
  </si>
  <si>
    <t>VÝZTUŽ ZDÍ OPĚRNÝCH, ZÁRUBNÍCH, NÁBŘEŽNÍCH Z KARI SÍTÍ</t>
  </si>
  <si>
    <t>(46.5m2*2+18.5m2+13.4m2)*0.008t/m2=0,999 [A]t</t>
  </si>
  <si>
    <t>34894.a</t>
  </si>
  <si>
    <t>ZÁBRADLÍ A ZÁBRADEL ZÍDKY Z KOVU
MADLO VČ PKO</t>
  </si>
  <si>
    <t>podél schodišť:2*(9,20+11,60+8,30+2,60)=63,400 [A]</t>
  </si>
  <si>
    <t>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zeminou,- veškeré druhy protikorozní ochrany a nátěry konstrukcí,
- zvláštní spojovací prostředky, rozebíratelnost konstrukce,
- ochranná opatření před účinky bludných proudů
- ochranu před přepětím.</t>
  </si>
  <si>
    <t>Vodorovné konstrukce</t>
  </si>
  <si>
    <t>434325</t>
  </si>
  <si>
    <t>SCHODIŠŤ STUPNĚ ZE ŽELEZOBETONU DO C30/37 (B37)
VČETNĚ PROTISKLUZOVÉ ÚPRAVY</t>
  </si>
  <si>
    <t>dobetonávky schodišťových ramen a podest:
(2.84m2+3.5m2)*2.26m+(1.17m2+1.9m2)*4.0m=26,608 [A]m3</t>
  </si>
  <si>
    <t>434365</t>
  </si>
  <si>
    <t>VÝZTUŽ SCHODIŠŤ STUPŇŮ Z BETONÁŘSKÉ OCELI 10505</t>
  </si>
  <si>
    <t>1.5% z pol.č. 434325:
26.608m3*7.85t/m3*0.015=3,133 [A]t
kotevní trny prům.8mm
(1,24*4,00/(0,50*0,50)+2,30*2,26/(0,50*0,50))*0,0004t/m=0,016 [B]
kotevní trny prům.12mm
(((10ks+10ks+14ks+14ks)/2*2,26/0,50)+((9ks+10ks)/2*4,00/0,50))*0,0009t/m=0,166 [C]
Celkem: A+B+C=3,315 [D]</t>
  </si>
  <si>
    <t>Úpravy povrchů, podlahy, výplně otvorů</t>
  </si>
  <si>
    <t>626111</t>
  </si>
  <si>
    <t>REPROFILACE PODHLEDŮ, SVISLÝCH PLOCH SANAČNÍ MALTOU JEDNOVRST TL 10MM
TL. 3-5MM</t>
  </si>
  <si>
    <t>sanace pohledových ploch uvnitř podchodu - 10% plochy
10,40*16,40*0,1=17,056 [A]
sanace sanace vnitřní části stěn schodišťových ramen - 30% plochy
(12,9m2*2+22,8m2*2+2,69*4,00+2,00*4,00)*0,3=27,048 [B]
sanace sanace vnější části stěn schodišťových ramen - 30% plochy
(9,3m2*2+1,10*4,84+1,00*0,40*2+2,50*2,00+1,60*4,88)*0,3=11,260 [C]
Celkem: A+B+C=55,364 [D]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</si>
  <si>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</si>
  <si>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626112</t>
  </si>
  <si>
    <t>REPROFILACE PODHLEDŮ, SVISLÝCH PLOCH SANAČNÍ MALTOU JEDNOVRST TL 20MM</t>
  </si>
  <si>
    <t>sanace pohledových ploch uvnitř podchodu - 5% plochy
10,40*16,40*0,05=8,528 [A]
sanace sanace vnitřní části stěn - 20% plochy
(12,9m2*2+22,8m2*2+2,69*4,00+2,00*4,00)*0,2=18,032 [B]
sanace sanace vnější části stěn schodišťových ramen - 20% plochy
(9,3m2*2+1,10*4,84+1,00*0,40*2+2,50*2,00+1,60*4,88)*0,2=7,506 [C]
Celkem: A+B+C=34,066 [D]</t>
  </si>
  <si>
    <t>62631</t>
  </si>
  <si>
    <t>SPOJOVACÍ MŮSTEK MEZI STARÝM A NOVÝM BETONEM</t>
  </si>
  <si>
    <t>adhezní můstek pohledových ploch uvnitř podchodu - 100% plochy
10,40*16,40=170,560 [A]
adhezní můstek v místě dobetonávky stěn schišťových ramen - 100% plochy
46,5m2+18,5m2+13,4m2=78,400 [B]
adhezní můstek vnitřní části stěn - 100% plochy
12,9m2*2+22,8m2*2+2,69*4,00+2,00*4,00=90,160 [C]
adhezní můstek vnější části stěn schodišťových ramen - 100% plochy
9,3m2*2+1,10*4,84+1,00*0,40*2+2,50*2,00+1,60*4,88=37,532 [D]
Celkem: A+B+C+D=376,652 [E]</t>
  </si>
  <si>
    <t>62641</t>
  </si>
  <si>
    <t>SJEDNOCUJÍCÍ STĚRKA JEMNOU MALTOU TL CCA 2MM</t>
  </si>
  <si>
    <t>dvouvrstvá stěrka pohledových ploch uvnitř podchodu - 2*100% plochy
10,40*16,40*2=341,120 [A]
dvouvrstvá stěrka vnitřní části stěn - 2*100% plochy
(12,9m2*2+22,8m2*2+2,69*4,00+2,00*4,00)*2=180,320 [B]
dvouvrstvá stěrka vnější části stěn schodišťových ramen - 2*100% plochy
(9,3m2*2+1,10*4,84+1,00*0,40*2+2,50*2,00+1,60*4,88)*2=75,064 [C]
Celkem: A+B+C=596,504 [D]</t>
  </si>
  <si>
    <t>62663</t>
  </si>
  <si>
    <t>INJEKTÁŽ TRHLIN SILOVĚ SPOJUJÍCÍ</t>
  </si>
  <si>
    <t>injektáž trhlin + odhad 6m skrytých vad
3.1m+5.0m+2.0m+2.0m+4.0m+6.0m=22,100 [A]m</t>
  </si>
  <si>
    <t>položka zahrnuje:
dodávku veškerého materiálu potřebného pro předepsanou úpravu v předepsané kvalitě
vyčištění trhliny
provedení vlastní injektáže
potřebná lešení a podpěrné konstrukce</t>
  </si>
  <si>
    <t>62945</t>
  </si>
  <si>
    <t>VYROVNÁVACÍ VRSTVA Z CEMENT MALTY
POCHOZÍ STĚRKA VČETNĚ KŘEMIČITÉHO POSYPU</t>
  </si>
  <si>
    <t>dno podchodu:
4.05m*16.9m=68,445 [A]m2</t>
  </si>
  <si>
    <t>Přidružená stavební výroba</t>
  </si>
  <si>
    <t>78382</t>
  </si>
  <si>
    <t>NÁTĚRY BETON KONSTR TYP S2 (OS-B)</t>
  </si>
  <si>
    <t>římsy:
0,161m2*2+22,875*1,24+0,15m2*4+(10,485+8,475)*1,20=52,039 [A]
0,05m2*6+(5,065+1,995*2+5,04+8,20*2)*0,78=24,086 [B]
Celkem: A+B=76,125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</si>
  <si>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</si>
  <si>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7838H</t>
  </si>
  <si>
    <t>NÁTĚRY BETON KONSTR ANTIGRAFITI</t>
  </si>
  <si>
    <t>antigrafiti nátěr pohledových ploch uvnitř podchodu - 100% plochy
10,40*16,40=170,560 [A]
antigrafiti nátěr dobetonávky stěn schišťových ramen - 100% plochy
46,5m2+18,5m2+13,4m2=78,400 [B]
antigrafiti nátěr vnitřní části stěn - 100% plochy
12,9m2*2+22,8m2*2+2,69*4,00+2,00*4,00=90,160 [C]
antigrafiti nátěr vnější části stěn schodišťových ramen - 100% plochy
9,3m2*2+1,10*4,84+1,00*0,40*2+2,50*2,00+1,60*4,88=37,532 [D]
Celkem: A+B+C+D=376,652 [E]</t>
  </si>
  <si>
    <t>9112A3</t>
  </si>
  <si>
    <t>ZÁBRADLÍ MOSTNÍ S VODOR MADLY - DEMONTÁŽ S PŘESUNEM</t>
  </si>
  <si>
    <t>odstranění stávajícího madla:
8.65m*2+11.05m*2+2.276m+8.0m*2=57,676 [A]m</t>
  </si>
  <si>
    <t>položka zahrnuje:
- demontáž a odstranění zařízení
- jeho odvoz na předepsané místo</t>
  </si>
  <si>
    <t>9112B1</t>
  </si>
  <si>
    <t>ZÁBRADLÍ MOSTNÍ SE SVISLOU VÝPLNÍ - DODÁVKA A MONTÁŽ
S DESKOVOU PLASTOVOU VÝPLNÍ</t>
  </si>
  <si>
    <t>23.0m=23,000 [A]m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</si>
  <si>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</si>
  <si>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919138</t>
  </si>
  <si>
    <t>ŘEZÁNÍ BETONOVÝCH KONSTRUKCÍ TL DO 500MM</t>
  </si>
  <si>
    <t>proříznutí stávajících dilat. spár ve stěnách:
5.5m*2+4.7m*2+2.26m*2+1.7m*2+2.4m*2=33,120 [A]m</t>
  </si>
  <si>
    <t>položka zahrnuje řezání betonových konstrukcí v předepsané tloušťce, včetně spotřeby vody</t>
  </si>
  <si>
    <t>919148</t>
  </si>
  <si>
    <t>ŘEZÁNÍ ŽELEZOBETONOVÝCH KONSTRUKCÍ TL DO 500MM</t>
  </si>
  <si>
    <t>pro nové dilat. a jalové spáry ve stěnách:
2*2.2m+2*2.3m+3.9m+4.1m=17,000 [A]m
pro nové dilat. a jalové spáry v podestách:
2.26m*2+4.0m*2=12,520 [B]m
Celkem: A+B=29,520 [C]m</t>
  </si>
  <si>
    <t>položka zahrnuje řezání železobetonových konstrukcí v předepsané tloušťce, včetně spotřeby vody</t>
  </si>
  <si>
    <t>93118</t>
  </si>
  <si>
    <t>VÝPLŇ DILATAČNÍCH SPAR Z POLYSTYRENU</t>
  </si>
  <si>
    <t>výplň nových spar pěnovým polystyrenem
((3,90+4,10+2,20+2,30)*0,15+(2,20+2,30)*0,10+2,26*2*0,30)*0,02=0,074 [A]</t>
  </si>
  <si>
    <t>položka zahrnuje dodávku a osazení předepsaného materiálu, očištění ploch spáry před úpravou, očištění okolí spáry po úpravě</t>
  </si>
  <si>
    <t>93133</t>
  </si>
  <si>
    <t>TĚSNĚNÍ DILATAČNÍCH SPAR POLYURETANOVÝM TMELEM</t>
  </si>
  <si>
    <t>výplň stávajících spar PU pěnou
(5,50+4,70+2,26+1,70+2,40)*2*0,40*0,02=0,265 [A]
výplň nových spar ve stávajících konstrukcích PU pěnou
((3,90+4,10+2,20+2,30)*0,30+(2,20+2,30)*0,14+2,26*2*0,15+4,00*2*0,15)*0,02=0,125 [B]
Celkem: A+B=0,390 [C]</t>
  </si>
  <si>
    <t>931334</t>
  </si>
  <si>
    <t>TĚSNĚNÍ DILATAČNÍCH SPAR POLYURETANOVÝM TMELEM PRŮŘEZU DO 400MM2</t>
  </si>
  <si>
    <t>těsnící tmel stávajících spar
(5,50+4,70+2,26+1,70+2,40)*2=33,120 [A]
těsnící tmel nových spar
3,90+4,10+2,20+2,30+2,20+2,30+2,26*2+4,00*2=29,520 [B]
Celkem: A+B=62,640 [C]</t>
  </si>
  <si>
    <t>93135</t>
  </si>
  <si>
    <t>TĚSNĚNÍ DILATAČ SPAR PRYŽ PÁSKOU NEBO KRUH PROFILEM</t>
  </si>
  <si>
    <t>výplňový provazec stávajících spar + injektážní trubička
(5,50+4,70+2,26+1,70+2,40)*2=33,120 [A]
výplňový provazec  nových spar ve stávajících konstrukcích
3,90+4,10+2,20+2,30+2,20+2,30+2,26*2+4,00*2=29,520 [B]
výplňový provazec nových spar
3,90+4,10+2,20+2,30+2,20+2,30+2,26*2=21,520 [C]
Celkem: A+B+C=84,160 [D]</t>
  </si>
  <si>
    <t>93545</t>
  </si>
  <si>
    <t>ŽLABY Z DÍLCŮ Z POLYMERBETONU SVĚTLÉ ŠÍŘKY DO 300MM VČETNĚ MŘÍŽÍ
NEKOVOVÁ POCHOZÍ MŘÍŽ</t>
  </si>
  <si>
    <t>2*4.0m=8,000 [A]m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</si>
  <si>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</si>
  <si>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93650</t>
  </si>
  <si>
    <t>DROBNÉ DOPLŇK KONSTR KOVOVÉ</t>
  </si>
  <si>
    <t xml:space="preserve">KG        </t>
  </si>
  <si>
    <t>smykové trny s potřebnou povrchovou úpravou prům.20mm
((3,70+3,50)/0,30)*0,50*2,5kg/m=30,000 [A]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</si>
  <si>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</si>
  <si>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938543</t>
  </si>
  <si>
    <t>OČIŠTĚNÍ BETON KONSTR OTRYSKÁNÍM TLAK VODOU DO 1000 BARŮ</t>
  </si>
  <si>
    <t>pohledové plochy uvnitř podchodu - 100% plochy
10,40*16,40=170,560 [A]
vnitřní části stěn - 100% plochy
12,9m2*2+22,8m2*2+2,69*4,00+2,00*4,00=90,160 [B]
vnější části stěn schodišťových ramen - 100% plochy
9,3m2*2+1,10*4,84+1,00*0,40*2+2,50*2,00+1,60*4,88=37,532 [C]
Celkem: A+B+C=298,252 [D]</t>
  </si>
  <si>
    <t>položka zahrnuje očištění předepsaným způsobem včetně odklizení vzniklého odpadu</t>
  </si>
  <si>
    <t>96613</t>
  </si>
  <si>
    <t>BOURÁNÍ KONSTRUKCÍ Z KAMENE NA MC</t>
  </si>
  <si>
    <t>stávající schodišťové stupně:
11ks*(0.326m*0.148m)*2.25m=1,194 [A]m3
11ks*(0.318m*0.151m)*2.25m=1,188 [B]m3
15ks*(0.325m+0.15m)*2.25m=16,031 [C]m3
14ks*(0.319m*0.154m)*2.25m=1,547 [D]m3
6ks*(0.327m*0.147m)*4.0m=1,154 [E]m3
9ks*(0.312m*0.164m)*4.0m=1,842 [F]m3
10ks*(0.323m*0.154m)*4.0m=1,990 [G]m3
Celkem: A+B+C+D+E+F+G=24,946 [H]m3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</si>
  <si>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</si>
  <si>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</t>
  </si>
  <si>
    <t>BOURÁNÍ KONSTRUKCÍ Z PROSTÉHO BETONU</t>
  </si>
  <si>
    <t>stávající schod. stěny:
22.60m2*0.43m+0.22m2*(8.425m+10.433m)+0.42m2*(0.48m+0.43m)=14,249 [A]m3</t>
  </si>
  <si>
    <t>96616</t>
  </si>
  <si>
    <t>BOURÁNÍ KONSTRUKCÍ ZE ŽELEZOBETONU</t>
  </si>
  <si>
    <t>stávající římsy:
0.0455m2*23.0m+0.0441m2*(8.5m+10.5m)+0.0441m2*(5.067m+2.134m*2)+0.041m2*8.3m*2+0.0441m2*5.040m=3,199 [A]m3
podesty:
0.5m2*2.65m=1,325 [B]m3
2*0.15m2*2.25m=0,675 [C]m3
0.28m2*4.06m=1,137 [D]m3
0.15m2*4.0m=0,600 [E]m3
ubourání částí schodišťových ramen/stupňů
0.15m2*4,0m=0,600 [F]
Celkem: A+B+C+D+E+F=7,536 [G]m3</t>
  </si>
  <si>
    <t>96655</t>
  </si>
  <si>
    <t>ODSTRANĚNÍ ŽLABŮ Z DÍLCŮ (VČET ŠTĚRBINOVÝCH) ŠÍŘKY 300MM</t>
  </si>
  <si>
    <t>- zahrnuje vybourání žlabů včetně podkladních vrstev a eventuelních mříží
- zahrnuje veškerou manipulaci s vybouranou sutí a hmotami včetně uložení na skládku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</si>
  <si>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97811</t>
  </si>
  <si>
    <t>OTLUČENÍ OMÍTKY</t>
  </si>
  <si>
    <t>uvnitř podchodu:
8.5m*16.4m=139,400 [A]m2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</si>
  <si>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</si>
  <si>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978151</t>
  </si>
  <si>
    <t>OTLUČENÍ OBKLADŮ Z DLAŽDIC</t>
  </si>
  <si>
    <t>schodišťové stěny:
73.50m2+23.80m2+23.80m2+13.50m2+13.50m2+10.75m2+23.50m2+31.0m2+3.44m2+0.83m2+7.80m2+0.86m2+0.85m2=227,130 [A]m2
podlaha v podchodu:
16.80m*4.0m=67,200 [B]m2
podesty:
2.65m*4.06m=10,759 [C]m2
2.26m*1.52m=3,435 [D]m2
2.28m*1.43m=3,260 [E]m2
Celkem: A+B+C+D+E=311,784 [F]m2</t>
  </si>
  <si>
    <t>401</t>
  </si>
  <si>
    <t>VEŘEJNÉ OSVĚTLENÍ</t>
  </si>
  <si>
    <t>072401</t>
  </si>
  <si>
    <t>Veřejné osvětlení</t>
  </si>
  <si>
    <t>029522</t>
  </si>
  <si>
    <t>OSTATNÍ POŽADAVKY - REVIZNÍ ZPRÁVY</t>
  </si>
  <si>
    <t>1ks=1,000 [A]</t>
  </si>
  <si>
    <t>61544</t>
  </si>
  <si>
    <t>ÚPRAVY POVRCHŮ VNITŘ KONSTR BETON OMÍTKOU ŠTUKOVOU</t>
  </si>
  <si>
    <t>úprava betonové konstrukce podchodu po instalaci chráničky: 20.0m*0.20m=4,000 [A]m2</t>
  </si>
  <si>
    <t>742123</t>
  </si>
  <si>
    <t>PODZEM KABEL VEDENÍ N.N. DO 1KV CU DO CHRÁNIČKY
CYKY-J 3x2,5MM2</t>
  </si>
  <si>
    <t>napojení VO v podchodu a označníku: 33m=33,000 [A]</t>
  </si>
  <si>
    <t>742519</t>
  </si>
  <si>
    <t>UKONČENÍ PODZEMNÍHO VEDENÍ N.N. DO 1kV Cu
UKONČENÍ KABELU CYKY-J 3X2,5MM2</t>
  </si>
  <si>
    <t>8ks=8,000 [A]</t>
  </si>
  <si>
    <t>743813</t>
  </si>
  <si>
    <t>PŘELOŽENÍ SVÍTIDEL VÝBOJKOVÝCH
DEMONTÁŽ A ZPĚTNÁ MONTÁŽ SVÍTIDLA HONOR NERO ANTIVANDAL</t>
  </si>
  <si>
    <t>3ks=3,000 [A]</t>
  </si>
  <si>
    <t>Potrubí</t>
  </si>
  <si>
    <t>87614</t>
  </si>
  <si>
    <t>CHRÁNIČKY Z TRUB PLAST DN DO 40MM
DN 20, NAPŘ. MONOFLEX 20</t>
  </si>
  <si>
    <t>33,0m=33,000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</si>
  <si>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</si>
  <si>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919141.a</t>
  </si>
  <si>
    <t>ŘEZÁNÍ ŽELEZOBETONOVÝCH KONSTRUKCÍ TL DO 50MM
DRÁŽKA 50 X 50 MM V KONSTRUKCI PODCHODU</t>
  </si>
  <si>
    <t>pro instalaci chráničky: 20.0m=20,000 [A]</t>
  </si>
  <si>
    <t>96815</t>
  </si>
  <si>
    <t>VYSEKÁNÍ OTVORŮ, KAPES, RÝH V ŽELEZOBETONOVÉ KONSTRUKCI
NIKA 0,82 X 0,28 X 0,15 V KONSTRUKCI PODCHODU</t>
  </si>
  <si>
    <t>pro zapuštění svítidel: 0.82m*0.30m*0.15m*3ks=0,111 [A]m3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</si>
  <si>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</si>
  <si>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411</t>
  </si>
  <si>
    <t>PŘÍPOJKA NN PRO KAMEROVÝ SYSTÉM</t>
  </si>
  <si>
    <t>072411</t>
  </si>
  <si>
    <t>Přípojka NN pro kamerový systém</t>
  </si>
  <si>
    <t>dle pol.č. 17120b: 1.50m3=1,500 [A]</t>
  </si>
  <si>
    <t>volný terén: 0.50m*0.90m*15.0m=6,750 [A]m3</t>
  </si>
  <si>
    <t>17120a</t>
  </si>
  <si>
    <t>ULOŽENÍ SYPANINY DO NÁSYPŮ A NA SKLÁDKY BEZ ZHUTNĚNÍ
ZEMINA NA MEZIDEPONII</t>
  </si>
  <si>
    <t>dle pol.č. 17411: 5.25m3=5,250 [A]</t>
  </si>
  <si>
    <t>17120b</t>
  </si>
  <si>
    <t>ULOŽENÍ SYPANINY DO NÁSYPŮ A NA SKLÁDKY BEZ ZHUTNĚNÍ
PŘEBYTEČNÁ ZEMINA</t>
  </si>
  <si>
    <t>dle pol.č. 13273 a 17120a: 6.75m3-5.25m3=1,500 [A]m3</t>
  </si>
  <si>
    <t>dle pol.č. 13273, odečte se pol.č. 45157: 6.75m3-1.50m3=5,250 [A]m3</t>
  </si>
  <si>
    <t>45157</t>
  </si>
  <si>
    <t>PODKLADNÍ A VÝPLŇOVÉ VRSTVY Z KAMENIVA TĚŽENÉHO</t>
  </si>
  <si>
    <t>obsyp pro chráničku DN63: 0.50m*0.20m*15m=1,500 [A]m3</t>
  </si>
  <si>
    <t>položka zahrnuje dodávku předepsaného kameniva, mimostaveništní a vnitrostaveništní dopravu a jeho uložení
není-li v zadávací dokumentaci uvedeno jinak, jedná se o nakupovaný materiál</t>
  </si>
  <si>
    <t>PODZEM KABEL VEDENÍ N.N. DO 1KV CU DO CHRÁNIČKY
CYKY-J 3X10MM2</t>
  </si>
  <si>
    <t>vývod z pojistek ve stávající rozpojovací skříni do RE: 20.0=20,000 [A]</t>
  </si>
  <si>
    <t>UKONČENÍ PODZEMNÍHO VEDENÍ N.N. DO 1kV Cu
UKONČENÍ KABELU CYKY-J 3X10MM2</t>
  </si>
  <si>
    <t>742613</t>
  </si>
  <si>
    <t>KRYTÍ KABELŮ VÝSTRAŽNOU FÓLIÍ ŠÍŘ 25CM</t>
  </si>
  <si>
    <t>15,0m=15,000 [A]</t>
  </si>
  <si>
    <t>74262</t>
  </si>
  <si>
    <t>ZEMNÍCÍ PÁSEK FEZN 30X4MM
VČETNĚ ZEMNÍCÍCH SVOREK</t>
  </si>
  <si>
    <t>742653</t>
  </si>
  <si>
    <t>KRYTÍ KABELŮ PLAST DESKAMI ŠÍŘ 25CM</t>
  </si>
  <si>
    <t>744242</t>
  </si>
  <si>
    <t>ROZVADĚČE PLASTOVÉ DO 100KG
NAPŘ. SKŘÍŇ ELEKTROMĚR ER 112/NKP7P-C DCK, VPLASTOVÉM PILÍŘI, VČETNĚ ZÁKLADU, MONTÁŽE, VÝZBROJE ZAPOJENÍ A ELEKTROMĚRU</t>
  </si>
  <si>
    <t>87626</t>
  </si>
  <si>
    <t>CHRÁNIČKY Z TRUB PLAST DN DO 80MM
NAPŘ. KOPOFLEX 63</t>
  </si>
  <si>
    <t>451</t>
  </si>
  <si>
    <t>KAMEROVÝ SYSTÉM</t>
  </si>
  <si>
    <t>072451</t>
  </si>
  <si>
    <t>Kamerový systém</t>
  </si>
  <si>
    <t>dle pol.č. 17120b: 15.890m3=15,890 [A]
dle pol.č. 11343: 4.50m3/0.30m*0.15m+3.00m3/0.20m*0.10m=3,750 [B]m3
dle pol.č. 11345: 6.60m3/0.30m*0.15m=3,300 [C]m3
Celkem: Am3+Bm3+Cm3=22,940 [D]m3</t>
  </si>
  <si>
    <t>POPLATKY ZA SKLÁDKU
BETON, SUŤ</t>
  </si>
  <si>
    <t>dle pol.č. 11345: 6.60m3/0.30m*0.15m*2.38t/m3=7,854 [A]t</t>
  </si>
  <si>
    <t>02960</t>
  </si>
  <si>
    <t>OSTATNÍ POŽADAVKY - ODBORNÝ DOZOR
SOUČINNOST SPRÁVCE OPTICKÉ SÍTĚ METROPOLNET A.S. PŘI NAPOJOVÁNÍ KAMEROVÉHO SYSTÉMU</t>
  </si>
  <si>
    <t xml:space="preserve">KČ        </t>
  </si>
  <si>
    <t>zahrnuje veškeré náklady spojené s objednatelem požadovaným dozorem</t>
  </si>
  <si>
    <t>11343</t>
  </si>
  <si>
    <t>ODSTRAN KRYTU VOZ A CHOD S ASFALT POJIVEM VČET PODKLADU
VČETNĚ ODVOZU ASFALTU K RECYKLACI</t>
  </si>
  <si>
    <t>překopy komunikací mimo stavbu: 1.0m*0.3m*(7m+8m)=4,500 [A]m3
chodník mimo stavbu: 1.0m*0.20m*15.0m=3,000 [B]m3
Celkem: Am3+Bm3=7,500 [C]m3</t>
  </si>
  <si>
    <t>11345</t>
  </si>
  <si>
    <t>ODSTRAN KRYTU VOZ A CHOD Z BETONU VČET PODKLADU</t>
  </si>
  <si>
    <t>komunikace mimo stavbu: 1.0m*0.30m*22.0m=6,600 [A]m3</t>
  </si>
  <si>
    <t>12110</t>
  </si>
  <si>
    <t>SEJMUTÍ ORNICE NEBO LESNÍ PŮDY</t>
  </si>
  <si>
    <t>mimo stavbu: 0.75m*0.10m*85.0m=6,375 [A]m3</t>
  </si>
  <si>
    <t>položka zahrnuje sejmutí ornice bez ohledu na tloušťku vrstvy a její vodorovnou dopravu
nezahrnuje uložení na trvalou skládku</t>
  </si>
  <si>
    <t>VYKOPÁVKY ZE ZEMNÍKŮ A SKLÁDEK TŘ. I
ZEMINA Z MEZIDEPONIE</t>
  </si>
  <si>
    <t>dle pol.č. 17411: 32.06m3=32,060 [A]</t>
  </si>
  <si>
    <t>12573.c</t>
  </si>
  <si>
    <t>VYKOPÁVKY ZE ZEMNÍKŮ A SKLÁDEK TŘ. I
ORNICE Z MEZIDEPONIE</t>
  </si>
  <si>
    <t>dle pol.č. 18230: 6.375m3=6,375 [A]</t>
  </si>
  <si>
    <t>vozovka: 0.50m*(1.10m-0.30m)*35.0m=14,000 [A]m3
volný terén: 0.50m*(0.80m-0.10m)*85.0m=29,750 [B]m3
chodník: 0.35m*(0.50m-0.20m)*40.0m=4,200 [C]m3
Celkem: Am3+Bm3+Cm3=47,950 [D]m3</t>
  </si>
  <si>
    <t>dle pol.č. 17411: 32.060m3=32,060 [A]</t>
  </si>
  <si>
    <t>dle pol.č. 13273 a 17411: 47.95m3-32.06m3=15,890 [A]m3</t>
  </si>
  <si>
    <t>17120c</t>
  </si>
  <si>
    <t>ULOŽENÍ SYPANINY DO NÁSYPŮ A NA SKLÁDKY BEZ ZHUTNĚNÍ
ORNICE NA MEZIDEPONII</t>
  </si>
  <si>
    <t>dle pol.č. 12110: 6.375m3=6,375 [A]</t>
  </si>
  <si>
    <t>dle pol.č. 13273, odečtou se pol.č. 45157 a 899521: 47.95m3-11.30m3-4.59m3=32,060 [A]m3</t>
  </si>
  <si>
    <t>obsyp pro chráničku DN63: 0.50m*0.20m*85.0m+0.35m*0.20m*40.0m=11,300 [A]m3</t>
  </si>
  <si>
    <t>567303</t>
  </si>
  <si>
    <t>VRSTVY PRO OBNOVU A OPRAVY ZE ŠTĚRKODRTI</t>
  </si>
  <si>
    <t>překopy komunikací mimo stavbu: 1.0m*0.25m*(7m+8m)=3,750 [A]m3
chodník mimo stavbu: 1.0m*0.15m*15.0m=2,250 [B]m3
betonová komuniakce mimo stavbu: 1.0m*0.25m*22m=5,500 [C]m3
Celkem: Am3+Bm3+Cm3=11,500 [D]m3</t>
  </si>
  <si>
    <t>577401</t>
  </si>
  <si>
    <t>VRSTVY PRO OBNOVU A OPRAVY Z ASF BETONU ACO, ACL</t>
  </si>
  <si>
    <t>překopy komunikací mimo stavbu: 1.0m*0.30m*(7m+8m)=4,500 [A]m3
chodník mimo stavbu: 1.0m*0.2m*15.0m=3,000 [B]m3
Celkem: Am3+Bm3=7,500 [C]m3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</si>
  <si>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</si>
  <si>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58710</t>
  </si>
  <si>
    <t>VRSTVY PRO OBNOVU A OPRAVY KRYTU Z CEMENTOBETONU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</si>
  <si>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</si>
  <si>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oprava po instalaci chráničky do drážky: 100.0m*0.20m=20,000 [A]m2</t>
  </si>
  <si>
    <t>b</t>
  </si>
  <si>
    <t>PODZEM KABEL VEDENÍ N.N. DO 1KV CU DO CHRÁNIČKY
CYA 2,5 HO7V-K CERNÝ</t>
  </si>
  <si>
    <t>195,0m=195,000 [A]</t>
  </si>
  <si>
    <t>a</t>
  </si>
  <si>
    <t>PODZEM KABEL VEDENÍ N.N. DO 1KV CU DO CHRÁNIČKY
CYKY-J 3X6MM2</t>
  </si>
  <si>
    <t>120,0m=120,000 [A]</t>
  </si>
  <si>
    <t>c</t>
  </si>
  <si>
    <t>PODZEM KABEL VEDENÍ N.N. DO 1KV CU DO CHRÁNIČKY
CYA 2,5 HO7V-K HNĚDÝ</t>
  </si>
  <si>
    <t>UKONČENÍ PODZEMNÍHO VEDENÍ N.N. DO 1kV Cu
UKONČENÍ KABELU CYKY-J 3X6MM2</t>
  </si>
  <si>
    <t>UKONČENÍ PODZEMNÍHO VEDENÍ N.N. DO 1kV Cu
UKONČENÍ KABELU CYA 2X2,5MM2</t>
  </si>
  <si>
    <t>35m+85m+40m=160,000 [A]m</t>
  </si>
  <si>
    <t>40,0m=40,000 [A]</t>
  </si>
  <si>
    <t>24m+60m=84,000 [A]m</t>
  </si>
  <si>
    <t>752143</t>
  </si>
  <si>
    <t>KABELY MÍSTNÍ DATOVÉ METALICKÉ DO CHRÁNIČKY
UTP 4x2x0,5</t>
  </si>
  <si>
    <t>2*195m=390,000 [A]m</t>
  </si>
  <si>
    <t>752223</t>
  </si>
  <si>
    <t>KABELY DÁLKOVÉ TELEKOM OPTICKÉ DO CHRÁNIČKY
OPTICKÝ MIKROKABEL 12 VLÁKEN, VČETNĚ ZAFOUKNUTÍ</t>
  </si>
  <si>
    <t>60,0m=60,000 [A]</t>
  </si>
  <si>
    <t>752362</t>
  </si>
  <si>
    <t>OPTOTRUBKY ULOŽENÉ DO KABELOVÉHO LOŽE
HDPE 40/33</t>
  </si>
  <si>
    <t>45,0m=45,000 [A]</t>
  </si>
  <si>
    <t>752363</t>
  </si>
  <si>
    <t>OPTOTRUBKY ULOŽENÉ DO CHRÁNIČKY
MIKROTRUBIČKA 10/8 VČETNĚ ZAFOUKNUTÍ</t>
  </si>
  <si>
    <t>752522</t>
  </si>
  <si>
    <t>SPOJOVÁNÍ KABELŮ SPOJKOU DĚLÍCÍ (ODBOČNOU)
NAPOJENÍ OPTICKÉHO MIKROKABELU Z ROZVADĚČE TECHNOLOGIE KAMEROVÉHO SYSTÉMU NA OPTICKOU SÍŤ METROPOLNET A.S. VČETNĚ ZATAŽENÍ HDPE 40/33 DO KABELOVÉ KOMORY VE VOLNÉM TERÉNU U ŠKOLY. NAPOJENÍ BUDE RESPEKTOVAT VYJÁDŘENÍ A PODMÍNKY VLASTNÍKA SÍTĚ.</t>
  </si>
  <si>
    <t>754155</t>
  </si>
  <si>
    <t>OPTICKÉ ROZVADĚČE NA SLOUPU
ROZVADĚČ TECHNOLOGIE KAMEROVÉHO SYSTÉMU - KOMPLETNÍ DODÁVKA PRO PŘIPOJENÍ 4KS IP KAMER A PRO NAPOJENÍ NA OPTICKOU SÍŤ KAMEROVÉHO OKRUHU. VČETNĚ OPTICKÉ VÝZBROJE PRO NAPOJENÍ NA OPTICKOU SÍŤ KAMEROVÉHO OKRUHU METROPOLNET A.S., VČETNĚ DVOU PRŮMYSLOVÝCH SWITCHŮ LAN-RING PRO 4 KAMERY, 4 X PROUDOVÝ ZDROJ 230/24 2A. ČÁST ELEKTRO BUDE OBSAHOVAT HLAVNÍ JISTIČ, HLAVNÍ DVOUPÓLOVÝ VYPÍNAČ, JISTIČ S PŘEPĚŤOVOU OCHRANOU TŘÍDY B+C+D, PRODOVÝ CHRÁNIČ S NADPROUDOVOU OCHRANOU 10A/0,03A/B A SVORKOVNICE. BUDOU RESPEKTOVÁNY POŽADAVKY PROVOZOVATELE OPTICKÉ SÍTĚ.</t>
  </si>
  <si>
    <t>75539</t>
  </si>
  <si>
    <t>VIDEOKAMERY
IP KAMERA NAPŘ. G-CAM/EFD-2240 (PTV-3, PTV-4), VČETNĚ MONTÁŽE NA BETONOVOU KONSTRUKCI PODCHODU</t>
  </si>
  <si>
    <t>VIDEOKAMERY
IP KAMERA NAPŘ. G-CAM-GNSD1880 (PTV-1, PTV-2), VČETNĚ MONTÁŽE NA VÝLOŽNÍK STOŽÁRU</t>
  </si>
  <si>
    <t>VIDEOKAMERY - OŽIVENÍ, ZPROVOZNĚNÍ
OŽIVENÍ, ODZKOUŠENÍ A NASTAVENÍ SYSTÉMU (4KAMERY), VČETNĚ PŘENOSU DAT</t>
  </si>
  <si>
    <t xml:space="preserve">SOUBOR    </t>
  </si>
  <si>
    <t>1=1,000 [A]</t>
  </si>
  <si>
    <t>755949</t>
  </si>
  <si>
    <t>DEMONTÁŽ VIDEOKAMERY
STÁVAJÍCÍ KAMERA Z TRAKČNÍHO STOŽÁRU UM10973, VČETNĚ TECHNOLOGIE</t>
  </si>
  <si>
    <t>CHRÁNIČKY Z TRUB PLAST DN DO 40MM
NAPŘ. MONOFLEX 20</t>
  </si>
  <si>
    <t>315,0m=315,000 [A]</t>
  </si>
  <si>
    <t>87627</t>
  </si>
  <si>
    <t>CHRÁNIČKY Z TRUB PLASTOVÝCH DN DO 100MM
NAPŘ. KOPOFLEX 110</t>
  </si>
  <si>
    <t>chráničkové přechody+rezerva pro křížení inž. sítí: 105m=105,000 [A]</t>
  </si>
  <si>
    <t>899521</t>
  </si>
  <si>
    <t>OBETONOVÁNÍ POTRUBÍ Z PROSTÉHO BETONU DO B12,5</t>
  </si>
  <si>
    <t>35m*(0.50m*0.30m-2*0.055m*0.055m*3.14)=4,585 [A]m3</t>
  </si>
  <si>
    <t>899604a</t>
  </si>
  <si>
    <t>KALIBRACE OPTOTRUBKY
HDPE 40/33</t>
  </si>
  <si>
    <t xml:space="preserve">ÚSEK      </t>
  </si>
  <si>
    <t>položka zahrnuje protlačení kalibračního předmětu (např. kuličky) tlakovým vzduchem</t>
  </si>
  <si>
    <t>899611a</t>
  </si>
  <si>
    <t>TLAKOVÉ ZKOUŠKY POTRUBÍ DN DO 80MM
OPTOTRUBKA HDPE 40/33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</si>
  <si>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</si>
  <si>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pro instalaci chráničky: 100.0m=100,000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</si>
</sst>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SUM(C11:C16)</f>
        <v>0</v>
      </c>
      <c r="G7" t="s">
        <v>6</v>
      </c>
      <c r="H7">
        <v>10</v>
      </c>
    </row>
    <row r="8" spans="2:8" ht="12.75" customHeight="1">
      <c r="B8" s="3" t="s">
        <v>4</v>
      </c>
      <c r="C8" s="2">
        <f>SUM(E11:E16)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24</v>
      </c>
      <c r="C11" s="10">
        <f>'072000'!I29</f>
        <v>0</v>
      </c>
      <c r="D11" s="10">
        <f>'072000'!P29</f>
        <v>0</v>
      </c>
      <c r="E11" s="10">
        <f aca="true" t="shared" si="0" ref="E11:E16">C11+D11</f>
        <v>0</v>
      </c>
    </row>
    <row r="12" spans="1:5" ht="12.75" customHeight="1">
      <c r="A12" s="6" t="s">
        <v>67</v>
      </c>
      <c r="B12" s="6" t="s">
        <v>68</v>
      </c>
      <c r="C12" s="10">
        <f>'072101'!I107</f>
        <v>0</v>
      </c>
      <c r="D12" s="10">
        <f>'072101'!P107</f>
        <v>0</v>
      </c>
      <c r="E12" s="10">
        <f t="shared" si="0"/>
        <v>0</v>
      </c>
    </row>
    <row r="13" spans="1:5" ht="12.75" customHeight="1">
      <c r="A13" s="6" t="s">
        <v>179</v>
      </c>
      <c r="B13" s="6" t="s">
        <v>180</v>
      </c>
      <c r="C13" s="10">
        <f>'072201'!I176</f>
        <v>0</v>
      </c>
      <c r="D13" s="10">
        <f>'072201'!P176</f>
        <v>0</v>
      </c>
      <c r="E13" s="10">
        <f t="shared" si="0"/>
        <v>0</v>
      </c>
    </row>
    <row r="14" spans="1:5" ht="12.75" customHeight="1">
      <c r="A14" s="6" t="s">
        <v>352</v>
      </c>
      <c r="B14" s="6" t="s">
        <v>353</v>
      </c>
      <c r="C14" s="10">
        <f>'072401'!I50</f>
        <v>0</v>
      </c>
      <c r="D14" s="10">
        <f>'072401'!P50</f>
        <v>0</v>
      </c>
      <c r="E14" s="10">
        <f t="shared" si="0"/>
        <v>0</v>
      </c>
    </row>
    <row r="15" spans="1:5" ht="12.75" customHeight="1">
      <c r="A15" s="6" t="s">
        <v>383</v>
      </c>
      <c r="B15" s="6" t="s">
        <v>384</v>
      </c>
      <c r="C15" s="10">
        <f>'072411'!I68</f>
        <v>0</v>
      </c>
      <c r="D15" s="10">
        <f>'072411'!P68</f>
        <v>0</v>
      </c>
      <c r="E15" s="10">
        <f t="shared" si="0"/>
        <v>0</v>
      </c>
    </row>
    <row r="16" spans="1:5" ht="12.75" customHeight="1">
      <c r="A16" s="6" t="s">
        <v>414</v>
      </c>
      <c r="B16" s="6" t="s">
        <v>415</v>
      </c>
      <c r="C16" s="10">
        <f>'072451'!I168</f>
        <v>0</v>
      </c>
      <c r="D16" s="10">
        <f>'072451'!P168</f>
        <v>0</v>
      </c>
      <c r="E16" s="10">
        <f t="shared" si="0"/>
        <v>0</v>
      </c>
    </row>
  </sheetData>
  <sheetProtection formatColumns="0"/>
  <hyperlinks>
    <hyperlink ref="A11" location="#'072000'!A1" tooltip="Odkaz na stranku objektu [072000]" display="072000"/>
    <hyperlink ref="A12" location="#'072101'!A1" tooltip="Odkaz na stranku objektu [072101]" display="072101"/>
    <hyperlink ref="A13" location="#'072201'!A1" tooltip="Odkaz na stranku objektu [072201]" display="072201"/>
    <hyperlink ref="A14" location="#'072401'!A1" tooltip="Odkaz na stranku objektu [072401]" display="072401"/>
    <hyperlink ref="A15" location="#'072411'!A1" tooltip="Odkaz na stranku objektu [072411]" display="072411"/>
    <hyperlink ref="A16" location="#'072451'!A1" tooltip="Odkaz na stranku objektu [072451]" display="0724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24</v>
      </c>
    </row>
    <row r="7" spans="3:5" ht="12.75" customHeight="1">
      <c r="C7" s="5"/>
      <c r="D7" s="5"/>
      <c r="E7" s="5"/>
    </row>
    <row r="8" spans="1:16" ht="12.75" customHeight="1">
      <c r="A8" s="14" t="s">
        <v>25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/>
      <c r="O8" t="s">
        <v>36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34</v>
      </c>
      <c r="I9" s="4" t="s">
        <v>35</v>
      </c>
      <c r="O9" t="s">
        <v>11</v>
      </c>
    </row>
    <row r="10" spans="1:9" ht="14.25">
      <c r="A10" s="4" t="s">
        <v>26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76.5">
      <c r="A12" s="6">
        <v>1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51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52</v>
      </c>
    </row>
    <row r="14" ht="12.75">
      <c r="E14" s="12" t="s">
        <v>53</v>
      </c>
    </row>
    <row r="15" spans="1:16" ht="25.5">
      <c r="A15" s="6">
        <v>2</v>
      </c>
      <c r="B15" s="6" t="s">
        <v>47</v>
      </c>
      <c r="C15" s="6" t="s">
        <v>54</v>
      </c>
      <c r="D15" s="6" t="s">
        <v>49</v>
      </c>
      <c r="E15" s="6" t="s">
        <v>55</v>
      </c>
      <c r="F15" s="6" t="s">
        <v>51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52</v>
      </c>
    </row>
    <row r="17" ht="12.75">
      <c r="E17" s="12" t="s">
        <v>53</v>
      </c>
    </row>
    <row r="18" spans="1:16" ht="25.5">
      <c r="A18" s="6">
        <v>3</v>
      </c>
      <c r="B18" s="6" t="s">
        <v>47</v>
      </c>
      <c r="C18" s="6" t="s">
        <v>56</v>
      </c>
      <c r="D18" s="6" t="s">
        <v>49</v>
      </c>
      <c r="E18" s="6" t="s">
        <v>57</v>
      </c>
      <c r="F18" s="6" t="s">
        <v>51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52</v>
      </c>
    </row>
    <row r="20" ht="38.25">
      <c r="E20" s="12" t="s">
        <v>58</v>
      </c>
    </row>
    <row r="21" spans="1:16" ht="38.25">
      <c r="A21" s="6">
        <v>4</v>
      </c>
      <c r="B21" s="6" t="s">
        <v>47</v>
      </c>
      <c r="C21" s="6" t="s">
        <v>59</v>
      </c>
      <c r="D21" s="6" t="s">
        <v>49</v>
      </c>
      <c r="E21" s="6" t="s">
        <v>60</v>
      </c>
      <c r="F21" s="6" t="s">
        <v>51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52</v>
      </c>
    </row>
    <row r="23" ht="12.75">
      <c r="E23" s="12" t="s">
        <v>61</v>
      </c>
    </row>
    <row r="24" spans="1:16" ht="25.5">
      <c r="A24" s="6">
        <v>5</v>
      </c>
      <c r="B24" s="6" t="s">
        <v>47</v>
      </c>
      <c r="C24" s="6" t="s">
        <v>62</v>
      </c>
      <c r="D24" s="6" t="s">
        <v>49</v>
      </c>
      <c r="E24" s="6" t="s">
        <v>63</v>
      </c>
      <c r="F24" s="6" t="s">
        <v>51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52</v>
      </c>
    </row>
    <row r="26" ht="12.75">
      <c r="E26" s="12" t="s">
        <v>61</v>
      </c>
    </row>
    <row r="27" spans="1:16" ht="12.75" customHeight="1">
      <c r="A27" s="13"/>
      <c r="B27" s="13"/>
      <c r="C27" s="13" t="s">
        <v>46</v>
      </c>
      <c r="D27" s="13"/>
      <c r="E27" s="13" t="s">
        <v>45</v>
      </c>
      <c r="F27" s="13"/>
      <c r="G27" s="13"/>
      <c r="H27" s="13"/>
      <c r="I27" s="13">
        <f>SUM(I12:I26)</f>
        <v>0</v>
      </c>
      <c r="P27">
        <f>ROUND(SUM(P12:P26),2)</f>
        <v>0</v>
      </c>
    </row>
    <row r="29" spans="1:16" ht="12.75" customHeight="1">
      <c r="A29" s="13"/>
      <c r="B29" s="13"/>
      <c r="C29" s="13"/>
      <c r="D29" s="13"/>
      <c r="E29" s="13" t="s">
        <v>64</v>
      </c>
      <c r="F29" s="13"/>
      <c r="G29" s="13"/>
      <c r="H29" s="13"/>
      <c r="I29" s="13">
        <f>+I27</f>
        <v>0</v>
      </c>
      <c r="P29">
        <f>+P27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65</v>
      </c>
      <c r="D5" s="5"/>
      <c r="E5" s="5" t="s">
        <v>66</v>
      </c>
    </row>
    <row r="6" spans="1:5" ht="12.75" customHeight="1">
      <c r="A6" t="s">
        <v>18</v>
      </c>
      <c r="C6" s="5" t="s">
        <v>67</v>
      </c>
      <c r="D6" s="5"/>
      <c r="E6" s="5" t="s">
        <v>68</v>
      </c>
    </row>
    <row r="7" spans="3:5" ht="12.75" customHeight="1">
      <c r="C7" s="5"/>
      <c r="D7" s="5"/>
      <c r="E7" s="5"/>
    </row>
    <row r="8" spans="1:16" ht="12.75" customHeight="1">
      <c r="A8" s="14" t="s">
        <v>25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/>
      <c r="O8" t="s">
        <v>36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34</v>
      </c>
      <c r="I9" s="4" t="s">
        <v>35</v>
      </c>
      <c r="O9" t="s">
        <v>11</v>
      </c>
    </row>
    <row r="10" spans="1:9" ht="14.25">
      <c r="A10" s="4" t="s">
        <v>26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69</v>
      </c>
      <c r="D12" s="6" t="s">
        <v>49</v>
      </c>
      <c r="E12" s="6" t="s">
        <v>70</v>
      </c>
      <c r="F12" s="6" t="s">
        <v>71</v>
      </c>
      <c r="G12" s="8">
        <v>3.2</v>
      </c>
      <c r="H12" s="11"/>
      <c r="I12" s="10">
        <f>ROUND((H12*G12),2)</f>
        <v>0</v>
      </c>
      <c r="O12">
        <f>rekapitulace!H6</f>
        <v>0</v>
      </c>
      <c r="P12">
        <f>O12/100*I12</f>
        <v>0</v>
      </c>
    </row>
    <row r="13" ht="12.75">
      <c r="E13" s="12" t="s">
        <v>72</v>
      </c>
    </row>
    <row r="14" ht="25.5">
      <c r="E14" s="12" t="s">
        <v>73</v>
      </c>
    </row>
    <row r="15" spans="1:16" ht="25.5">
      <c r="A15" s="6">
        <v>2</v>
      </c>
      <c r="B15" s="6" t="s">
        <v>47</v>
      </c>
      <c r="C15" s="6" t="s">
        <v>74</v>
      </c>
      <c r="D15" s="6" t="s">
        <v>49</v>
      </c>
      <c r="E15" s="6" t="s">
        <v>70</v>
      </c>
      <c r="F15" s="6" t="s">
        <v>75</v>
      </c>
      <c r="G15" s="8">
        <v>55.728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76.5">
      <c r="E16" s="12" t="s">
        <v>76</v>
      </c>
    </row>
    <row r="17" ht="25.5">
      <c r="E17" s="12" t="s">
        <v>73</v>
      </c>
    </row>
    <row r="18" spans="1:16" ht="12.75" customHeight="1">
      <c r="A18" s="13"/>
      <c r="B18" s="13"/>
      <c r="C18" s="13" t="s">
        <v>46</v>
      </c>
      <c r="D18" s="13"/>
      <c r="E18" s="13" t="s">
        <v>45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26</v>
      </c>
      <c r="D20" s="7"/>
      <c r="E20" s="7" t="s">
        <v>77</v>
      </c>
      <c r="F20" s="7"/>
      <c r="G20" s="9"/>
      <c r="H20" s="7"/>
      <c r="I20" s="9"/>
    </row>
    <row r="21" spans="1:16" ht="25.5">
      <c r="A21" s="6">
        <v>3</v>
      </c>
      <c r="B21" s="6" t="s">
        <v>47</v>
      </c>
      <c r="C21" s="6" t="s">
        <v>78</v>
      </c>
      <c r="D21" s="6" t="s">
        <v>49</v>
      </c>
      <c r="E21" s="6" t="s">
        <v>79</v>
      </c>
      <c r="F21" s="6" t="s">
        <v>80</v>
      </c>
      <c r="G21" s="8">
        <v>32</v>
      </c>
      <c r="H21" s="11"/>
      <c r="I21" s="10">
        <f>ROUND((H21*G21),2)</f>
        <v>0</v>
      </c>
      <c r="O21">
        <f>rekapitulace!H6</f>
        <v>0</v>
      </c>
      <c r="P21">
        <f>O21/100*I21</f>
        <v>0</v>
      </c>
    </row>
    <row r="22" ht="51">
      <c r="E22" s="12" t="s">
        <v>81</v>
      </c>
    </row>
    <row r="23" ht="12.75">
      <c r="E23" s="12" t="s">
        <v>82</v>
      </c>
    </row>
    <row r="24" spans="1:16" ht="25.5">
      <c r="A24" s="6">
        <v>4</v>
      </c>
      <c r="B24" s="6" t="s">
        <v>47</v>
      </c>
      <c r="C24" s="6" t="s">
        <v>83</v>
      </c>
      <c r="D24" s="6" t="s">
        <v>49</v>
      </c>
      <c r="E24" s="6" t="s">
        <v>84</v>
      </c>
      <c r="F24" s="6" t="s">
        <v>71</v>
      </c>
      <c r="G24" s="8">
        <v>4.6</v>
      </c>
      <c r="H24" s="11"/>
      <c r="I24" s="10">
        <f>ROUND((H24*G24),2)</f>
        <v>0</v>
      </c>
      <c r="O24">
        <f>rekapitulace!H6</f>
        <v>0</v>
      </c>
      <c r="P24">
        <f>O24/100*I24</f>
        <v>0</v>
      </c>
    </row>
    <row r="25" ht="51">
      <c r="E25" s="12" t="s">
        <v>85</v>
      </c>
    </row>
    <row r="26" ht="63.75">
      <c r="E26" s="12" t="s">
        <v>86</v>
      </c>
    </row>
    <row r="27" spans="1:16" ht="25.5">
      <c r="A27" s="6">
        <v>5</v>
      </c>
      <c r="B27" s="6" t="s">
        <v>47</v>
      </c>
      <c r="C27" s="6" t="s">
        <v>87</v>
      </c>
      <c r="D27" s="6" t="s">
        <v>49</v>
      </c>
      <c r="E27" s="6" t="s">
        <v>88</v>
      </c>
      <c r="F27" s="6" t="s">
        <v>71</v>
      </c>
      <c r="G27" s="8">
        <v>9.36</v>
      </c>
      <c r="H27" s="11"/>
      <c r="I27" s="10">
        <f>ROUND((H27*G27),2)</f>
        <v>0</v>
      </c>
      <c r="O27">
        <f>rekapitulace!H6</f>
        <v>0</v>
      </c>
      <c r="P27">
        <f>O27/100*I27</f>
        <v>0</v>
      </c>
    </row>
    <row r="28" ht="51">
      <c r="E28" s="12" t="s">
        <v>89</v>
      </c>
    </row>
    <row r="29" ht="63.75">
      <c r="E29" s="12" t="s">
        <v>86</v>
      </c>
    </row>
    <row r="30" spans="1:16" ht="25.5">
      <c r="A30" s="6">
        <v>6</v>
      </c>
      <c r="B30" s="6" t="s">
        <v>47</v>
      </c>
      <c r="C30" s="6" t="s">
        <v>90</v>
      </c>
      <c r="D30" s="6" t="s">
        <v>49</v>
      </c>
      <c r="E30" s="6" t="s">
        <v>91</v>
      </c>
      <c r="F30" s="6" t="s">
        <v>71</v>
      </c>
      <c r="G30" s="8">
        <v>10.4</v>
      </c>
      <c r="H30" s="11"/>
      <c r="I30" s="10">
        <f>ROUND((H30*G30),2)</f>
        <v>0</v>
      </c>
      <c r="O30">
        <f>rekapitulace!H6</f>
        <v>0</v>
      </c>
      <c r="P30">
        <f>O30/100*I30</f>
        <v>0</v>
      </c>
    </row>
    <row r="31" ht="51">
      <c r="E31" s="12" t="s">
        <v>92</v>
      </c>
    </row>
    <row r="32" ht="63.75">
      <c r="E32" s="12" t="s">
        <v>86</v>
      </c>
    </row>
    <row r="33" spans="1:16" ht="25.5">
      <c r="A33" s="6">
        <v>7</v>
      </c>
      <c r="B33" s="6" t="s">
        <v>47</v>
      </c>
      <c r="C33" s="6" t="s">
        <v>93</v>
      </c>
      <c r="D33" s="6" t="s">
        <v>49</v>
      </c>
      <c r="E33" s="6" t="s">
        <v>94</v>
      </c>
      <c r="F33" s="6" t="s">
        <v>95</v>
      </c>
      <c r="G33" s="8">
        <v>74</v>
      </c>
      <c r="H33" s="11"/>
      <c r="I33" s="10">
        <f>ROUND((H33*G33),2)</f>
        <v>0</v>
      </c>
      <c r="O33">
        <f>rekapitulace!H6</f>
        <v>0</v>
      </c>
      <c r="P33">
        <f>O33/100*I33</f>
        <v>0</v>
      </c>
    </row>
    <row r="34" ht="38.25">
      <c r="E34" s="12" t="s">
        <v>96</v>
      </c>
    </row>
    <row r="35" ht="63.75">
      <c r="E35" s="12" t="s">
        <v>86</v>
      </c>
    </row>
    <row r="36" spans="1:16" ht="25.5">
      <c r="A36" s="6">
        <v>8</v>
      </c>
      <c r="B36" s="6" t="s">
        <v>47</v>
      </c>
      <c r="C36" s="6" t="s">
        <v>97</v>
      </c>
      <c r="D36" s="6" t="s">
        <v>49</v>
      </c>
      <c r="E36" s="6" t="s">
        <v>98</v>
      </c>
      <c r="F36" s="6" t="s">
        <v>95</v>
      </c>
      <c r="G36" s="8">
        <v>20</v>
      </c>
      <c r="H36" s="11"/>
      <c r="I36" s="10">
        <f>ROUND((H36*G36),2)</f>
        <v>0</v>
      </c>
      <c r="O36">
        <f>rekapitulace!H6</f>
        <v>0</v>
      </c>
      <c r="P36">
        <f>O36/100*I36</f>
        <v>0</v>
      </c>
    </row>
    <row r="37" ht="12.75">
      <c r="E37" s="12" t="s">
        <v>99</v>
      </c>
    </row>
    <row r="38" ht="63.75">
      <c r="E38" s="12" t="s">
        <v>86</v>
      </c>
    </row>
    <row r="39" spans="1:16" ht="25.5">
      <c r="A39" s="6">
        <v>9</v>
      </c>
      <c r="B39" s="6" t="s">
        <v>47</v>
      </c>
      <c r="C39" s="6" t="s">
        <v>100</v>
      </c>
      <c r="D39" s="6" t="s">
        <v>49</v>
      </c>
      <c r="E39" s="6" t="s">
        <v>101</v>
      </c>
      <c r="F39" s="6" t="s">
        <v>71</v>
      </c>
      <c r="G39" s="8">
        <v>3.2</v>
      </c>
      <c r="H39" s="11"/>
      <c r="I39" s="10">
        <f>ROUND((H39*G39),2)</f>
        <v>0</v>
      </c>
      <c r="O39">
        <f>rekapitulace!H6</f>
        <v>0</v>
      </c>
      <c r="P39">
        <f>O39/100*I39</f>
        <v>0</v>
      </c>
    </row>
    <row r="40" ht="12.75">
      <c r="E40" s="12" t="s">
        <v>102</v>
      </c>
    </row>
    <row r="41" ht="306">
      <c r="E41" s="12" t="s">
        <v>103</v>
      </c>
    </row>
    <row r="42" spans="1:16" ht="25.5">
      <c r="A42" s="6">
        <v>10</v>
      </c>
      <c r="B42" s="6" t="s">
        <v>47</v>
      </c>
      <c r="C42" s="6" t="s">
        <v>104</v>
      </c>
      <c r="D42" s="6" t="s">
        <v>49</v>
      </c>
      <c r="E42" s="6" t="s">
        <v>105</v>
      </c>
      <c r="F42" s="6" t="s">
        <v>80</v>
      </c>
      <c r="G42" s="8">
        <v>104</v>
      </c>
      <c r="H42" s="11"/>
      <c r="I42" s="10">
        <f>ROUND((H42*G42),2)</f>
        <v>0</v>
      </c>
      <c r="O42">
        <f>rekapitulace!H6</f>
        <v>0</v>
      </c>
      <c r="P42">
        <f>O42/100*I42</f>
        <v>0</v>
      </c>
    </row>
    <row r="43" ht="12.75">
      <c r="E43" s="12" t="s">
        <v>106</v>
      </c>
    </row>
    <row r="44" ht="25.5">
      <c r="E44" s="12" t="s">
        <v>107</v>
      </c>
    </row>
    <row r="45" spans="1:16" ht="25.5">
      <c r="A45" s="6">
        <v>11</v>
      </c>
      <c r="B45" s="6" t="s">
        <v>47</v>
      </c>
      <c r="C45" s="6" t="s">
        <v>108</v>
      </c>
      <c r="D45" s="6" t="s">
        <v>49</v>
      </c>
      <c r="E45" s="6" t="s">
        <v>109</v>
      </c>
      <c r="F45" s="6" t="s">
        <v>71</v>
      </c>
      <c r="G45" s="8">
        <v>3.2</v>
      </c>
      <c r="H45" s="11"/>
      <c r="I45" s="10">
        <f>ROUND((H45*G45),2)</f>
        <v>0</v>
      </c>
      <c r="O45">
        <f>rekapitulace!H6</f>
        <v>0</v>
      </c>
      <c r="P45">
        <f>O45/100*I45</f>
        <v>0</v>
      </c>
    </row>
    <row r="46" ht="38.25">
      <c r="E46" s="12" t="s">
        <v>110</v>
      </c>
    </row>
    <row r="47" ht="38.25">
      <c r="E47" s="12" t="s">
        <v>111</v>
      </c>
    </row>
    <row r="48" spans="1:16" ht="25.5">
      <c r="A48" s="6">
        <v>12</v>
      </c>
      <c r="B48" s="6" t="s">
        <v>47</v>
      </c>
      <c r="C48" s="6" t="s">
        <v>112</v>
      </c>
      <c r="D48" s="6" t="s">
        <v>49</v>
      </c>
      <c r="E48" s="6" t="s">
        <v>113</v>
      </c>
      <c r="F48" s="6" t="s">
        <v>80</v>
      </c>
      <c r="G48" s="8">
        <v>32</v>
      </c>
      <c r="H48" s="11"/>
      <c r="I48" s="10">
        <f>ROUND((H48*G48),2)</f>
        <v>0</v>
      </c>
      <c r="O48">
        <f>rekapitulace!H6</f>
        <v>0</v>
      </c>
      <c r="P48">
        <f>O48/100*I48</f>
        <v>0</v>
      </c>
    </row>
    <row r="49" ht="38.25">
      <c r="E49" s="12" t="s">
        <v>114</v>
      </c>
    </row>
    <row r="50" ht="25.5">
      <c r="E50" s="12" t="s">
        <v>115</v>
      </c>
    </row>
    <row r="51" spans="1:16" ht="12.75" customHeight="1">
      <c r="A51" s="13"/>
      <c r="B51" s="13"/>
      <c r="C51" s="13" t="s">
        <v>26</v>
      </c>
      <c r="D51" s="13"/>
      <c r="E51" s="13" t="s">
        <v>77</v>
      </c>
      <c r="F51" s="13"/>
      <c r="G51" s="13"/>
      <c r="H51" s="13"/>
      <c r="I51" s="13">
        <f>SUM(I21:I50)</f>
        <v>0</v>
      </c>
      <c r="P51">
        <f>ROUND(SUM(P21:P50),2)</f>
        <v>0</v>
      </c>
    </row>
    <row r="53" spans="1:9" ht="12.75" customHeight="1">
      <c r="A53" s="7"/>
      <c r="B53" s="7"/>
      <c r="C53" s="7" t="s">
        <v>40</v>
      </c>
      <c r="D53" s="7"/>
      <c r="E53" s="7" t="s">
        <v>116</v>
      </c>
      <c r="F53" s="7"/>
      <c r="G53" s="9"/>
      <c r="H53" s="7"/>
      <c r="I53" s="9"/>
    </row>
    <row r="54" spans="1:16" ht="25.5">
      <c r="A54" s="6">
        <v>13</v>
      </c>
      <c r="B54" s="6" t="s">
        <v>47</v>
      </c>
      <c r="C54" s="6" t="s">
        <v>117</v>
      </c>
      <c r="D54" s="6" t="s">
        <v>49</v>
      </c>
      <c r="E54" s="6" t="s">
        <v>118</v>
      </c>
      <c r="F54" s="6" t="s">
        <v>71</v>
      </c>
      <c r="G54" s="8">
        <v>15.6</v>
      </c>
      <c r="H54" s="11"/>
      <c r="I54" s="10">
        <f>ROUND((H54*G54),2)</f>
        <v>0</v>
      </c>
      <c r="O54">
        <f>rekapitulace!H6</f>
        <v>0</v>
      </c>
      <c r="P54">
        <f>O54/100*I54</f>
        <v>0</v>
      </c>
    </row>
    <row r="55" ht="38.25">
      <c r="E55" s="12" t="s">
        <v>119</v>
      </c>
    </row>
    <row r="56" ht="51">
      <c r="E56" s="12" t="s">
        <v>120</v>
      </c>
    </row>
    <row r="57" spans="1:16" ht="25.5">
      <c r="A57" s="6">
        <v>14</v>
      </c>
      <c r="B57" s="6" t="s">
        <v>47</v>
      </c>
      <c r="C57" s="6" t="s">
        <v>121</v>
      </c>
      <c r="D57" s="6" t="s">
        <v>49</v>
      </c>
      <c r="E57" s="6" t="s">
        <v>122</v>
      </c>
      <c r="F57" s="6" t="s">
        <v>71</v>
      </c>
      <c r="G57" s="8">
        <v>0.3</v>
      </c>
      <c r="H57" s="11"/>
      <c r="I57" s="10">
        <f>ROUND((H57*G57),2)</f>
        <v>0</v>
      </c>
      <c r="O57">
        <f>rekapitulace!H6</f>
        <v>0</v>
      </c>
      <c r="P57">
        <f>O57/100*I57</f>
        <v>0</v>
      </c>
    </row>
    <row r="58" ht="12.75">
      <c r="E58" s="12" t="s">
        <v>123</v>
      </c>
    </row>
    <row r="59" ht="102">
      <c r="E59" s="12" t="s">
        <v>124</v>
      </c>
    </row>
    <row r="60" spans="1:16" ht="25.5">
      <c r="A60" s="6">
        <v>15</v>
      </c>
      <c r="B60" s="6" t="s">
        <v>47</v>
      </c>
      <c r="C60" s="6" t="s">
        <v>125</v>
      </c>
      <c r="D60" s="6" t="s">
        <v>49</v>
      </c>
      <c r="E60" s="6" t="s">
        <v>126</v>
      </c>
      <c r="F60" s="6" t="s">
        <v>80</v>
      </c>
      <c r="G60" s="8">
        <v>5</v>
      </c>
      <c r="H60" s="11"/>
      <c r="I60" s="10">
        <f>ROUND((H60*G60),2)</f>
        <v>0</v>
      </c>
      <c r="O60">
        <f>rekapitulace!H6</f>
        <v>0</v>
      </c>
      <c r="P60">
        <f>O60/100*I60</f>
        <v>0</v>
      </c>
    </row>
    <row r="61" ht="12.75">
      <c r="E61" s="12" t="s">
        <v>127</v>
      </c>
    </row>
    <row r="62" ht="140.25">
      <c r="E62" s="12" t="s">
        <v>128</v>
      </c>
    </row>
    <row r="63" spans="1:16" ht="25.5">
      <c r="A63" s="6">
        <v>16</v>
      </c>
      <c r="B63" s="6" t="s">
        <v>47</v>
      </c>
      <c r="C63" s="6" t="s">
        <v>129</v>
      </c>
      <c r="D63" s="6" t="s">
        <v>49</v>
      </c>
      <c r="E63" s="6" t="s">
        <v>130</v>
      </c>
      <c r="F63" s="6" t="s">
        <v>80</v>
      </c>
      <c r="G63" s="8">
        <v>89</v>
      </c>
      <c r="H63" s="11"/>
      <c r="I63" s="10">
        <f>ROUND((H63*G63),2)</f>
        <v>0</v>
      </c>
      <c r="O63">
        <f>rekapitulace!H6</f>
        <v>0</v>
      </c>
      <c r="P63">
        <f>O63/100*I63</f>
        <v>0</v>
      </c>
    </row>
    <row r="64" ht="38.25">
      <c r="E64" s="12" t="s">
        <v>131</v>
      </c>
    </row>
    <row r="65" ht="140.25">
      <c r="E65" s="12" t="s">
        <v>132</v>
      </c>
    </row>
    <row r="66" spans="1:16" ht="25.5">
      <c r="A66" s="6">
        <v>17</v>
      </c>
      <c r="B66" s="6" t="s">
        <v>47</v>
      </c>
      <c r="C66" s="6" t="s">
        <v>133</v>
      </c>
      <c r="D66" s="6" t="s">
        <v>49</v>
      </c>
      <c r="E66" s="6" t="s">
        <v>134</v>
      </c>
      <c r="F66" s="6" t="s">
        <v>80</v>
      </c>
      <c r="G66" s="8">
        <v>10</v>
      </c>
      <c r="H66" s="11"/>
      <c r="I66" s="10">
        <f>ROUND((H66*G66),2)</f>
        <v>0</v>
      </c>
      <c r="O66">
        <f>rekapitulace!H6</f>
        <v>0</v>
      </c>
      <c r="P66">
        <f>O66/100*I66</f>
        <v>0</v>
      </c>
    </row>
    <row r="67" ht="12.75">
      <c r="E67" s="12" t="s">
        <v>135</v>
      </c>
    </row>
    <row r="68" ht="140.25">
      <c r="E68" s="12" t="s">
        <v>132</v>
      </c>
    </row>
    <row r="69" spans="1:16" ht="25.5">
      <c r="A69" s="6">
        <v>18</v>
      </c>
      <c r="B69" s="6" t="s">
        <v>47</v>
      </c>
      <c r="C69" s="6" t="s">
        <v>136</v>
      </c>
      <c r="D69" s="6" t="s">
        <v>49</v>
      </c>
      <c r="E69" s="6" t="s">
        <v>137</v>
      </c>
      <c r="F69" s="6" t="s">
        <v>80</v>
      </c>
      <c r="G69" s="8">
        <v>32</v>
      </c>
      <c r="H69" s="11"/>
      <c r="I69" s="10">
        <f>ROUND((H69*G69),2)</f>
        <v>0</v>
      </c>
      <c r="O69">
        <f>rekapitulace!H6</f>
        <v>0</v>
      </c>
      <c r="P69">
        <f>O69/100*I69</f>
        <v>0</v>
      </c>
    </row>
    <row r="70" ht="12.75">
      <c r="E70" s="12" t="s">
        <v>138</v>
      </c>
    </row>
    <row r="71" ht="89.25">
      <c r="E71" s="12" t="s">
        <v>139</v>
      </c>
    </row>
    <row r="72" spans="1:16" ht="12.75" customHeight="1">
      <c r="A72" s="13"/>
      <c r="B72" s="13"/>
      <c r="C72" s="13" t="s">
        <v>40</v>
      </c>
      <c r="D72" s="13"/>
      <c r="E72" s="13" t="s">
        <v>116</v>
      </c>
      <c r="F72" s="13"/>
      <c r="G72" s="13"/>
      <c r="H72" s="13"/>
      <c r="I72" s="13">
        <f>SUM(I54:I71)</f>
        <v>0</v>
      </c>
      <c r="P72">
        <f>ROUND(SUM(P54:P71),2)</f>
        <v>0</v>
      </c>
    </row>
    <row r="74" spans="1:9" ht="12.75" customHeight="1">
      <c r="A74" s="7"/>
      <c r="B74" s="7"/>
      <c r="C74" s="7" t="s">
        <v>44</v>
      </c>
      <c r="D74" s="7"/>
      <c r="E74" s="7" t="s">
        <v>140</v>
      </c>
      <c r="F74" s="7"/>
      <c r="G74" s="9"/>
      <c r="H74" s="7"/>
      <c r="I74" s="9"/>
    </row>
    <row r="75" spans="1:16" ht="25.5">
      <c r="A75" s="6">
        <v>19</v>
      </c>
      <c r="B75" s="6" t="s">
        <v>47</v>
      </c>
      <c r="C75" s="6" t="s">
        <v>141</v>
      </c>
      <c r="D75" s="6" t="s">
        <v>49</v>
      </c>
      <c r="E75" s="6" t="s">
        <v>142</v>
      </c>
      <c r="F75" s="6" t="s">
        <v>143</v>
      </c>
      <c r="G75" s="8">
        <v>4</v>
      </c>
      <c r="H75" s="11"/>
      <c r="I75" s="10">
        <f>ROUND((H75*G75),2)</f>
        <v>0</v>
      </c>
      <c r="O75">
        <f>rekapitulace!H6</f>
        <v>0</v>
      </c>
      <c r="P75">
        <f>O75/100*I75</f>
        <v>0</v>
      </c>
    </row>
    <row r="76" ht="12.75">
      <c r="E76" s="12" t="s">
        <v>144</v>
      </c>
    </row>
    <row r="77" ht="63.75">
      <c r="E77" s="12" t="s">
        <v>145</v>
      </c>
    </row>
    <row r="78" spans="1:16" ht="25.5">
      <c r="A78" s="6">
        <v>20</v>
      </c>
      <c r="B78" s="6" t="s">
        <v>47</v>
      </c>
      <c r="C78" s="6" t="s">
        <v>146</v>
      </c>
      <c r="D78" s="6" t="s">
        <v>49</v>
      </c>
      <c r="E78" s="6" t="s">
        <v>147</v>
      </c>
      <c r="F78" s="6" t="s">
        <v>143</v>
      </c>
      <c r="G78" s="8">
        <v>4</v>
      </c>
      <c r="H78" s="11"/>
      <c r="I78" s="10">
        <f>ROUND((H78*G78),2)</f>
        <v>0</v>
      </c>
      <c r="O78">
        <f>rekapitulace!H6</f>
        <v>0</v>
      </c>
      <c r="P78">
        <f>O78/100*I78</f>
        <v>0</v>
      </c>
    </row>
    <row r="79" ht="63.75">
      <c r="E79" s="12" t="s">
        <v>148</v>
      </c>
    </row>
    <row r="80" ht="25.5">
      <c r="E80" s="12" t="s">
        <v>149</v>
      </c>
    </row>
    <row r="81" spans="1:16" ht="25.5">
      <c r="A81" s="6">
        <v>21</v>
      </c>
      <c r="B81" s="6" t="s">
        <v>47</v>
      </c>
      <c r="C81" s="6" t="s">
        <v>150</v>
      </c>
      <c r="D81" s="6" t="s">
        <v>49</v>
      </c>
      <c r="E81" s="6" t="s">
        <v>151</v>
      </c>
      <c r="F81" s="6" t="s">
        <v>143</v>
      </c>
      <c r="G81" s="8">
        <v>2</v>
      </c>
      <c r="H81" s="11"/>
      <c r="I81" s="10">
        <f>ROUND((H81*G81),2)</f>
        <v>0</v>
      </c>
      <c r="O81">
        <f>rekapitulace!H6</f>
        <v>0</v>
      </c>
      <c r="P81">
        <f>O81/100*I81</f>
        <v>0</v>
      </c>
    </row>
    <row r="82" ht="12.75">
      <c r="E82" s="12" t="s">
        <v>152</v>
      </c>
    </row>
    <row r="83" ht="63.75">
      <c r="E83" s="12" t="s">
        <v>153</v>
      </c>
    </row>
    <row r="84" spans="1:16" ht="25.5">
      <c r="A84" s="6">
        <v>22</v>
      </c>
      <c r="B84" s="6" t="s">
        <v>47</v>
      </c>
      <c r="C84" s="6" t="s">
        <v>154</v>
      </c>
      <c r="D84" s="6" t="s">
        <v>49</v>
      </c>
      <c r="E84" s="6" t="s">
        <v>155</v>
      </c>
      <c r="F84" s="6" t="s">
        <v>143</v>
      </c>
      <c r="G84" s="8">
        <v>2</v>
      </c>
      <c r="H84" s="11"/>
      <c r="I84" s="10">
        <f>ROUND((H84*G84),2)</f>
        <v>0</v>
      </c>
      <c r="O84">
        <f>rekapitulace!H6</f>
        <v>0</v>
      </c>
      <c r="P84">
        <f>O84/100*I84</f>
        <v>0</v>
      </c>
    </row>
    <row r="85" ht="12.75">
      <c r="E85" s="12" t="s">
        <v>156</v>
      </c>
    </row>
    <row r="86" ht="25.5">
      <c r="E86" s="12" t="s">
        <v>149</v>
      </c>
    </row>
    <row r="87" spans="1:16" ht="25.5">
      <c r="A87" s="6">
        <v>23</v>
      </c>
      <c r="B87" s="6" t="s">
        <v>47</v>
      </c>
      <c r="C87" s="6" t="s">
        <v>157</v>
      </c>
      <c r="D87" s="6" t="s">
        <v>49</v>
      </c>
      <c r="E87" s="6" t="s">
        <v>158</v>
      </c>
      <c r="F87" s="6" t="s">
        <v>80</v>
      </c>
      <c r="G87" s="8">
        <v>9</v>
      </c>
      <c r="H87" s="11"/>
      <c r="I87" s="10">
        <f>ROUND((H87*G87),2)</f>
        <v>0</v>
      </c>
      <c r="O87">
        <f>rekapitulace!H6</f>
        <v>0</v>
      </c>
      <c r="P87">
        <f>O87/100*I87</f>
        <v>0</v>
      </c>
    </row>
    <row r="88" ht="25.5">
      <c r="E88" s="12" t="s">
        <v>159</v>
      </c>
    </row>
    <row r="89" ht="38.25">
      <c r="E89" s="12" t="s">
        <v>160</v>
      </c>
    </row>
    <row r="90" spans="1:16" ht="25.5">
      <c r="A90" s="6">
        <v>24</v>
      </c>
      <c r="B90" s="6" t="s">
        <v>47</v>
      </c>
      <c r="C90" s="6" t="s">
        <v>161</v>
      </c>
      <c r="D90" s="6" t="s">
        <v>49</v>
      </c>
      <c r="E90" s="6" t="s">
        <v>162</v>
      </c>
      <c r="F90" s="6" t="s">
        <v>80</v>
      </c>
      <c r="G90" s="8">
        <v>9</v>
      </c>
      <c r="H90" s="11"/>
      <c r="I90" s="10">
        <f>ROUND((H90*G90),2)</f>
        <v>0</v>
      </c>
      <c r="O90">
        <f>rekapitulace!H6</f>
        <v>0</v>
      </c>
      <c r="P90">
        <f>O90/100*I90</f>
        <v>0</v>
      </c>
    </row>
    <row r="91" ht="12.75">
      <c r="E91" s="12" t="s">
        <v>163</v>
      </c>
    </row>
    <row r="92" ht="38.25">
      <c r="E92" s="12" t="s">
        <v>160</v>
      </c>
    </row>
    <row r="93" spans="1:16" ht="25.5">
      <c r="A93" s="6">
        <v>25</v>
      </c>
      <c r="B93" s="6" t="s">
        <v>47</v>
      </c>
      <c r="C93" s="6" t="s">
        <v>164</v>
      </c>
      <c r="D93" s="6" t="s">
        <v>49</v>
      </c>
      <c r="E93" s="6" t="s">
        <v>165</v>
      </c>
      <c r="F93" s="6" t="s">
        <v>95</v>
      </c>
      <c r="G93" s="8">
        <v>74</v>
      </c>
      <c r="H93" s="11"/>
      <c r="I93" s="10">
        <f>ROUND((H93*G93),2)</f>
        <v>0</v>
      </c>
      <c r="O93">
        <f>rekapitulace!H6</f>
        <v>0</v>
      </c>
      <c r="P93">
        <f>O93/100*I93</f>
        <v>0</v>
      </c>
    </row>
    <row r="94" ht="38.25">
      <c r="E94" s="12" t="s">
        <v>96</v>
      </c>
    </row>
    <row r="95" ht="51">
      <c r="E95" s="12" t="s">
        <v>166</v>
      </c>
    </row>
    <row r="96" spans="1:16" ht="25.5">
      <c r="A96" s="6">
        <v>26</v>
      </c>
      <c r="B96" s="6" t="s">
        <v>47</v>
      </c>
      <c r="C96" s="6" t="s">
        <v>167</v>
      </c>
      <c r="D96" s="6" t="s">
        <v>49</v>
      </c>
      <c r="E96" s="6" t="s">
        <v>168</v>
      </c>
      <c r="F96" s="6" t="s">
        <v>95</v>
      </c>
      <c r="G96" s="8">
        <v>20</v>
      </c>
      <c r="H96" s="11"/>
      <c r="I96" s="10">
        <f>ROUND((H96*G96),2)</f>
        <v>0</v>
      </c>
      <c r="O96">
        <f>rekapitulace!H6</f>
        <v>0</v>
      </c>
      <c r="P96">
        <f>O96/100*I96</f>
        <v>0</v>
      </c>
    </row>
    <row r="97" ht="12.75">
      <c r="E97" s="12" t="s">
        <v>99</v>
      </c>
    </row>
    <row r="98" ht="51">
      <c r="E98" s="12" t="s">
        <v>166</v>
      </c>
    </row>
    <row r="99" spans="1:16" ht="25.5">
      <c r="A99" s="6">
        <v>27</v>
      </c>
      <c r="B99" s="6" t="s">
        <v>47</v>
      </c>
      <c r="C99" s="6" t="s">
        <v>169</v>
      </c>
      <c r="D99" s="6" t="s">
        <v>49</v>
      </c>
      <c r="E99" s="6" t="s">
        <v>170</v>
      </c>
      <c r="F99" s="6" t="s">
        <v>95</v>
      </c>
      <c r="G99" s="8">
        <v>21</v>
      </c>
      <c r="H99" s="11"/>
      <c r="I99" s="10">
        <f>ROUND((H99*G99),2)</f>
        <v>0</v>
      </c>
      <c r="O99">
        <f>rekapitulace!H6</f>
        <v>0</v>
      </c>
      <c r="P99">
        <f>O99/100*I99</f>
        <v>0</v>
      </c>
    </row>
    <row r="100" ht="38.25">
      <c r="E100" s="12" t="s">
        <v>171</v>
      </c>
    </row>
    <row r="101" ht="12.75">
      <c r="E101" s="12" t="s">
        <v>172</v>
      </c>
    </row>
    <row r="102" spans="1:16" ht="25.5">
      <c r="A102" s="6">
        <v>28</v>
      </c>
      <c r="B102" s="6" t="s">
        <v>47</v>
      </c>
      <c r="C102" s="6" t="s">
        <v>173</v>
      </c>
      <c r="D102" s="6" t="s">
        <v>49</v>
      </c>
      <c r="E102" s="6" t="s">
        <v>174</v>
      </c>
      <c r="F102" s="6" t="s">
        <v>95</v>
      </c>
      <c r="G102" s="8">
        <v>20</v>
      </c>
      <c r="H102" s="11"/>
      <c r="I102" s="10">
        <f>ROUND((H102*G102),2)</f>
        <v>0</v>
      </c>
      <c r="O102">
        <f>rekapitulace!H6</f>
        <v>0</v>
      </c>
      <c r="P102">
        <f>O102/100*I102</f>
        <v>0</v>
      </c>
    </row>
    <row r="103" ht="12.75">
      <c r="E103" s="12" t="s">
        <v>175</v>
      </c>
    </row>
    <row r="104" ht="38.25">
      <c r="E104" s="12" t="s">
        <v>176</v>
      </c>
    </row>
    <row r="105" spans="1:16" ht="12.75" customHeight="1">
      <c r="A105" s="13"/>
      <c r="B105" s="13"/>
      <c r="C105" s="13" t="s">
        <v>44</v>
      </c>
      <c r="D105" s="13"/>
      <c r="E105" s="13" t="s">
        <v>140</v>
      </c>
      <c r="F105" s="13"/>
      <c r="G105" s="13"/>
      <c r="H105" s="13"/>
      <c r="I105" s="13">
        <f>SUM(I75:I104)</f>
        <v>0</v>
      </c>
      <c r="P105">
        <f>ROUND(SUM(P75:P104),2)</f>
        <v>0</v>
      </c>
    </row>
    <row r="107" spans="1:16" ht="12.75" customHeight="1">
      <c r="A107" s="13"/>
      <c r="B107" s="13"/>
      <c r="C107" s="13"/>
      <c r="D107" s="13"/>
      <c r="E107" s="13" t="s">
        <v>64</v>
      </c>
      <c r="F107" s="13"/>
      <c r="G107" s="13"/>
      <c r="H107" s="13"/>
      <c r="I107" s="13">
        <f>+I18+I51+I72+I105</f>
        <v>0</v>
      </c>
      <c r="P107">
        <f>+P18+P51+P72+P105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177</v>
      </c>
      <c r="D5" s="5"/>
      <c r="E5" s="5" t="s">
        <v>178</v>
      </c>
    </row>
    <row r="6" spans="1:5" ht="12.75" customHeight="1">
      <c r="A6" t="s">
        <v>18</v>
      </c>
      <c r="C6" s="5" t="s">
        <v>179</v>
      </c>
      <c r="D6" s="5"/>
      <c r="E6" s="5" t="s">
        <v>180</v>
      </c>
    </row>
    <row r="7" spans="3:5" ht="12.75" customHeight="1">
      <c r="C7" s="5"/>
      <c r="D7" s="5"/>
      <c r="E7" s="5"/>
    </row>
    <row r="8" spans="1:16" ht="12.75" customHeight="1">
      <c r="A8" s="14" t="s">
        <v>25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/>
      <c r="O8" t="s">
        <v>36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34</v>
      </c>
      <c r="I9" s="4" t="s">
        <v>35</v>
      </c>
      <c r="O9" t="s">
        <v>11</v>
      </c>
    </row>
    <row r="10" spans="1:9" ht="14.25">
      <c r="A10" s="4" t="s">
        <v>26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69</v>
      </c>
      <c r="D12" s="6" t="s">
        <v>49</v>
      </c>
      <c r="E12" s="6" t="s">
        <v>181</v>
      </c>
      <c r="F12" s="6" t="s">
        <v>71</v>
      </c>
      <c r="G12" s="8">
        <v>5.112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25.5">
      <c r="E13" s="12" t="s">
        <v>182</v>
      </c>
    </row>
    <row r="14" ht="25.5">
      <c r="E14" s="12" t="s">
        <v>73</v>
      </c>
    </row>
    <row r="15" spans="1:16" ht="25.5">
      <c r="A15" s="6">
        <v>2</v>
      </c>
      <c r="B15" s="6" t="s">
        <v>47</v>
      </c>
      <c r="C15" s="6" t="s">
        <v>183</v>
      </c>
      <c r="D15" s="6" t="s">
        <v>49</v>
      </c>
      <c r="E15" s="6" t="s">
        <v>184</v>
      </c>
      <c r="F15" s="6" t="s">
        <v>75</v>
      </c>
      <c r="G15" s="8">
        <v>33.852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89.25">
      <c r="E16" s="12" t="s">
        <v>185</v>
      </c>
    </row>
    <row r="17" ht="25.5">
      <c r="E17" s="12" t="s">
        <v>73</v>
      </c>
    </row>
    <row r="18" spans="1:16" ht="25.5">
      <c r="A18" s="6">
        <v>3</v>
      </c>
      <c r="B18" s="6" t="s">
        <v>47</v>
      </c>
      <c r="C18" s="6" t="s">
        <v>186</v>
      </c>
      <c r="D18" s="6" t="s">
        <v>49</v>
      </c>
      <c r="E18" s="6" t="s">
        <v>187</v>
      </c>
      <c r="F18" s="6" t="s">
        <v>75</v>
      </c>
      <c r="G18" s="8">
        <v>18.84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5.5">
      <c r="E19" s="12" t="s">
        <v>188</v>
      </c>
    </row>
    <row r="20" ht="25.5">
      <c r="E20" s="12" t="s">
        <v>73</v>
      </c>
    </row>
    <row r="21" spans="1:16" ht="25.5">
      <c r="A21" s="6">
        <v>4</v>
      </c>
      <c r="B21" s="6" t="s">
        <v>47</v>
      </c>
      <c r="C21" s="6" t="s">
        <v>189</v>
      </c>
      <c r="D21" s="6" t="s">
        <v>49</v>
      </c>
      <c r="E21" s="6" t="s">
        <v>190</v>
      </c>
      <c r="F21" s="6" t="s">
        <v>75</v>
      </c>
      <c r="G21" s="8">
        <v>44.903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25.5">
      <c r="E22" s="12" t="s">
        <v>191</v>
      </c>
    </row>
    <row r="23" ht="25.5">
      <c r="E23" s="12" t="s">
        <v>73</v>
      </c>
    </row>
    <row r="24" spans="1:16" ht="25.5">
      <c r="A24" s="6">
        <v>5</v>
      </c>
      <c r="B24" s="6" t="s">
        <v>47</v>
      </c>
      <c r="C24" s="6" t="s">
        <v>192</v>
      </c>
      <c r="D24" s="6" t="s">
        <v>49</v>
      </c>
      <c r="E24" s="6" t="s">
        <v>193</v>
      </c>
      <c r="F24" s="6" t="s">
        <v>75</v>
      </c>
      <c r="G24" s="8">
        <v>8.364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25.5">
      <c r="E25" s="12" t="s">
        <v>194</v>
      </c>
    </row>
    <row r="26" ht="25.5">
      <c r="E26" s="12" t="s">
        <v>73</v>
      </c>
    </row>
    <row r="27" spans="1:16" ht="25.5">
      <c r="A27" s="6">
        <v>6</v>
      </c>
      <c r="B27" s="6" t="s">
        <v>47</v>
      </c>
      <c r="C27" s="6" t="s">
        <v>195</v>
      </c>
      <c r="D27" s="6" t="s">
        <v>49</v>
      </c>
      <c r="E27" s="6" t="s">
        <v>196</v>
      </c>
      <c r="F27" s="6" t="s">
        <v>75</v>
      </c>
      <c r="G27" s="8">
        <v>28.061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25.5">
      <c r="E28" s="12" t="s">
        <v>197</v>
      </c>
    </row>
    <row r="29" ht="25.5">
      <c r="E29" s="12" t="s">
        <v>73</v>
      </c>
    </row>
    <row r="30" spans="1:16" ht="12.75" customHeight="1">
      <c r="A30" s="13"/>
      <c r="B30" s="13"/>
      <c r="C30" s="13" t="s">
        <v>46</v>
      </c>
      <c r="D30" s="13"/>
      <c r="E30" s="13" t="s">
        <v>45</v>
      </c>
      <c r="F30" s="13"/>
      <c r="G30" s="13"/>
      <c r="H30" s="13"/>
      <c r="I30" s="13">
        <f>SUM(I12:I29)</f>
        <v>0</v>
      </c>
      <c r="P30">
        <f>ROUND(SUM(P12:P29),2)</f>
        <v>0</v>
      </c>
    </row>
    <row r="32" spans="1:9" ht="12.75" customHeight="1">
      <c r="A32" s="7"/>
      <c r="B32" s="7"/>
      <c r="C32" s="7" t="s">
        <v>26</v>
      </c>
      <c r="D32" s="7"/>
      <c r="E32" s="7" t="s">
        <v>77</v>
      </c>
      <c r="F32" s="7"/>
      <c r="G32" s="9"/>
      <c r="H32" s="7"/>
      <c r="I32" s="9"/>
    </row>
    <row r="33" spans="1:16" ht="25.5">
      <c r="A33" s="6">
        <v>7</v>
      </c>
      <c r="B33" s="6" t="s">
        <v>47</v>
      </c>
      <c r="C33" s="6" t="s">
        <v>198</v>
      </c>
      <c r="D33" s="6" t="s">
        <v>49</v>
      </c>
      <c r="E33" s="6" t="s">
        <v>199</v>
      </c>
      <c r="F33" s="6" t="s">
        <v>71</v>
      </c>
      <c r="G33" s="8">
        <v>0.738</v>
      </c>
      <c r="H33" s="11"/>
      <c r="I33" s="10">
        <f>ROUND((H33*G33),2)</f>
        <v>0</v>
      </c>
      <c r="O33">
        <f>rekapitulace!H6</f>
        <v>0</v>
      </c>
      <c r="P33">
        <f>O33/100*I33</f>
        <v>0</v>
      </c>
    </row>
    <row r="34" ht="25.5">
      <c r="E34" s="12" t="s">
        <v>200</v>
      </c>
    </row>
    <row r="35" ht="63.75">
      <c r="E35" s="12" t="s">
        <v>86</v>
      </c>
    </row>
    <row r="36" spans="1:16" ht="25.5">
      <c r="A36" s="6">
        <v>8</v>
      </c>
      <c r="B36" s="6" t="s">
        <v>47</v>
      </c>
      <c r="C36" s="6" t="s">
        <v>201</v>
      </c>
      <c r="D36" s="6" t="s">
        <v>49</v>
      </c>
      <c r="E36" s="6" t="s">
        <v>202</v>
      </c>
      <c r="F36" s="6" t="s">
        <v>71</v>
      </c>
      <c r="G36" s="8">
        <v>21.3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25.5">
      <c r="E37" s="12" t="s">
        <v>203</v>
      </c>
    </row>
    <row r="38" ht="318.75">
      <c r="E38" s="12" t="s">
        <v>204</v>
      </c>
    </row>
    <row r="39" spans="1:16" ht="25.5">
      <c r="A39" s="6">
        <v>9</v>
      </c>
      <c r="B39" s="6" t="s">
        <v>47</v>
      </c>
      <c r="C39" s="6" t="s">
        <v>205</v>
      </c>
      <c r="D39" s="6" t="s">
        <v>49</v>
      </c>
      <c r="E39" s="6" t="s">
        <v>206</v>
      </c>
      <c r="F39" s="6" t="s">
        <v>71</v>
      </c>
      <c r="G39" s="8">
        <v>5.112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5.5">
      <c r="E40" s="12" t="s">
        <v>207</v>
      </c>
    </row>
    <row r="41" ht="191.25">
      <c r="E41" s="12" t="s">
        <v>208</v>
      </c>
    </row>
    <row r="42" spans="1:16" ht="25.5">
      <c r="A42" s="6">
        <v>10</v>
      </c>
      <c r="B42" s="6" t="s">
        <v>47</v>
      </c>
      <c r="C42" s="6" t="s">
        <v>209</v>
      </c>
      <c r="D42" s="6" t="s">
        <v>49</v>
      </c>
      <c r="E42" s="6" t="s">
        <v>210</v>
      </c>
      <c r="F42" s="6" t="s">
        <v>71</v>
      </c>
      <c r="G42" s="8">
        <v>16.188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76.5">
      <c r="E43" s="12" t="s">
        <v>211</v>
      </c>
    </row>
    <row r="44" ht="229.5">
      <c r="E44" s="12" t="s">
        <v>212</v>
      </c>
    </row>
    <row r="45" spans="1:16" ht="12.75" customHeight="1">
      <c r="A45" s="13"/>
      <c r="B45" s="13"/>
      <c r="C45" s="13" t="s">
        <v>26</v>
      </c>
      <c r="D45" s="13"/>
      <c r="E45" s="13" t="s">
        <v>77</v>
      </c>
      <c r="F45" s="13"/>
      <c r="G45" s="13"/>
      <c r="H45" s="13"/>
      <c r="I45" s="13">
        <f>SUM(I33:I44)</f>
        <v>0</v>
      </c>
      <c r="P45">
        <f>ROUND(SUM(P33:P44),2)</f>
        <v>0</v>
      </c>
    </row>
    <row r="47" spans="1:9" ht="12.75" customHeight="1">
      <c r="A47" s="7"/>
      <c r="B47" s="7"/>
      <c r="C47" s="7" t="s">
        <v>37</v>
      </c>
      <c r="D47" s="7"/>
      <c r="E47" s="7" t="s">
        <v>213</v>
      </c>
      <c r="F47" s="7"/>
      <c r="G47" s="9"/>
      <c r="H47" s="7"/>
      <c r="I47" s="9"/>
    </row>
    <row r="48" spans="1:16" ht="25.5">
      <c r="A48" s="6">
        <v>11</v>
      </c>
      <c r="B48" s="6" t="s">
        <v>47</v>
      </c>
      <c r="C48" s="6" t="s">
        <v>214</v>
      </c>
      <c r="D48" s="6" t="s">
        <v>49</v>
      </c>
      <c r="E48" s="6" t="s">
        <v>215</v>
      </c>
      <c r="F48" s="6" t="s">
        <v>95</v>
      </c>
      <c r="G48" s="8">
        <v>12.19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25.5">
      <c r="E49" s="12" t="s">
        <v>216</v>
      </c>
    </row>
    <row r="50" ht="63.75">
      <c r="E50" s="12" t="s">
        <v>217</v>
      </c>
    </row>
    <row r="51" spans="1:16" ht="25.5">
      <c r="A51" s="6">
        <v>12</v>
      </c>
      <c r="B51" s="6" t="s">
        <v>47</v>
      </c>
      <c r="C51" s="6" t="s">
        <v>218</v>
      </c>
      <c r="D51" s="6" t="s">
        <v>49</v>
      </c>
      <c r="E51" s="6" t="s">
        <v>219</v>
      </c>
      <c r="F51" s="6" t="s">
        <v>95</v>
      </c>
      <c r="G51" s="8">
        <v>263.589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14.75">
      <c r="E52" s="12" t="s">
        <v>220</v>
      </c>
    </row>
    <row r="53" ht="63.75">
      <c r="E53" s="12" t="s">
        <v>217</v>
      </c>
    </row>
    <row r="54" spans="1:16" ht="25.5">
      <c r="A54" s="6">
        <v>13</v>
      </c>
      <c r="B54" s="6" t="s">
        <v>47</v>
      </c>
      <c r="C54" s="6" t="s">
        <v>221</v>
      </c>
      <c r="D54" s="6" t="s">
        <v>49</v>
      </c>
      <c r="E54" s="6" t="s">
        <v>222</v>
      </c>
      <c r="F54" s="6" t="s">
        <v>71</v>
      </c>
      <c r="G54" s="8">
        <v>6.39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223</v>
      </c>
    </row>
    <row r="56" ht="357">
      <c r="E56" s="12" t="s">
        <v>224</v>
      </c>
    </row>
    <row r="57" spans="1:16" ht="25.5">
      <c r="A57" s="6">
        <v>14</v>
      </c>
      <c r="B57" s="6" t="s">
        <v>47</v>
      </c>
      <c r="C57" s="6" t="s">
        <v>225</v>
      </c>
      <c r="D57" s="6" t="s">
        <v>49</v>
      </c>
      <c r="E57" s="6" t="s">
        <v>226</v>
      </c>
      <c r="F57" s="6" t="s">
        <v>75</v>
      </c>
      <c r="G57" s="8">
        <v>0.752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25.5">
      <c r="E58" s="12" t="s">
        <v>227</v>
      </c>
    </row>
    <row r="59" ht="267.75">
      <c r="E59" s="12" t="s">
        <v>228</v>
      </c>
    </row>
    <row r="60" spans="1:16" ht="12.75" customHeight="1">
      <c r="A60" s="13"/>
      <c r="B60" s="13"/>
      <c r="C60" s="13" t="s">
        <v>37</v>
      </c>
      <c r="D60" s="13"/>
      <c r="E60" s="13" t="s">
        <v>213</v>
      </c>
      <c r="F60" s="13"/>
      <c r="G60" s="13"/>
      <c r="H60" s="13"/>
      <c r="I60" s="13">
        <f>SUM(I48:I59)</f>
        <v>0</v>
      </c>
      <c r="P60">
        <f>ROUND(SUM(P48:P59),2)</f>
        <v>0</v>
      </c>
    </row>
    <row r="62" spans="1:9" ht="12.75" customHeight="1">
      <c r="A62" s="7"/>
      <c r="B62" s="7"/>
      <c r="C62" s="7" t="s">
        <v>38</v>
      </c>
      <c r="D62" s="7"/>
      <c r="E62" s="7" t="s">
        <v>229</v>
      </c>
      <c r="F62" s="7"/>
      <c r="G62" s="9"/>
      <c r="H62" s="7"/>
      <c r="I62" s="9"/>
    </row>
    <row r="63" spans="1:16" ht="25.5">
      <c r="A63" s="6">
        <v>15</v>
      </c>
      <c r="B63" s="6" t="s">
        <v>47</v>
      </c>
      <c r="C63" s="6" t="s">
        <v>230</v>
      </c>
      <c r="D63" s="6" t="s">
        <v>49</v>
      </c>
      <c r="E63" s="6" t="s">
        <v>231</v>
      </c>
      <c r="F63" s="6" t="s">
        <v>71</v>
      </c>
      <c r="G63" s="8">
        <v>8.052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38.25">
      <c r="E64" s="12" t="s">
        <v>232</v>
      </c>
    </row>
    <row r="65" ht="369.75">
      <c r="E65" s="12" t="s">
        <v>233</v>
      </c>
    </row>
    <row r="66" spans="1:16" ht="25.5">
      <c r="A66" s="6">
        <v>16</v>
      </c>
      <c r="B66" s="6" t="s">
        <v>47</v>
      </c>
      <c r="C66" s="6" t="s">
        <v>234</v>
      </c>
      <c r="D66" s="6" t="s">
        <v>49</v>
      </c>
      <c r="E66" s="6" t="s">
        <v>235</v>
      </c>
      <c r="F66" s="6" t="s">
        <v>75</v>
      </c>
      <c r="G66" s="8">
        <v>1.733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76.5">
      <c r="E67" s="12" t="s">
        <v>236</v>
      </c>
    </row>
    <row r="68" ht="242.25">
      <c r="E68" s="12" t="s">
        <v>237</v>
      </c>
    </row>
    <row r="69" spans="1:16" ht="25.5">
      <c r="A69" s="6">
        <v>17</v>
      </c>
      <c r="B69" s="6" t="s">
        <v>47</v>
      </c>
      <c r="C69" s="6" t="s">
        <v>238</v>
      </c>
      <c r="D69" s="6" t="s">
        <v>49</v>
      </c>
      <c r="E69" s="6" t="s">
        <v>239</v>
      </c>
      <c r="F69" s="6" t="s">
        <v>71</v>
      </c>
      <c r="G69" s="8">
        <v>10.165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51">
      <c r="E70" s="12" t="s">
        <v>240</v>
      </c>
    </row>
    <row r="71" ht="357">
      <c r="E71" s="12" t="s">
        <v>241</v>
      </c>
    </row>
    <row r="72" spans="1:16" ht="25.5">
      <c r="A72" s="6">
        <v>18</v>
      </c>
      <c r="B72" s="6" t="s">
        <v>47</v>
      </c>
      <c r="C72" s="6" t="s">
        <v>242</v>
      </c>
      <c r="D72" s="6" t="s">
        <v>49</v>
      </c>
      <c r="E72" s="6" t="s">
        <v>243</v>
      </c>
      <c r="F72" s="6" t="s">
        <v>75</v>
      </c>
      <c r="G72" s="8">
        <v>0.282</v>
      </c>
      <c r="H72" s="11"/>
      <c r="I72" s="10">
        <f>ROUND((H72*G72),2)</f>
        <v>0</v>
      </c>
      <c r="O72">
        <f>rekapitulace!H6</f>
        <v>0</v>
      </c>
      <c r="P72">
        <f>O72/100*I72</f>
        <v>0</v>
      </c>
    </row>
    <row r="73" ht="25.5">
      <c r="E73" s="12" t="s">
        <v>244</v>
      </c>
    </row>
    <row r="74" ht="267.75">
      <c r="E74" s="12" t="s">
        <v>228</v>
      </c>
    </row>
    <row r="75" spans="1:16" ht="25.5">
      <c r="A75" s="6">
        <v>19</v>
      </c>
      <c r="B75" s="6" t="s">
        <v>47</v>
      </c>
      <c r="C75" s="6" t="s">
        <v>245</v>
      </c>
      <c r="D75" s="6" t="s">
        <v>49</v>
      </c>
      <c r="E75" s="6" t="s">
        <v>246</v>
      </c>
      <c r="F75" s="6" t="s">
        <v>75</v>
      </c>
      <c r="G75" s="8">
        <v>0.999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247</v>
      </c>
    </row>
    <row r="77" ht="267.75">
      <c r="E77" s="12" t="s">
        <v>228</v>
      </c>
    </row>
    <row r="78" spans="1:16" ht="25.5">
      <c r="A78" s="6">
        <v>20</v>
      </c>
      <c r="B78" s="6" t="s">
        <v>47</v>
      </c>
      <c r="C78" s="6" t="s">
        <v>248</v>
      </c>
      <c r="D78" s="6" t="s">
        <v>49</v>
      </c>
      <c r="E78" s="6" t="s">
        <v>249</v>
      </c>
      <c r="F78" s="6" t="s">
        <v>95</v>
      </c>
      <c r="G78" s="8">
        <v>63.4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250</v>
      </c>
    </row>
    <row r="80" ht="280.5">
      <c r="E80" s="12" t="s">
        <v>251</v>
      </c>
    </row>
    <row r="81" spans="1:16" ht="12.75" customHeight="1">
      <c r="A81" s="13"/>
      <c r="B81" s="13"/>
      <c r="C81" s="13" t="s">
        <v>38</v>
      </c>
      <c r="D81" s="13"/>
      <c r="E81" s="13" t="s">
        <v>229</v>
      </c>
      <c r="F81" s="13"/>
      <c r="G81" s="13"/>
      <c r="H81" s="13"/>
      <c r="I81" s="13">
        <f>SUM(I63:I80)</f>
        <v>0</v>
      </c>
      <c r="P81">
        <f>ROUND(SUM(P63:P80),2)</f>
        <v>0</v>
      </c>
    </row>
    <row r="83" spans="1:9" ht="12.75" customHeight="1">
      <c r="A83" s="7"/>
      <c r="B83" s="7"/>
      <c r="C83" s="7" t="s">
        <v>39</v>
      </c>
      <c r="D83" s="7"/>
      <c r="E83" s="7" t="s">
        <v>252</v>
      </c>
      <c r="F83" s="7"/>
      <c r="G83" s="9"/>
      <c r="H83" s="7"/>
      <c r="I83" s="9"/>
    </row>
    <row r="84" spans="1:16" ht="25.5">
      <c r="A84" s="6">
        <v>21</v>
      </c>
      <c r="B84" s="6" t="s">
        <v>47</v>
      </c>
      <c r="C84" s="6" t="s">
        <v>253</v>
      </c>
      <c r="D84" s="6" t="s">
        <v>49</v>
      </c>
      <c r="E84" s="6" t="s">
        <v>254</v>
      </c>
      <c r="F84" s="6" t="s">
        <v>71</v>
      </c>
      <c r="G84" s="8">
        <v>26.608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25.5">
      <c r="E85" s="12" t="s">
        <v>255</v>
      </c>
    </row>
    <row r="86" ht="357">
      <c r="E86" s="12" t="s">
        <v>241</v>
      </c>
    </row>
    <row r="87" spans="1:16" ht="25.5">
      <c r="A87" s="6">
        <v>22</v>
      </c>
      <c r="B87" s="6" t="s">
        <v>47</v>
      </c>
      <c r="C87" s="6" t="s">
        <v>256</v>
      </c>
      <c r="D87" s="6" t="s">
        <v>49</v>
      </c>
      <c r="E87" s="6" t="s">
        <v>257</v>
      </c>
      <c r="F87" s="6" t="s">
        <v>75</v>
      </c>
      <c r="G87" s="8">
        <v>3.315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89.25">
      <c r="E88" s="12" t="s">
        <v>258</v>
      </c>
    </row>
    <row r="89" ht="267.75">
      <c r="E89" s="12" t="s">
        <v>228</v>
      </c>
    </row>
    <row r="90" spans="1:16" ht="12.75" customHeight="1">
      <c r="A90" s="13"/>
      <c r="B90" s="13"/>
      <c r="C90" s="13" t="s">
        <v>39</v>
      </c>
      <c r="D90" s="13"/>
      <c r="E90" s="13" t="s">
        <v>252</v>
      </c>
      <c r="F90" s="13"/>
      <c r="G90" s="13"/>
      <c r="H90" s="13"/>
      <c r="I90" s="13">
        <f>SUM(I84:I89)</f>
        <v>0</v>
      </c>
      <c r="P90">
        <f>ROUND(SUM(P84:P89),2)</f>
        <v>0</v>
      </c>
    </row>
    <row r="92" spans="1:9" ht="12.75" customHeight="1">
      <c r="A92" s="7"/>
      <c r="B92" s="7"/>
      <c r="C92" s="7" t="s">
        <v>41</v>
      </c>
      <c r="D92" s="7"/>
      <c r="E92" s="7" t="s">
        <v>259</v>
      </c>
      <c r="F92" s="7"/>
      <c r="G92" s="9"/>
      <c r="H92" s="7"/>
      <c r="I92" s="9"/>
    </row>
    <row r="93" spans="1:16" ht="38.25">
      <c r="A93" s="6">
        <v>23</v>
      </c>
      <c r="B93" s="6" t="s">
        <v>47</v>
      </c>
      <c r="C93" s="6" t="s">
        <v>260</v>
      </c>
      <c r="D93" s="6" t="s">
        <v>49</v>
      </c>
      <c r="E93" s="6" t="s">
        <v>261</v>
      </c>
      <c r="F93" s="6" t="s">
        <v>80</v>
      </c>
      <c r="G93" s="8">
        <v>55.364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89.25">
      <c r="E94" s="12" t="s">
        <v>262</v>
      </c>
    </row>
    <row r="95" ht="63.75">
      <c r="E95" s="12" t="s">
        <v>263</v>
      </c>
    </row>
    <row r="96" spans="1:16" ht="25.5">
      <c r="A96" s="6">
        <v>24</v>
      </c>
      <c r="B96" s="6" t="s">
        <v>47</v>
      </c>
      <c r="C96" s="6" t="s">
        <v>264</v>
      </c>
      <c r="D96" s="6" t="s">
        <v>49</v>
      </c>
      <c r="E96" s="6" t="s">
        <v>265</v>
      </c>
      <c r="F96" s="6" t="s">
        <v>80</v>
      </c>
      <c r="G96" s="8">
        <v>34.066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89.25">
      <c r="E97" s="12" t="s">
        <v>266</v>
      </c>
    </row>
    <row r="98" ht="63.75">
      <c r="E98" s="12" t="s">
        <v>263</v>
      </c>
    </row>
    <row r="99" spans="1:16" ht="25.5">
      <c r="A99" s="6">
        <v>25</v>
      </c>
      <c r="B99" s="6" t="s">
        <v>47</v>
      </c>
      <c r="C99" s="6" t="s">
        <v>267</v>
      </c>
      <c r="D99" s="6" t="s">
        <v>49</v>
      </c>
      <c r="E99" s="6" t="s">
        <v>268</v>
      </c>
      <c r="F99" s="6" t="s">
        <v>80</v>
      </c>
      <c r="G99" s="8">
        <v>376.652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14.75">
      <c r="E100" s="12" t="s">
        <v>269</v>
      </c>
    </row>
    <row r="101" ht="63.75">
      <c r="E101" s="12" t="s">
        <v>263</v>
      </c>
    </row>
    <row r="102" spans="1:16" ht="25.5">
      <c r="A102" s="6">
        <v>26</v>
      </c>
      <c r="B102" s="6" t="s">
        <v>47</v>
      </c>
      <c r="C102" s="6" t="s">
        <v>270</v>
      </c>
      <c r="D102" s="6" t="s">
        <v>49</v>
      </c>
      <c r="E102" s="6" t="s">
        <v>271</v>
      </c>
      <c r="F102" s="6" t="s">
        <v>80</v>
      </c>
      <c r="G102" s="8">
        <v>596.504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89.25">
      <c r="E103" s="12" t="s">
        <v>272</v>
      </c>
    </row>
    <row r="104" ht="63.75">
      <c r="E104" s="12" t="s">
        <v>263</v>
      </c>
    </row>
    <row r="105" spans="1:16" ht="25.5">
      <c r="A105" s="6">
        <v>27</v>
      </c>
      <c r="B105" s="6" t="s">
        <v>47</v>
      </c>
      <c r="C105" s="6" t="s">
        <v>273</v>
      </c>
      <c r="D105" s="6" t="s">
        <v>49</v>
      </c>
      <c r="E105" s="6" t="s">
        <v>274</v>
      </c>
      <c r="F105" s="6" t="s">
        <v>95</v>
      </c>
      <c r="G105" s="8">
        <v>22.1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25.5">
      <c r="E106" s="12" t="s">
        <v>275</v>
      </c>
    </row>
    <row r="107" ht="63.75">
      <c r="E107" s="12" t="s">
        <v>276</v>
      </c>
    </row>
    <row r="108" spans="1:16" ht="25.5">
      <c r="A108" s="6">
        <v>28</v>
      </c>
      <c r="B108" s="6" t="s">
        <v>47</v>
      </c>
      <c r="C108" s="6" t="s">
        <v>277</v>
      </c>
      <c r="D108" s="6" t="s">
        <v>49</v>
      </c>
      <c r="E108" s="6" t="s">
        <v>278</v>
      </c>
      <c r="F108" s="6" t="s">
        <v>80</v>
      </c>
      <c r="G108" s="8">
        <v>68.445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25.5">
      <c r="E109" s="12" t="s">
        <v>279</v>
      </c>
    </row>
    <row r="110" ht="63.75">
      <c r="E110" s="12" t="s">
        <v>263</v>
      </c>
    </row>
    <row r="111" spans="1:16" ht="12.75" customHeight="1">
      <c r="A111" s="13"/>
      <c r="B111" s="13"/>
      <c r="C111" s="13" t="s">
        <v>41</v>
      </c>
      <c r="D111" s="13"/>
      <c r="E111" s="13" t="s">
        <v>259</v>
      </c>
      <c r="F111" s="13"/>
      <c r="G111" s="13"/>
      <c r="H111" s="13"/>
      <c r="I111" s="13">
        <f>SUM(I93:I110)</f>
        <v>0</v>
      </c>
      <c r="P111">
        <f>ROUND(SUM(P93:P110),2)</f>
        <v>0</v>
      </c>
    </row>
    <row r="113" spans="1:9" ht="12.75" customHeight="1">
      <c r="A113" s="7"/>
      <c r="B113" s="7"/>
      <c r="C113" s="7" t="s">
        <v>42</v>
      </c>
      <c r="D113" s="7"/>
      <c r="E113" s="7" t="s">
        <v>280</v>
      </c>
      <c r="F113" s="7"/>
      <c r="G113" s="9"/>
      <c r="H113" s="7"/>
      <c r="I113" s="9"/>
    </row>
    <row r="114" spans="1:16" ht="25.5">
      <c r="A114" s="6">
        <v>29</v>
      </c>
      <c r="B114" s="6" t="s">
        <v>47</v>
      </c>
      <c r="C114" s="6" t="s">
        <v>281</v>
      </c>
      <c r="D114" s="6" t="s">
        <v>49</v>
      </c>
      <c r="E114" s="6" t="s">
        <v>282</v>
      </c>
      <c r="F114" s="6" t="s">
        <v>80</v>
      </c>
      <c r="G114" s="8">
        <v>76.125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51">
      <c r="E115" s="12" t="s">
        <v>283</v>
      </c>
    </row>
    <row r="116" ht="38.25">
      <c r="E116" s="12" t="s">
        <v>284</v>
      </c>
    </row>
    <row r="117" spans="1:16" ht="25.5">
      <c r="A117" s="6">
        <v>30</v>
      </c>
      <c r="B117" s="6" t="s">
        <v>47</v>
      </c>
      <c r="C117" s="6" t="s">
        <v>285</v>
      </c>
      <c r="D117" s="6" t="s">
        <v>49</v>
      </c>
      <c r="E117" s="6" t="s">
        <v>286</v>
      </c>
      <c r="F117" s="6" t="s">
        <v>80</v>
      </c>
      <c r="G117" s="8">
        <v>376.652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114.75">
      <c r="E118" s="12" t="s">
        <v>287</v>
      </c>
    </row>
    <row r="119" ht="38.25">
      <c r="E119" s="12" t="s">
        <v>284</v>
      </c>
    </row>
    <row r="120" spans="1:16" ht="12.75" customHeight="1">
      <c r="A120" s="13"/>
      <c r="B120" s="13"/>
      <c r="C120" s="13" t="s">
        <v>42</v>
      </c>
      <c r="D120" s="13"/>
      <c r="E120" s="13" t="s">
        <v>280</v>
      </c>
      <c r="F120" s="13"/>
      <c r="G120" s="13"/>
      <c r="H120" s="13"/>
      <c r="I120" s="13">
        <f>SUM(I114:I119)</f>
        <v>0</v>
      </c>
      <c r="P120">
        <f>ROUND(SUM(P114:P119),2)</f>
        <v>0</v>
      </c>
    </row>
    <row r="122" spans="1:9" ht="12.75" customHeight="1">
      <c r="A122" s="7"/>
      <c r="B122" s="7"/>
      <c r="C122" s="7" t="s">
        <v>44</v>
      </c>
      <c r="D122" s="7"/>
      <c r="E122" s="7" t="s">
        <v>140</v>
      </c>
      <c r="F122" s="7"/>
      <c r="G122" s="9"/>
      <c r="H122" s="7"/>
      <c r="I122" s="9"/>
    </row>
    <row r="123" spans="1:16" ht="25.5">
      <c r="A123" s="6">
        <v>31</v>
      </c>
      <c r="B123" s="6" t="s">
        <v>47</v>
      </c>
      <c r="C123" s="6" t="s">
        <v>288</v>
      </c>
      <c r="D123" s="6" t="s">
        <v>49</v>
      </c>
      <c r="E123" s="6" t="s">
        <v>289</v>
      </c>
      <c r="F123" s="6" t="s">
        <v>95</v>
      </c>
      <c r="G123" s="8">
        <v>57.676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25.5">
      <c r="E124" s="12" t="s">
        <v>290</v>
      </c>
    </row>
    <row r="125" ht="38.25">
      <c r="E125" s="12" t="s">
        <v>291</v>
      </c>
    </row>
    <row r="126" spans="1:16" ht="25.5">
      <c r="A126" s="6">
        <v>32</v>
      </c>
      <c r="B126" s="6" t="s">
        <v>47</v>
      </c>
      <c r="C126" s="6" t="s">
        <v>292</v>
      </c>
      <c r="D126" s="6" t="s">
        <v>49</v>
      </c>
      <c r="E126" s="6" t="s">
        <v>293</v>
      </c>
      <c r="F126" s="6" t="s">
        <v>95</v>
      </c>
      <c r="G126" s="8">
        <v>23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2" t="s">
        <v>294</v>
      </c>
    </row>
    <row r="128" ht="63.75">
      <c r="E128" s="12" t="s">
        <v>295</v>
      </c>
    </row>
    <row r="129" spans="1:16" ht="25.5">
      <c r="A129" s="6">
        <v>33</v>
      </c>
      <c r="B129" s="6" t="s">
        <v>47</v>
      </c>
      <c r="C129" s="6" t="s">
        <v>296</v>
      </c>
      <c r="D129" s="6" t="s">
        <v>49</v>
      </c>
      <c r="E129" s="6" t="s">
        <v>297</v>
      </c>
      <c r="F129" s="6" t="s">
        <v>95</v>
      </c>
      <c r="G129" s="8">
        <v>33.12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ht="25.5">
      <c r="E130" s="12" t="s">
        <v>298</v>
      </c>
    </row>
    <row r="131" ht="25.5">
      <c r="E131" s="12" t="s">
        <v>299</v>
      </c>
    </row>
    <row r="132" spans="1:16" ht="25.5">
      <c r="A132" s="6">
        <v>34</v>
      </c>
      <c r="B132" s="6" t="s">
        <v>47</v>
      </c>
      <c r="C132" s="6" t="s">
        <v>300</v>
      </c>
      <c r="D132" s="6" t="s">
        <v>49</v>
      </c>
      <c r="E132" s="6" t="s">
        <v>301</v>
      </c>
      <c r="F132" s="6" t="s">
        <v>95</v>
      </c>
      <c r="G132" s="8">
        <v>29.52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63.75">
      <c r="E133" s="12" t="s">
        <v>302</v>
      </c>
    </row>
    <row r="134" ht="25.5">
      <c r="E134" s="12" t="s">
        <v>303</v>
      </c>
    </row>
    <row r="135" spans="1:16" ht="25.5">
      <c r="A135" s="6">
        <v>35</v>
      </c>
      <c r="B135" s="6" t="s">
        <v>47</v>
      </c>
      <c r="C135" s="6" t="s">
        <v>304</v>
      </c>
      <c r="D135" s="6" t="s">
        <v>49</v>
      </c>
      <c r="E135" s="6" t="s">
        <v>305</v>
      </c>
      <c r="F135" s="6" t="s">
        <v>71</v>
      </c>
      <c r="G135" s="8">
        <v>0.074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25.5">
      <c r="E136" s="12" t="s">
        <v>306</v>
      </c>
    </row>
    <row r="137" ht="25.5">
      <c r="E137" s="12" t="s">
        <v>307</v>
      </c>
    </row>
    <row r="138" spans="1:16" ht="25.5">
      <c r="A138" s="6">
        <v>36</v>
      </c>
      <c r="B138" s="6" t="s">
        <v>47</v>
      </c>
      <c r="C138" s="6" t="s">
        <v>308</v>
      </c>
      <c r="D138" s="6" t="s">
        <v>49</v>
      </c>
      <c r="E138" s="6" t="s">
        <v>309</v>
      </c>
      <c r="F138" s="6" t="s">
        <v>71</v>
      </c>
      <c r="G138" s="8">
        <v>0.39</v>
      </c>
      <c r="H138" s="11"/>
      <c r="I138" s="10">
        <f>ROUND((H138*G138),2)</f>
        <v>0</v>
      </c>
      <c r="O138">
        <f>rekapitulace!H6</f>
        <v>0</v>
      </c>
      <c r="P138">
        <f>O138/100*I138</f>
        <v>0</v>
      </c>
    </row>
    <row r="139" ht="76.5">
      <c r="E139" s="12" t="s">
        <v>310</v>
      </c>
    </row>
    <row r="140" ht="38.25">
      <c r="E140" s="12" t="s">
        <v>176</v>
      </c>
    </row>
    <row r="141" spans="1:16" ht="25.5">
      <c r="A141" s="6">
        <v>37</v>
      </c>
      <c r="B141" s="6" t="s">
        <v>47</v>
      </c>
      <c r="C141" s="6" t="s">
        <v>311</v>
      </c>
      <c r="D141" s="6" t="s">
        <v>49</v>
      </c>
      <c r="E141" s="6" t="s">
        <v>312</v>
      </c>
      <c r="F141" s="6" t="s">
        <v>95</v>
      </c>
      <c r="G141" s="8">
        <v>62.64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ht="63.75">
      <c r="E142" s="12" t="s">
        <v>313</v>
      </c>
    </row>
    <row r="143" ht="38.25">
      <c r="E143" s="12" t="s">
        <v>176</v>
      </c>
    </row>
    <row r="144" spans="1:16" ht="25.5">
      <c r="A144" s="6">
        <v>38</v>
      </c>
      <c r="B144" s="6" t="s">
        <v>47</v>
      </c>
      <c r="C144" s="6" t="s">
        <v>314</v>
      </c>
      <c r="D144" s="6" t="s">
        <v>49</v>
      </c>
      <c r="E144" s="6" t="s">
        <v>315</v>
      </c>
      <c r="F144" s="6" t="s">
        <v>95</v>
      </c>
      <c r="G144" s="8">
        <v>84.16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89.25">
      <c r="E145" s="12" t="s">
        <v>316</v>
      </c>
    </row>
    <row r="146" ht="25.5">
      <c r="E146" s="12" t="s">
        <v>307</v>
      </c>
    </row>
    <row r="147" spans="1:16" ht="25.5">
      <c r="A147" s="6">
        <v>39</v>
      </c>
      <c r="B147" s="6" t="s">
        <v>47</v>
      </c>
      <c r="C147" s="6" t="s">
        <v>317</v>
      </c>
      <c r="D147" s="6" t="s">
        <v>49</v>
      </c>
      <c r="E147" s="6" t="s">
        <v>318</v>
      </c>
      <c r="F147" s="6" t="s">
        <v>95</v>
      </c>
      <c r="G147" s="8">
        <v>8</v>
      </c>
      <c r="H147" s="11"/>
      <c r="I147" s="10">
        <f>ROUND((H147*G147),2)</f>
        <v>0</v>
      </c>
      <c r="O147">
        <f>rekapitulace!H8</f>
        <v>21</v>
      </c>
      <c r="P147">
        <f>O147/100*I147</f>
        <v>0</v>
      </c>
    </row>
    <row r="148" ht="12.75">
      <c r="E148" s="12" t="s">
        <v>319</v>
      </c>
    </row>
    <row r="149" ht="76.5">
      <c r="E149" s="12" t="s">
        <v>320</v>
      </c>
    </row>
    <row r="150" spans="1:16" ht="25.5">
      <c r="A150" s="6">
        <v>40</v>
      </c>
      <c r="B150" s="6" t="s">
        <v>47</v>
      </c>
      <c r="C150" s="6" t="s">
        <v>321</v>
      </c>
      <c r="D150" s="6" t="s">
        <v>49</v>
      </c>
      <c r="E150" s="6" t="s">
        <v>322</v>
      </c>
      <c r="F150" s="6" t="s">
        <v>323</v>
      </c>
      <c r="G150" s="8">
        <v>30</v>
      </c>
      <c r="H150" s="11"/>
      <c r="I150" s="10">
        <f>ROUND((H150*G150),2)</f>
        <v>0</v>
      </c>
      <c r="O150">
        <f>rekapitulace!H8</f>
        <v>21</v>
      </c>
      <c r="P150">
        <f>O150/100*I150</f>
        <v>0</v>
      </c>
    </row>
    <row r="151" ht="25.5">
      <c r="E151" s="12" t="s">
        <v>324</v>
      </c>
    </row>
    <row r="152" ht="409.5">
      <c r="E152" s="12" t="s">
        <v>325</v>
      </c>
    </row>
    <row r="153" spans="1:16" ht="25.5">
      <c r="A153" s="6">
        <v>41</v>
      </c>
      <c r="B153" s="6" t="s">
        <v>47</v>
      </c>
      <c r="C153" s="6" t="s">
        <v>326</v>
      </c>
      <c r="D153" s="6" t="s">
        <v>49</v>
      </c>
      <c r="E153" s="6" t="s">
        <v>327</v>
      </c>
      <c r="F153" s="6" t="s">
        <v>80</v>
      </c>
      <c r="G153" s="8">
        <v>298.252</v>
      </c>
      <c r="H153" s="11"/>
      <c r="I153" s="10">
        <f>ROUND((H153*G153),2)</f>
        <v>0</v>
      </c>
      <c r="O153">
        <f>rekapitulace!H8</f>
        <v>21</v>
      </c>
      <c r="P153">
        <f>O153/100*I153</f>
        <v>0</v>
      </c>
    </row>
    <row r="154" ht="89.25">
      <c r="E154" s="12" t="s">
        <v>328</v>
      </c>
    </row>
    <row r="155" ht="12.75">
      <c r="E155" s="12" t="s">
        <v>329</v>
      </c>
    </row>
    <row r="156" spans="1:16" ht="25.5">
      <c r="A156" s="6">
        <v>42</v>
      </c>
      <c r="B156" s="6" t="s">
        <v>47</v>
      </c>
      <c r="C156" s="6" t="s">
        <v>330</v>
      </c>
      <c r="D156" s="6" t="s">
        <v>49</v>
      </c>
      <c r="E156" s="6" t="s">
        <v>331</v>
      </c>
      <c r="F156" s="6" t="s">
        <v>71</v>
      </c>
      <c r="G156" s="8">
        <v>24.946</v>
      </c>
      <c r="H156" s="11"/>
      <c r="I156" s="10">
        <f>ROUND((H156*G156),2)</f>
        <v>0</v>
      </c>
      <c r="O156">
        <f>rekapitulace!H8</f>
        <v>21</v>
      </c>
      <c r="P156">
        <f>O156/100*I156</f>
        <v>0</v>
      </c>
    </row>
    <row r="157" ht="114.75">
      <c r="E157" s="12" t="s">
        <v>332</v>
      </c>
    </row>
    <row r="158" ht="102">
      <c r="E158" s="12" t="s">
        <v>333</v>
      </c>
    </row>
    <row r="159" spans="1:16" ht="25.5">
      <c r="A159" s="6">
        <v>43</v>
      </c>
      <c r="B159" s="6" t="s">
        <v>47</v>
      </c>
      <c r="C159" s="6" t="s">
        <v>334</v>
      </c>
      <c r="D159" s="6" t="s">
        <v>49</v>
      </c>
      <c r="E159" s="6" t="s">
        <v>335</v>
      </c>
      <c r="F159" s="6" t="s">
        <v>71</v>
      </c>
      <c r="G159" s="8">
        <v>14.249</v>
      </c>
      <c r="H159" s="11"/>
      <c r="I159" s="10">
        <f>ROUND((H159*G159),2)</f>
        <v>0</v>
      </c>
      <c r="O159">
        <f>rekapitulace!H8</f>
        <v>21</v>
      </c>
      <c r="P159">
        <f>O159/100*I159</f>
        <v>0</v>
      </c>
    </row>
    <row r="160" ht="25.5">
      <c r="E160" s="12" t="s">
        <v>336</v>
      </c>
    </row>
    <row r="161" ht="102">
      <c r="E161" s="12" t="s">
        <v>333</v>
      </c>
    </row>
    <row r="162" spans="1:16" ht="25.5">
      <c r="A162" s="6">
        <v>44</v>
      </c>
      <c r="B162" s="6" t="s">
        <v>47</v>
      </c>
      <c r="C162" s="6" t="s">
        <v>337</v>
      </c>
      <c r="D162" s="6" t="s">
        <v>49</v>
      </c>
      <c r="E162" s="6" t="s">
        <v>338</v>
      </c>
      <c r="F162" s="6" t="s">
        <v>71</v>
      </c>
      <c r="G162" s="8">
        <v>7.536</v>
      </c>
      <c r="H162" s="11"/>
      <c r="I162" s="10">
        <f>ROUND((H162*G162),2)</f>
        <v>0</v>
      </c>
      <c r="O162">
        <f>rekapitulace!H8</f>
        <v>21</v>
      </c>
      <c r="P162">
        <f>O162/100*I162</f>
        <v>0</v>
      </c>
    </row>
    <row r="163" ht="140.25">
      <c r="E163" s="12" t="s">
        <v>339</v>
      </c>
    </row>
    <row r="164" ht="102">
      <c r="E164" s="12" t="s">
        <v>333</v>
      </c>
    </row>
    <row r="165" spans="1:16" ht="25.5">
      <c r="A165" s="6">
        <v>45</v>
      </c>
      <c r="B165" s="6" t="s">
        <v>47</v>
      </c>
      <c r="C165" s="6" t="s">
        <v>340</v>
      </c>
      <c r="D165" s="6" t="s">
        <v>49</v>
      </c>
      <c r="E165" s="6" t="s">
        <v>341</v>
      </c>
      <c r="F165" s="6" t="s">
        <v>95</v>
      </c>
      <c r="G165" s="8">
        <v>8</v>
      </c>
      <c r="H165" s="11"/>
      <c r="I165" s="10">
        <f>ROUND((H165*G165),2)</f>
        <v>0</v>
      </c>
      <c r="O165">
        <f>rekapitulace!H8</f>
        <v>21</v>
      </c>
      <c r="P165">
        <f>O165/100*I165</f>
        <v>0</v>
      </c>
    </row>
    <row r="166" ht="12.75">
      <c r="E166" s="12" t="s">
        <v>319</v>
      </c>
    </row>
    <row r="167" ht="63.75">
      <c r="E167" s="12" t="s">
        <v>342</v>
      </c>
    </row>
    <row r="168" spans="1:16" ht="25.5">
      <c r="A168" s="6">
        <v>46</v>
      </c>
      <c r="B168" s="6" t="s">
        <v>47</v>
      </c>
      <c r="C168" s="6" t="s">
        <v>343</v>
      </c>
      <c r="D168" s="6" t="s">
        <v>49</v>
      </c>
      <c r="E168" s="6" t="s">
        <v>344</v>
      </c>
      <c r="F168" s="6" t="s">
        <v>80</v>
      </c>
      <c r="G168" s="8">
        <v>139.4</v>
      </c>
      <c r="H168" s="11"/>
      <c r="I168" s="10">
        <f>ROUND((H168*G168),2)</f>
        <v>0</v>
      </c>
      <c r="O168">
        <f>rekapitulace!H8</f>
        <v>21</v>
      </c>
      <c r="P168">
        <f>O168/100*I168</f>
        <v>0</v>
      </c>
    </row>
    <row r="169" ht="25.5">
      <c r="E169" s="12" t="s">
        <v>345</v>
      </c>
    </row>
    <row r="170" ht="76.5">
      <c r="E170" s="12" t="s">
        <v>346</v>
      </c>
    </row>
    <row r="171" spans="1:16" ht="25.5">
      <c r="A171" s="6">
        <v>47</v>
      </c>
      <c r="B171" s="6" t="s">
        <v>47</v>
      </c>
      <c r="C171" s="6" t="s">
        <v>347</v>
      </c>
      <c r="D171" s="6" t="s">
        <v>49</v>
      </c>
      <c r="E171" s="6" t="s">
        <v>348</v>
      </c>
      <c r="F171" s="6" t="s">
        <v>80</v>
      </c>
      <c r="G171" s="8">
        <v>311.784</v>
      </c>
      <c r="H171" s="11"/>
      <c r="I171" s="10">
        <f>ROUND((H171*G171),2)</f>
        <v>0</v>
      </c>
      <c r="O171">
        <f>rekapitulace!H8</f>
        <v>21</v>
      </c>
      <c r="P171">
        <f>O171/100*I171</f>
        <v>0</v>
      </c>
    </row>
    <row r="172" ht="127.5">
      <c r="E172" s="12" t="s">
        <v>349</v>
      </c>
    </row>
    <row r="173" ht="76.5">
      <c r="E173" s="12" t="s">
        <v>346</v>
      </c>
    </row>
    <row r="174" spans="1:16" ht="12.75" customHeight="1">
      <c r="A174" s="13"/>
      <c r="B174" s="13"/>
      <c r="C174" s="13" t="s">
        <v>44</v>
      </c>
      <c r="D174" s="13"/>
      <c r="E174" s="13" t="s">
        <v>140</v>
      </c>
      <c r="F174" s="13"/>
      <c r="G174" s="13"/>
      <c r="H174" s="13"/>
      <c r="I174" s="13">
        <f>SUM(I123:I173)</f>
        <v>0</v>
      </c>
      <c r="P174">
        <f>ROUND(SUM(P123:P173),2)</f>
        <v>0</v>
      </c>
    </row>
    <row r="176" spans="1:16" ht="12.75" customHeight="1">
      <c r="A176" s="13"/>
      <c r="B176" s="13"/>
      <c r="C176" s="13"/>
      <c r="D176" s="13"/>
      <c r="E176" s="13" t="s">
        <v>64</v>
      </c>
      <c r="F176" s="13"/>
      <c r="G176" s="13"/>
      <c r="H176" s="13"/>
      <c r="I176" s="13">
        <f>+I30+I45+I60+I81+I90+I111+I120+I174</f>
        <v>0</v>
      </c>
      <c r="P176">
        <f>+P30+P45+P60+P81+P90+P111+P120+P174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350</v>
      </c>
      <c r="D5" s="5"/>
      <c r="E5" s="5" t="s">
        <v>351</v>
      </c>
    </row>
    <row r="6" spans="1:5" ht="12.75" customHeight="1">
      <c r="A6" t="s">
        <v>18</v>
      </c>
      <c r="C6" s="5" t="s">
        <v>352</v>
      </c>
      <c r="D6" s="5"/>
      <c r="E6" s="5" t="s">
        <v>353</v>
      </c>
    </row>
    <row r="7" spans="3:5" ht="12.75" customHeight="1">
      <c r="C7" s="5"/>
      <c r="D7" s="5"/>
      <c r="E7" s="5"/>
    </row>
    <row r="8" spans="1:16" ht="12.75" customHeight="1">
      <c r="A8" s="14" t="s">
        <v>25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/>
      <c r="O8" t="s">
        <v>36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34</v>
      </c>
      <c r="I9" s="4" t="s">
        <v>35</v>
      </c>
      <c r="O9" t="s">
        <v>11</v>
      </c>
    </row>
    <row r="10" spans="1:9" ht="14.25">
      <c r="A10" s="4" t="s">
        <v>26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354</v>
      </c>
      <c r="D12" s="6" t="s">
        <v>49</v>
      </c>
      <c r="E12" s="6" t="s">
        <v>355</v>
      </c>
      <c r="F12" s="6" t="s">
        <v>143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356</v>
      </c>
    </row>
    <row r="14" ht="12.75">
      <c r="E14" s="12" t="s">
        <v>61</v>
      </c>
    </row>
    <row r="15" spans="1:16" ht="12.75" customHeight="1">
      <c r="A15" s="13"/>
      <c r="B15" s="13"/>
      <c r="C15" s="13" t="s">
        <v>46</v>
      </c>
      <c r="D15" s="13"/>
      <c r="E15" s="13" t="s">
        <v>45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41</v>
      </c>
      <c r="D17" s="7"/>
      <c r="E17" s="7" t="s">
        <v>259</v>
      </c>
      <c r="F17" s="7"/>
      <c r="G17" s="9"/>
      <c r="H17" s="7"/>
      <c r="I17" s="9"/>
    </row>
    <row r="18" spans="1:16" ht="25.5">
      <c r="A18" s="6">
        <v>2</v>
      </c>
      <c r="B18" s="6" t="s">
        <v>47</v>
      </c>
      <c r="C18" s="6" t="s">
        <v>357</v>
      </c>
      <c r="D18" s="6" t="s">
        <v>49</v>
      </c>
      <c r="E18" s="6" t="s">
        <v>358</v>
      </c>
      <c r="F18" s="6" t="s">
        <v>80</v>
      </c>
      <c r="G18" s="8">
        <v>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5.5">
      <c r="E19" s="12" t="s">
        <v>359</v>
      </c>
    </row>
    <row r="20" ht="63.75">
      <c r="E20" s="12" t="s">
        <v>263</v>
      </c>
    </row>
    <row r="21" spans="1:16" ht="12.75" customHeight="1">
      <c r="A21" s="13"/>
      <c r="B21" s="13"/>
      <c r="C21" s="13" t="s">
        <v>41</v>
      </c>
      <c r="D21" s="13"/>
      <c r="E21" s="13" t="s">
        <v>259</v>
      </c>
      <c r="F21" s="13"/>
      <c r="G21" s="13"/>
      <c r="H21" s="13"/>
      <c r="I21" s="13">
        <f>SUM(I18:I20)</f>
        <v>0</v>
      </c>
      <c r="P21">
        <f>ROUND(SUM(P18:P20),2)</f>
        <v>0</v>
      </c>
    </row>
    <row r="23" spans="1:9" ht="12.75" customHeight="1">
      <c r="A23" s="7"/>
      <c r="B23" s="7"/>
      <c r="C23" s="7" t="s">
        <v>42</v>
      </c>
      <c r="D23" s="7"/>
      <c r="E23" s="7" t="s">
        <v>280</v>
      </c>
      <c r="F23" s="7"/>
      <c r="G23" s="9"/>
      <c r="H23" s="7"/>
      <c r="I23" s="9"/>
    </row>
    <row r="24" spans="1:16" ht="25.5">
      <c r="A24" s="6">
        <v>3</v>
      </c>
      <c r="B24" s="6" t="s">
        <v>47</v>
      </c>
      <c r="C24" s="6" t="s">
        <v>360</v>
      </c>
      <c r="D24" s="6" t="s">
        <v>49</v>
      </c>
      <c r="E24" s="6" t="s">
        <v>361</v>
      </c>
      <c r="F24" s="6" t="s">
        <v>95</v>
      </c>
      <c r="G24" s="8">
        <v>33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362</v>
      </c>
    </row>
    <row r="26" ht="12.75">
      <c r="E26" s="12" t="s">
        <v>49</v>
      </c>
    </row>
    <row r="27" spans="1:16" ht="25.5">
      <c r="A27" s="6">
        <v>4</v>
      </c>
      <c r="B27" s="6" t="s">
        <v>47</v>
      </c>
      <c r="C27" s="6" t="s">
        <v>363</v>
      </c>
      <c r="D27" s="6" t="s">
        <v>49</v>
      </c>
      <c r="E27" s="6" t="s">
        <v>364</v>
      </c>
      <c r="F27" s="6" t="s">
        <v>143</v>
      </c>
      <c r="G27" s="8">
        <v>8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365</v>
      </c>
    </row>
    <row r="29" ht="12.75">
      <c r="E29" s="12" t="s">
        <v>49</v>
      </c>
    </row>
    <row r="30" spans="1:16" ht="25.5">
      <c r="A30" s="6">
        <v>5</v>
      </c>
      <c r="B30" s="6" t="s">
        <v>47</v>
      </c>
      <c r="C30" s="6" t="s">
        <v>366</v>
      </c>
      <c r="D30" s="6" t="s">
        <v>49</v>
      </c>
      <c r="E30" s="6" t="s">
        <v>367</v>
      </c>
      <c r="F30" s="6" t="s">
        <v>143</v>
      </c>
      <c r="G30" s="8">
        <v>3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368</v>
      </c>
    </row>
    <row r="32" ht="12.75">
      <c r="E32" s="12" t="s">
        <v>49</v>
      </c>
    </row>
    <row r="33" spans="1:16" ht="12.75" customHeight="1">
      <c r="A33" s="13"/>
      <c r="B33" s="13"/>
      <c r="C33" s="13" t="s">
        <v>42</v>
      </c>
      <c r="D33" s="13"/>
      <c r="E33" s="13" t="s">
        <v>280</v>
      </c>
      <c r="F33" s="13"/>
      <c r="G33" s="13"/>
      <c r="H33" s="13"/>
      <c r="I33" s="13">
        <f>SUM(I24:I32)</f>
        <v>0</v>
      </c>
      <c r="P33">
        <f>ROUND(SUM(P24:P32),2)</f>
        <v>0</v>
      </c>
    </row>
    <row r="35" spans="1:9" ht="12.75" customHeight="1">
      <c r="A35" s="7"/>
      <c r="B35" s="7"/>
      <c r="C35" s="7" t="s">
        <v>43</v>
      </c>
      <c r="D35" s="7"/>
      <c r="E35" s="7" t="s">
        <v>369</v>
      </c>
      <c r="F35" s="7"/>
      <c r="G35" s="9"/>
      <c r="H35" s="7"/>
      <c r="I35" s="9"/>
    </row>
    <row r="36" spans="1:16" ht="25.5">
      <c r="A36" s="6">
        <v>6</v>
      </c>
      <c r="B36" s="6" t="s">
        <v>47</v>
      </c>
      <c r="C36" s="6" t="s">
        <v>370</v>
      </c>
      <c r="D36" s="6" t="s">
        <v>49</v>
      </c>
      <c r="E36" s="6" t="s">
        <v>371</v>
      </c>
      <c r="F36" s="6" t="s">
        <v>95</v>
      </c>
      <c r="G36" s="8">
        <v>33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372</v>
      </c>
    </row>
    <row r="38" ht="242.25">
      <c r="E38" s="12" t="s">
        <v>373</v>
      </c>
    </row>
    <row r="39" spans="1:16" ht="12.75" customHeight="1">
      <c r="A39" s="13"/>
      <c r="B39" s="13"/>
      <c r="C39" s="13" t="s">
        <v>43</v>
      </c>
      <c r="D39" s="13"/>
      <c r="E39" s="13" t="s">
        <v>369</v>
      </c>
      <c r="F39" s="13"/>
      <c r="G39" s="13"/>
      <c r="H39" s="13"/>
      <c r="I39" s="13">
        <f>SUM(I36:I38)</f>
        <v>0</v>
      </c>
      <c r="P39">
        <f>ROUND(SUM(P36:P38),2)</f>
        <v>0</v>
      </c>
    </row>
    <row r="41" spans="1:9" ht="12.75" customHeight="1">
      <c r="A41" s="7"/>
      <c r="B41" s="7"/>
      <c r="C41" s="7" t="s">
        <v>44</v>
      </c>
      <c r="D41" s="7"/>
      <c r="E41" s="7" t="s">
        <v>140</v>
      </c>
      <c r="F41" s="7"/>
      <c r="G41" s="9"/>
      <c r="H41" s="7"/>
      <c r="I41" s="9"/>
    </row>
    <row r="42" spans="1:16" ht="25.5">
      <c r="A42" s="6">
        <v>7</v>
      </c>
      <c r="B42" s="6" t="s">
        <v>47</v>
      </c>
      <c r="C42" s="6" t="s">
        <v>374</v>
      </c>
      <c r="D42" s="6" t="s">
        <v>49</v>
      </c>
      <c r="E42" s="6" t="s">
        <v>375</v>
      </c>
      <c r="F42" s="6" t="s">
        <v>95</v>
      </c>
      <c r="G42" s="8">
        <v>20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376</v>
      </c>
    </row>
    <row r="44" ht="25.5">
      <c r="E44" s="12" t="s">
        <v>303</v>
      </c>
    </row>
    <row r="45" spans="1:16" ht="25.5">
      <c r="A45" s="6">
        <v>8</v>
      </c>
      <c r="B45" s="6" t="s">
        <v>47</v>
      </c>
      <c r="C45" s="6" t="s">
        <v>377</v>
      </c>
      <c r="D45" s="6" t="s">
        <v>49</v>
      </c>
      <c r="E45" s="6" t="s">
        <v>378</v>
      </c>
      <c r="F45" s="6" t="s">
        <v>71</v>
      </c>
      <c r="G45" s="8">
        <v>0.111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379</v>
      </c>
    </row>
    <row r="47" ht="76.5">
      <c r="E47" s="12" t="s">
        <v>380</v>
      </c>
    </row>
    <row r="48" spans="1:16" ht="12.75" customHeight="1">
      <c r="A48" s="13"/>
      <c r="B48" s="13"/>
      <c r="C48" s="13" t="s">
        <v>44</v>
      </c>
      <c r="D48" s="13"/>
      <c r="E48" s="13" t="s">
        <v>140</v>
      </c>
      <c r="F48" s="13"/>
      <c r="G48" s="13"/>
      <c r="H48" s="13"/>
      <c r="I48" s="13">
        <f>SUM(I42:I47)</f>
        <v>0</v>
      </c>
      <c r="P48">
        <f>ROUND(SUM(P42:P47),2)</f>
        <v>0</v>
      </c>
    </row>
    <row r="50" spans="1:16" ht="12.75" customHeight="1">
      <c r="A50" s="13"/>
      <c r="B50" s="13"/>
      <c r="C50" s="13"/>
      <c r="D50" s="13"/>
      <c r="E50" s="13" t="s">
        <v>64</v>
      </c>
      <c r="F50" s="13"/>
      <c r="G50" s="13"/>
      <c r="H50" s="13"/>
      <c r="I50" s="13">
        <f>+I15+I21+I33+I39+I48</f>
        <v>0</v>
      </c>
      <c r="P50">
        <f>+P15+P21+P33+P39+P48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381</v>
      </c>
      <c r="D5" s="5"/>
      <c r="E5" s="5" t="s">
        <v>382</v>
      </c>
    </row>
    <row r="6" spans="1:5" ht="12.75" customHeight="1">
      <c r="A6" t="s">
        <v>18</v>
      </c>
      <c r="C6" s="5" t="s">
        <v>383</v>
      </c>
      <c r="D6" s="5"/>
      <c r="E6" s="5" t="s">
        <v>384</v>
      </c>
    </row>
    <row r="7" spans="3:5" ht="12.75" customHeight="1">
      <c r="C7" s="5"/>
      <c r="D7" s="5"/>
      <c r="E7" s="5"/>
    </row>
    <row r="8" spans="1:16" ht="12.75" customHeight="1">
      <c r="A8" s="14" t="s">
        <v>25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/>
      <c r="O8" t="s">
        <v>36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34</v>
      </c>
      <c r="I9" s="4" t="s">
        <v>35</v>
      </c>
      <c r="O9" t="s">
        <v>11</v>
      </c>
    </row>
    <row r="10" spans="1:9" ht="14.25">
      <c r="A10" s="4" t="s">
        <v>26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69</v>
      </c>
      <c r="D12" s="6" t="s">
        <v>49</v>
      </c>
      <c r="E12" s="6" t="s">
        <v>181</v>
      </c>
      <c r="F12" s="6" t="s">
        <v>71</v>
      </c>
      <c r="G12" s="8">
        <v>1.5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385</v>
      </c>
    </row>
    <row r="14" ht="25.5">
      <c r="E14" s="12" t="s">
        <v>73</v>
      </c>
    </row>
    <row r="15" spans="1:16" ht="25.5">
      <c r="A15" s="6">
        <v>2</v>
      </c>
      <c r="B15" s="6" t="s">
        <v>47</v>
      </c>
      <c r="C15" s="6" t="s">
        <v>354</v>
      </c>
      <c r="D15" s="6" t="s">
        <v>49</v>
      </c>
      <c r="E15" s="6" t="s">
        <v>355</v>
      </c>
      <c r="F15" s="6" t="s">
        <v>143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356</v>
      </c>
    </row>
    <row r="17" ht="12.75">
      <c r="E17" s="12" t="s">
        <v>61</v>
      </c>
    </row>
    <row r="18" spans="1:16" ht="12.75" customHeight="1">
      <c r="A18" s="13"/>
      <c r="B18" s="13"/>
      <c r="C18" s="13" t="s">
        <v>46</v>
      </c>
      <c r="D18" s="13"/>
      <c r="E18" s="13" t="s">
        <v>45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26</v>
      </c>
      <c r="D20" s="7"/>
      <c r="E20" s="7" t="s">
        <v>77</v>
      </c>
      <c r="F20" s="7"/>
      <c r="G20" s="9"/>
      <c r="H20" s="7"/>
      <c r="I20" s="9"/>
    </row>
    <row r="21" spans="1:16" ht="25.5">
      <c r="A21" s="6">
        <v>3</v>
      </c>
      <c r="B21" s="6" t="s">
        <v>47</v>
      </c>
      <c r="C21" s="6" t="s">
        <v>201</v>
      </c>
      <c r="D21" s="6" t="s">
        <v>49</v>
      </c>
      <c r="E21" s="6" t="s">
        <v>202</v>
      </c>
      <c r="F21" s="6" t="s">
        <v>71</v>
      </c>
      <c r="G21" s="8">
        <v>6.75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386</v>
      </c>
    </row>
    <row r="23" ht="318.75">
      <c r="E23" s="12" t="s">
        <v>204</v>
      </c>
    </row>
    <row r="24" spans="1:16" ht="25.5">
      <c r="A24" s="6">
        <v>4</v>
      </c>
      <c r="B24" s="6" t="s">
        <v>47</v>
      </c>
      <c r="C24" s="6" t="s">
        <v>387</v>
      </c>
      <c r="D24" s="6" t="s">
        <v>49</v>
      </c>
      <c r="E24" s="6" t="s">
        <v>388</v>
      </c>
      <c r="F24" s="6" t="s">
        <v>71</v>
      </c>
      <c r="G24" s="8">
        <v>5.25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389</v>
      </c>
    </row>
    <row r="26" ht="191.25">
      <c r="E26" s="12" t="s">
        <v>208</v>
      </c>
    </row>
    <row r="27" spans="1:16" ht="25.5">
      <c r="A27" s="6">
        <v>5</v>
      </c>
      <c r="B27" s="6" t="s">
        <v>47</v>
      </c>
      <c r="C27" s="6" t="s">
        <v>390</v>
      </c>
      <c r="D27" s="6" t="s">
        <v>49</v>
      </c>
      <c r="E27" s="6" t="s">
        <v>391</v>
      </c>
      <c r="F27" s="6" t="s">
        <v>71</v>
      </c>
      <c r="G27" s="8">
        <v>1.5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392</v>
      </c>
    </row>
    <row r="29" ht="191.25">
      <c r="E29" s="12" t="s">
        <v>208</v>
      </c>
    </row>
    <row r="30" spans="1:16" ht="25.5">
      <c r="A30" s="6">
        <v>6</v>
      </c>
      <c r="B30" s="6" t="s">
        <v>47</v>
      </c>
      <c r="C30" s="6" t="s">
        <v>209</v>
      </c>
      <c r="D30" s="6" t="s">
        <v>49</v>
      </c>
      <c r="E30" s="6" t="s">
        <v>210</v>
      </c>
      <c r="F30" s="6" t="s">
        <v>71</v>
      </c>
      <c r="G30" s="8">
        <v>5.25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393</v>
      </c>
    </row>
    <row r="32" ht="229.5">
      <c r="E32" s="12" t="s">
        <v>212</v>
      </c>
    </row>
    <row r="33" spans="1:16" ht="12.75" customHeight="1">
      <c r="A33" s="13"/>
      <c r="B33" s="13"/>
      <c r="C33" s="13" t="s">
        <v>26</v>
      </c>
      <c r="D33" s="13"/>
      <c r="E33" s="13" t="s">
        <v>77</v>
      </c>
      <c r="F33" s="13"/>
      <c r="G33" s="13"/>
      <c r="H33" s="13"/>
      <c r="I33" s="13">
        <f>SUM(I21:I32)</f>
        <v>0</v>
      </c>
      <c r="P33">
        <f>ROUND(SUM(P21:P32),2)</f>
        <v>0</v>
      </c>
    </row>
    <row r="35" spans="1:9" ht="12.75" customHeight="1">
      <c r="A35" s="7"/>
      <c r="B35" s="7"/>
      <c r="C35" s="7" t="s">
        <v>39</v>
      </c>
      <c r="D35" s="7"/>
      <c r="E35" s="7" t="s">
        <v>252</v>
      </c>
      <c r="F35" s="7"/>
      <c r="G35" s="9"/>
      <c r="H35" s="7"/>
      <c r="I35" s="9"/>
    </row>
    <row r="36" spans="1:16" ht="25.5">
      <c r="A36" s="6">
        <v>7</v>
      </c>
      <c r="B36" s="6" t="s">
        <v>47</v>
      </c>
      <c r="C36" s="6" t="s">
        <v>394</v>
      </c>
      <c r="D36" s="6" t="s">
        <v>49</v>
      </c>
      <c r="E36" s="6" t="s">
        <v>395</v>
      </c>
      <c r="F36" s="6" t="s">
        <v>71</v>
      </c>
      <c r="G36" s="8">
        <v>1.5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396</v>
      </c>
    </row>
    <row r="38" ht="38.25">
      <c r="E38" s="12" t="s">
        <v>397</v>
      </c>
    </row>
    <row r="39" spans="1:16" ht="12.75" customHeight="1">
      <c r="A39" s="13"/>
      <c r="B39" s="13"/>
      <c r="C39" s="13" t="s">
        <v>39</v>
      </c>
      <c r="D39" s="13"/>
      <c r="E39" s="13" t="s">
        <v>252</v>
      </c>
      <c r="F39" s="13"/>
      <c r="G39" s="13"/>
      <c r="H39" s="13"/>
      <c r="I39" s="13">
        <f>SUM(I36:I38)</f>
        <v>0</v>
      </c>
      <c r="P39">
        <f>ROUND(SUM(P36:P38),2)</f>
        <v>0</v>
      </c>
    </row>
    <row r="41" spans="1:9" ht="12.75" customHeight="1">
      <c r="A41" s="7"/>
      <c r="B41" s="7"/>
      <c r="C41" s="7" t="s">
        <v>42</v>
      </c>
      <c r="D41" s="7"/>
      <c r="E41" s="7" t="s">
        <v>280</v>
      </c>
      <c r="F41" s="7"/>
      <c r="G41" s="9"/>
      <c r="H41" s="7"/>
      <c r="I41" s="9"/>
    </row>
    <row r="42" spans="1:16" ht="25.5">
      <c r="A42" s="6">
        <v>8</v>
      </c>
      <c r="B42" s="6" t="s">
        <v>47</v>
      </c>
      <c r="C42" s="6" t="s">
        <v>360</v>
      </c>
      <c r="D42" s="6" t="s">
        <v>49</v>
      </c>
      <c r="E42" s="6" t="s">
        <v>398</v>
      </c>
      <c r="F42" s="6" t="s">
        <v>95</v>
      </c>
      <c r="G42" s="8">
        <v>20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399</v>
      </c>
    </row>
    <row r="44" ht="12.75">
      <c r="E44" s="12" t="s">
        <v>49</v>
      </c>
    </row>
    <row r="45" spans="1:16" ht="25.5">
      <c r="A45" s="6">
        <v>9</v>
      </c>
      <c r="B45" s="6" t="s">
        <v>47</v>
      </c>
      <c r="C45" s="6" t="s">
        <v>363</v>
      </c>
      <c r="D45" s="6" t="s">
        <v>49</v>
      </c>
      <c r="E45" s="6" t="s">
        <v>400</v>
      </c>
      <c r="F45" s="6" t="s">
        <v>143</v>
      </c>
      <c r="G45" s="8">
        <v>2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156</v>
      </c>
    </row>
    <row r="47" ht="12.75">
      <c r="E47" s="12" t="s">
        <v>49</v>
      </c>
    </row>
    <row r="48" spans="1:16" ht="25.5">
      <c r="A48" s="6">
        <v>10</v>
      </c>
      <c r="B48" s="6" t="s">
        <v>47</v>
      </c>
      <c r="C48" s="6" t="s">
        <v>401</v>
      </c>
      <c r="D48" s="6" t="s">
        <v>49</v>
      </c>
      <c r="E48" s="6" t="s">
        <v>402</v>
      </c>
      <c r="F48" s="6" t="s">
        <v>95</v>
      </c>
      <c r="G48" s="8">
        <v>15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403</v>
      </c>
    </row>
    <row r="50" ht="12.75">
      <c r="E50" s="12" t="s">
        <v>49</v>
      </c>
    </row>
    <row r="51" spans="1:16" ht="25.5">
      <c r="A51" s="6">
        <v>11</v>
      </c>
      <c r="B51" s="6" t="s">
        <v>47</v>
      </c>
      <c r="C51" s="6" t="s">
        <v>404</v>
      </c>
      <c r="D51" s="6" t="s">
        <v>49</v>
      </c>
      <c r="E51" s="6" t="s">
        <v>405</v>
      </c>
      <c r="F51" s="6" t="s">
        <v>95</v>
      </c>
      <c r="G51" s="8">
        <v>15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403</v>
      </c>
    </row>
    <row r="53" ht="12.75">
      <c r="E53" s="12" t="s">
        <v>49</v>
      </c>
    </row>
    <row r="54" spans="1:16" ht="25.5">
      <c r="A54" s="6">
        <v>12</v>
      </c>
      <c r="B54" s="6" t="s">
        <v>47</v>
      </c>
      <c r="C54" s="6" t="s">
        <v>406</v>
      </c>
      <c r="D54" s="6" t="s">
        <v>49</v>
      </c>
      <c r="E54" s="6" t="s">
        <v>407</v>
      </c>
      <c r="F54" s="6" t="s">
        <v>95</v>
      </c>
      <c r="G54" s="8">
        <v>15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403</v>
      </c>
    </row>
    <row r="56" ht="12.75">
      <c r="E56" s="12" t="s">
        <v>49</v>
      </c>
    </row>
    <row r="57" spans="1:16" ht="38.25">
      <c r="A57" s="6">
        <v>13</v>
      </c>
      <c r="B57" s="6" t="s">
        <v>47</v>
      </c>
      <c r="C57" s="6" t="s">
        <v>408</v>
      </c>
      <c r="D57" s="6" t="s">
        <v>49</v>
      </c>
      <c r="E57" s="6" t="s">
        <v>409</v>
      </c>
      <c r="F57" s="6" t="s">
        <v>143</v>
      </c>
      <c r="G57" s="8">
        <v>1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356</v>
      </c>
    </row>
    <row r="59" ht="12.75">
      <c r="E59" s="12" t="s">
        <v>49</v>
      </c>
    </row>
    <row r="60" spans="1:16" ht="12.75" customHeight="1">
      <c r="A60" s="13"/>
      <c r="B60" s="13"/>
      <c r="C60" s="13" t="s">
        <v>42</v>
      </c>
      <c r="D60" s="13"/>
      <c r="E60" s="13" t="s">
        <v>280</v>
      </c>
      <c r="F60" s="13"/>
      <c r="G60" s="13"/>
      <c r="H60" s="13"/>
      <c r="I60" s="13">
        <f>SUM(I42:I59)</f>
        <v>0</v>
      </c>
      <c r="P60">
        <f>ROUND(SUM(P42:P59),2)</f>
        <v>0</v>
      </c>
    </row>
    <row r="62" spans="1:9" ht="12.75" customHeight="1">
      <c r="A62" s="7"/>
      <c r="B62" s="7"/>
      <c r="C62" s="7" t="s">
        <v>43</v>
      </c>
      <c r="D62" s="7"/>
      <c r="E62" s="7" t="s">
        <v>369</v>
      </c>
      <c r="F62" s="7"/>
      <c r="G62" s="9"/>
      <c r="H62" s="7"/>
      <c r="I62" s="9"/>
    </row>
    <row r="63" spans="1:16" ht="25.5">
      <c r="A63" s="6">
        <v>14</v>
      </c>
      <c r="B63" s="6" t="s">
        <v>47</v>
      </c>
      <c r="C63" s="6" t="s">
        <v>410</v>
      </c>
      <c r="D63" s="6" t="s">
        <v>49</v>
      </c>
      <c r="E63" s="6" t="s">
        <v>411</v>
      </c>
      <c r="F63" s="6" t="s">
        <v>95</v>
      </c>
      <c r="G63" s="8">
        <v>15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403</v>
      </c>
    </row>
    <row r="65" ht="242.25">
      <c r="E65" s="12" t="s">
        <v>373</v>
      </c>
    </row>
    <row r="66" spans="1:16" ht="12.75" customHeight="1">
      <c r="A66" s="13"/>
      <c r="B66" s="13"/>
      <c r="C66" s="13" t="s">
        <v>43</v>
      </c>
      <c r="D66" s="13"/>
      <c r="E66" s="13" t="s">
        <v>369</v>
      </c>
      <c r="F66" s="13"/>
      <c r="G66" s="13"/>
      <c r="H66" s="13"/>
      <c r="I66" s="13">
        <f>SUM(I63:I65)</f>
        <v>0</v>
      </c>
      <c r="P66">
        <f>ROUND(SUM(P63:P65),2)</f>
        <v>0</v>
      </c>
    </row>
    <row r="68" spans="1:16" ht="12.75" customHeight="1">
      <c r="A68" s="13"/>
      <c r="B68" s="13"/>
      <c r="C68" s="13"/>
      <c r="D68" s="13"/>
      <c r="E68" s="13" t="s">
        <v>64</v>
      </c>
      <c r="F68" s="13"/>
      <c r="G68" s="13"/>
      <c r="H68" s="13"/>
      <c r="I68" s="13">
        <f>+I18+I33+I39+I60+I66</f>
        <v>0</v>
      </c>
      <c r="P68">
        <f>+P18+P33+P39+P60+P66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412</v>
      </c>
      <c r="D5" s="5"/>
      <c r="E5" s="5" t="s">
        <v>413</v>
      </c>
    </row>
    <row r="6" spans="1:5" ht="12.75" customHeight="1">
      <c r="A6" t="s">
        <v>18</v>
      </c>
      <c r="C6" s="5" t="s">
        <v>414</v>
      </c>
      <c r="D6" s="5"/>
      <c r="E6" s="5" t="s">
        <v>415</v>
      </c>
    </row>
    <row r="7" spans="3:5" ht="12.75" customHeight="1">
      <c r="C7" s="5"/>
      <c r="D7" s="5"/>
      <c r="E7" s="5"/>
    </row>
    <row r="8" spans="1:16" ht="12.75" customHeight="1">
      <c r="A8" s="14" t="s">
        <v>25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/>
      <c r="O8" t="s">
        <v>36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34</v>
      </c>
      <c r="I9" s="4" t="s">
        <v>35</v>
      </c>
      <c r="O9" t="s">
        <v>11</v>
      </c>
    </row>
    <row r="10" spans="1:9" ht="14.25">
      <c r="A10" s="4" t="s">
        <v>26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</row>
    <row r="11" spans="1:9" ht="12.75" customHeight="1">
      <c r="A11" s="7"/>
      <c r="B11" s="7"/>
      <c r="C11" s="7" t="s">
        <v>46</v>
      </c>
      <c r="D11" s="7"/>
      <c r="E11" s="7" t="s">
        <v>45</v>
      </c>
      <c r="F11" s="7"/>
      <c r="G11" s="9"/>
      <c r="H11" s="7"/>
      <c r="I11" s="9"/>
    </row>
    <row r="12" spans="1:16" ht="25.5">
      <c r="A12" s="6">
        <v>1</v>
      </c>
      <c r="B12" s="6" t="s">
        <v>47</v>
      </c>
      <c r="C12" s="6" t="s">
        <v>69</v>
      </c>
      <c r="D12" s="6" t="s">
        <v>49</v>
      </c>
      <c r="E12" s="6" t="s">
        <v>181</v>
      </c>
      <c r="F12" s="6" t="s">
        <v>71</v>
      </c>
      <c r="G12" s="8">
        <v>22.94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1">
      <c r="E13" s="12" t="s">
        <v>416</v>
      </c>
    </row>
    <row r="14" ht="25.5">
      <c r="E14" s="12" t="s">
        <v>73</v>
      </c>
    </row>
    <row r="15" spans="1:16" ht="25.5">
      <c r="A15" s="6">
        <v>2</v>
      </c>
      <c r="B15" s="6" t="s">
        <v>47</v>
      </c>
      <c r="C15" s="6" t="s">
        <v>74</v>
      </c>
      <c r="D15" s="6" t="s">
        <v>49</v>
      </c>
      <c r="E15" s="6" t="s">
        <v>417</v>
      </c>
      <c r="F15" s="6" t="s">
        <v>75</v>
      </c>
      <c r="G15" s="8">
        <v>7.854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418</v>
      </c>
    </row>
    <row r="17" ht="25.5">
      <c r="E17" s="12" t="s">
        <v>73</v>
      </c>
    </row>
    <row r="18" spans="1:16" ht="38.25">
      <c r="A18" s="6">
        <v>3</v>
      </c>
      <c r="B18" s="6" t="s">
        <v>47</v>
      </c>
      <c r="C18" s="6" t="s">
        <v>419</v>
      </c>
      <c r="D18" s="6" t="s">
        <v>49</v>
      </c>
      <c r="E18" s="6" t="s">
        <v>420</v>
      </c>
      <c r="F18" s="6" t="s">
        <v>421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422</v>
      </c>
    </row>
    <row r="20" spans="1:16" ht="12.75" customHeight="1">
      <c r="A20" s="13"/>
      <c r="B20" s="13"/>
      <c r="C20" s="13" t="s">
        <v>46</v>
      </c>
      <c r="D20" s="13"/>
      <c r="E20" s="13" t="s">
        <v>45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9" ht="12.75" customHeight="1">
      <c r="A22" s="7"/>
      <c r="B22" s="7"/>
      <c r="C22" s="7" t="s">
        <v>26</v>
      </c>
      <c r="D22" s="7"/>
      <c r="E22" s="7" t="s">
        <v>77</v>
      </c>
      <c r="F22" s="7"/>
      <c r="G22" s="9"/>
      <c r="H22" s="7"/>
      <c r="I22" s="9"/>
    </row>
    <row r="23" spans="1:16" ht="25.5">
      <c r="A23" s="6">
        <v>4</v>
      </c>
      <c r="B23" s="6" t="s">
        <v>47</v>
      </c>
      <c r="C23" s="6" t="s">
        <v>423</v>
      </c>
      <c r="D23" s="6" t="s">
        <v>49</v>
      </c>
      <c r="E23" s="6" t="s">
        <v>424</v>
      </c>
      <c r="F23" s="6" t="s">
        <v>71</v>
      </c>
      <c r="G23" s="8">
        <v>7.5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38.25">
      <c r="E24" s="12" t="s">
        <v>425</v>
      </c>
    </row>
    <row r="25" ht="63.75">
      <c r="E25" s="12" t="s">
        <v>86</v>
      </c>
    </row>
    <row r="26" spans="1:16" ht="25.5">
      <c r="A26" s="6">
        <v>5</v>
      </c>
      <c r="B26" s="6" t="s">
        <v>47</v>
      </c>
      <c r="C26" s="6" t="s">
        <v>426</v>
      </c>
      <c r="D26" s="6" t="s">
        <v>49</v>
      </c>
      <c r="E26" s="6" t="s">
        <v>427</v>
      </c>
      <c r="F26" s="6" t="s">
        <v>71</v>
      </c>
      <c r="G26" s="8">
        <v>6.6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428</v>
      </c>
    </row>
    <row r="28" ht="63.75">
      <c r="E28" s="12" t="s">
        <v>86</v>
      </c>
    </row>
    <row r="29" spans="1:16" ht="25.5">
      <c r="A29" s="6">
        <v>6</v>
      </c>
      <c r="B29" s="6" t="s">
        <v>47</v>
      </c>
      <c r="C29" s="6" t="s">
        <v>429</v>
      </c>
      <c r="D29" s="6" t="s">
        <v>49</v>
      </c>
      <c r="E29" s="6" t="s">
        <v>430</v>
      </c>
      <c r="F29" s="6" t="s">
        <v>71</v>
      </c>
      <c r="G29" s="8">
        <v>6.375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2.75">
      <c r="E30" s="12" t="s">
        <v>431</v>
      </c>
    </row>
    <row r="31" ht="25.5">
      <c r="E31" s="12" t="s">
        <v>432</v>
      </c>
    </row>
    <row r="32" spans="1:16" ht="25.5">
      <c r="A32" s="6">
        <v>7</v>
      </c>
      <c r="B32" s="6" t="s">
        <v>47</v>
      </c>
      <c r="C32" s="6" t="s">
        <v>100</v>
      </c>
      <c r="D32" s="6" t="s">
        <v>49</v>
      </c>
      <c r="E32" s="6" t="s">
        <v>433</v>
      </c>
      <c r="F32" s="6" t="s">
        <v>71</v>
      </c>
      <c r="G32" s="8">
        <v>32.06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12.75">
      <c r="E33" s="12" t="s">
        <v>434</v>
      </c>
    </row>
    <row r="34" ht="306">
      <c r="E34" s="12" t="s">
        <v>103</v>
      </c>
    </row>
    <row r="35" spans="1:16" ht="25.5">
      <c r="A35" s="6">
        <v>8</v>
      </c>
      <c r="B35" s="6" t="s">
        <v>47</v>
      </c>
      <c r="C35" s="6" t="s">
        <v>435</v>
      </c>
      <c r="D35" s="6" t="s">
        <v>49</v>
      </c>
      <c r="E35" s="6" t="s">
        <v>436</v>
      </c>
      <c r="F35" s="6" t="s">
        <v>71</v>
      </c>
      <c r="G35" s="8">
        <v>6.375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437</v>
      </c>
    </row>
    <row r="37" ht="306">
      <c r="E37" s="12" t="s">
        <v>103</v>
      </c>
    </row>
    <row r="38" spans="1:16" ht="25.5">
      <c r="A38" s="6">
        <v>9</v>
      </c>
      <c r="B38" s="6" t="s">
        <v>47</v>
      </c>
      <c r="C38" s="6" t="s">
        <v>201</v>
      </c>
      <c r="D38" s="6" t="s">
        <v>49</v>
      </c>
      <c r="E38" s="6" t="s">
        <v>202</v>
      </c>
      <c r="F38" s="6" t="s">
        <v>71</v>
      </c>
      <c r="G38" s="8">
        <v>47.95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51">
      <c r="E39" s="12" t="s">
        <v>438</v>
      </c>
    </row>
    <row r="40" ht="318.75">
      <c r="E40" s="12" t="s">
        <v>204</v>
      </c>
    </row>
    <row r="41" spans="1:16" ht="25.5">
      <c r="A41" s="6">
        <v>10</v>
      </c>
      <c r="B41" s="6" t="s">
        <v>47</v>
      </c>
      <c r="C41" s="6" t="s">
        <v>387</v>
      </c>
      <c r="D41" s="6" t="s">
        <v>49</v>
      </c>
      <c r="E41" s="6" t="s">
        <v>388</v>
      </c>
      <c r="F41" s="6" t="s">
        <v>71</v>
      </c>
      <c r="G41" s="8">
        <v>32.06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12.75">
      <c r="E42" s="12" t="s">
        <v>439</v>
      </c>
    </row>
    <row r="43" ht="191.25">
      <c r="E43" s="12" t="s">
        <v>208</v>
      </c>
    </row>
    <row r="44" spans="1:16" ht="25.5">
      <c r="A44" s="6">
        <v>11</v>
      </c>
      <c r="B44" s="6" t="s">
        <v>47</v>
      </c>
      <c r="C44" s="6" t="s">
        <v>390</v>
      </c>
      <c r="D44" s="6" t="s">
        <v>49</v>
      </c>
      <c r="E44" s="6" t="s">
        <v>391</v>
      </c>
      <c r="F44" s="6" t="s">
        <v>71</v>
      </c>
      <c r="G44" s="8">
        <v>15.89</v>
      </c>
      <c r="H44" s="11"/>
      <c r="I44" s="10">
        <f>ROUND((H44*G44),2)</f>
        <v>0</v>
      </c>
      <c r="O44">
        <f>rekapitulace!H8</f>
        <v>21</v>
      </c>
      <c r="P44">
        <f>O44/100*I44</f>
        <v>0</v>
      </c>
    </row>
    <row r="45" ht="12.75">
      <c r="E45" s="12" t="s">
        <v>440</v>
      </c>
    </row>
    <row r="46" ht="191.25">
      <c r="E46" s="12" t="s">
        <v>208</v>
      </c>
    </row>
    <row r="47" spans="1:16" ht="25.5">
      <c r="A47" s="6">
        <v>12</v>
      </c>
      <c r="B47" s="6" t="s">
        <v>47</v>
      </c>
      <c r="C47" s="6" t="s">
        <v>441</v>
      </c>
      <c r="D47" s="6" t="s">
        <v>49</v>
      </c>
      <c r="E47" s="6" t="s">
        <v>442</v>
      </c>
      <c r="F47" s="6" t="s">
        <v>71</v>
      </c>
      <c r="G47" s="8">
        <v>6.375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443</v>
      </c>
    </row>
    <row r="49" ht="191.25">
      <c r="E49" s="12" t="s">
        <v>208</v>
      </c>
    </row>
    <row r="50" spans="1:16" ht="25.5">
      <c r="A50" s="6">
        <v>13</v>
      </c>
      <c r="B50" s="6" t="s">
        <v>47</v>
      </c>
      <c r="C50" s="6" t="s">
        <v>209</v>
      </c>
      <c r="D50" s="6" t="s">
        <v>49</v>
      </c>
      <c r="E50" s="6" t="s">
        <v>210</v>
      </c>
      <c r="F50" s="6" t="s">
        <v>71</v>
      </c>
      <c r="G50" s="8">
        <v>32.06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25.5">
      <c r="E51" s="12" t="s">
        <v>444</v>
      </c>
    </row>
    <row r="52" ht="229.5">
      <c r="E52" s="12" t="s">
        <v>212</v>
      </c>
    </row>
    <row r="53" spans="1:16" ht="25.5">
      <c r="A53" s="6">
        <v>14</v>
      </c>
      <c r="B53" s="6" t="s">
        <v>47</v>
      </c>
      <c r="C53" s="6" t="s">
        <v>108</v>
      </c>
      <c r="D53" s="6" t="s">
        <v>49</v>
      </c>
      <c r="E53" s="6" t="s">
        <v>109</v>
      </c>
      <c r="F53" s="6" t="s">
        <v>71</v>
      </c>
      <c r="G53" s="8">
        <v>6.375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2.75">
      <c r="E54" s="12" t="s">
        <v>443</v>
      </c>
    </row>
    <row r="55" ht="38.25">
      <c r="E55" s="12" t="s">
        <v>111</v>
      </c>
    </row>
    <row r="56" spans="1:16" ht="12.75" customHeight="1">
      <c r="A56" s="13"/>
      <c r="B56" s="13"/>
      <c r="C56" s="13" t="s">
        <v>26</v>
      </c>
      <c r="D56" s="13"/>
      <c r="E56" s="13" t="s">
        <v>77</v>
      </c>
      <c r="F56" s="13"/>
      <c r="G56" s="13"/>
      <c r="H56" s="13"/>
      <c r="I56" s="13">
        <f>SUM(I23:I55)</f>
        <v>0</v>
      </c>
      <c r="P56">
        <f>ROUND(SUM(P23:P55),2)</f>
        <v>0</v>
      </c>
    </row>
    <row r="58" spans="1:9" ht="12.75" customHeight="1">
      <c r="A58" s="7"/>
      <c r="B58" s="7"/>
      <c r="C58" s="7" t="s">
        <v>39</v>
      </c>
      <c r="D58" s="7"/>
      <c r="E58" s="7" t="s">
        <v>252</v>
      </c>
      <c r="F58" s="7"/>
      <c r="G58" s="9"/>
      <c r="H58" s="7"/>
      <c r="I58" s="9"/>
    </row>
    <row r="59" spans="1:16" ht="25.5">
      <c r="A59" s="6">
        <v>15</v>
      </c>
      <c r="B59" s="6" t="s">
        <v>47</v>
      </c>
      <c r="C59" s="6" t="s">
        <v>394</v>
      </c>
      <c r="D59" s="6" t="s">
        <v>49</v>
      </c>
      <c r="E59" s="6" t="s">
        <v>395</v>
      </c>
      <c r="F59" s="6" t="s">
        <v>71</v>
      </c>
      <c r="G59" s="8">
        <v>11.3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12.75">
      <c r="E60" s="12" t="s">
        <v>445</v>
      </c>
    </row>
    <row r="61" ht="38.25">
      <c r="E61" s="12" t="s">
        <v>397</v>
      </c>
    </row>
    <row r="62" spans="1:16" ht="12.75" customHeight="1">
      <c r="A62" s="13"/>
      <c r="B62" s="13"/>
      <c r="C62" s="13" t="s">
        <v>39</v>
      </c>
      <c r="D62" s="13"/>
      <c r="E62" s="13" t="s">
        <v>252</v>
      </c>
      <c r="F62" s="13"/>
      <c r="G62" s="13"/>
      <c r="H62" s="13"/>
      <c r="I62" s="13">
        <f>SUM(I59:I61)</f>
        <v>0</v>
      </c>
      <c r="P62">
        <f>ROUND(SUM(P59:P61),2)</f>
        <v>0</v>
      </c>
    </row>
    <row r="64" spans="1:9" ht="12.75" customHeight="1">
      <c r="A64" s="7"/>
      <c r="B64" s="7"/>
      <c r="C64" s="7" t="s">
        <v>40</v>
      </c>
      <c r="D64" s="7"/>
      <c r="E64" s="7" t="s">
        <v>116</v>
      </c>
      <c r="F64" s="7"/>
      <c r="G64" s="9"/>
      <c r="H64" s="7"/>
      <c r="I64" s="9"/>
    </row>
    <row r="65" spans="1:16" ht="25.5">
      <c r="A65" s="6">
        <v>16</v>
      </c>
      <c r="B65" s="6" t="s">
        <v>47</v>
      </c>
      <c r="C65" s="6" t="s">
        <v>446</v>
      </c>
      <c r="D65" s="6" t="s">
        <v>49</v>
      </c>
      <c r="E65" s="6" t="s">
        <v>447</v>
      </c>
      <c r="F65" s="6" t="s">
        <v>71</v>
      </c>
      <c r="G65" s="8">
        <v>11.5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51">
      <c r="E66" s="12" t="s">
        <v>448</v>
      </c>
    </row>
    <row r="67" ht="51">
      <c r="E67" s="12" t="s">
        <v>120</v>
      </c>
    </row>
    <row r="68" spans="1:16" ht="25.5">
      <c r="A68" s="6">
        <v>17</v>
      </c>
      <c r="B68" s="6" t="s">
        <v>47</v>
      </c>
      <c r="C68" s="6" t="s">
        <v>449</v>
      </c>
      <c r="D68" s="6" t="s">
        <v>49</v>
      </c>
      <c r="E68" s="6" t="s">
        <v>450</v>
      </c>
      <c r="F68" s="6" t="s">
        <v>71</v>
      </c>
      <c r="G68" s="8">
        <v>7.5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38.25">
      <c r="E69" s="12" t="s">
        <v>451</v>
      </c>
    </row>
    <row r="70" ht="140.25">
      <c r="E70" s="12" t="s">
        <v>452</v>
      </c>
    </row>
    <row r="71" spans="1:16" ht="25.5">
      <c r="A71" s="6">
        <v>18</v>
      </c>
      <c r="B71" s="6" t="s">
        <v>47</v>
      </c>
      <c r="C71" s="6" t="s">
        <v>453</v>
      </c>
      <c r="D71" s="6" t="s">
        <v>49</v>
      </c>
      <c r="E71" s="6" t="s">
        <v>454</v>
      </c>
      <c r="F71" s="6" t="s">
        <v>71</v>
      </c>
      <c r="G71" s="8">
        <v>6.6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12.75">
      <c r="E72" s="12" t="s">
        <v>428</v>
      </c>
    </row>
    <row r="73" ht="127.5">
      <c r="E73" s="12" t="s">
        <v>455</v>
      </c>
    </row>
    <row r="74" spans="1:16" ht="25.5">
      <c r="A74" s="6">
        <v>19</v>
      </c>
      <c r="B74" s="6" t="s">
        <v>47</v>
      </c>
      <c r="C74" s="6" t="s">
        <v>136</v>
      </c>
      <c r="D74" s="6" t="s">
        <v>49</v>
      </c>
      <c r="E74" s="6" t="s">
        <v>137</v>
      </c>
      <c r="F74" s="6" t="s">
        <v>80</v>
      </c>
      <c r="G74" s="8">
        <v>5</v>
      </c>
      <c r="H74" s="11"/>
      <c r="I74" s="10">
        <f>ROUND((H74*G74),2)</f>
        <v>0</v>
      </c>
      <c r="O74">
        <f>rekapitulace!H8</f>
        <v>21</v>
      </c>
      <c r="P74">
        <f>O74/100*I74</f>
        <v>0</v>
      </c>
    </row>
    <row r="75" ht="89.25">
      <c r="E75" s="12" t="s">
        <v>139</v>
      </c>
    </row>
    <row r="76" spans="1:16" ht="12.75" customHeight="1">
      <c r="A76" s="13"/>
      <c r="B76" s="13"/>
      <c r="C76" s="13" t="s">
        <v>40</v>
      </c>
      <c r="D76" s="13"/>
      <c r="E76" s="13" t="s">
        <v>116</v>
      </c>
      <c r="F76" s="13"/>
      <c r="G76" s="13"/>
      <c r="H76" s="13"/>
      <c r="I76" s="13">
        <f>SUM(I65:I75)</f>
        <v>0</v>
      </c>
      <c r="P76">
        <f>ROUND(SUM(P65:P75),2)</f>
        <v>0</v>
      </c>
    </row>
    <row r="78" spans="1:9" ht="12.75" customHeight="1">
      <c r="A78" s="7"/>
      <c r="B78" s="7"/>
      <c r="C78" s="7" t="s">
        <v>41</v>
      </c>
      <c r="D78" s="7"/>
      <c r="E78" s="7" t="s">
        <v>259</v>
      </c>
      <c r="F78" s="7"/>
      <c r="G78" s="9"/>
      <c r="H78" s="7"/>
      <c r="I78" s="9"/>
    </row>
    <row r="79" spans="1:16" ht="25.5">
      <c r="A79" s="6">
        <v>20</v>
      </c>
      <c r="B79" s="6" t="s">
        <v>47</v>
      </c>
      <c r="C79" s="6" t="s">
        <v>357</v>
      </c>
      <c r="D79" s="6" t="s">
        <v>49</v>
      </c>
      <c r="E79" s="6" t="s">
        <v>358</v>
      </c>
      <c r="F79" s="6" t="s">
        <v>80</v>
      </c>
      <c r="G79" s="8">
        <v>20</v>
      </c>
      <c r="H79" s="11"/>
      <c r="I79" s="10">
        <f>ROUND((H79*G79),2)</f>
        <v>0</v>
      </c>
      <c r="O79">
        <f>rekapitulace!H8</f>
        <v>21</v>
      </c>
      <c r="P79">
        <f>O79/100*I79</f>
        <v>0</v>
      </c>
    </row>
    <row r="80" ht="12.75">
      <c r="E80" s="12" t="s">
        <v>456</v>
      </c>
    </row>
    <row r="81" ht="63.75">
      <c r="E81" s="12" t="s">
        <v>263</v>
      </c>
    </row>
    <row r="82" spans="1:16" ht="12.75" customHeight="1">
      <c r="A82" s="13"/>
      <c r="B82" s="13"/>
      <c r="C82" s="13" t="s">
        <v>41</v>
      </c>
      <c r="D82" s="13"/>
      <c r="E82" s="13" t="s">
        <v>259</v>
      </c>
      <c r="F82" s="13"/>
      <c r="G82" s="13"/>
      <c r="H82" s="13"/>
      <c r="I82" s="13">
        <f>SUM(I79:I81)</f>
        <v>0</v>
      </c>
      <c r="P82">
        <f>ROUND(SUM(P79:P81),2)</f>
        <v>0</v>
      </c>
    </row>
    <row r="84" spans="1:9" ht="12.75" customHeight="1">
      <c r="A84" s="7"/>
      <c r="B84" s="7"/>
      <c r="C84" s="7" t="s">
        <v>42</v>
      </c>
      <c r="D84" s="7"/>
      <c r="E84" s="7" t="s">
        <v>280</v>
      </c>
      <c r="F84" s="7"/>
      <c r="G84" s="9"/>
      <c r="H84" s="7"/>
      <c r="I84" s="9"/>
    </row>
    <row r="85" spans="1:16" ht="25.5">
      <c r="A85" s="6">
        <v>22</v>
      </c>
      <c r="B85" s="6" t="s">
        <v>47</v>
      </c>
      <c r="C85" s="6" t="s">
        <v>360</v>
      </c>
      <c r="D85" s="6" t="s">
        <v>457</v>
      </c>
      <c r="E85" s="6" t="s">
        <v>458</v>
      </c>
      <c r="F85" s="6" t="s">
        <v>95</v>
      </c>
      <c r="G85" s="8">
        <v>195</v>
      </c>
      <c r="H85" s="11"/>
      <c r="I85" s="10">
        <f>ROUND((H85*G85),2)</f>
        <v>0</v>
      </c>
      <c r="O85">
        <f>rekapitulace!H8</f>
        <v>21</v>
      </c>
      <c r="P85">
        <f>O85/100*I85</f>
        <v>0</v>
      </c>
    </row>
    <row r="86" ht="12.75">
      <c r="E86" s="12" t="s">
        <v>459</v>
      </c>
    </row>
    <row r="87" ht="12.75">
      <c r="E87" s="12" t="s">
        <v>49</v>
      </c>
    </row>
    <row r="88" spans="1:16" ht="25.5">
      <c r="A88" s="6">
        <v>21</v>
      </c>
      <c r="B88" s="6" t="s">
        <v>47</v>
      </c>
      <c r="C88" s="6" t="s">
        <v>360</v>
      </c>
      <c r="D88" s="6" t="s">
        <v>460</v>
      </c>
      <c r="E88" s="6" t="s">
        <v>461</v>
      </c>
      <c r="F88" s="6" t="s">
        <v>95</v>
      </c>
      <c r="G88" s="8">
        <v>120</v>
      </c>
      <c r="H88" s="11"/>
      <c r="I88" s="10">
        <f>ROUND((H88*G88),2)</f>
        <v>0</v>
      </c>
      <c r="O88">
        <f>rekapitulace!H8</f>
        <v>21</v>
      </c>
      <c r="P88">
        <f>O88/100*I88</f>
        <v>0</v>
      </c>
    </row>
    <row r="89" ht="12.75">
      <c r="E89" s="12" t="s">
        <v>462</v>
      </c>
    </row>
    <row r="90" ht="12.75">
      <c r="E90" s="12" t="s">
        <v>49</v>
      </c>
    </row>
    <row r="91" spans="1:16" ht="25.5">
      <c r="A91" s="6">
        <v>23</v>
      </c>
      <c r="B91" s="6" t="s">
        <v>47</v>
      </c>
      <c r="C91" s="6" t="s">
        <v>360</v>
      </c>
      <c r="D91" s="6" t="s">
        <v>463</v>
      </c>
      <c r="E91" s="6" t="s">
        <v>464</v>
      </c>
      <c r="F91" s="6" t="s">
        <v>95</v>
      </c>
      <c r="G91" s="8">
        <v>195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12.75">
      <c r="E92" s="12" t="s">
        <v>459</v>
      </c>
    </row>
    <row r="93" ht="12.75">
      <c r="E93" s="12" t="s">
        <v>49</v>
      </c>
    </row>
    <row r="94" spans="1:16" ht="25.5">
      <c r="A94" s="6">
        <v>24</v>
      </c>
      <c r="B94" s="6" t="s">
        <v>47</v>
      </c>
      <c r="C94" s="6" t="s">
        <v>363</v>
      </c>
      <c r="D94" s="6" t="s">
        <v>460</v>
      </c>
      <c r="E94" s="6" t="s">
        <v>465</v>
      </c>
      <c r="F94" s="6" t="s">
        <v>143</v>
      </c>
      <c r="G94" s="8">
        <v>2</v>
      </c>
      <c r="H94" s="11"/>
      <c r="I94" s="10">
        <f>ROUND((H94*G94),2)</f>
        <v>0</v>
      </c>
      <c r="O94">
        <f>rekapitulace!H8</f>
        <v>21</v>
      </c>
      <c r="P94">
        <f>O94/100*I94</f>
        <v>0</v>
      </c>
    </row>
    <row r="95" ht="12.75">
      <c r="E95" s="12" t="s">
        <v>156</v>
      </c>
    </row>
    <row r="96" ht="12.75">
      <c r="E96" s="12" t="s">
        <v>49</v>
      </c>
    </row>
    <row r="97" spans="1:16" ht="25.5">
      <c r="A97" s="6">
        <v>25</v>
      </c>
      <c r="B97" s="6" t="s">
        <v>47</v>
      </c>
      <c r="C97" s="6" t="s">
        <v>363</v>
      </c>
      <c r="D97" s="6" t="s">
        <v>457</v>
      </c>
      <c r="E97" s="6" t="s">
        <v>466</v>
      </c>
      <c r="F97" s="6" t="s">
        <v>143</v>
      </c>
      <c r="G97" s="8">
        <v>8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12.75">
      <c r="E98" s="12" t="s">
        <v>365</v>
      </c>
    </row>
    <row r="99" ht="12.75">
      <c r="E99" s="12" t="s">
        <v>49</v>
      </c>
    </row>
    <row r="100" spans="1:16" ht="25.5">
      <c r="A100" s="6">
        <v>26</v>
      </c>
      <c r="B100" s="6" t="s">
        <v>47</v>
      </c>
      <c r="C100" s="6" t="s">
        <v>401</v>
      </c>
      <c r="D100" s="6" t="s">
        <v>49</v>
      </c>
      <c r="E100" s="6" t="s">
        <v>402</v>
      </c>
      <c r="F100" s="6" t="s">
        <v>95</v>
      </c>
      <c r="G100" s="8">
        <v>160</v>
      </c>
      <c r="H100" s="11"/>
      <c r="I100" s="10">
        <f>ROUND((H100*G100),2)</f>
        <v>0</v>
      </c>
      <c r="O100">
        <f>rekapitulace!H8</f>
        <v>21</v>
      </c>
      <c r="P100">
        <f>O100/100*I100</f>
        <v>0</v>
      </c>
    </row>
    <row r="101" ht="12.75">
      <c r="E101" s="12" t="s">
        <v>467</v>
      </c>
    </row>
    <row r="102" ht="12.75">
      <c r="E102" s="12" t="s">
        <v>49</v>
      </c>
    </row>
    <row r="103" spans="1:16" ht="25.5">
      <c r="A103" s="6">
        <v>27</v>
      </c>
      <c r="B103" s="6" t="s">
        <v>47</v>
      </c>
      <c r="C103" s="6" t="s">
        <v>404</v>
      </c>
      <c r="D103" s="6" t="s">
        <v>49</v>
      </c>
      <c r="E103" s="6" t="s">
        <v>405</v>
      </c>
      <c r="F103" s="6" t="s">
        <v>95</v>
      </c>
      <c r="G103" s="8">
        <v>40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468</v>
      </c>
    </row>
    <row r="105" ht="12.75">
      <c r="E105" s="12" t="s">
        <v>49</v>
      </c>
    </row>
    <row r="106" spans="1:16" ht="25.5">
      <c r="A106" s="6">
        <v>28</v>
      </c>
      <c r="B106" s="6" t="s">
        <v>47</v>
      </c>
      <c r="C106" s="6" t="s">
        <v>406</v>
      </c>
      <c r="D106" s="6" t="s">
        <v>49</v>
      </c>
      <c r="E106" s="6" t="s">
        <v>407</v>
      </c>
      <c r="F106" s="6" t="s">
        <v>95</v>
      </c>
      <c r="G106" s="8">
        <v>84</v>
      </c>
      <c r="H106" s="11"/>
      <c r="I106" s="10">
        <f>ROUND((H106*G106),2)</f>
        <v>0</v>
      </c>
      <c r="O106">
        <f>rekapitulace!H8</f>
        <v>21</v>
      </c>
      <c r="P106">
        <f>O106/100*I106</f>
        <v>0</v>
      </c>
    </row>
    <row r="107" ht="12.75">
      <c r="E107" s="12" t="s">
        <v>469</v>
      </c>
    </row>
    <row r="108" ht="12.75">
      <c r="E108" s="12" t="s">
        <v>49</v>
      </c>
    </row>
    <row r="109" spans="1:16" ht="25.5">
      <c r="A109" s="6">
        <v>29</v>
      </c>
      <c r="B109" s="6" t="s">
        <v>47</v>
      </c>
      <c r="C109" s="6" t="s">
        <v>470</v>
      </c>
      <c r="D109" s="6" t="s">
        <v>49</v>
      </c>
      <c r="E109" s="6" t="s">
        <v>471</v>
      </c>
      <c r="F109" s="6" t="s">
        <v>95</v>
      </c>
      <c r="G109" s="8">
        <v>390</v>
      </c>
      <c r="H109" s="11"/>
      <c r="I109" s="10">
        <f>ROUND((H109*G109),2)</f>
        <v>0</v>
      </c>
      <c r="O109">
        <f>rekapitulace!H8</f>
        <v>21</v>
      </c>
      <c r="P109">
        <f>O109/100*I109</f>
        <v>0</v>
      </c>
    </row>
    <row r="110" ht="12.75">
      <c r="E110" s="12" t="s">
        <v>472</v>
      </c>
    </row>
    <row r="111" ht="12.75">
      <c r="E111" s="12" t="s">
        <v>49</v>
      </c>
    </row>
    <row r="112" spans="1:16" ht="25.5">
      <c r="A112" s="6">
        <v>30</v>
      </c>
      <c r="B112" s="6" t="s">
        <v>47</v>
      </c>
      <c r="C112" s="6" t="s">
        <v>473</v>
      </c>
      <c r="D112" s="6" t="s">
        <v>49</v>
      </c>
      <c r="E112" s="6" t="s">
        <v>474</v>
      </c>
      <c r="F112" s="6" t="s">
        <v>95</v>
      </c>
      <c r="G112" s="8">
        <v>60</v>
      </c>
      <c r="H112" s="11"/>
      <c r="I112" s="10">
        <f>ROUND((H112*G112),2)</f>
        <v>0</v>
      </c>
      <c r="O112">
        <f>rekapitulace!H8</f>
        <v>21</v>
      </c>
      <c r="P112">
        <f>O112/100*I112</f>
        <v>0</v>
      </c>
    </row>
    <row r="113" ht="12.75">
      <c r="E113" s="12" t="s">
        <v>475</v>
      </c>
    </row>
    <row r="114" ht="12.75">
      <c r="E114" s="12" t="s">
        <v>49</v>
      </c>
    </row>
    <row r="115" spans="1:16" ht="25.5">
      <c r="A115" s="6">
        <v>31</v>
      </c>
      <c r="B115" s="6" t="s">
        <v>47</v>
      </c>
      <c r="C115" s="6" t="s">
        <v>476</v>
      </c>
      <c r="D115" s="6" t="s">
        <v>49</v>
      </c>
      <c r="E115" s="6" t="s">
        <v>477</v>
      </c>
      <c r="F115" s="6" t="s">
        <v>95</v>
      </c>
      <c r="G115" s="8">
        <v>45</v>
      </c>
      <c r="H115" s="11"/>
      <c r="I115" s="10">
        <f>ROUND((H115*G115),2)</f>
        <v>0</v>
      </c>
      <c r="O115">
        <f>rekapitulace!H8</f>
        <v>21</v>
      </c>
      <c r="P115">
        <f>O115/100*I115</f>
        <v>0</v>
      </c>
    </row>
    <row r="116" ht="12.75">
      <c r="E116" s="12" t="s">
        <v>478</v>
      </c>
    </row>
    <row r="117" ht="12.75">
      <c r="E117" s="12" t="s">
        <v>49</v>
      </c>
    </row>
    <row r="118" spans="1:16" ht="25.5">
      <c r="A118" s="6">
        <v>32</v>
      </c>
      <c r="B118" s="6" t="s">
        <v>47</v>
      </c>
      <c r="C118" s="6" t="s">
        <v>479</v>
      </c>
      <c r="D118" s="6" t="s">
        <v>49</v>
      </c>
      <c r="E118" s="6" t="s">
        <v>480</v>
      </c>
      <c r="F118" s="6" t="s">
        <v>95</v>
      </c>
      <c r="G118" s="8">
        <v>45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12.75">
      <c r="E119" s="12" t="s">
        <v>478</v>
      </c>
    </row>
    <row r="120" ht="12.75">
      <c r="E120" s="12" t="s">
        <v>49</v>
      </c>
    </row>
    <row r="121" spans="1:16" ht="63.75">
      <c r="A121" s="6">
        <v>33</v>
      </c>
      <c r="B121" s="6" t="s">
        <v>47</v>
      </c>
      <c r="C121" s="6" t="s">
        <v>481</v>
      </c>
      <c r="D121" s="6" t="s">
        <v>49</v>
      </c>
      <c r="E121" s="6" t="s">
        <v>482</v>
      </c>
      <c r="F121" s="6" t="s">
        <v>143</v>
      </c>
      <c r="G121" s="8">
        <v>1</v>
      </c>
      <c r="H121" s="11"/>
      <c r="I121" s="10">
        <f>ROUND((H121*G121),2)</f>
        <v>0</v>
      </c>
      <c r="O121">
        <f>rekapitulace!H8</f>
        <v>21</v>
      </c>
      <c r="P121">
        <f>O121/100*I121</f>
        <v>0</v>
      </c>
    </row>
    <row r="122" ht="12.75">
      <c r="E122" s="12" t="s">
        <v>356</v>
      </c>
    </row>
    <row r="123" ht="12.75">
      <c r="E123" s="12" t="s">
        <v>49</v>
      </c>
    </row>
    <row r="124" spans="1:16" ht="140.25">
      <c r="A124" s="6">
        <v>34</v>
      </c>
      <c r="B124" s="6" t="s">
        <v>47</v>
      </c>
      <c r="C124" s="6" t="s">
        <v>483</v>
      </c>
      <c r="D124" s="6" t="s">
        <v>49</v>
      </c>
      <c r="E124" s="6" t="s">
        <v>484</v>
      </c>
      <c r="F124" s="6" t="s">
        <v>143</v>
      </c>
      <c r="G124" s="8">
        <v>1</v>
      </c>
      <c r="H124" s="11"/>
      <c r="I124" s="10">
        <f>ROUND((H124*G124),2)</f>
        <v>0</v>
      </c>
      <c r="O124">
        <f>rekapitulace!H8</f>
        <v>21</v>
      </c>
      <c r="P124">
        <f>O124/100*I124</f>
        <v>0</v>
      </c>
    </row>
    <row r="125" ht="12.75">
      <c r="E125" s="12" t="s">
        <v>356</v>
      </c>
    </row>
    <row r="126" ht="12.75">
      <c r="E126" s="12" t="s">
        <v>49</v>
      </c>
    </row>
    <row r="127" spans="1:16" ht="38.25">
      <c r="A127" s="6">
        <v>36</v>
      </c>
      <c r="B127" s="6" t="s">
        <v>47</v>
      </c>
      <c r="C127" s="6" t="s">
        <v>485</v>
      </c>
      <c r="D127" s="6" t="s">
        <v>457</v>
      </c>
      <c r="E127" s="6" t="s">
        <v>486</v>
      </c>
      <c r="F127" s="6" t="s">
        <v>143</v>
      </c>
      <c r="G127" s="8">
        <v>2</v>
      </c>
      <c r="H127" s="11"/>
      <c r="I127" s="10">
        <f>ROUND((H127*G127),2)</f>
        <v>0</v>
      </c>
      <c r="O127">
        <f>rekapitulace!H8</f>
        <v>21</v>
      </c>
      <c r="P127">
        <f>O127/100*I127</f>
        <v>0</v>
      </c>
    </row>
    <row r="128" ht="12.75">
      <c r="E128" s="12" t="s">
        <v>156</v>
      </c>
    </row>
    <row r="129" ht="12.75">
      <c r="E129" s="12" t="s">
        <v>49</v>
      </c>
    </row>
    <row r="130" spans="1:16" ht="38.25">
      <c r="A130" s="6">
        <v>35</v>
      </c>
      <c r="B130" s="6" t="s">
        <v>47</v>
      </c>
      <c r="C130" s="6" t="s">
        <v>485</v>
      </c>
      <c r="D130" s="6" t="s">
        <v>460</v>
      </c>
      <c r="E130" s="6" t="s">
        <v>487</v>
      </c>
      <c r="F130" s="6" t="s">
        <v>143</v>
      </c>
      <c r="G130" s="8">
        <v>2</v>
      </c>
      <c r="H130" s="11"/>
      <c r="I130" s="10">
        <f>ROUND((H130*G130),2)</f>
        <v>0</v>
      </c>
      <c r="O130">
        <f>rekapitulace!H8</f>
        <v>21</v>
      </c>
      <c r="P130">
        <f>O130/100*I130</f>
        <v>0</v>
      </c>
    </row>
    <row r="131" ht="12.75">
      <c r="E131" s="12" t="s">
        <v>156</v>
      </c>
    </row>
    <row r="132" ht="12.75">
      <c r="E132" s="12" t="s">
        <v>49</v>
      </c>
    </row>
    <row r="133" spans="1:16" ht="38.25">
      <c r="A133" s="6">
        <v>37</v>
      </c>
      <c r="B133" s="6" t="s">
        <v>47</v>
      </c>
      <c r="C133" s="6" t="s">
        <v>485</v>
      </c>
      <c r="D133" s="6" t="s">
        <v>463</v>
      </c>
      <c r="E133" s="6" t="s">
        <v>488</v>
      </c>
      <c r="F133" s="6" t="s">
        <v>489</v>
      </c>
      <c r="G133" s="8">
        <v>1</v>
      </c>
      <c r="H133" s="11"/>
      <c r="I133" s="10">
        <f>ROUND((H133*G133),2)</f>
        <v>0</v>
      </c>
      <c r="O133">
        <f>rekapitulace!H8</f>
        <v>21</v>
      </c>
      <c r="P133">
        <f>O133/100*I133</f>
        <v>0</v>
      </c>
    </row>
    <row r="134" ht="12.75">
      <c r="E134" s="12" t="s">
        <v>490</v>
      </c>
    </row>
    <row r="135" ht="12.75">
      <c r="E135" s="12" t="s">
        <v>49</v>
      </c>
    </row>
    <row r="136" spans="1:16" ht="25.5">
      <c r="A136" s="6">
        <v>38</v>
      </c>
      <c r="B136" s="6" t="s">
        <v>47</v>
      </c>
      <c r="C136" s="6" t="s">
        <v>491</v>
      </c>
      <c r="D136" s="6" t="s">
        <v>49</v>
      </c>
      <c r="E136" s="6" t="s">
        <v>492</v>
      </c>
      <c r="F136" s="6" t="s">
        <v>143</v>
      </c>
      <c r="G136" s="8">
        <v>1</v>
      </c>
      <c r="H136" s="11"/>
      <c r="I136" s="10">
        <f>ROUND((H136*G136),2)</f>
        <v>0</v>
      </c>
      <c r="O136">
        <f>rekapitulace!H8</f>
        <v>21</v>
      </c>
      <c r="P136">
        <f>O136/100*I136</f>
        <v>0</v>
      </c>
    </row>
    <row r="137" ht="12.75">
      <c r="E137" s="12" t="s">
        <v>356</v>
      </c>
    </row>
    <row r="138" ht="12.75">
      <c r="E138" s="12" t="s">
        <v>49</v>
      </c>
    </row>
    <row r="139" spans="1:16" ht="12.75" customHeight="1">
      <c r="A139" s="13"/>
      <c r="B139" s="13"/>
      <c r="C139" s="13" t="s">
        <v>42</v>
      </c>
      <c r="D139" s="13"/>
      <c r="E139" s="13" t="s">
        <v>280</v>
      </c>
      <c r="F139" s="13"/>
      <c r="G139" s="13"/>
      <c r="H139" s="13"/>
      <c r="I139" s="13">
        <f>SUM(I85:I138)</f>
        <v>0</v>
      </c>
      <c r="P139">
        <f>ROUND(SUM(P85:P138),2)</f>
        <v>0</v>
      </c>
    </row>
    <row r="141" spans="1:9" ht="12.75" customHeight="1">
      <c r="A141" s="7"/>
      <c r="B141" s="7"/>
      <c r="C141" s="7" t="s">
        <v>43</v>
      </c>
      <c r="D141" s="7"/>
      <c r="E141" s="7" t="s">
        <v>369</v>
      </c>
      <c r="F141" s="7"/>
      <c r="G141" s="9"/>
      <c r="H141" s="7"/>
      <c r="I141" s="9"/>
    </row>
    <row r="142" spans="1:16" ht="25.5">
      <c r="A142" s="6">
        <v>39</v>
      </c>
      <c r="B142" s="6" t="s">
        <v>47</v>
      </c>
      <c r="C142" s="6" t="s">
        <v>370</v>
      </c>
      <c r="D142" s="6" t="s">
        <v>49</v>
      </c>
      <c r="E142" s="6" t="s">
        <v>493</v>
      </c>
      <c r="F142" s="6" t="s">
        <v>95</v>
      </c>
      <c r="G142" s="8">
        <v>120</v>
      </c>
      <c r="H142" s="11"/>
      <c r="I142" s="10">
        <f>ROUND((H142*G142),2)</f>
        <v>0</v>
      </c>
      <c r="O142">
        <f>rekapitulace!H8</f>
        <v>21</v>
      </c>
      <c r="P142">
        <f>O142/100*I142</f>
        <v>0</v>
      </c>
    </row>
    <row r="143" ht="12.75">
      <c r="E143" s="12" t="s">
        <v>462</v>
      </c>
    </row>
    <row r="144" ht="242.25">
      <c r="E144" s="12" t="s">
        <v>373</v>
      </c>
    </row>
    <row r="145" spans="1:16" ht="25.5">
      <c r="A145" s="6">
        <v>40</v>
      </c>
      <c r="B145" s="6" t="s">
        <v>47</v>
      </c>
      <c r="C145" s="6" t="s">
        <v>410</v>
      </c>
      <c r="D145" s="6" t="s">
        <v>49</v>
      </c>
      <c r="E145" s="6" t="s">
        <v>411</v>
      </c>
      <c r="F145" s="6" t="s">
        <v>95</v>
      </c>
      <c r="G145" s="8">
        <v>315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ht="12.75">
      <c r="E146" s="12" t="s">
        <v>494</v>
      </c>
    </row>
    <row r="147" ht="242.25">
      <c r="E147" s="12" t="s">
        <v>373</v>
      </c>
    </row>
    <row r="148" spans="1:16" ht="25.5">
      <c r="A148" s="6">
        <v>41</v>
      </c>
      <c r="B148" s="6" t="s">
        <v>47</v>
      </c>
      <c r="C148" s="6" t="s">
        <v>495</v>
      </c>
      <c r="D148" s="6" t="s">
        <v>49</v>
      </c>
      <c r="E148" s="6" t="s">
        <v>496</v>
      </c>
      <c r="F148" s="6" t="s">
        <v>95</v>
      </c>
      <c r="G148" s="8">
        <v>105</v>
      </c>
      <c r="H148" s="11"/>
      <c r="I148" s="10">
        <f>ROUND((H148*G148),2)</f>
        <v>0</v>
      </c>
      <c r="O148">
        <f>rekapitulace!H8</f>
        <v>21</v>
      </c>
      <c r="P148">
        <f>O148/100*I148</f>
        <v>0</v>
      </c>
    </row>
    <row r="149" ht="12.75">
      <c r="E149" s="12" t="s">
        <v>497</v>
      </c>
    </row>
    <row r="150" ht="242.25">
      <c r="E150" s="12" t="s">
        <v>373</v>
      </c>
    </row>
    <row r="151" spans="1:16" ht="25.5">
      <c r="A151" s="6">
        <v>42</v>
      </c>
      <c r="B151" s="6" t="s">
        <v>47</v>
      </c>
      <c r="C151" s="6" t="s">
        <v>498</v>
      </c>
      <c r="D151" s="6" t="s">
        <v>49</v>
      </c>
      <c r="E151" s="6" t="s">
        <v>499</v>
      </c>
      <c r="F151" s="6" t="s">
        <v>71</v>
      </c>
      <c r="G151" s="8">
        <v>4.585</v>
      </c>
      <c r="H151" s="11"/>
      <c r="I151" s="10">
        <f>ROUND((H151*G151),2)</f>
        <v>0</v>
      </c>
      <c r="O151">
        <f>rekapitulace!H8</f>
        <v>21</v>
      </c>
      <c r="P151">
        <f>O151/100*I151</f>
        <v>0</v>
      </c>
    </row>
    <row r="152" ht="12.75">
      <c r="E152" s="12" t="s">
        <v>500</v>
      </c>
    </row>
    <row r="153" ht="357">
      <c r="E153" s="12" t="s">
        <v>241</v>
      </c>
    </row>
    <row r="154" spans="1:16" ht="25.5">
      <c r="A154" s="6">
        <v>43</v>
      </c>
      <c r="B154" s="6" t="s">
        <v>47</v>
      </c>
      <c r="C154" s="6" t="s">
        <v>501</v>
      </c>
      <c r="D154" s="6" t="s">
        <v>49</v>
      </c>
      <c r="E154" s="6" t="s">
        <v>502</v>
      </c>
      <c r="F154" s="6" t="s">
        <v>503</v>
      </c>
      <c r="G154" s="8">
        <v>1</v>
      </c>
      <c r="H154" s="11"/>
      <c r="I154" s="10">
        <f>ROUND((H154*G154),2)</f>
        <v>0</v>
      </c>
      <c r="O154">
        <f>rekapitulace!H8</f>
        <v>21</v>
      </c>
      <c r="P154">
        <f>O154/100*I154</f>
        <v>0</v>
      </c>
    </row>
    <row r="155" ht="12.75">
      <c r="E155" s="12" t="s">
        <v>490</v>
      </c>
    </row>
    <row r="156" ht="12.75">
      <c r="E156" s="12" t="s">
        <v>504</v>
      </c>
    </row>
    <row r="157" spans="1:16" ht="25.5">
      <c r="A157" s="6">
        <v>44</v>
      </c>
      <c r="B157" s="6" t="s">
        <v>47</v>
      </c>
      <c r="C157" s="6" t="s">
        <v>505</v>
      </c>
      <c r="D157" s="6" t="s">
        <v>49</v>
      </c>
      <c r="E157" s="6" t="s">
        <v>506</v>
      </c>
      <c r="F157" s="6" t="s">
        <v>503</v>
      </c>
      <c r="G157" s="8">
        <v>1</v>
      </c>
      <c r="H157" s="11"/>
      <c r="I157" s="10">
        <f>ROUND((H157*G157),2)</f>
        <v>0</v>
      </c>
      <c r="O157">
        <f>rekapitulace!H8</f>
        <v>21</v>
      </c>
      <c r="P157">
        <f>O157/100*I157</f>
        <v>0</v>
      </c>
    </row>
    <row r="158" ht="12.75">
      <c r="E158" s="12" t="s">
        <v>490</v>
      </c>
    </row>
    <row r="159" ht="51">
      <c r="E159" s="12" t="s">
        <v>507</v>
      </c>
    </row>
    <row r="160" spans="1:16" ht="12.75" customHeight="1">
      <c r="A160" s="13"/>
      <c r="B160" s="13"/>
      <c r="C160" s="13" t="s">
        <v>43</v>
      </c>
      <c r="D160" s="13"/>
      <c r="E160" s="13" t="s">
        <v>369</v>
      </c>
      <c r="F160" s="13"/>
      <c r="G160" s="13"/>
      <c r="H160" s="13"/>
      <c r="I160" s="13">
        <f>SUM(I142:I159)</f>
        <v>0</v>
      </c>
      <c r="P160">
        <f>ROUND(SUM(P142:P159),2)</f>
        <v>0</v>
      </c>
    </row>
    <row r="162" spans="1:9" ht="12.75" customHeight="1">
      <c r="A162" s="7"/>
      <c r="B162" s="7"/>
      <c r="C162" s="7" t="s">
        <v>44</v>
      </c>
      <c r="D162" s="7"/>
      <c r="E162" s="7" t="s">
        <v>140</v>
      </c>
      <c r="F162" s="7"/>
      <c r="G162" s="9"/>
      <c r="H162" s="7"/>
      <c r="I162" s="9"/>
    </row>
    <row r="163" spans="1:16" ht="25.5">
      <c r="A163" s="6">
        <v>45</v>
      </c>
      <c r="B163" s="6" t="s">
        <v>47</v>
      </c>
      <c r="C163" s="6" t="s">
        <v>374</v>
      </c>
      <c r="D163" s="6" t="s">
        <v>49</v>
      </c>
      <c r="E163" s="6" t="s">
        <v>375</v>
      </c>
      <c r="F163" s="6" t="s">
        <v>95</v>
      </c>
      <c r="G163" s="8">
        <v>100</v>
      </c>
      <c r="H163" s="11"/>
      <c r="I163" s="10">
        <f>ROUND((H163*G163),2)</f>
        <v>0</v>
      </c>
      <c r="O163">
        <f>rekapitulace!H8</f>
        <v>21</v>
      </c>
      <c r="P163">
        <f>O163/100*I163</f>
        <v>0</v>
      </c>
    </row>
    <row r="164" ht="12.75">
      <c r="E164" s="12" t="s">
        <v>508</v>
      </c>
    </row>
    <row r="165" ht="25.5">
      <c r="E165" s="12" t="s">
        <v>303</v>
      </c>
    </row>
    <row r="166" spans="1:16" ht="12.75" customHeight="1">
      <c r="A166" s="13"/>
      <c r="B166" s="13"/>
      <c r="C166" s="13" t="s">
        <v>44</v>
      </c>
      <c r="D166" s="13"/>
      <c r="E166" s="13" t="s">
        <v>140</v>
      </c>
      <c r="F166" s="13"/>
      <c r="G166" s="13"/>
      <c r="H166" s="13"/>
      <c r="I166" s="13">
        <f>SUM(I163:I165)</f>
        <v>0</v>
      </c>
      <c r="P166">
        <f>ROUND(SUM(P163:P165),2)</f>
        <v>0</v>
      </c>
    </row>
    <row r="168" spans="1:16" ht="12.75" customHeight="1">
      <c r="A168" s="13"/>
      <c r="B168" s="13"/>
      <c r="C168" s="13"/>
      <c r="D168" s="13"/>
      <c r="E168" s="13" t="s">
        <v>64</v>
      </c>
      <c r="F168" s="13"/>
      <c r="G168" s="13"/>
      <c r="H168" s="13"/>
      <c r="I168" s="13">
        <f>+I20+I56+I62+I76+I82+I139+I160+I166</f>
        <v>0</v>
      </c>
      <c r="P168">
        <f>+P20+P56+P62+P76+P82+P139+P160+P166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Marešová Kateřina, Ing.</dc:creator>
  <cp:keywords/>
  <dc:description/>
  <cp:lastModifiedBy>Marešová Kateřina, Ing.</cp:lastModifiedBy>
  <dcterms:created xsi:type="dcterms:W3CDTF">2017-12-20T11:26:31Z</dcterms:created>
  <dcterms:modified xsi:type="dcterms:W3CDTF">2017-12-20T11:26:33Z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