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firstSheet="36" activeTab="41"/>
  </bookViews>
  <sheets>
    <sheet name="ÚVOD" sheetId="1" r:id="rId1"/>
    <sheet name="SOUHRNNÝ LIST STAVBY" sheetId="2" r:id="rId2"/>
    <sheet name="REKAPITULACE OBJEKTŮ STAVBY" sheetId="3" r:id="rId3"/>
    <sheet name="KRYCÍ LIST #1" sheetId="4" r:id="rId4"/>
    <sheet name="REKAPITULACE #1" sheetId="5" r:id="rId5"/>
    <sheet name="ROZPOČET #1" sheetId="6" r:id="rId6"/>
    <sheet name="KRYCÍ LIST #2" sheetId="7" r:id="rId7"/>
    <sheet name="REKAPITULACE #2" sheetId="8" r:id="rId8"/>
    <sheet name="ROZPOČET #2" sheetId="9" r:id="rId9"/>
    <sheet name="KRYCÍ LIST #3" sheetId="10" r:id="rId10"/>
    <sheet name="REKAPITULACE #3" sheetId="11" r:id="rId11"/>
    <sheet name="ROZPOČET #3" sheetId="12" r:id="rId12"/>
    <sheet name="KRYCÍ LIST #4" sheetId="13" r:id="rId13"/>
    <sheet name="REKAPITULACE #4" sheetId="14" r:id="rId14"/>
    <sheet name="ROZPOČET #4" sheetId="15" r:id="rId15"/>
    <sheet name="KRYCÍ LIST #5" sheetId="16" r:id="rId16"/>
    <sheet name="REKAPITULACE #5" sheetId="17" r:id="rId17"/>
    <sheet name="ROZPOČET #5" sheetId="18" r:id="rId18"/>
    <sheet name="KRYCÍ LIST #6" sheetId="19" r:id="rId19"/>
    <sheet name="REKAPITULACE #6" sheetId="20" r:id="rId20"/>
    <sheet name="ROZPOČET #6" sheetId="21" r:id="rId21"/>
    <sheet name="KRYCÍ LIST #7" sheetId="22" r:id="rId22"/>
    <sheet name="REKAPITULACE #7" sheetId="23" r:id="rId23"/>
    <sheet name="ROZPOČET #7" sheetId="24" r:id="rId24"/>
    <sheet name="KRYCÍ LIST #8" sheetId="25" r:id="rId25"/>
    <sheet name="REKAPITULACE #8" sheetId="26" r:id="rId26"/>
    <sheet name="ROZPOČET #8" sheetId="27" r:id="rId27"/>
    <sheet name="KRYCÍ LIST #9" sheetId="28" r:id="rId28"/>
    <sheet name="REKAPITULACE #9" sheetId="29" r:id="rId29"/>
    <sheet name="ROZPOČET #9" sheetId="30" r:id="rId30"/>
    <sheet name="KRYCÍ LIST #10" sheetId="31" r:id="rId31"/>
    <sheet name="REKAPITULACE #10" sheetId="32" r:id="rId32"/>
    <sheet name="ROZPOČET #10" sheetId="33" r:id="rId33"/>
    <sheet name="KRYCÍ LIST #11" sheetId="34" r:id="rId34"/>
    <sheet name="REKAPITULACE #11" sheetId="35" r:id="rId35"/>
    <sheet name="ROZPOČET #11" sheetId="36" r:id="rId36"/>
    <sheet name="KRYCÍ LIST #12" sheetId="37" r:id="rId37"/>
    <sheet name="REKAPITULACE #12" sheetId="38" r:id="rId38"/>
    <sheet name="ROZPOČET #12" sheetId="39" r:id="rId39"/>
    <sheet name="KRYCÍ LIST #13" sheetId="40" r:id="rId40"/>
    <sheet name="REKAPITULACE #13" sheetId="41" r:id="rId41"/>
    <sheet name="ROZPOČET #13" sheetId="42" r:id="rId42"/>
  </sheets>
  <definedNames/>
  <calcPr calcId="145621"/>
</workbook>
</file>

<file path=xl/sharedStrings.xml><?xml version="1.0" encoding="utf-8"?>
<sst xmlns="http://schemas.openxmlformats.org/spreadsheetml/2006/main" count="2905" uniqueCount="377">
  <si>
    <t>Stavba :   - Demolice zdevastovaných bytových domů - I.et.</t>
  </si>
  <si>
    <t>Cenová úroveň : 2017/II</t>
  </si>
  <si>
    <t>Objekt : SO-13 - Na Nivách SOUVISEJÍCÍ NÁKLADY</t>
  </si>
  <si>
    <t xml:space="preserve">Datum zpracování : </t>
  </si>
  <si>
    <t>SOUPIS PRACÍ S VÝKAZEM VÝMĚR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</si>
  <si>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</si>
  <si>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</si>
  <si>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</si>
  <si>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</si>
  <si>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</si>
  <si>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</si>
  <si>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</si>
  <si>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</si>
  <si>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</si>
  <si>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</si>
  <si>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</si>
  <si>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</si>
  <si>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</si>
  <si>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jednotková</t>
  </si>
  <si>
    <t>6.</t>
  </si>
  <si>
    <t>celková</t>
  </si>
  <si>
    <t>7.</t>
  </si>
  <si>
    <t>HMOTNOST</t>
  </si>
  <si>
    <t>8.</t>
  </si>
  <si>
    <t>9.</t>
  </si>
  <si>
    <t>HSV:</t>
  </si>
  <si>
    <t>oddíl 1</t>
  </si>
  <si>
    <t>Zemní práce:</t>
  </si>
  <si>
    <t>O-12331-0</t>
  </si>
  <si>
    <t>ODKOPÁNÍ A ZASLEPENÍ PŘÍPOJEK "SEK" - VYKOPAVKY ZAREZU TR HORNINY 4 RUCNE</t>
  </si>
  <si>
    <t>M3</t>
  </si>
  <si>
    <t>množství =</t>
  </si>
  <si>
    <t>1*0,8*10*12</t>
  </si>
  <si>
    <t>O-12000-0</t>
  </si>
  <si>
    <t>PRIPL ZTIZ ODKOP BLIZ PODZEMNI VEDENI</t>
  </si>
  <si>
    <t>C-167101103-0</t>
  </si>
  <si>
    <t>PREKLADANI VYKOPKU HOR 1-4</t>
  </si>
  <si>
    <t>C-174201103-0</t>
  </si>
  <si>
    <t>ZASYP NEZHUTNENY ZAREZU</t>
  </si>
  <si>
    <t>Y-110-9</t>
  </si>
  <si>
    <t>ODSTRANĚNÍ ZPEVNĚNÉ PLOCHY ZA OBJEKTY VČETNĚ ROZPADLÝCH ZÍDEK ODSTRANENI KRYTU VOZOVEK A PLOCH</t>
  </si>
  <si>
    <t>M2</t>
  </si>
  <si>
    <t>250*5</t>
  </si>
  <si>
    <t>C-181301103-0</t>
  </si>
  <si>
    <t>ROZPR ORNICE ROVINA 500M2 TL 20CM</t>
  </si>
  <si>
    <t>C-180401211-0</t>
  </si>
  <si>
    <t>ZALOZ TRAVNIKU VYSEV LUCNI V ROVINE</t>
  </si>
  <si>
    <t>H-00577492-1</t>
  </si>
  <si>
    <t>SMES TRAVNI TECHNICKA 25kg</t>
  </si>
  <si>
    <t>KG</t>
  </si>
  <si>
    <t>1250*0,03</t>
  </si>
  <si>
    <t>ZEMNÍ PRÁCE CELKEM</t>
  </si>
  <si>
    <t>oddíl 5</t>
  </si>
  <si>
    <t>Komunikace:</t>
  </si>
  <si>
    <t>Y-580-1</t>
  </si>
  <si>
    <t>DOCASNA PLOCHA ZE SILNICNICH PANELU - OCHRANA HORKOVODU</t>
  </si>
  <si>
    <t>Y-560-1</t>
  </si>
  <si>
    <t>PODKLADNI VRSTVA DOCASNE PLOCHY</t>
  </si>
  <si>
    <t>200*0,1</t>
  </si>
  <si>
    <t>DOCASNA PLOCHA ZE SILNICNICH PANELU - OCHRANA PODZEMNÍHO VEDENÍ KABELŮ VEŘEJNÉHO OSVĚTLENÍ</t>
  </si>
  <si>
    <t>PODKLADNI VRSTVA DOCASNE PLOCHY - OCHRANA VO</t>
  </si>
  <si>
    <t>8*0,1</t>
  </si>
  <si>
    <t>KOMUNIKACE CELKEM</t>
  </si>
  <si>
    <t>oddíl 9</t>
  </si>
  <si>
    <t>Ostatní konstrukce a práce:</t>
  </si>
  <si>
    <t>C-938909911-0</t>
  </si>
  <si>
    <t>CISTENI POVRCHU VOZOVEK TLAK VODOU</t>
  </si>
  <si>
    <t>Y-902-7</t>
  </si>
  <si>
    <t>DOČASNÉ OPLOCENÍ STAVENIŠTĚ 560m</t>
  </si>
  <si>
    <t>M</t>
  </si>
  <si>
    <t>Y-905-10</t>
  </si>
  <si>
    <t>ODPOJENÍ PŘÍPOJEK PLYNU0, SEK0, VODA0, KANALIZACE - OSTATNI NAKLADY 12 OBJEKTŮ</t>
  </si>
  <si>
    <t>TKC</t>
  </si>
  <si>
    <t>OSTATNI NAKLADY (úklid prachu - požadavek p. Brože)</t>
  </si>
  <si>
    <t>R-909-10</t>
  </si>
  <si>
    <t>JINE INVESTICE (KOORDINACE PŘI EVAKUACI OSOB Z OBJEKTU čp.870/41)</t>
  </si>
  <si>
    <t>ks</t>
  </si>
  <si>
    <t>OSTATNÍ KONSTRUKCE A PRÁCE CELKEM</t>
  </si>
  <si>
    <t>oddíl 96</t>
  </si>
  <si>
    <t>Bourání konstrukcí:</t>
  </si>
  <si>
    <t>O-16710-0</t>
  </si>
  <si>
    <t>NAKLADANI KOMUNÁLNÍHO ODPADU ZE SUTERÉNU OBJEKTŮ NA DOPR PROSTREDEK (ODHAD MNOŽSTVÍ 296M3)</t>
  </si>
  <si>
    <t>C-979083117-0</t>
  </si>
  <si>
    <t>VODOR PREMIST KOMUNÁLNÍHO ODPADU NA SKLADKU 6000M (KALKULOVÁNA OBJEMOVÁ HMOTNOST KOMUNÁLNÍHO ODPADU 1100 kg/m3 - ODPAD MOKRÝ)</t>
  </si>
  <si>
    <t>T</t>
  </si>
  <si>
    <t>296*1,1</t>
  </si>
  <si>
    <t>C-979081121-0</t>
  </si>
  <si>
    <t>PRIPL ZKD 1KM ODVOZU KOMUNÁLNÍHO ODPADU NA SKLADKU</t>
  </si>
  <si>
    <t>296*1,1*5</t>
  </si>
  <si>
    <t>O-97909-0</t>
  </si>
  <si>
    <t>ULOZENI KOMUNÁLNÍHO ODPADU A SKLADKOVNE (296 m3, OBJEMOVÁ HMOTNOST 1,1t/m3)</t>
  </si>
  <si>
    <t>BOURÁNÍ KONSTRUKCÍ CELKEM</t>
  </si>
  <si>
    <t>PSV:</t>
  </si>
  <si>
    <t>oddíl 767</t>
  </si>
  <si>
    <t>Kovové doplňkové konstrukce:</t>
  </si>
  <si>
    <t>O-99767-0</t>
  </si>
  <si>
    <t>PRESUN HMOT KONSTR KOVOVE DOPLNKOVE (odvoz stožárů VO do depozita správce a zpětný dovoz )- 8 ks , 0,268 t/1 ks</t>
  </si>
  <si>
    <t>0,268 * 8*2</t>
  </si>
  <si>
    <t>C-998767194-0</t>
  </si>
  <si>
    <t>PRIPL ZVET PRESUN KOVOVE DK DO 1000M a zpět</t>
  </si>
  <si>
    <t>0,268*8*2</t>
  </si>
  <si>
    <t>C-998767199-0</t>
  </si>
  <si>
    <t>PRIPL ZVET PRESUN KOVOVE DK ZKD 1000M (celkem 5 km)a zpět</t>
  </si>
  <si>
    <t>0,268*8*4*2</t>
  </si>
  <si>
    <t>KOVOVÉ DOPLŇKOVÉ KONSTRUKCE CELKEM</t>
  </si>
  <si>
    <t>MONTÁŽNÍ PRÁCE:</t>
  </si>
  <si>
    <t>oddíl M21</t>
  </si>
  <si>
    <t>Montáže silnoproud:</t>
  </si>
  <si>
    <t>O-99744-0</t>
  </si>
  <si>
    <t>PRESUN HMOT VEREJNE OSVETLENI (demontáž a zpětná montáž 8 ks stožárů) 0,268 t/1 ks</t>
  </si>
  <si>
    <t>M21</t>
  </si>
  <si>
    <t>MONTÁŽE SILNOPROUD CELKEM</t>
  </si>
  <si>
    <t>Základní rozpočtové náklady stavebního objektu celkem (bez DPH) :</t>
  </si>
  <si>
    <t>REKAPITULACE ROZPOČTU</t>
  </si>
  <si>
    <t>Oddíl</t>
  </si>
  <si>
    <t>Název oddílu / řemeslného oboru</t>
  </si>
  <si>
    <t>BEZ DPH</t>
  </si>
  <si>
    <t>Zemní práce</t>
  </si>
  <si>
    <t>Komunikace</t>
  </si>
  <si>
    <t>Ostatní konstrukce a práce</t>
  </si>
  <si>
    <t>Bourání konstrukcí</t>
  </si>
  <si>
    <t>HSV CELKEM</t>
  </si>
  <si>
    <t>Kovové doplňkové konstrukce</t>
  </si>
  <si>
    <t>PSV CELKEM</t>
  </si>
  <si>
    <t>Montáže silnoproud</t>
  </si>
  <si>
    <t>MONTÁŽNÍ PRÁCE CELKEM</t>
  </si>
  <si>
    <t>Základní rozpočtové náklady stavebního objektu celkem</t>
  </si>
  <si>
    <t>KRYCÍ LIST ROZPOČTU</t>
  </si>
  <si>
    <t>Kód objektu:</t>
  </si>
  <si>
    <t>Název objektu:</t>
  </si>
  <si>
    <t>JKSO:</t>
  </si>
  <si>
    <t>Cenová úroveň:</t>
  </si>
  <si>
    <t>SO-13</t>
  </si>
  <si>
    <t>Na Nivách SOUVISEJÍCÍ NÁKLADY</t>
  </si>
  <si>
    <t/>
  </si>
  <si>
    <t>2017/II</t>
  </si>
  <si>
    <t>Kód stavby:</t>
  </si>
  <si>
    <t>Název stavby:</t>
  </si>
  <si>
    <t>SKP:</t>
  </si>
  <si>
    <t>Účelová M.J:</t>
  </si>
  <si>
    <t xml:space="preserve"> </t>
  </si>
  <si>
    <t>Demolice zdevastovaných bytových domů - I.et.</t>
  </si>
  <si>
    <t>Projektant:</t>
  </si>
  <si>
    <t>Ing. Jaroslav Talacko</t>
  </si>
  <si>
    <t>Počet účel. měrných jednotek:</t>
  </si>
  <si>
    <t>Objednatel:</t>
  </si>
  <si>
    <t>Město Ústí nad Labem</t>
  </si>
  <si>
    <t>Náklady na měrnou jednotku:</t>
  </si>
  <si>
    <t>Počet listů:</t>
  </si>
  <si>
    <t>Zakázkové čís.:</t>
  </si>
  <si>
    <t>Zpracovatel:</t>
  </si>
  <si>
    <t>Alexandra Talacková</t>
  </si>
  <si>
    <t>Zhotovitel: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</si>
  <si>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</si>
  <si>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</si>
  <si>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</si>
  <si>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</si>
  <si>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</si>
  <si>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</si>
  <si>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</si>
  <si>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</si>
  <si>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</si>
  <si>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</si>
  <si>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</si>
  <si>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</si>
  <si>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</si>
  <si>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</si>
  <si>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</si>
  <si>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</si>
  <si>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</si>
  <si>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</si>
  <si>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</si>
  <si>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</si>
  <si>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</si>
  <si>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</si>
  <si>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</si>
  <si>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</si>
  <si>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</si>
  <si>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</si>
  <si>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</si>
  <si>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</si>
  <si>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</si>
  <si>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</si>
  <si>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</si>
  <si>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</si>
  <si>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</si>
  <si>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</si>
  <si>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</si>
  <si>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</si>
  <si>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</si>
  <si>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>Jméno:</t>
  </si>
  <si>
    <t>Datum:</t>
  </si>
  <si>
    <t>Podpis:</t>
  </si>
  <si>
    <t>Základ pro DPH</t>
  </si>
  <si>
    <t>%  činí :</t>
  </si>
  <si>
    <t>Kč</t>
  </si>
  <si>
    <t>DPH</t>
  </si>
  <si>
    <t>CENA ZA OBJEKT CELKEM VČETNĚ DPH:</t>
  </si>
  <si>
    <t>Poznámky:</t>
  </si>
  <si>
    <t>* ODKOPÁNÍ A ZASLEPENÍ PŘÍPOJEK SÍTÍ ELEKTRONICKÉ KOMUNIKACE</t>
  </si>
  <si>
    <t>* UKONČENÍ PŘÍPOJEK VODY, KANALIZACE, PLYNU, SEK A PROJEDNÁNÍ SE SPRÁVCI</t>
  </si>
  <si>
    <t>* DOČASNÝ KRYT HORKOVODU ZE SILNIČNÍCH PANELŮ</t>
  </si>
  <si>
    <t>* ODBOURÁNÍ ZPEVNĚNÝCH PLOCH ZA OBJEKTY A JEJICH ZATRAVNĚNÍ</t>
  </si>
  <si>
    <t>* OPLOCENÍ STAVENIŠTĚ</t>
  </si>
  <si>
    <t>* KOORDINACE PŘI EVAKUACI STACIONÁŘE (POŽADAVKY p. BROŽE)</t>
  </si>
  <si>
    <t>* DEMONTÁŽ A ODVOZ STOŽÁRŮ VEŘEJNÉHO OSVĚTLENÍ</t>
  </si>
  <si>
    <t>* DOČASNÝ KRYT KABELÁŽE VEŘEJNÉHO OSVĚTLENÍ (OCHRANA PŘED POJEZDEM VOZIDEL)</t>
  </si>
  <si>
    <t>Objekt : SO-12 - Na Nivách 871/46</t>
  </si>
  <si>
    <t>C-174101102-0</t>
  </si>
  <si>
    <t>ZASYP ZHUTNENI UZAVRENYCH PROSTOR</t>
  </si>
  <si>
    <t>H-59991440-1</t>
  </si>
  <si>
    <t>RECYKLAT CIHELNY TRIDENY 0-63MM VL</t>
  </si>
  <si>
    <t>193,44*1,8</t>
  </si>
  <si>
    <t>H-58345397-1</t>
  </si>
  <si>
    <t>STERKODRTE 0-120MM UN1</t>
  </si>
  <si>
    <t>193,44*2,2*0,25</t>
  </si>
  <si>
    <t>H-10311400-1</t>
  </si>
  <si>
    <t>ZEMINA PODKLADOVA PRO TER UPRAVY VL</t>
  </si>
  <si>
    <t>193,44*0,2*1,1*1,5</t>
  </si>
  <si>
    <t>193,44*0,03</t>
  </si>
  <si>
    <t>oddíl 3</t>
  </si>
  <si>
    <t>Svislé konstrukce:</t>
  </si>
  <si>
    <t>Y-310-4</t>
  </si>
  <si>
    <t>ÚPRAVA ATIKY PONECHANÉ ZDI - ZDI NADSTRESNI</t>
  </si>
  <si>
    <t>0,2*5,2*0,5</t>
  </si>
  <si>
    <t>SVISLÉ KONSTRUKCE CELKEM</t>
  </si>
  <si>
    <t>oddíl 62</t>
  </si>
  <si>
    <t>Úpravy povrchů vnější:</t>
  </si>
  <si>
    <t>C-620601222-0</t>
  </si>
  <si>
    <t>DOPLNĚNÍ ZATEPLENÍ ODHALENÉHO ŠTÍTU PONECHANÉHO OBJEKTU  MTZ ZATEPL VNE STEN OBL POLYST -16CM</t>
  </si>
  <si>
    <t>H-28375915-1</t>
  </si>
  <si>
    <t>DESKY POLYST EPS 70 F BILE TL 15CM</t>
  </si>
  <si>
    <t>C-622421121-0</t>
  </si>
  <si>
    <t>OMIT VNE STEN VAPCEM HRUBE ZATRENE</t>
  </si>
  <si>
    <t>C-620602532-0</t>
  </si>
  <si>
    <t>ZATEPL FASAD OMITKA SILIKAT ZRN 1,5MM</t>
  </si>
  <si>
    <t>O-62290-0</t>
  </si>
  <si>
    <t>OCISTENI SVISLYCH PLOCH ZDIVA A RIMS</t>
  </si>
  <si>
    <t>ÚPRAVY POVRCHŮ VNĚJŠÍ CELKEM</t>
  </si>
  <si>
    <t>oddíl 94</t>
  </si>
  <si>
    <t>Lešení a stavební výtahy:</t>
  </si>
  <si>
    <t>O-94194-0</t>
  </si>
  <si>
    <t>MTZ+DMTZ LESENI LEHKE RADOVE</t>
  </si>
  <si>
    <t>C-941941392-0</t>
  </si>
  <si>
    <t>PRIPL ZK MESIC POUZ LESENI K POL 1052</t>
  </si>
  <si>
    <t>LEŠENÍ A STAVEBNÍ VÝTAHY CELKEM</t>
  </si>
  <si>
    <t>C-981013415-0</t>
  </si>
  <si>
    <t>DEMOLICE BUD RYPADLEM B PODIL DO 30% (po ručním rozebrání části objektu následná strojní demolice)</t>
  </si>
  <si>
    <t>M3OP</t>
  </si>
  <si>
    <t>C-981011415-0</t>
  </si>
  <si>
    <t>DEMOLICE BUD POST ROZ B PODIL DO 30% (KRYTINA + KROV + ČÁST 1. NP AŽ 5. NP V ŠÍŘI 2 m OD SOUSEDNÍHO PONECHANÉHO OBJEKTU)</t>
  </si>
  <si>
    <t>448,63+290</t>
  </si>
  <si>
    <t>VODOR PREMIST SUTI SKLADKA 6000M</t>
  </si>
  <si>
    <t>((1908,7191))</t>
  </si>
  <si>
    <t>PRIPL ZKD 1KM ODVOZU SUTI NA SKLADKU</t>
  </si>
  <si>
    <t>1908,719*5</t>
  </si>
  <si>
    <t>ULOZENI SUTI A SKLADKOVNE</t>
  </si>
  <si>
    <t>oddíl 764</t>
  </si>
  <si>
    <t>Konstrukce klempířské:</t>
  </si>
  <si>
    <t>Y-764-4</t>
  </si>
  <si>
    <t>OPLECHOVÁNÍ ATIKY PONECHANÉ STĚNY - KLEMPIRI STRESNI PRVKY</t>
  </si>
  <si>
    <t>5,5*0,7</t>
  </si>
  <si>
    <t>KONSTRUKCE KLEMPÍŘSKÉ CELKEM</t>
  </si>
  <si>
    <t>Svislé konstrukce</t>
  </si>
  <si>
    <t>Úpravy povrchů vnější</t>
  </si>
  <si>
    <t>Lešení a stavební výtahy</t>
  </si>
  <si>
    <t>Konstrukce klempířské</t>
  </si>
  <si>
    <t>SO-12</t>
  </si>
  <si>
    <t>Na Nivách 871/46</t>
  </si>
  <si>
    <t>Objekt : SO-11 - Na Nivách 196/44</t>
  </si>
  <si>
    <t>435,63*1,8</t>
  </si>
  <si>
    <t>435,63*2,2*0,25</t>
  </si>
  <si>
    <t>240,03*0,2*1,1*1,5</t>
  </si>
  <si>
    <t>240,03*0,03</t>
  </si>
  <si>
    <t>DEMOLICE BUD RYPADLEM B PODIL DO 30%</t>
  </si>
  <si>
    <t>435,63+313,44+816,10+816,10+816,10+708,88</t>
  </si>
  <si>
    <t>((2226,5625))</t>
  </si>
  <si>
    <t>5*2226,562</t>
  </si>
  <si>
    <t>SO-11</t>
  </si>
  <si>
    <t>Na Nivách 196/44</t>
  </si>
  <si>
    <t>Objekt : SO-10 - Na Nivách 195/42</t>
  </si>
  <si>
    <t>SO-10</t>
  </si>
  <si>
    <t>Na Nivách 195/42</t>
  </si>
  <si>
    <t>Objekt : SO-09 - Na Nivách 194/40</t>
  </si>
  <si>
    <t>SO-09</t>
  </si>
  <si>
    <t>Na Nivách 194/40</t>
  </si>
  <si>
    <t>Objekt : SO-08 - Na Nivách 193/38</t>
  </si>
  <si>
    <t>SO-08</t>
  </si>
  <si>
    <t>Na Nivách 193/38</t>
  </si>
  <si>
    <t>Objekt : SO-07 - Na Nivách 884/36</t>
  </si>
  <si>
    <t>227,396*1,8</t>
  </si>
  <si>
    <t>227,396*2,2*0,25</t>
  </si>
  <si>
    <t>158,47*0,2*1,1*1,5</t>
  </si>
  <si>
    <t>158,47*0,03</t>
  </si>
  <si>
    <t>227,396+203,21+459,56+459,56+459,56+459,56+443,81</t>
  </si>
  <si>
    <t>((1546,21392))</t>
  </si>
  <si>
    <t>1546,214*5</t>
  </si>
  <si>
    <t>SO-07</t>
  </si>
  <si>
    <t>Na Nivách 884/36</t>
  </si>
  <si>
    <t>Objekt : SO-06 - Na Nivách 198/34</t>
  </si>
  <si>
    <t>520*1,8</t>
  </si>
  <si>
    <t>520*2,2*0,25</t>
  </si>
  <si>
    <t>299,54*0,2*1,1*1,5</t>
  </si>
  <si>
    <t>299,54*0,03</t>
  </si>
  <si>
    <t>520+452,93+1018,44+1018,44+1018,44+987,651</t>
  </si>
  <si>
    <t>((2859,06357))</t>
  </si>
  <si>
    <t>2859,064*5</t>
  </si>
  <si>
    <t>SO-06</t>
  </si>
  <si>
    <t>Na Nivách 198/34</t>
  </si>
  <si>
    <t>Objekt : SO-05 - Na Nivách 188/32</t>
  </si>
  <si>
    <t>419,92*1,8</t>
  </si>
  <si>
    <t>419,92*2,2*0,25</t>
  </si>
  <si>
    <t>230,64*0,2*1,1*1,5</t>
  </si>
  <si>
    <t>230,64*0,03</t>
  </si>
  <si>
    <t>419,92+344,08+784,18+784,18+784,18+730,84</t>
  </si>
  <si>
    <t>((2193,0066))</t>
  </si>
  <si>
    <t>2193,007*5</t>
  </si>
  <si>
    <t>SO-05</t>
  </si>
  <si>
    <t>Na Nivách 188/32</t>
  </si>
  <si>
    <t>Objekt : SO-04 - Na Nivách 187/30</t>
  </si>
  <si>
    <t>SO-04</t>
  </si>
  <si>
    <t>Na Nivách 187/30</t>
  </si>
  <si>
    <t>Objekt : SO-03 - Na Nivách 186/28</t>
  </si>
  <si>
    <t>SO-03</t>
  </si>
  <si>
    <t>Na Nivách 186/28</t>
  </si>
  <si>
    <t>Objekt : SO-02 - Na Nivách 220/26</t>
  </si>
  <si>
    <t>321*1,8</t>
  </si>
  <si>
    <t>321*2,2*0,25</t>
  </si>
  <si>
    <t>110,69*0,2*1,1*1,5</t>
  </si>
  <si>
    <t>110,69*0,03</t>
  </si>
  <si>
    <t>321+381,88+381,88+381,88+381,88+462,64</t>
  </si>
  <si>
    <t>((1317,3612))</t>
  </si>
  <si>
    <t>1317,361*5</t>
  </si>
  <si>
    <t>SO-02</t>
  </si>
  <si>
    <t>Na Nivách 220/26</t>
  </si>
  <si>
    <t>Objekt : 1 - Na Nivách 221/24</t>
  </si>
  <si>
    <t>997,01*1,8</t>
  </si>
  <si>
    <t>997,01*2,2*0,25</t>
  </si>
  <si>
    <t>310,43*0,2*1,1*1,5</t>
  </si>
  <si>
    <t>310,43*0,03</t>
  </si>
  <si>
    <t>997,01+1070,98+1070,98+1070,98+1070,98+908,52</t>
  </si>
  <si>
    <t>((3527,9865))</t>
  </si>
  <si>
    <t>3527,986*5</t>
  </si>
  <si>
    <t>1</t>
  </si>
  <si>
    <t>Na Nivách 221/24</t>
  </si>
  <si>
    <t>REKAPITULACE OBJEKTŮ STAVBY</t>
  </si>
  <si>
    <t xml:space="preserve">Kód stavby : </t>
  </si>
  <si>
    <t xml:space="preserve">Název stavby : </t>
  </si>
  <si>
    <t xml:space="preserve">Datum: </t>
  </si>
  <si>
    <t>01/2018</t>
  </si>
  <si>
    <t>Místo stavby:</t>
  </si>
  <si>
    <t>ulice Na Nivách,Ústí nad Labem - I.ETAPA  (čp.24, 26, 28, 30, 32, 34, 36, 38, 40, 42, 44, 46)</t>
  </si>
  <si>
    <t>NÁKLADY ZA JEDNOTLIVÉ STAVEBNÍ OBJEKTY</t>
  </si>
  <si>
    <t>Kód objektu</t>
  </si>
  <si>
    <t>Název objektu</t>
  </si>
  <si>
    <t>JKSO</t>
  </si>
  <si>
    <t>Cena bez DPH (Kč)</t>
  </si>
  <si>
    <t>Cena s DPH (Kč)</t>
  </si>
  <si>
    <t>CENA ZA STAVBU CELKEM</t>
  </si>
  <si>
    <t>SOUHRNNÝ LIST STAVBY</t>
  </si>
  <si>
    <t xml:space="preserve">Místo stavby: 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</si>
  <si>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</si>
  <si>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</si>
  <si>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</si>
  <si>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</si>
  <si>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</si>
  <si>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</si>
  <si>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</si>
  <si>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</si>
  <si>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</si>
  <si>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</si>
  <si>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</si>
  <si>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</si>
  <si>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>Stupeň projektové dokumentace:</t>
  </si>
  <si>
    <t>Celkový počet listů:</t>
  </si>
  <si>
    <t>Demolice zdevastovaných bytových domů - ulice Na Nivách,Ústí nad Labem -                             I.ETAPA  (čp.24, 26, 28, 30, 32, 34, 36, 38, 40, 42, 44, 46)</t>
  </si>
  <si>
    <t>VÝKAZ VÝMĚR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</si>
</sst>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indexed="8"/>
      <name val="Arial"/>
      <family val="2"/>
    </font>
    <font>
      <sz val="7"/>
      <color indexed="21"/>
      <name val="Arial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 style="thin"/>
      <bottom style="double"/>
    </border>
    <border>
      <left style="thin"/>
      <right/>
      <top style="thin"/>
      <bottom style="double"/>
    </border>
    <border>
      <left style="medium"/>
      <right/>
      <top/>
      <bottom/>
    </border>
    <border>
      <left style="medium"/>
      <right style="hair"/>
      <top style="thin"/>
      <bottom/>
    </border>
    <border>
      <left style="medium"/>
      <right style="hair"/>
      <top style="thin"/>
      <bottom style="double"/>
    </border>
    <border>
      <left/>
      <right/>
      <top style="thin"/>
      <bottom/>
    </border>
    <border>
      <left style="hair"/>
      <right/>
      <top style="thin"/>
      <bottom style="double"/>
    </border>
    <border>
      <left style="thin"/>
      <right style="hair"/>
      <top style="thin"/>
      <bottom/>
    </border>
    <border>
      <left style="thin"/>
      <right style="hair"/>
      <top style="thin"/>
      <bottom style="double"/>
    </border>
    <border>
      <left/>
      <right style="double"/>
      <top style="thin"/>
      <bottom/>
    </border>
    <border>
      <left style="hair"/>
      <right style="double"/>
      <top style="thin"/>
      <bottom style="double"/>
    </border>
    <border>
      <left style="thin"/>
      <right/>
      <top style="double"/>
      <bottom/>
    </border>
    <border>
      <left style="medium"/>
      <right/>
      <top style="double"/>
      <bottom/>
    </border>
    <border>
      <left style="medium"/>
      <right style="hair"/>
      <top style="double"/>
      <bottom/>
    </border>
    <border>
      <left style="thin"/>
      <right style="hair"/>
      <top style="double"/>
      <bottom/>
    </border>
    <border>
      <left style="hair"/>
      <right style="medium"/>
      <top style="double"/>
      <bottom/>
    </border>
    <border>
      <left style="thin"/>
      <right/>
      <top style="thin"/>
      <bottom/>
    </border>
    <border>
      <left style="medium"/>
      <right/>
      <top style="thin"/>
      <bottom/>
    </border>
    <border>
      <left style="hair"/>
      <right style="medium"/>
      <top style="thin"/>
      <bottom/>
    </border>
    <border>
      <left style="thin"/>
      <right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/>
      <right style="thin"/>
      <top/>
      <bottom/>
    </border>
    <border>
      <left style="medium"/>
      <right style="hair"/>
      <top/>
      <bottom/>
    </border>
    <border>
      <left style="thin"/>
      <right style="hair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hair"/>
      <top/>
      <bottom style="thin"/>
    </border>
    <border>
      <left/>
      <right/>
      <top/>
      <bottom style="thin"/>
    </border>
    <border>
      <left style="thin"/>
      <right style="hair"/>
      <top/>
      <bottom style="thin"/>
    </border>
    <border>
      <left style="hair"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14" xfId="0" applyFont="1" applyBorder="1"/>
    <xf numFmtId="0" fontId="10" fillId="0" borderId="15" xfId="0" applyFont="1" applyBorder="1"/>
    <xf numFmtId="0" fontId="10" fillId="0" borderId="14" xfId="0" applyFont="1" applyBorder="1" applyAlignment="1">
      <alignment vertical="center"/>
    </xf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0" fillId="0" borderId="8" xfId="0" applyBorder="1"/>
    <xf numFmtId="0" fontId="5" fillId="0" borderId="8" xfId="0" applyFont="1" applyBorder="1"/>
    <xf numFmtId="0" fontId="10" fillId="0" borderId="8" xfId="0" applyFont="1" applyBorder="1"/>
    <xf numFmtId="0" fontId="10" fillId="0" borderId="19" xfId="0" applyFont="1" applyBorder="1"/>
    <xf numFmtId="0" fontId="10" fillId="0" borderId="20" xfId="0" applyFont="1" applyBorder="1"/>
    <xf numFmtId="0" fontId="10" fillId="0" borderId="19" xfId="0" applyFont="1" applyBorder="1" applyAlignment="1">
      <alignment horizontal="right" vertical="center"/>
    </xf>
    <xf numFmtId="0" fontId="10" fillId="0" borderId="19" xfId="0" applyFont="1" applyBorder="1" applyAlignment="1">
      <alignment horizontal="left" vertical="center"/>
    </xf>
    <xf numFmtId="0" fontId="10" fillId="0" borderId="6" xfId="0" applyFont="1" applyBorder="1"/>
    <xf numFmtId="0" fontId="10" fillId="0" borderId="10" xfId="0" applyFont="1" applyBorder="1"/>
    <xf numFmtId="0" fontId="10" fillId="0" borderId="21" xfId="0" applyFont="1" applyBorder="1"/>
    <xf numFmtId="0" fontId="8" fillId="0" borderId="5" xfId="0" applyFont="1" applyBorder="1" applyAlignment="1">
      <alignment horizontal="right" vertical="center"/>
    </xf>
    <xf numFmtId="0" fontId="8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/>
    </xf>
    <xf numFmtId="164" fontId="8" fillId="0" borderId="22" xfId="0" applyNumberFormat="1" applyFont="1" applyBorder="1" applyAlignment="1">
      <alignment vertical="center"/>
    </xf>
    <xf numFmtId="165" fontId="8" fillId="0" borderId="23" xfId="0" applyNumberFormat="1" applyFont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0" fontId="0" fillId="0" borderId="22" xfId="0" applyBorder="1"/>
    <xf numFmtId="0" fontId="0" fillId="0" borderId="25" xfId="0" applyBorder="1"/>
    <xf numFmtId="0" fontId="12" fillId="0" borderId="22" xfId="0" applyFont="1" applyBorder="1" applyAlignment="1">
      <alignment horizontal="right" vertical="top"/>
    </xf>
    <xf numFmtId="3" fontId="8" fillId="0" borderId="22" xfId="0" applyNumberFormat="1" applyFont="1" applyBorder="1" applyAlignment="1">
      <alignment vertical="center"/>
    </xf>
    <xf numFmtId="4" fontId="8" fillId="0" borderId="22" xfId="0" applyNumberFormat="1" applyFont="1" applyBorder="1" applyAlignment="1">
      <alignment vertical="center"/>
    </xf>
    <xf numFmtId="165" fontId="8" fillId="0" borderId="22" xfId="0" applyNumberFormat="1" applyFont="1" applyBorder="1" applyAlignment="1">
      <alignment vertical="center"/>
    </xf>
    <xf numFmtId="0" fontId="10" fillId="2" borderId="5" xfId="0" applyFont="1" applyFill="1" applyBorder="1"/>
    <xf numFmtId="0" fontId="10" fillId="2" borderId="22" xfId="0" applyFont="1" applyFill="1" applyBorder="1"/>
    <xf numFmtId="0" fontId="10" fillId="2" borderId="22" xfId="0" applyFont="1" applyFill="1" applyBorder="1" applyAlignment="1">
      <alignment horizontal="righ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6" xfId="0" applyFont="1" applyFill="1" applyBorder="1"/>
    <xf numFmtId="0" fontId="10" fillId="2" borderId="27" xfId="0" applyFont="1" applyFill="1" applyBorder="1"/>
    <xf numFmtId="164" fontId="10" fillId="2" borderId="24" xfId="0" applyNumberFormat="1" applyFont="1" applyFill="1" applyBorder="1"/>
    <xf numFmtId="0" fontId="10" fillId="2" borderId="28" xfId="0" applyFont="1" applyFill="1" applyBorder="1"/>
    <xf numFmtId="0" fontId="10" fillId="2" borderId="29" xfId="0" applyFont="1" applyFill="1" applyBorder="1" applyAlignment="1">
      <alignment horizontal="right" vertical="center"/>
    </xf>
    <xf numFmtId="0" fontId="10" fillId="2" borderId="29" xfId="0" applyFont="1" applyFill="1" applyBorder="1" applyAlignment="1">
      <alignment horizontal="left" vertical="center"/>
    </xf>
    <xf numFmtId="0" fontId="10" fillId="2" borderId="29" xfId="0" applyFont="1" applyFill="1" applyBorder="1"/>
    <xf numFmtId="0" fontId="10" fillId="2" borderId="30" xfId="0" applyFont="1" applyFill="1" applyBorder="1"/>
    <xf numFmtId="165" fontId="10" fillId="2" borderId="31" xfId="0" applyNumberFormat="1" applyFont="1" applyFill="1" applyBorder="1"/>
    <xf numFmtId="0" fontId="10" fillId="2" borderId="32" xfId="0" applyFont="1" applyFill="1" applyBorder="1"/>
    <xf numFmtId="164" fontId="10" fillId="2" borderId="33" xfId="0" applyNumberFormat="1" applyFont="1" applyFill="1" applyBorder="1"/>
    <xf numFmtId="165" fontId="10" fillId="2" borderId="0" xfId="0" applyNumberFormat="1" applyFont="1" applyFill="1" applyBorder="1"/>
    <xf numFmtId="0" fontId="0" fillId="0" borderId="34" xfId="0" applyBorder="1"/>
    <xf numFmtId="0" fontId="0" fillId="0" borderId="35" xfId="0" applyBorder="1"/>
    <xf numFmtId="0" fontId="0" fillId="0" borderId="19" xfId="0" applyBorder="1"/>
    <xf numFmtId="0" fontId="10" fillId="2" borderId="36" xfId="0" applyFont="1" applyFill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2" borderId="38" xfId="0" applyFont="1" applyFill="1" applyBorder="1" applyAlignment="1">
      <alignment vertical="center"/>
    </xf>
    <xf numFmtId="0" fontId="0" fillId="0" borderId="31" xfId="0" applyBorder="1"/>
    <xf numFmtId="0" fontId="5" fillId="0" borderId="39" xfId="0" applyFont="1" applyBorder="1"/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9" fillId="0" borderId="41" xfId="0" applyFont="1" applyBorder="1"/>
    <xf numFmtId="0" fontId="9" fillId="0" borderId="42" xfId="0" applyFont="1" applyBorder="1"/>
    <xf numFmtId="0" fontId="10" fillId="0" borderId="43" xfId="0" applyFont="1" applyBorder="1" applyAlignment="1">
      <alignment horizontal="left" vertical="center"/>
    </xf>
    <xf numFmtId="0" fontId="10" fillId="0" borderId="20" xfId="0" applyFont="1" applyBorder="1" applyAlignment="1">
      <alignment horizontal="right" vertical="center"/>
    </xf>
    <xf numFmtId="3" fontId="10" fillId="0" borderId="44" xfId="0" applyNumberFormat="1" applyFont="1" applyBorder="1" applyAlignment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/>
    </xf>
    <xf numFmtId="3" fontId="10" fillId="0" borderId="45" xfId="0" applyNumberFormat="1" applyFont="1" applyBorder="1" applyAlignment="1">
      <alignment vertical="center"/>
    </xf>
    <xf numFmtId="0" fontId="10" fillId="2" borderId="46" xfId="0" applyFont="1" applyFill="1" applyBorder="1" applyAlignment="1">
      <alignment horizontal="right" vertical="center"/>
    </xf>
    <xf numFmtId="0" fontId="10" fillId="2" borderId="47" xfId="0" applyFont="1" applyFill="1" applyBorder="1" applyAlignment="1">
      <alignment horizontal="left" vertical="center"/>
    </xf>
    <xf numFmtId="3" fontId="10" fillId="2" borderId="48" xfId="0" applyNumberFormat="1" applyFont="1" applyFill="1" applyBorder="1" applyAlignment="1">
      <alignment vertical="center"/>
    </xf>
    <xf numFmtId="0" fontId="9" fillId="2" borderId="49" xfId="0" applyFont="1" applyFill="1" applyBorder="1"/>
    <xf numFmtId="0" fontId="10" fillId="2" borderId="50" xfId="0" applyFont="1" applyFill="1" applyBorder="1" applyAlignment="1">
      <alignment horizontal="left" vertical="center"/>
    </xf>
    <xf numFmtId="3" fontId="10" fillId="2" borderId="51" xfId="0" applyNumberFormat="1" applyFont="1" applyFill="1" applyBorder="1" applyAlignment="1">
      <alignment vertical="center"/>
    </xf>
    <xf numFmtId="0" fontId="13" fillId="0" borderId="0" xfId="0" applyFont="1"/>
    <xf numFmtId="0" fontId="6" fillId="0" borderId="52" xfId="0" applyFont="1" applyBorder="1"/>
    <xf numFmtId="49" fontId="5" fillId="0" borderId="45" xfId="0" applyNumberFormat="1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5" fillId="0" borderId="53" xfId="0" applyFont="1" applyBorder="1"/>
    <xf numFmtId="3" fontId="5" fillId="0" borderId="53" xfId="0" applyNumberFormat="1" applyFont="1" applyBorder="1"/>
    <xf numFmtId="0" fontId="14" fillId="0" borderId="0" xfId="0" applyFont="1"/>
    <xf numFmtId="0" fontId="6" fillId="0" borderId="54" xfId="0" applyFont="1" applyBorder="1"/>
    <xf numFmtId="0" fontId="0" fillId="0" borderId="29" xfId="0" applyBorder="1"/>
    <xf numFmtId="0" fontId="6" fillId="0" borderId="55" xfId="0" applyFont="1" applyBorder="1"/>
    <xf numFmtId="4" fontId="5" fillId="0" borderId="56" xfId="0" applyNumberFormat="1" applyFont="1" applyBorder="1" applyAlignment="1">
      <alignment horizontal="right" vertical="top"/>
    </xf>
    <xf numFmtId="0" fontId="6" fillId="0" borderId="55" xfId="0" applyFont="1" applyBorder="1" applyAlignment="1">
      <alignment horizontal="center" vertical="top"/>
    </xf>
    <xf numFmtId="4" fontId="5" fillId="0" borderId="19" xfId="0" applyNumberFormat="1" applyFont="1" applyBorder="1" applyAlignment="1">
      <alignment horizontal="right" vertical="top"/>
    </xf>
    <xf numFmtId="0" fontId="6" fillId="0" borderId="8" xfId="0" applyFont="1" applyBorder="1" applyAlignment="1">
      <alignment horizontal="center" vertical="top"/>
    </xf>
    <xf numFmtId="0" fontId="6" fillId="0" borderId="57" xfId="0" applyFont="1" applyBorder="1"/>
    <xf numFmtId="3" fontId="5" fillId="0" borderId="58" xfId="0" applyNumberFormat="1" applyFont="1" applyBorder="1" applyAlignment="1">
      <alignment horizontal="right" vertical="top"/>
    </xf>
    <xf numFmtId="3" fontId="5" fillId="0" borderId="44" xfId="0" applyNumberFormat="1" applyFont="1" applyBorder="1" applyAlignment="1">
      <alignment horizontal="right" vertical="top"/>
    </xf>
    <xf numFmtId="0" fontId="6" fillId="0" borderId="22" xfId="0" applyFont="1" applyBorder="1"/>
    <xf numFmtId="0" fontId="6" fillId="0" borderId="59" xfId="0" applyFont="1" applyBorder="1"/>
    <xf numFmtId="0" fontId="6" fillId="0" borderId="60" xfId="0" applyFont="1" applyBorder="1"/>
    <xf numFmtId="0" fontId="15" fillId="0" borderId="0" xfId="0" applyFont="1"/>
    <xf numFmtId="0" fontId="15" fillId="2" borderId="61" xfId="0" applyFont="1" applyFill="1" applyBorder="1" applyAlignment="1">
      <alignment horizontal="left" vertical="center"/>
    </xf>
    <xf numFmtId="0" fontId="5" fillId="0" borderId="62" xfId="0" applyFont="1" applyBorder="1"/>
    <xf numFmtId="49" fontId="5" fillId="2" borderId="63" xfId="0" applyNumberFormat="1" applyFont="1" applyFill="1" applyBorder="1"/>
    <xf numFmtId="49" fontId="5" fillId="0" borderId="64" xfId="0" applyNumberFormat="1" applyFont="1" applyBorder="1"/>
    <xf numFmtId="0" fontId="5" fillId="0" borderId="65" xfId="0" applyFont="1" applyBorder="1"/>
    <xf numFmtId="0" fontId="5" fillId="0" borderId="62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/>
    </xf>
    <xf numFmtId="0" fontId="5" fillId="0" borderId="68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right" vertical="top"/>
    </xf>
    <xf numFmtId="3" fontId="5" fillId="0" borderId="53" xfId="0" applyNumberFormat="1" applyFont="1" applyBorder="1" applyAlignment="1">
      <alignment horizontal="right" vertical="top"/>
    </xf>
    <xf numFmtId="3" fontId="15" fillId="2" borderId="37" xfId="0" applyNumberFormat="1" applyFont="1" applyFill="1" applyBorder="1" applyAlignment="1">
      <alignment horizontal="right" vertical="center"/>
    </xf>
    <xf numFmtId="3" fontId="15" fillId="2" borderId="69" xfId="0" applyNumberFormat="1" applyFont="1" applyFill="1" applyBorder="1" applyAlignment="1">
      <alignment horizontal="right" vertical="center"/>
    </xf>
    <xf numFmtId="49" fontId="5" fillId="0" borderId="39" xfId="0" applyNumberFormat="1" applyFont="1" applyBorder="1"/>
    <xf numFmtId="49" fontId="5" fillId="0" borderId="53" xfId="0" applyNumberFormat="1" applyFont="1" applyBorder="1"/>
    <xf numFmtId="0" fontId="5" fillId="0" borderId="35" xfId="0" applyFont="1" applyBorder="1" applyAlignment="1">
      <alignment horizontal="right"/>
    </xf>
    <xf numFmtId="0" fontId="15" fillId="2" borderId="69" xfId="0" applyFont="1" applyFill="1" applyBorder="1" applyAlignment="1">
      <alignment horizontal="left" vertical="center"/>
    </xf>
    <xf numFmtId="0" fontId="0" fillId="0" borderId="70" xfId="0" applyBorder="1"/>
    <xf numFmtId="0" fontId="6" fillId="3" borderId="22" xfId="0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165" fontId="8" fillId="3" borderId="5" xfId="0" applyNumberFormat="1" applyFont="1" applyFill="1" applyBorder="1" applyAlignment="1" applyProtection="1">
      <alignment vertical="center"/>
      <protection locked="0"/>
    </xf>
    <xf numFmtId="0" fontId="17" fillId="0" borderId="22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49" xfId="0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69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70" xfId="0" applyFont="1" applyBorder="1" applyAlignment="1">
      <alignment/>
    </xf>
    <xf numFmtId="0" fontId="5" fillId="3" borderId="19" xfId="0" applyFont="1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3" borderId="35" xfId="0" applyFill="1" applyBorder="1" applyAlignment="1" applyProtection="1">
      <alignment/>
      <protection locked="0"/>
    </xf>
    <xf numFmtId="0" fontId="5" fillId="3" borderId="22" xfId="0" applyFon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25" xfId="0" applyFill="1" applyBorder="1" applyAlignment="1" applyProtection="1">
      <alignment/>
      <protection locked="0"/>
    </xf>
    <xf numFmtId="0" fontId="0" fillId="3" borderId="22" xfId="0" applyFill="1" applyBorder="1" applyAlignment="1" applyProtection="1">
      <alignment/>
      <protection locked="0"/>
    </xf>
    <xf numFmtId="0" fontId="5" fillId="3" borderId="29" xfId="0" applyFont="1" applyFill="1" applyBorder="1" applyAlignment="1" applyProtection="1">
      <alignment horizontal="center"/>
      <protection locked="0"/>
    </xf>
    <xf numFmtId="0" fontId="0" fillId="3" borderId="31" xfId="0" applyFill="1" applyBorder="1" applyAlignment="1" applyProtection="1">
      <alignment/>
      <protection locked="0"/>
    </xf>
    <xf numFmtId="0" fontId="0" fillId="3" borderId="70" xfId="0" applyFill="1" applyBorder="1" applyAlignment="1" applyProtection="1">
      <alignment/>
      <protection locked="0"/>
    </xf>
    <xf numFmtId="0" fontId="5" fillId="0" borderId="19" xfId="0" applyFont="1" applyBorder="1" applyAlignment="1">
      <alignment/>
    </xf>
    <xf numFmtId="0" fontId="0" fillId="0" borderId="8" xfId="0" applyBorder="1" applyAlignment="1">
      <alignment/>
    </xf>
    <xf numFmtId="0" fontId="0" fillId="0" borderId="35" xfId="0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70" xfId="0" applyBorder="1" applyAlignment="1">
      <alignment/>
    </xf>
    <xf numFmtId="0" fontId="5" fillId="0" borderId="35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71" xfId="0" applyBorder="1" applyAlignment="1">
      <alignment/>
    </xf>
    <xf numFmtId="3" fontId="5" fillId="0" borderId="47" xfId="0" applyNumberFormat="1" applyFont="1" applyBorder="1" applyAlignment="1">
      <alignment horizontal="right" vertical="top"/>
    </xf>
    <xf numFmtId="0" fontId="15" fillId="2" borderId="49" xfId="0" applyFont="1" applyFill="1" applyBorder="1" applyAlignment="1">
      <alignment horizontal="left" vertical="center"/>
    </xf>
    <xf numFmtId="0" fontId="0" fillId="0" borderId="38" xfId="0" applyBorder="1" applyAlignment="1">
      <alignment/>
    </xf>
    <xf numFmtId="3" fontId="15" fillId="2" borderId="38" xfId="0" applyNumberFormat="1" applyFont="1" applyFill="1" applyBorder="1" applyAlignment="1">
      <alignment horizontal="right" vertical="center"/>
    </xf>
    <xf numFmtId="0" fontId="5" fillId="0" borderId="57" xfId="0" applyFont="1" applyBorder="1" applyAlignment="1">
      <alignment/>
    </xf>
    <xf numFmtId="0" fontId="0" fillId="0" borderId="55" xfId="0" applyBorder="1" applyAlignment="1">
      <alignment/>
    </xf>
    <xf numFmtId="3" fontId="5" fillId="0" borderId="56" xfId="0" applyNumberFormat="1" applyFont="1" applyBorder="1" applyAlignment="1">
      <alignment horizontal="right" vertical="top"/>
    </xf>
    <xf numFmtId="0" fontId="0" fillId="0" borderId="72" xfId="0" applyBorder="1" applyAlignment="1">
      <alignment/>
    </xf>
    <xf numFmtId="0" fontId="0" fillId="0" borderId="60" xfId="0" applyBorder="1" applyAlignment="1">
      <alignment/>
    </xf>
    <xf numFmtId="0" fontId="15" fillId="0" borderId="57" xfId="0" applyFont="1" applyBorder="1" applyAlignment="1">
      <alignment/>
    </xf>
    <xf numFmtId="3" fontId="15" fillId="0" borderId="56" xfId="0" applyNumberFormat="1" applyFont="1" applyBorder="1" applyAlignment="1">
      <alignment horizontal="right" vertical="top"/>
    </xf>
    <xf numFmtId="0" fontId="2" fillId="0" borderId="55" xfId="0" applyFont="1" applyBorder="1" applyAlignment="1">
      <alignment/>
    </xf>
    <xf numFmtId="0" fontId="5" fillId="3" borderId="20" xfId="0" applyFont="1" applyFill="1" applyBorder="1" applyAlignment="1" applyProtection="1">
      <alignment/>
      <protection locked="0"/>
    </xf>
    <xf numFmtId="0" fontId="5" fillId="3" borderId="8" xfId="0" applyFont="1" applyFill="1" applyBorder="1" applyAlignment="1" applyProtection="1">
      <alignment/>
      <protection locked="0"/>
    </xf>
    <xf numFmtId="0" fontId="0" fillId="3" borderId="53" xfId="0" applyFill="1" applyBorder="1" applyAlignment="1" applyProtection="1">
      <alignment/>
      <protection locked="0"/>
    </xf>
    <xf numFmtId="49" fontId="5" fillId="3" borderId="73" xfId="0" applyNumberFormat="1" applyFont="1" applyFill="1" applyBorder="1" applyAlignment="1" applyProtection="1">
      <alignment/>
      <protection locked="0"/>
    </xf>
    <xf numFmtId="0" fontId="0" fillId="3" borderId="74" xfId="0" applyFill="1" applyBorder="1" applyAlignment="1" applyProtection="1">
      <alignment/>
      <protection locked="0"/>
    </xf>
    <xf numFmtId="0" fontId="0" fillId="3" borderId="75" xfId="0" applyFill="1" applyBorder="1" applyAlignment="1" applyProtection="1">
      <alignment/>
      <protection locked="0"/>
    </xf>
    <xf numFmtId="49" fontId="5" fillId="3" borderId="74" xfId="0" applyNumberFormat="1" applyFont="1" applyFill="1" applyBorder="1" applyAlignment="1" applyProtection="1">
      <alignment/>
      <protection locked="0"/>
    </xf>
    <xf numFmtId="0" fontId="0" fillId="3" borderId="40" xfId="0" applyFill="1" applyBorder="1" applyAlignment="1" applyProtection="1">
      <alignment/>
      <protection locked="0"/>
    </xf>
    <xf numFmtId="0" fontId="14" fillId="0" borderId="49" xfId="0" applyFont="1" applyBorder="1" applyAlignment="1">
      <alignment horizontal="center" vertical="center"/>
    </xf>
    <xf numFmtId="0" fontId="0" fillId="0" borderId="69" xfId="0" applyBorder="1" applyAlignment="1">
      <alignment/>
    </xf>
    <xf numFmtId="0" fontId="5" fillId="0" borderId="41" xfId="0" applyFont="1" applyBorder="1" applyAlignment="1">
      <alignment/>
    </xf>
    <xf numFmtId="0" fontId="0" fillId="0" borderId="54" xfId="0" applyBorder="1" applyAlignment="1">
      <alignment/>
    </xf>
    <xf numFmtId="0" fontId="0" fillId="0" borderId="76" xfId="0" applyBorder="1" applyAlignment="1">
      <alignment/>
    </xf>
    <xf numFmtId="3" fontId="5" fillId="0" borderId="43" xfId="0" applyNumberFormat="1" applyFont="1" applyBorder="1" applyAlignment="1">
      <alignment horizontal="right" vertical="top"/>
    </xf>
    <xf numFmtId="49" fontId="5" fillId="0" borderId="28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0" fontId="0" fillId="0" borderId="77" xfId="0" applyBorder="1" applyAlignment="1">
      <alignment/>
    </xf>
    <xf numFmtId="0" fontId="5" fillId="0" borderId="20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53" xfId="0" applyBorder="1" applyAlignment="1">
      <alignment/>
    </xf>
    <xf numFmtId="0" fontId="13" fillId="0" borderId="74" xfId="0" applyFont="1" applyBorder="1" applyAlignment="1">
      <alignment horizontal="center" vertical="center"/>
    </xf>
    <xf numFmtId="0" fontId="0" fillId="0" borderId="74" xfId="0" applyBorder="1" applyAlignment="1">
      <alignment/>
    </xf>
    <xf numFmtId="0" fontId="5" fillId="0" borderId="78" xfId="0" applyFont="1" applyBorder="1" applyAlignment="1">
      <alignment/>
    </xf>
    <xf numFmtId="0" fontId="0" fillId="0" borderId="34" xfId="0" applyBorder="1" applyAlignment="1">
      <alignment/>
    </xf>
    <xf numFmtId="0" fontId="0" fillId="0" borderId="67" xfId="0" applyBorder="1" applyAlignment="1">
      <alignment/>
    </xf>
    <xf numFmtId="0" fontId="0" fillId="0" borderId="39" xfId="0" applyBorder="1" applyAlignment="1">
      <alignment/>
    </xf>
    <xf numFmtId="49" fontId="5" fillId="2" borderId="29" xfId="0" applyNumberFormat="1" applyFont="1" applyFill="1" applyBorder="1" applyAlignment="1">
      <alignment/>
    </xf>
    <xf numFmtId="49" fontId="5" fillId="0" borderId="29" xfId="0" applyNumberFormat="1" applyFont="1" applyBorder="1" applyAlignment="1">
      <alignment/>
    </xf>
    <xf numFmtId="49" fontId="5" fillId="0" borderId="19" xfId="0" applyNumberFormat="1" applyFont="1" applyBorder="1" applyAlignment="1">
      <alignment/>
    </xf>
    <xf numFmtId="49" fontId="5" fillId="3" borderId="19" xfId="0" applyNumberFormat="1" applyFont="1" applyFill="1" applyBorder="1" applyAlignment="1" applyProtection="1">
      <alignment/>
      <protection locked="0"/>
    </xf>
    <xf numFmtId="0" fontId="14" fillId="0" borderId="79" xfId="0" applyFont="1" applyBorder="1" applyAlignment="1">
      <alignment horizontal="center" vertical="center"/>
    </xf>
    <xf numFmtId="0" fontId="0" fillId="0" borderId="80" xfId="0" applyBorder="1" applyAlignment="1">
      <alignment/>
    </xf>
    <xf numFmtId="49" fontId="5" fillId="2" borderId="22" xfId="0" applyNumberFormat="1" applyFont="1" applyFill="1" applyBorder="1" applyAlignment="1">
      <alignment/>
    </xf>
    <xf numFmtId="0" fontId="15" fillId="2" borderId="46" xfId="0" applyFont="1" applyFill="1" applyBorder="1" applyAlignment="1">
      <alignment horizontal="left" vertical="center"/>
    </xf>
    <xf numFmtId="0" fontId="15" fillId="0" borderId="71" xfId="0" applyFont="1" applyBorder="1" applyAlignment="1">
      <alignment/>
    </xf>
    <xf numFmtId="3" fontId="15" fillId="2" borderId="71" xfId="0" applyNumberFormat="1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57" xfId="0" applyFont="1" applyBorder="1" applyAlignment="1">
      <alignment/>
    </xf>
    <xf numFmtId="165" fontId="5" fillId="0" borderId="56" xfId="0" applyNumberFormat="1" applyFont="1" applyBorder="1" applyAlignment="1">
      <alignment horizontal="right"/>
    </xf>
    <xf numFmtId="3" fontId="5" fillId="0" borderId="56" xfId="0" applyNumberFormat="1" applyFont="1" applyBorder="1" applyAlignment="1">
      <alignment horizontal="right"/>
    </xf>
    <xf numFmtId="0" fontId="6" fillId="0" borderId="41" xfId="0" applyFont="1" applyBorder="1" applyAlignment="1">
      <alignment/>
    </xf>
    <xf numFmtId="165" fontId="5" fillId="0" borderId="43" xfId="0" applyNumberFormat="1" applyFont="1" applyBorder="1" applyAlignment="1">
      <alignment horizontal="right"/>
    </xf>
    <xf numFmtId="3" fontId="5" fillId="0" borderId="43" xfId="0" applyNumberFormat="1" applyFont="1" applyBorder="1" applyAlignment="1">
      <alignment horizontal="right"/>
    </xf>
    <xf numFmtId="0" fontId="6" fillId="0" borderId="5" xfId="0" applyFont="1" applyBorder="1" applyAlignment="1">
      <alignment/>
    </xf>
    <xf numFmtId="0" fontId="5" fillId="3" borderId="0" xfId="0" applyFont="1" applyFill="1" applyAlignment="1" applyProtection="1">
      <alignment/>
      <protection locked="0"/>
    </xf>
    <xf numFmtId="0" fontId="0" fillId="0" borderId="64" xfId="0" applyBorder="1" applyAlignment="1">
      <alignment/>
    </xf>
    <xf numFmtId="0" fontId="5" fillId="0" borderId="5" xfId="0" applyFont="1" applyBorder="1" applyAlignment="1">
      <alignment vertical="top"/>
    </xf>
    <xf numFmtId="0" fontId="0" fillId="0" borderId="5" xfId="0" applyBorder="1" applyAlignment="1">
      <alignment/>
    </xf>
    <xf numFmtId="0" fontId="6" fillId="3" borderId="22" xfId="0" applyFont="1" applyFill="1" applyBorder="1" applyAlignment="1" applyProtection="1">
      <alignment vertical="top"/>
      <protection locked="0"/>
    </xf>
    <xf numFmtId="0" fontId="6" fillId="0" borderId="22" xfId="0" applyFont="1" applyBorder="1" applyAlignment="1">
      <alignment vertical="top"/>
    </xf>
    <xf numFmtId="3" fontId="15" fillId="0" borderId="78" xfId="0" applyNumberFormat="1" applyFont="1" applyBorder="1" applyAlignment="1">
      <alignment horizontal="right" vertical="top"/>
    </xf>
    <xf numFmtId="0" fontId="7" fillId="0" borderId="41" xfId="0" applyFont="1" applyBorder="1" applyAlignment="1">
      <alignment/>
    </xf>
    <xf numFmtId="0" fontId="0" fillId="0" borderId="54" xfId="0" applyBorder="1" applyAlignment="1">
      <alignment/>
    </xf>
    <xf numFmtId="0" fontId="0" fillId="0" borderId="76" xfId="0" applyBorder="1" applyAlignment="1">
      <alignment/>
    </xf>
    <xf numFmtId="0" fontId="7" fillId="3" borderId="43" xfId="0" applyFont="1" applyFill="1" applyBorder="1" applyAlignment="1" applyProtection="1">
      <alignment/>
      <protection locked="0"/>
    </xf>
    <xf numFmtId="0" fontId="0" fillId="3" borderId="54" xfId="0" applyFill="1" applyBorder="1" applyAlignment="1" applyProtection="1">
      <alignment/>
      <protection locked="0"/>
    </xf>
    <xf numFmtId="0" fontId="0" fillId="3" borderId="76" xfId="0" applyFill="1" applyBorder="1" applyAlignment="1" applyProtection="1">
      <alignment/>
      <protection locked="0"/>
    </xf>
    <xf numFmtId="0" fontId="7" fillId="0" borderId="43" xfId="0" applyFont="1" applyBorder="1" applyAlignment="1">
      <alignment/>
    </xf>
    <xf numFmtId="0" fontId="0" fillId="0" borderId="59" xfId="0" applyBorder="1" applyAlignment="1">
      <alignment/>
    </xf>
    <xf numFmtId="49" fontId="5" fillId="0" borderId="20" xfId="0" applyNumberFormat="1" applyFont="1" applyBorder="1" applyAlignment="1">
      <alignment/>
    </xf>
    <xf numFmtId="0" fontId="0" fillId="0" borderId="53" xfId="0" applyBorder="1" applyAlignment="1">
      <alignment/>
    </xf>
    <xf numFmtId="0" fontId="6" fillId="0" borderId="20" xfId="0" applyFont="1" applyBorder="1" applyAlignment="1">
      <alignment/>
    </xf>
    <xf numFmtId="0" fontId="7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/>
    </xf>
    <xf numFmtId="0" fontId="5" fillId="0" borderId="59" xfId="0" applyFont="1" applyBorder="1" applyAlignment="1">
      <alignment/>
    </xf>
    <xf numFmtId="3" fontId="5" fillId="0" borderId="19" xfId="0" applyNumberFormat="1" applyFont="1" applyBorder="1" applyAlignment="1">
      <alignment horizontal="right" vertical="top"/>
    </xf>
    <xf numFmtId="0" fontId="6" fillId="0" borderId="79" xfId="0" applyFont="1" applyBorder="1" applyAlignment="1">
      <alignment/>
    </xf>
    <xf numFmtId="0" fontId="0" fillId="0" borderId="59" xfId="0" applyBorder="1" applyAlignment="1">
      <alignment/>
    </xf>
    <xf numFmtId="0" fontId="5" fillId="0" borderId="55" xfId="0" applyFont="1" applyBorder="1" applyAlignment="1">
      <alignment/>
    </xf>
    <xf numFmtId="0" fontId="5" fillId="0" borderId="72" xfId="0" applyFont="1" applyBorder="1" applyAlignment="1">
      <alignment/>
    </xf>
    <xf numFmtId="0" fontId="6" fillId="0" borderId="56" xfId="0" applyFont="1" applyBorder="1" applyAlignment="1">
      <alignment/>
    </xf>
    <xf numFmtId="0" fontId="5" fillId="0" borderId="73" xfId="0" applyFont="1" applyBorder="1" applyAlignment="1">
      <alignment/>
    </xf>
    <xf numFmtId="0" fontId="0" fillId="0" borderId="75" xfId="0" applyBorder="1" applyAlignment="1">
      <alignment/>
    </xf>
    <xf numFmtId="0" fontId="5" fillId="3" borderId="81" xfId="0" applyFont="1" applyFill="1" applyBorder="1" applyAlignment="1" applyProtection="1">
      <alignment/>
      <protection locked="0"/>
    </xf>
    <xf numFmtId="0" fontId="0" fillId="0" borderId="59" xfId="0" applyBorder="1" applyAlignment="1">
      <alignment/>
    </xf>
    <xf numFmtId="0" fontId="0" fillId="0" borderId="65" xfId="0" applyBorder="1" applyAlignment="1">
      <alignment/>
    </xf>
    <xf numFmtId="0" fontId="0" fillId="0" borderId="82" xfId="0" applyBorder="1" applyAlignment="1">
      <alignment/>
    </xf>
    <xf numFmtId="49" fontId="5" fillId="0" borderId="55" xfId="0" applyNumberFormat="1" applyFont="1" applyBorder="1" applyAlignment="1">
      <alignment/>
    </xf>
    <xf numFmtId="49" fontId="5" fillId="0" borderId="55" xfId="0" applyNumberFormat="1" applyFont="1" applyBorder="1" applyAlignment="1">
      <alignment vertical="center"/>
    </xf>
    <xf numFmtId="0" fontId="6" fillId="3" borderId="19" xfId="0" applyFont="1" applyFill="1" applyBorder="1" applyAlignment="1" applyProtection="1">
      <alignment/>
      <protection locked="0"/>
    </xf>
    <xf numFmtId="0" fontId="6" fillId="0" borderId="19" xfId="0" applyFont="1" applyBorder="1" applyAlignment="1">
      <alignment/>
    </xf>
    <xf numFmtId="49" fontId="5" fillId="2" borderId="28" xfId="0" applyNumberFormat="1" applyFont="1" applyFill="1" applyBorder="1" applyAlignment="1">
      <alignment/>
    </xf>
    <xf numFmtId="0" fontId="6" fillId="0" borderId="78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0" fillId="0" borderId="83" xfId="0" applyBorder="1" applyAlignment="1">
      <alignment/>
    </xf>
    <xf numFmtId="0" fontId="8" fillId="0" borderId="66" xfId="0" applyFont="1" applyBorder="1" applyAlignment="1">
      <alignment horizontal="center" vertical="center"/>
    </xf>
    <xf numFmtId="0" fontId="0" fillId="0" borderId="84" xfId="0" applyBorder="1" applyAlignment="1">
      <alignment/>
    </xf>
    <xf numFmtId="49" fontId="12" fillId="0" borderId="22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64" xfId="0" applyBorder="1" applyAlignment="1">
      <alignment wrapText="1"/>
    </xf>
    <xf numFmtId="3" fontId="10" fillId="2" borderId="5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0" fillId="0" borderId="85" xfId="0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49" fontId="9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 topLeftCell="A1">
      <selection activeCell="B31" sqref="B31"/>
    </sheetView>
  </sheetViews>
  <sheetFormatPr defaultColWidth="9.140625" defaultRowHeight="15"/>
  <sheetData>
    <row r="1" spans="1:9" ht="12.75" customHeight="1">
      <c r="A1" s="69"/>
      <c r="B1" s="28"/>
      <c r="C1" s="28"/>
      <c r="D1" s="28"/>
      <c r="E1" s="28"/>
      <c r="F1" s="28"/>
      <c r="G1" s="28"/>
      <c r="H1" s="28"/>
      <c r="I1" s="68"/>
    </row>
    <row r="2" spans="1:9" ht="12.75" customHeight="1">
      <c r="A2" s="45"/>
      <c r="I2" s="46"/>
    </row>
    <row r="3" spans="1:9" ht="12.75" customHeight="1">
      <c r="A3" s="45"/>
      <c r="I3" s="46"/>
    </row>
    <row r="4" spans="1:9" ht="12.75" customHeight="1">
      <c r="A4" s="45"/>
      <c r="I4" s="46"/>
    </row>
    <row r="5" spans="1:9" ht="12.75" customHeight="1">
      <c r="A5" s="45"/>
      <c r="I5" s="46"/>
    </row>
    <row r="6" spans="1:9" ht="49.5" customHeight="1">
      <c r="A6" s="139" t="s">
        <v>376</v>
      </c>
      <c r="B6" s="140"/>
      <c r="C6" s="140"/>
      <c r="D6" s="140"/>
      <c r="E6" s="140"/>
      <c r="F6" s="140"/>
      <c r="G6" s="140"/>
      <c r="H6" s="140"/>
      <c r="I6" s="141"/>
    </row>
    <row r="7" spans="1:9" ht="12.75" customHeight="1" thickBot="1">
      <c r="A7" s="45"/>
      <c r="I7" s="46"/>
    </row>
    <row r="8" spans="1:9" ht="49.5" customHeight="1" thickBot="1">
      <c r="A8" s="142" t="s">
        <v>375</v>
      </c>
      <c r="B8" s="143"/>
      <c r="C8" s="143"/>
      <c r="D8" s="143"/>
      <c r="E8" s="143"/>
      <c r="F8" s="143"/>
      <c r="G8" s="143"/>
      <c r="H8" s="143"/>
      <c r="I8" s="144"/>
    </row>
    <row r="9" spans="1:9" ht="12.75" customHeight="1">
      <c r="A9" s="45"/>
      <c r="I9" s="46"/>
    </row>
    <row r="10" spans="1:9" ht="12.75" customHeight="1">
      <c r="A10" s="45"/>
      <c r="I10" s="46"/>
    </row>
    <row r="11" spans="1:9" ht="12.75" customHeight="1">
      <c r="A11" s="45"/>
      <c r="I11" s="46"/>
    </row>
    <row r="12" spans="1:9" ht="12.75" customHeight="1">
      <c r="A12" s="45"/>
      <c r="I12" s="46"/>
    </row>
    <row r="13" spans="1:9" ht="12.75" customHeight="1">
      <c r="A13" s="45"/>
      <c r="I13" s="46"/>
    </row>
    <row r="14" spans="1:9" ht="12.75" customHeight="1">
      <c r="A14" s="45"/>
      <c r="I14" s="46"/>
    </row>
    <row r="15" spans="1:9" ht="12.75" customHeight="1">
      <c r="A15" s="45"/>
      <c r="I15" s="46"/>
    </row>
    <row r="16" spans="1:9" ht="12.75" customHeight="1">
      <c r="A16" s="45"/>
      <c r="I16" s="46"/>
    </row>
    <row r="17" spans="1:9" ht="12.75" customHeight="1">
      <c r="A17" s="45"/>
      <c r="I17" s="46"/>
    </row>
    <row r="18" spans="1:9" ht="12.75" customHeight="1">
      <c r="A18" s="45"/>
      <c r="I18" s="46"/>
    </row>
    <row r="19" spans="1:9" ht="12.75" customHeight="1">
      <c r="A19" s="45"/>
      <c r="I19" s="46"/>
    </row>
    <row r="20" spans="1:9" ht="12.75" customHeight="1">
      <c r="A20" s="45"/>
      <c r="I20" s="46"/>
    </row>
    <row r="21" spans="1:9" ht="12.75" customHeight="1">
      <c r="A21" s="45"/>
      <c r="I21" s="46"/>
    </row>
    <row r="22" spans="1:9" ht="12.75" customHeight="1">
      <c r="A22" s="45"/>
      <c r="I22" s="46"/>
    </row>
    <row r="23" spans="1:9" ht="12.75" customHeight="1">
      <c r="A23" s="45"/>
      <c r="I23" s="46"/>
    </row>
    <row r="24" spans="1:9" ht="12.75" customHeight="1">
      <c r="A24" s="45"/>
      <c r="I24" s="46"/>
    </row>
    <row r="25" spans="1:9" ht="12.75" customHeight="1">
      <c r="A25" s="45"/>
      <c r="I25" s="46"/>
    </row>
    <row r="26" spans="1:9" ht="12.75" customHeight="1">
      <c r="A26" s="45"/>
      <c r="I26" s="46"/>
    </row>
    <row r="27" spans="1:9" ht="12.75" customHeight="1">
      <c r="A27" s="45"/>
      <c r="I27" s="46"/>
    </row>
    <row r="28" spans="1:9" ht="12.75" customHeight="1">
      <c r="A28" s="45"/>
      <c r="I28" s="46"/>
    </row>
    <row r="29" spans="1:9" ht="12.75" customHeight="1">
      <c r="A29" s="45"/>
      <c r="I29" s="46"/>
    </row>
    <row r="30" spans="1:9" ht="12.75" customHeight="1">
      <c r="A30" s="145" t="s">
        <v>373</v>
      </c>
      <c r="B30" s="140"/>
      <c r="C30" s="140"/>
      <c r="D30" s="140"/>
      <c r="E30" s="140"/>
      <c r="F30" s="140"/>
      <c r="G30" s="140"/>
      <c r="H30" s="140"/>
      <c r="I30" s="141"/>
    </row>
    <row r="31" spans="1:9" ht="12.75" customHeight="1">
      <c r="A31" s="45"/>
      <c r="I31" s="46"/>
    </row>
    <row r="32" spans="1:9" ht="12.75" customHeight="1">
      <c r="A32" s="146"/>
      <c r="B32" s="140"/>
      <c r="C32" s="140"/>
      <c r="D32" s="140"/>
      <c r="E32" s="140"/>
      <c r="F32" s="140"/>
      <c r="G32" s="140"/>
      <c r="H32" s="140"/>
      <c r="I32" s="141"/>
    </row>
    <row r="33" spans="1:9" ht="12.75" customHeight="1">
      <c r="A33" s="45"/>
      <c r="I33" s="46"/>
    </row>
    <row r="34" spans="1:9" ht="12.75" customHeight="1">
      <c r="A34" s="45"/>
      <c r="I34" s="46"/>
    </row>
    <row r="35" spans="1:9" ht="12.75" customHeight="1">
      <c r="A35" s="45"/>
      <c r="I35" s="46"/>
    </row>
    <row r="36" spans="1:9" ht="12.75" customHeight="1">
      <c r="A36" s="45"/>
      <c r="I36" s="46"/>
    </row>
    <row r="37" spans="1:9" ht="12.75" customHeight="1">
      <c r="A37" s="45"/>
      <c r="I37" s="46"/>
    </row>
    <row r="38" spans="1:9" ht="12.75" customHeight="1">
      <c r="A38" s="45"/>
      <c r="I38" s="46"/>
    </row>
    <row r="39" spans="1:9" ht="12.75" customHeight="1">
      <c r="A39" s="45"/>
      <c r="I39" s="46"/>
    </row>
    <row r="40" spans="1:9" ht="12.75" customHeight="1">
      <c r="A40" s="45"/>
      <c r="I40" s="46"/>
    </row>
    <row r="41" spans="1:9" ht="12.75" customHeight="1">
      <c r="A41" s="45"/>
      <c r="I41" s="46"/>
    </row>
    <row r="42" spans="1:9" ht="12.75" customHeight="1">
      <c r="A42" s="45"/>
      <c r="I42" s="46"/>
    </row>
    <row r="43" spans="1:9" ht="12.75" customHeight="1">
      <c r="A43" s="45"/>
      <c r="I43" s="46"/>
    </row>
    <row r="44" spans="1:9" ht="12.75" customHeight="1">
      <c r="A44" s="45"/>
      <c r="I44" s="46"/>
    </row>
    <row r="45" spans="1:9" ht="12.75" customHeight="1">
      <c r="A45" s="145" t="s">
        <v>374</v>
      </c>
      <c r="B45" s="140"/>
      <c r="C45" s="140"/>
      <c r="D45" s="140"/>
      <c r="E45" s="140"/>
      <c r="F45" s="140"/>
      <c r="G45" s="140"/>
      <c r="H45" s="140"/>
      <c r="I45" s="141"/>
    </row>
    <row r="46" spans="1:9" ht="12.75" customHeight="1">
      <c r="A46" s="45"/>
      <c r="I46" s="46"/>
    </row>
    <row r="47" spans="1:9" ht="12.75" customHeight="1">
      <c r="A47" s="45"/>
      <c r="I47" s="46"/>
    </row>
    <row r="48" spans="1:9" ht="12.75" customHeight="1">
      <c r="A48" s="45"/>
      <c r="I48" s="46"/>
    </row>
    <row r="49" spans="1:9" ht="12.75" customHeight="1">
      <c r="A49" s="100"/>
      <c r="B49" s="74"/>
      <c r="C49" s="74"/>
      <c r="D49" s="74"/>
      <c r="E49" s="74"/>
      <c r="F49" s="74"/>
      <c r="G49" s="74"/>
      <c r="H49" s="74"/>
      <c r="I49" s="134"/>
    </row>
  </sheetData>
  <mergeCells count="5">
    <mergeCell ref="A6:I6"/>
    <mergeCell ref="A8:I8"/>
    <mergeCell ref="A30:I30"/>
    <mergeCell ref="A32:I32"/>
    <mergeCell ref="A45:I45"/>
  </mergeCells>
  <printOptions horizontalCentered="1" verticalCentered="1"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O33" sqref="O33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323</v>
      </c>
      <c r="B3" s="164"/>
      <c r="C3" s="164"/>
      <c r="D3" s="165"/>
      <c r="E3" s="207" t="s">
        <v>324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#3'!C11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322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#3'!G23</f>
        <v>0</v>
      </c>
    </row>
    <row r="10" spans="1:3" s="20" customFormat="1" ht="11.25">
      <c r="A10" s="83">
        <v>96</v>
      </c>
      <c r="B10" s="84" t="s">
        <v>120</v>
      </c>
      <c r="C10" s="85">
        <f>'ROZPOČET #3'!G33</f>
        <v>0</v>
      </c>
    </row>
    <row r="11" spans="1:3" s="20" customFormat="1" ht="12" thickBot="1">
      <c r="A11" s="86"/>
      <c r="B11" s="87" t="s">
        <v>121</v>
      </c>
      <c r="C11" s="88">
        <f>SUM(C9:C10)</f>
        <v>0</v>
      </c>
    </row>
    <row r="12" s="6" customFormat="1" ht="10.5" thickBot="1"/>
    <row r="13" spans="1:3" s="20" customFormat="1" ht="12" thickBot="1">
      <c r="A13" s="89"/>
      <c r="B13" s="90" t="s">
        <v>126</v>
      </c>
      <c r="C13" s="91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G40" sqref="G40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322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8">
        <v>520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936</v>
      </c>
      <c r="F13" s="138"/>
      <c r="G13" s="43">
        <f>E13*F13</f>
        <v>0</v>
      </c>
      <c r="H13" s="42">
        <v>1</v>
      </c>
      <c r="I13" s="44">
        <f>E13*H13</f>
        <v>936</v>
      </c>
    </row>
    <row r="14" spans="1:9" s="6" customFormat="1" ht="9.75" customHeight="1">
      <c r="A14" s="11"/>
      <c r="B14" s="47" t="s">
        <v>31</v>
      </c>
      <c r="C14" s="269" t="s">
        <v>300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286</v>
      </c>
      <c r="F15" s="138"/>
      <c r="G15" s="43">
        <f>E15*F15</f>
        <v>0</v>
      </c>
      <c r="H15" s="42">
        <v>1</v>
      </c>
      <c r="I15" s="44">
        <f>E15*H15</f>
        <v>286</v>
      </c>
    </row>
    <row r="16" spans="1:9" s="6" customFormat="1" ht="9.75" customHeight="1">
      <c r="A16" s="11"/>
      <c r="B16" s="47" t="s">
        <v>31</v>
      </c>
      <c r="C16" s="269" t="s">
        <v>301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299.54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98.84820000000002</v>
      </c>
      <c r="F18" s="138"/>
      <c r="G18" s="43">
        <f>E18*F18</f>
        <v>0</v>
      </c>
      <c r="H18" s="42">
        <v>1</v>
      </c>
      <c r="I18" s="44">
        <f>E18*H18</f>
        <v>98.84820000000002</v>
      </c>
    </row>
    <row r="19" spans="1:9" s="6" customFormat="1" ht="9.75" customHeight="1">
      <c r="A19" s="11"/>
      <c r="B19" s="47" t="s">
        <v>31</v>
      </c>
      <c r="C19" s="269" t="s">
        <v>302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299.54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8.9862</v>
      </c>
      <c r="F21" s="138"/>
      <c r="G21" s="43">
        <f>E21*F21</f>
        <v>0</v>
      </c>
      <c r="H21" s="42">
        <v>0.001</v>
      </c>
      <c r="I21" s="44">
        <f>E21*H21</f>
        <v>0.0089862</v>
      </c>
    </row>
    <row r="22" spans="1:9" s="6" customFormat="1" ht="9.75" customHeight="1">
      <c r="A22" s="11"/>
      <c r="B22" s="47" t="s">
        <v>31</v>
      </c>
      <c r="C22" s="269" t="s">
        <v>303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1320.8571862</v>
      </c>
    </row>
    <row r="24" spans="1:9" s="21" customFormat="1" ht="11.25">
      <c r="A24" s="32"/>
      <c r="B24" s="33" t="s">
        <v>78</v>
      </c>
      <c r="C24" s="34" t="s">
        <v>79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246</v>
      </c>
      <c r="C25" s="40" t="s">
        <v>274</v>
      </c>
      <c r="D25" s="41" t="s">
        <v>248</v>
      </c>
      <c r="E25" s="42">
        <v>5015.901000000001</v>
      </c>
      <c r="F25" s="138"/>
      <c r="G25" s="43">
        <f>E25*F25</f>
        <v>0</v>
      </c>
      <c r="H25" s="42">
        <v>0.5700458399999999</v>
      </c>
      <c r="I25" s="44">
        <f>E25*H25</f>
        <v>2859.29349890184</v>
      </c>
    </row>
    <row r="26" spans="1:9" s="6" customFormat="1" ht="9.75" customHeight="1">
      <c r="A26" s="11"/>
      <c r="B26" s="47" t="s">
        <v>31</v>
      </c>
      <c r="C26" s="269" t="s">
        <v>304</v>
      </c>
      <c r="D26" s="270"/>
      <c r="E26" s="270"/>
      <c r="F26" s="270"/>
      <c r="G26" s="270"/>
      <c r="H26" s="270"/>
      <c r="I26" s="271"/>
    </row>
    <row r="27" spans="1:9" s="6" customFormat="1" ht="9.75">
      <c r="A27" s="38">
        <f>A25+1</f>
        <v>9</v>
      </c>
      <c r="B27" s="39" t="s">
        <v>82</v>
      </c>
      <c r="C27" s="40" t="s">
        <v>252</v>
      </c>
      <c r="D27" s="41" t="s">
        <v>84</v>
      </c>
      <c r="E27" s="42">
        <v>2859.0635700000003</v>
      </c>
      <c r="F27" s="138"/>
      <c r="G27" s="43">
        <f>E27*F27</f>
        <v>0</v>
      </c>
      <c r="H27" s="42">
        <v>0</v>
      </c>
      <c r="I27" s="44">
        <f>E27*H27</f>
        <v>0</v>
      </c>
    </row>
    <row r="28" spans="1:9" s="6" customFormat="1" ht="9.75" customHeight="1">
      <c r="A28" s="11"/>
      <c r="B28" s="47" t="s">
        <v>31</v>
      </c>
      <c r="C28" s="269" t="s">
        <v>305</v>
      </c>
      <c r="D28" s="270"/>
      <c r="E28" s="270"/>
      <c r="F28" s="270"/>
      <c r="G28" s="270"/>
      <c r="H28" s="270"/>
      <c r="I28" s="271"/>
    </row>
    <row r="29" spans="1:9" s="6" customFormat="1" ht="9.75">
      <c r="A29" s="38">
        <f>A27+1</f>
        <v>10</v>
      </c>
      <c r="B29" s="39" t="s">
        <v>86</v>
      </c>
      <c r="C29" s="40" t="s">
        <v>254</v>
      </c>
      <c r="D29" s="41" t="s">
        <v>84</v>
      </c>
      <c r="E29" s="42">
        <v>14295.32</v>
      </c>
      <c r="F29" s="138"/>
      <c r="G29" s="43">
        <f>E29*F29</f>
        <v>0</v>
      </c>
      <c r="H29" s="42">
        <v>0</v>
      </c>
      <c r="I29" s="44">
        <f>E29*H29</f>
        <v>0</v>
      </c>
    </row>
    <row r="30" spans="1:9" s="6" customFormat="1" ht="9.75" customHeight="1">
      <c r="A30" s="11"/>
      <c r="B30" s="47" t="s">
        <v>31</v>
      </c>
      <c r="C30" s="269" t="s">
        <v>306</v>
      </c>
      <c r="D30" s="270"/>
      <c r="E30" s="270"/>
      <c r="F30" s="270"/>
      <c r="G30" s="270"/>
      <c r="H30" s="270"/>
      <c r="I30" s="271"/>
    </row>
    <row r="31" spans="1:9" s="6" customFormat="1" ht="9.75">
      <c r="A31" s="38">
        <f>A29+1</f>
        <v>11</v>
      </c>
      <c r="B31" s="39" t="s">
        <v>89</v>
      </c>
      <c r="C31" s="40" t="s">
        <v>256</v>
      </c>
      <c r="D31" s="41" t="s">
        <v>84</v>
      </c>
      <c r="E31" s="42">
        <v>2859.0635700000003</v>
      </c>
      <c r="F31" s="138"/>
      <c r="G31" s="43">
        <f>E31*F31</f>
        <v>0</v>
      </c>
      <c r="H31" s="42">
        <v>0</v>
      </c>
      <c r="I31" s="44">
        <f>E31*H31</f>
        <v>0</v>
      </c>
    </row>
    <row r="32" spans="1:9" s="6" customFormat="1" ht="9.75" customHeight="1">
      <c r="A32" s="11"/>
      <c r="B32" s="47" t="s">
        <v>31</v>
      </c>
      <c r="C32" s="269" t="s">
        <v>305</v>
      </c>
      <c r="D32" s="270"/>
      <c r="E32" s="270"/>
      <c r="F32" s="270"/>
      <c r="G32" s="270"/>
      <c r="H32" s="270"/>
      <c r="I32" s="271"/>
    </row>
    <row r="33" spans="1:9" s="21" customFormat="1" ht="12" thickBot="1">
      <c r="A33" s="51"/>
      <c r="B33" s="53">
        <v>96</v>
      </c>
      <c r="C33" s="54" t="s">
        <v>91</v>
      </c>
      <c r="D33" s="52"/>
      <c r="E33" s="52"/>
      <c r="F33" s="55"/>
      <c r="G33" s="66">
        <f>SUM(G25:G32)</f>
        <v>0</v>
      </c>
      <c r="H33" s="56"/>
      <c r="I33" s="57">
        <f>SUM(I25:I32)</f>
        <v>2859.29349890184</v>
      </c>
    </row>
    <row r="34" spans="1:9" ht="15.75" thickBo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s="21" customFormat="1" ht="15.75" thickBot="1">
      <c r="A35" s="70"/>
      <c r="B35" s="71"/>
      <c r="C35" s="73" t="s">
        <v>112</v>
      </c>
      <c r="D35" s="72"/>
      <c r="E35" s="72"/>
      <c r="F35" s="72"/>
      <c r="G35" s="72"/>
      <c r="H35" s="272">
        <f>'KRYCÍ LIST #3'!E19</f>
        <v>0</v>
      </c>
      <c r="I35" s="190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P33" sqref="P33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320</v>
      </c>
      <c r="B3" s="164"/>
      <c r="C3" s="164"/>
      <c r="D3" s="165"/>
      <c r="E3" s="207" t="s">
        <v>321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#4'!C11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319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#4'!G23</f>
        <v>0</v>
      </c>
    </row>
    <row r="10" spans="1:3" s="20" customFormat="1" ht="11.25">
      <c r="A10" s="83">
        <v>96</v>
      </c>
      <c r="B10" s="84" t="s">
        <v>120</v>
      </c>
      <c r="C10" s="85">
        <f>'ROZPOČET #4'!G33</f>
        <v>0</v>
      </c>
    </row>
    <row r="11" spans="1:3" s="20" customFormat="1" ht="12" thickBot="1">
      <c r="A11" s="86"/>
      <c r="B11" s="87" t="s">
        <v>121</v>
      </c>
      <c r="C11" s="88">
        <f>SUM(C9:C10)</f>
        <v>0</v>
      </c>
    </row>
    <row r="12" s="6" customFormat="1" ht="10.5" thickBot="1"/>
    <row r="13" spans="1:3" s="20" customFormat="1" ht="12" thickBot="1">
      <c r="A13" s="89"/>
      <c r="B13" s="90" t="s">
        <v>126</v>
      </c>
      <c r="C13" s="91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H39" sqref="H39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319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9">
        <v>419.92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755.856</v>
      </c>
      <c r="F13" s="138"/>
      <c r="G13" s="43">
        <f>E13*F13</f>
        <v>0</v>
      </c>
      <c r="H13" s="42">
        <v>1</v>
      </c>
      <c r="I13" s="44">
        <f>E13*H13</f>
        <v>755.856</v>
      </c>
    </row>
    <row r="14" spans="1:9" s="6" customFormat="1" ht="9.75" customHeight="1">
      <c r="A14" s="11"/>
      <c r="B14" s="47" t="s">
        <v>31</v>
      </c>
      <c r="C14" s="269" t="s">
        <v>310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230.95600000000002</v>
      </c>
      <c r="F15" s="138"/>
      <c r="G15" s="43">
        <f>E15*F15</f>
        <v>0</v>
      </c>
      <c r="H15" s="42">
        <v>1</v>
      </c>
      <c r="I15" s="44">
        <f>E15*H15</f>
        <v>230.95600000000002</v>
      </c>
    </row>
    <row r="16" spans="1:9" s="6" customFormat="1" ht="9.75" customHeight="1">
      <c r="A16" s="11"/>
      <c r="B16" s="47" t="s">
        <v>31</v>
      </c>
      <c r="C16" s="269" t="s">
        <v>311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230.64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76.11120000000001</v>
      </c>
      <c r="F18" s="138"/>
      <c r="G18" s="43">
        <f>E18*F18</f>
        <v>0</v>
      </c>
      <c r="H18" s="42">
        <v>1</v>
      </c>
      <c r="I18" s="44">
        <f>E18*H18</f>
        <v>76.11120000000001</v>
      </c>
    </row>
    <row r="19" spans="1:9" s="6" customFormat="1" ht="9.75" customHeight="1">
      <c r="A19" s="11"/>
      <c r="B19" s="47" t="s">
        <v>31</v>
      </c>
      <c r="C19" s="269" t="s">
        <v>312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230.64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6.919199999999999</v>
      </c>
      <c r="F21" s="138"/>
      <c r="G21" s="43">
        <f>E21*F21</f>
        <v>0</v>
      </c>
      <c r="H21" s="42">
        <v>0.001</v>
      </c>
      <c r="I21" s="44">
        <f>E21*H21</f>
        <v>0.0069191999999999995</v>
      </c>
    </row>
    <row r="22" spans="1:9" s="6" customFormat="1" ht="9.75" customHeight="1">
      <c r="A22" s="11"/>
      <c r="B22" s="47" t="s">
        <v>31</v>
      </c>
      <c r="C22" s="269" t="s">
        <v>313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1062.9301192</v>
      </c>
    </row>
    <row r="24" spans="1:9" s="21" customFormat="1" ht="11.25">
      <c r="A24" s="32"/>
      <c r="B24" s="33" t="s">
        <v>78</v>
      </c>
      <c r="C24" s="34" t="s">
        <v>79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246</v>
      </c>
      <c r="C25" s="40" t="s">
        <v>274</v>
      </c>
      <c r="D25" s="41" t="s">
        <v>248</v>
      </c>
      <c r="E25" s="42">
        <v>3847.3799999999997</v>
      </c>
      <c r="F25" s="138"/>
      <c r="G25" s="43">
        <f>E25*F25</f>
        <v>0</v>
      </c>
      <c r="H25" s="42">
        <v>0.5700458399999999</v>
      </c>
      <c r="I25" s="44">
        <f>E25*H25</f>
        <v>2193.1829638991994</v>
      </c>
    </row>
    <row r="26" spans="1:9" s="6" customFormat="1" ht="9.75" customHeight="1">
      <c r="A26" s="11"/>
      <c r="B26" s="47" t="s">
        <v>31</v>
      </c>
      <c r="C26" s="269" t="s">
        <v>314</v>
      </c>
      <c r="D26" s="270"/>
      <c r="E26" s="270"/>
      <c r="F26" s="270"/>
      <c r="G26" s="270"/>
      <c r="H26" s="270"/>
      <c r="I26" s="271"/>
    </row>
    <row r="27" spans="1:9" s="6" customFormat="1" ht="9.75">
      <c r="A27" s="38">
        <f>A25+1</f>
        <v>9</v>
      </c>
      <c r="B27" s="39" t="s">
        <v>82</v>
      </c>
      <c r="C27" s="40" t="s">
        <v>252</v>
      </c>
      <c r="D27" s="41" t="s">
        <v>84</v>
      </c>
      <c r="E27" s="42">
        <v>2193.0065999999997</v>
      </c>
      <c r="F27" s="138"/>
      <c r="G27" s="43">
        <f>E27*F27</f>
        <v>0</v>
      </c>
      <c r="H27" s="42">
        <v>0</v>
      </c>
      <c r="I27" s="44">
        <f>E27*H27</f>
        <v>0</v>
      </c>
    </row>
    <row r="28" spans="1:9" s="6" customFormat="1" ht="9.75" customHeight="1">
      <c r="A28" s="11"/>
      <c r="B28" s="47" t="s">
        <v>31</v>
      </c>
      <c r="C28" s="269" t="s">
        <v>315</v>
      </c>
      <c r="D28" s="270"/>
      <c r="E28" s="270"/>
      <c r="F28" s="270"/>
      <c r="G28" s="270"/>
      <c r="H28" s="270"/>
      <c r="I28" s="271"/>
    </row>
    <row r="29" spans="1:9" s="6" customFormat="1" ht="9.75">
      <c r="A29" s="38">
        <f>A27+1</f>
        <v>10</v>
      </c>
      <c r="B29" s="39" t="s">
        <v>86</v>
      </c>
      <c r="C29" s="40" t="s">
        <v>254</v>
      </c>
      <c r="D29" s="41" t="s">
        <v>84</v>
      </c>
      <c r="E29" s="42">
        <v>10965.035</v>
      </c>
      <c r="F29" s="138"/>
      <c r="G29" s="43">
        <f>E29*F29</f>
        <v>0</v>
      </c>
      <c r="H29" s="42">
        <v>0</v>
      </c>
      <c r="I29" s="44">
        <f>E29*H29</f>
        <v>0</v>
      </c>
    </row>
    <row r="30" spans="1:9" s="6" customFormat="1" ht="9.75" customHeight="1">
      <c r="A30" s="11"/>
      <c r="B30" s="47" t="s">
        <v>31</v>
      </c>
      <c r="C30" s="269" t="s">
        <v>316</v>
      </c>
      <c r="D30" s="270"/>
      <c r="E30" s="270"/>
      <c r="F30" s="270"/>
      <c r="G30" s="270"/>
      <c r="H30" s="270"/>
      <c r="I30" s="271"/>
    </row>
    <row r="31" spans="1:9" s="6" customFormat="1" ht="9.75">
      <c r="A31" s="38">
        <f>A29+1</f>
        <v>11</v>
      </c>
      <c r="B31" s="39" t="s">
        <v>89</v>
      </c>
      <c r="C31" s="40" t="s">
        <v>256</v>
      </c>
      <c r="D31" s="41" t="s">
        <v>84</v>
      </c>
      <c r="E31" s="42">
        <v>2193.0065999999997</v>
      </c>
      <c r="F31" s="138"/>
      <c r="G31" s="43">
        <f>E31*F31</f>
        <v>0</v>
      </c>
      <c r="H31" s="42">
        <v>0</v>
      </c>
      <c r="I31" s="44">
        <f>E31*H31</f>
        <v>0</v>
      </c>
    </row>
    <row r="32" spans="1:9" s="6" customFormat="1" ht="9.75" customHeight="1">
      <c r="A32" s="11"/>
      <c r="B32" s="47" t="s">
        <v>31</v>
      </c>
      <c r="C32" s="269" t="s">
        <v>315</v>
      </c>
      <c r="D32" s="270"/>
      <c r="E32" s="270"/>
      <c r="F32" s="270"/>
      <c r="G32" s="270"/>
      <c r="H32" s="270"/>
      <c r="I32" s="271"/>
    </row>
    <row r="33" spans="1:9" s="21" customFormat="1" ht="12" thickBot="1">
      <c r="A33" s="51"/>
      <c r="B33" s="53">
        <v>96</v>
      </c>
      <c r="C33" s="54" t="s">
        <v>91</v>
      </c>
      <c r="D33" s="52"/>
      <c r="E33" s="52"/>
      <c r="F33" s="55"/>
      <c r="G33" s="66">
        <f>SUM(G25:G32)</f>
        <v>0</v>
      </c>
      <c r="H33" s="56"/>
      <c r="I33" s="57">
        <f>SUM(I25:I32)</f>
        <v>2193.1829638991994</v>
      </c>
    </row>
    <row r="34" spans="1:9" ht="15.75" thickBo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s="21" customFormat="1" ht="15.75" thickBot="1">
      <c r="A35" s="70"/>
      <c r="B35" s="71"/>
      <c r="C35" s="73" t="s">
        <v>112</v>
      </c>
      <c r="D35" s="72"/>
      <c r="E35" s="72"/>
      <c r="F35" s="72"/>
      <c r="G35" s="72"/>
      <c r="H35" s="272">
        <f>'KRYCÍ LIST #4'!E19</f>
        <v>0</v>
      </c>
      <c r="I35" s="190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R39" sqref="R39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317</v>
      </c>
      <c r="B3" s="164"/>
      <c r="C3" s="164"/>
      <c r="D3" s="165"/>
      <c r="E3" s="207" t="s">
        <v>318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#5'!C11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309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#5'!G23</f>
        <v>0</v>
      </c>
    </row>
    <row r="10" spans="1:3" s="20" customFormat="1" ht="11.25">
      <c r="A10" s="83">
        <v>96</v>
      </c>
      <c r="B10" s="84" t="s">
        <v>120</v>
      </c>
      <c r="C10" s="85">
        <f>'ROZPOČET #5'!G33</f>
        <v>0</v>
      </c>
    </row>
    <row r="11" spans="1:3" s="20" customFormat="1" ht="12" thickBot="1">
      <c r="A11" s="86"/>
      <c r="B11" s="87" t="s">
        <v>121</v>
      </c>
      <c r="C11" s="88">
        <f>SUM(C9:C10)</f>
        <v>0</v>
      </c>
    </row>
    <row r="12" s="6" customFormat="1" ht="10.5" thickBot="1"/>
    <row r="13" spans="1:3" s="20" customFormat="1" ht="12" thickBot="1">
      <c r="A13" s="89"/>
      <c r="B13" s="90" t="s">
        <v>126</v>
      </c>
      <c r="C13" s="91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E46" sqref="E46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309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9">
        <v>419.92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755.856</v>
      </c>
      <c r="F13" s="138"/>
      <c r="G13" s="43">
        <f>E13*F13</f>
        <v>0</v>
      </c>
      <c r="H13" s="42">
        <v>1</v>
      </c>
      <c r="I13" s="44">
        <f>E13*H13</f>
        <v>755.856</v>
      </c>
    </row>
    <row r="14" spans="1:9" s="6" customFormat="1" ht="9.75" customHeight="1">
      <c r="A14" s="11"/>
      <c r="B14" s="47" t="s">
        <v>31</v>
      </c>
      <c r="C14" s="269" t="s">
        <v>310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230.95600000000002</v>
      </c>
      <c r="F15" s="138"/>
      <c r="G15" s="43">
        <f>E15*F15</f>
        <v>0</v>
      </c>
      <c r="H15" s="42">
        <v>1</v>
      </c>
      <c r="I15" s="44">
        <f>E15*H15</f>
        <v>230.95600000000002</v>
      </c>
    </row>
    <row r="16" spans="1:9" s="6" customFormat="1" ht="9.75" customHeight="1">
      <c r="A16" s="11"/>
      <c r="B16" s="47" t="s">
        <v>31</v>
      </c>
      <c r="C16" s="269" t="s">
        <v>311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230.64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76.11120000000001</v>
      </c>
      <c r="F18" s="138"/>
      <c r="G18" s="43">
        <f>E18*F18</f>
        <v>0</v>
      </c>
      <c r="H18" s="42">
        <v>1</v>
      </c>
      <c r="I18" s="44">
        <f>E18*H18</f>
        <v>76.11120000000001</v>
      </c>
    </row>
    <row r="19" spans="1:9" s="6" customFormat="1" ht="9.75" customHeight="1">
      <c r="A19" s="11"/>
      <c r="B19" s="47" t="s">
        <v>31</v>
      </c>
      <c r="C19" s="269" t="s">
        <v>312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230.64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6.919199999999999</v>
      </c>
      <c r="F21" s="138"/>
      <c r="G21" s="43">
        <f>E21*F21</f>
        <v>0</v>
      </c>
      <c r="H21" s="42">
        <v>0.001</v>
      </c>
      <c r="I21" s="44">
        <f>E21*H21</f>
        <v>0.0069191999999999995</v>
      </c>
    </row>
    <row r="22" spans="1:9" s="6" customFormat="1" ht="9.75" customHeight="1">
      <c r="A22" s="11"/>
      <c r="B22" s="47" t="s">
        <v>31</v>
      </c>
      <c r="C22" s="269" t="s">
        <v>313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1062.9301192</v>
      </c>
    </row>
    <row r="24" spans="1:9" s="21" customFormat="1" ht="11.25">
      <c r="A24" s="32"/>
      <c r="B24" s="33" t="s">
        <v>78</v>
      </c>
      <c r="C24" s="34" t="s">
        <v>79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246</v>
      </c>
      <c r="C25" s="40" t="s">
        <v>274</v>
      </c>
      <c r="D25" s="41" t="s">
        <v>248</v>
      </c>
      <c r="E25" s="42">
        <v>3847.3799999999997</v>
      </c>
      <c r="F25" s="138"/>
      <c r="G25" s="43">
        <f>E25*F25</f>
        <v>0</v>
      </c>
      <c r="H25" s="42">
        <v>0.5700458399999999</v>
      </c>
      <c r="I25" s="44">
        <f>E25*H25</f>
        <v>2193.1829638991994</v>
      </c>
    </row>
    <row r="26" spans="1:9" s="6" customFormat="1" ht="9.75" customHeight="1">
      <c r="A26" s="11"/>
      <c r="B26" s="47" t="s">
        <v>31</v>
      </c>
      <c r="C26" s="269" t="s">
        <v>314</v>
      </c>
      <c r="D26" s="270"/>
      <c r="E26" s="270"/>
      <c r="F26" s="270"/>
      <c r="G26" s="270"/>
      <c r="H26" s="270"/>
      <c r="I26" s="271"/>
    </row>
    <row r="27" spans="1:9" s="6" customFormat="1" ht="9.75">
      <c r="A27" s="38">
        <f>A25+1</f>
        <v>9</v>
      </c>
      <c r="B27" s="39" t="s">
        <v>82</v>
      </c>
      <c r="C27" s="40" t="s">
        <v>252</v>
      </c>
      <c r="D27" s="41" t="s">
        <v>84</v>
      </c>
      <c r="E27" s="42">
        <v>2193.0065999999997</v>
      </c>
      <c r="F27" s="138"/>
      <c r="G27" s="43">
        <f>E27*F27</f>
        <v>0</v>
      </c>
      <c r="H27" s="42">
        <v>0</v>
      </c>
      <c r="I27" s="44">
        <f>E27*H27</f>
        <v>0</v>
      </c>
    </row>
    <row r="28" spans="1:9" s="6" customFormat="1" ht="9.75" customHeight="1">
      <c r="A28" s="11"/>
      <c r="B28" s="47" t="s">
        <v>31</v>
      </c>
      <c r="C28" s="269" t="s">
        <v>315</v>
      </c>
      <c r="D28" s="270"/>
      <c r="E28" s="270"/>
      <c r="F28" s="270"/>
      <c r="G28" s="270"/>
      <c r="H28" s="270"/>
      <c r="I28" s="271"/>
    </row>
    <row r="29" spans="1:9" s="6" customFormat="1" ht="9.75">
      <c r="A29" s="38">
        <f>A27+1</f>
        <v>10</v>
      </c>
      <c r="B29" s="39" t="s">
        <v>86</v>
      </c>
      <c r="C29" s="40" t="s">
        <v>254</v>
      </c>
      <c r="D29" s="41" t="s">
        <v>84</v>
      </c>
      <c r="E29" s="42">
        <v>10965.035</v>
      </c>
      <c r="F29" s="138"/>
      <c r="G29" s="43">
        <f>E29*F29</f>
        <v>0</v>
      </c>
      <c r="H29" s="42">
        <v>0</v>
      </c>
      <c r="I29" s="44">
        <f>E29*H29</f>
        <v>0</v>
      </c>
    </row>
    <row r="30" spans="1:9" s="6" customFormat="1" ht="9.75" customHeight="1">
      <c r="A30" s="11"/>
      <c r="B30" s="47" t="s">
        <v>31</v>
      </c>
      <c r="C30" s="269" t="s">
        <v>316</v>
      </c>
      <c r="D30" s="270"/>
      <c r="E30" s="270"/>
      <c r="F30" s="270"/>
      <c r="G30" s="270"/>
      <c r="H30" s="270"/>
      <c r="I30" s="271"/>
    </row>
    <row r="31" spans="1:9" s="6" customFormat="1" ht="9.75">
      <c r="A31" s="38">
        <f>A29+1</f>
        <v>11</v>
      </c>
      <c r="B31" s="39" t="s">
        <v>89</v>
      </c>
      <c r="C31" s="40" t="s">
        <v>256</v>
      </c>
      <c r="D31" s="41" t="s">
        <v>84</v>
      </c>
      <c r="E31" s="42">
        <v>2193.0065999999997</v>
      </c>
      <c r="F31" s="138"/>
      <c r="G31" s="43">
        <f>E31*F31</f>
        <v>0</v>
      </c>
      <c r="H31" s="42">
        <v>0</v>
      </c>
      <c r="I31" s="44">
        <f>E31*H31</f>
        <v>0</v>
      </c>
    </row>
    <row r="32" spans="1:9" s="6" customFormat="1" ht="9.75" customHeight="1">
      <c r="A32" s="11"/>
      <c r="B32" s="47" t="s">
        <v>31</v>
      </c>
      <c r="C32" s="269" t="s">
        <v>315</v>
      </c>
      <c r="D32" s="270"/>
      <c r="E32" s="270"/>
      <c r="F32" s="270"/>
      <c r="G32" s="270"/>
      <c r="H32" s="270"/>
      <c r="I32" s="271"/>
    </row>
    <row r="33" spans="1:9" s="21" customFormat="1" ht="12" thickBot="1">
      <c r="A33" s="51"/>
      <c r="B33" s="53">
        <v>96</v>
      </c>
      <c r="C33" s="54" t="s">
        <v>91</v>
      </c>
      <c r="D33" s="52"/>
      <c r="E33" s="52"/>
      <c r="F33" s="55"/>
      <c r="G33" s="66">
        <f>SUM(G25:G32)</f>
        <v>0</v>
      </c>
      <c r="H33" s="56"/>
      <c r="I33" s="57">
        <f>SUM(I25:I32)</f>
        <v>2193.1829638991994</v>
      </c>
    </row>
    <row r="34" spans="1:9" ht="15.75" thickBo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s="21" customFormat="1" ht="15.75" thickBot="1">
      <c r="A35" s="70"/>
      <c r="B35" s="71"/>
      <c r="C35" s="73" t="s">
        <v>112</v>
      </c>
      <c r="D35" s="72"/>
      <c r="E35" s="72"/>
      <c r="F35" s="72"/>
      <c r="G35" s="72"/>
      <c r="H35" s="272">
        <f>'KRYCÍ LIST #5'!E19</f>
        <v>0</v>
      </c>
      <c r="I35" s="190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O40" sqref="O40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307</v>
      </c>
      <c r="B3" s="164"/>
      <c r="C3" s="164"/>
      <c r="D3" s="165"/>
      <c r="E3" s="207" t="s">
        <v>308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#6'!C11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 topLeftCell="A20">
      <selection activeCell="B31" sqref="B31"/>
    </sheetView>
  </sheetViews>
  <sheetFormatPr defaultColWidth="9.140625" defaultRowHeight="1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7" s="3" customFormat="1" ht="28.5" customHeight="1" thickBot="1">
      <c r="A1" s="201" t="s">
        <v>359</v>
      </c>
      <c r="B1" s="202"/>
      <c r="C1" s="202"/>
      <c r="D1" s="202"/>
      <c r="E1" s="202"/>
      <c r="F1" s="202"/>
      <c r="G1" s="202"/>
    </row>
    <row r="2" spans="1:7" s="3" customFormat="1" ht="12.95" customHeight="1">
      <c r="A2" s="114" t="s">
        <v>346</v>
      </c>
      <c r="B2" s="203" t="s">
        <v>347</v>
      </c>
      <c r="C2" s="204"/>
      <c r="D2" s="205"/>
      <c r="E2" s="203" t="s">
        <v>348</v>
      </c>
      <c r="F2" s="204"/>
      <c r="G2" s="206"/>
    </row>
    <row r="3" spans="1:7" s="3" customFormat="1" ht="12.95" customHeight="1">
      <c r="A3" s="115" t="s">
        <v>140</v>
      </c>
      <c r="B3" s="207" t="s">
        <v>141</v>
      </c>
      <c r="C3" s="164"/>
      <c r="D3" s="165"/>
      <c r="E3" s="208" t="s">
        <v>349</v>
      </c>
      <c r="F3" s="164"/>
      <c r="G3" s="197"/>
    </row>
    <row r="4" spans="1:7" s="3" customFormat="1" ht="12.95" customHeight="1">
      <c r="A4" s="198" t="s">
        <v>360</v>
      </c>
      <c r="B4" s="160"/>
      <c r="C4" s="160"/>
      <c r="D4" s="160"/>
      <c r="E4" s="160"/>
      <c r="F4" s="160"/>
      <c r="G4" s="200"/>
    </row>
    <row r="5" spans="1:7" s="3" customFormat="1" ht="12.95" customHeight="1">
      <c r="A5" s="195" t="s">
        <v>351</v>
      </c>
      <c r="B5" s="164"/>
      <c r="C5" s="164"/>
      <c r="D5" s="164"/>
      <c r="E5" s="164"/>
      <c r="F5" s="164"/>
      <c r="G5" s="197"/>
    </row>
    <row r="6" spans="1:7" s="3" customFormat="1" ht="12.95" customHeight="1">
      <c r="A6" s="198" t="s">
        <v>361</v>
      </c>
      <c r="B6" s="160"/>
      <c r="C6" s="160"/>
      <c r="D6" s="161"/>
      <c r="E6" s="29" t="s">
        <v>362</v>
      </c>
      <c r="F6" s="199"/>
      <c r="G6" s="200"/>
    </row>
    <row r="7" spans="1:7" s="3" customFormat="1" ht="12.95" customHeight="1">
      <c r="A7" s="195" t="s">
        <v>143</v>
      </c>
      <c r="B7" s="164"/>
      <c r="C7" s="164"/>
      <c r="D7" s="165"/>
      <c r="E7" s="3" t="s">
        <v>363</v>
      </c>
      <c r="F7" s="196"/>
      <c r="G7" s="197"/>
    </row>
    <row r="8" spans="1:7" s="3" customFormat="1" ht="12.95" customHeight="1">
      <c r="A8" s="198" t="s">
        <v>364</v>
      </c>
      <c r="B8" s="160"/>
      <c r="C8" s="160"/>
      <c r="D8" s="161"/>
      <c r="E8" s="29" t="s">
        <v>362</v>
      </c>
      <c r="F8" s="199"/>
      <c r="G8" s="200"/>
    </row>
    <row r="9" spans="1:7" s="3" customFormat="1" ht="12.95" customHeight="1">
      <c r="A9" s="195" t="s">
        <v>146</v>
      </c>
      <c r="B9" s="164"/>
      <c r="C9" s="164"/>
      <c r="D9" s="165"/>
      <c r="E9" s="3" t="s">
        <v>363</v>
      </c>
      <c r="F9" s="196"/>
      <c r="G9" s="197"/>
    </row>
    <row r="10" spans="1:7" s="3" customFormat="1" ht="12.95" customHeight="1">
      <c r="A10" s="198" t="s">
        <v>365</v>
      </c>
      <c r="B10" s="160"/>
      <c r="C10" s="160"/>
      <c r="D10" s="161"/>
      <c r="E10" s="29" t="s">
        <v>362</v>
      </c>
      <c r="F10" s="199"/>
      <c r="G10" s="200"/>
    </row>
    <row r="11" spans="1:7" s="3" customFormat="1" ht="12.95" customHeight="1">
      <c r="A11" s="195" t="s">
        <v>151</v>
      </c>
      <c r="B11" s="164"/>
      <c r="C11" s="164"/>
      <c r="D11" s="165"/>
      <c r="E11" s="3" t="s">
        <v>363</v>
      </c>
      <c r="F11" s="196"/>
      <c r="G11" s="197"/>
    </row>
    <row r="12" spans="1:7" s="3" customFormat="1" ht="12.95" customHeight="1">
      <c r="A12" s="181" t="s">
        <v>366</v>
      </c>
      <c r="B12" s="150"/>
      <c r="C12" s="150"/>
      <c r="D12" s="151"/>
      <c r="E12" s="136" t="s">
        <v>362</v>
      </c>
      <c r="F12" s="182"/>
      <c r="G12" s="183"/>
    </row>
    <row r="13" spans="1:7" s="3" customFormat="1" ht="12.95" customHeight="1" thickBot="1">
      <c r="A13" s="184" t="s">
        <v>134</v>
      </c>
      <c r="B13" s="185"/>
      <c r="C13" s="185"/>
      <c r="D13" s="186"/>
      <c r="E13" s="137" t="s">
        <v>363</v>
      </c>
      <c r="F13" s="187"/>
      <c r="G13" s="188"/>
    </row>
    <row r="14" spans="1:7" s="3" customFormat="1" ht="28.5" customHeight="1" thickBot="1">
      <c r="A14" s="189" t="s">
        <v>153</v>
      </c>
      <c r="B14" s="171"/>
      <c r="C14" s="171"/>
      <c r="D14" s="171"/>
      <c r="E14" s="171"/>
      <c r="F14" s="171"/>
      <c r="G14" s="190"/>
    </row>
    <row r="15" spans="1:7" s="3" customFormat="1" ht="12.95" customHeight="1">
      <c r="A15" s="191" t="s">
        <v>154</v>
      </c>
      <c r="B15" s="192"/>
      <c r="C15" s="192"/>
      <c r="D15" s="193"/>
      <c r="E15" s="194">
        <f>'KRYCÍ LIST #1'!E19+'KRYCÍ LIST #2'!E19+'KRYCÍ LIST #3'!E19+'KRYCÍ LIST #4'!E19+'KRYCÍ LIST #5'!E19+'KRYCÍ LIST #6'!E19+'KRYCÍ LIST #7'!E19+'KRYCÍ LIST #8'!E19+'KRYCÍ LIST #9'!E19+'KRYCÍ LIST #10'!E19+'KRYCÍ LIST #11'!E19+'KRYCÍ LIST #12'!E19+'KRYCÍ LIST #13'!E19</f>
        <v>0</v>
      </c>
      <c r="F15" s="192"/>
      <c r="G15" s="130" t="s">
        <v>195</v>
      </c>
    </row>
    <row r="16" spans="1:7" s="3" customFormat="1" ht="12.95" customHeight="1">
      <c r="A16" s="173" t="s">
        <v>367</v>
      </c>
      <c r="B16" s="174"/>
      <c r="C16" s="174"/>
      <c r="D16" s="176"/>
      <c r="E16" s="175">
        <f>SUM('KRYCÍ LIST #1'!E20:'KRYCÍ LIST #1'!E22)+SUM('KRYCÍ LIST #2'!E20:'KRYCÍ LIST #2'!E22)+SUM('KRYCÍ LIST #3'!E20:'KRYCÍ LIST #3'!E22)+SUM('KRYCÍ LIST #4'!E20:'KRYCÍ LIST #4'!E22)+SUM('KRYCÍ LIST #5'!E20:'KRYCÍ LIST #5'!E22)+SUM('KRYCÍ LIST #6'!E20:'KRYCÍ LIST #6'!E22)+SUM('KRYCÍ LIST #7'!E20:'KRYCÍ LIST #7'!E22)+SUM('KRYCÍ LIST #8'!E20:'KRYCÍ LIST #8'!E22)+SUM('KRYCÍ LIST #9'!E20:'KRYCÍ LIST #9'!E22)+SUM('KRYCÍ LIST #10'!E20:'KRYCÍ LIST #10'!E22)+SUM('KRYCÍ LIST #11'!E20:'KRYCÍ LIST #11'!E22)+SUM('KRYCÍ LIST #12'!E20:'KRYCÍ LIST #12'!E22)+SUM('KRYCÍ LIST #13'!E20:'KRYCÍ LIST #13'!E22)</f>
        <v>0</v>
      </c>
      <c r="F16" s="174"/>
      <c r="G16" s="131" t="s">
        <v>195</v>
      </c>
    </row>
    <row r="17" spans="1:7" s="3" customFormat="1" ht="12.95" customHeight="1">
      <c r="A17" s="173" t="s">
        <v>155</v>
      </c>
      <c r="B17" s="174"/>
      <c r="C17" s="174"/>
      <c r="D17" s="176"/>
      <c r="E17" s="175">
        <f>'KRYCÍ LIST #1'!E24+'KRYCÍ LIST #2'!E24+'KRYCÍ LIST #3'!E24+'KRYCÍ LIST #4'!E24+'KRYCÍ LIST #5'!E24+'KRYCÍ LIST #6'!E24+'KRYCÍ LIST #7'!E24+'KRYCÍ LIST #8'!E24+'KRYCÍ LIST #9'!E24+'KRYCÍ LIST #10'!E24+'KRYCÍ LIST #11'!E24+'KRYCÍ LIST #12'!E24+'KRYCÍ LIST #13'!E24</f>
        <v>0</v>
      </c>
      <c r="F17" s="174"/>
      <c r="G17" s="131" t="s">
        <v>195</v>
      </c>
    </row>
    <row r="18" spans="1:7" s="3" customFormat="1" ht="12.95" customHeight="1">
      <c r="A18" s="173" t="s">
        <v>181</v>
      </c>
      <c r="B18" s="174"/>
      <c r="C18" s="174"/>
      <c r="D18" s="176"/>
      <c r="E18" s="175">
        <f>'KRYCÍ LIST #1'!E25+'KRYCÍ LIST #2'!E25+'KRYCÍ LIST #3'!E25+'KRYCÍ LIST #4'!E25+'KRYCÍ LIST #5'!E25+'KRYCÍ LIST #6'!E25+'KRYCÍ LIST #7'!E25+'KRYCÍ LIST #8'!E25+'KRYCÍ LIST #9'!E25+'KRYCÍ LIST #10'!E25+'KRYCÍ LIST #11'!E25+'KRYCÍ LIST #12'!E25+'KRYCÍ LIST #13'!E25</f>
        <v>0</v>
      </c>
      <c r="F18" s="174"/>
      <c r="G18" s="131" t="s">
        <v>195</v>
      </c>
    </row>
    <row r="19" spans="1:7" s="3" customFormat="1" ht="12.95" customHeight="1">
      <c r="A19" s="173" t="s">
        <v>182</v>
      </c>
      <c r="B19" s="174"/>
      <c r="C19" s="174"/>
      <c r="D19" s="176"/>
      <c r="E19" s="175">
        <f>'KRYCÍ LIST #1'!E26+'KRYCÍ LIST #2'!E26+'KRYCÍ LIST #3'!E26+'KRYCÍ LIST #4'!E26+'KRYCÍ LIST #5'!E26+'KRYCÍ LIST #6'!E26+'KRYCÍ LIST #7'!E26+'KRYCÍ LIST #8'!E26+'KRYCÍ LIST #9'!E26+'KRYCÍ LIST #10'!E26+'KRYCÍ LIST #11'!E26+'KRYCÍ LIST #12'!E26+'KRYCÍ LIST #13'!E26</f>
        <v>0</v>
      </c>
      <c r="F19" s="174"/>
      <c r="G19" s="131" t="s">
        <v>195</v>
      </c>
    </row>
    <row r="20" spans="1:7" s="3" customFormat="1" ht="12.95" customHeight="1">
      <c r="A20" s="173"/>
      <c r="B20" s="174"/>
      <c r="C20" s="174"/>
      <c r="D20" s="174"/>
      <c r="E20" s="174"/>
      <c r="F20" s="174"/>
      <c r="G20" s="177"/>
    </row>
    <row r="21" spans="1:7" s="3" customFormat="1" ht="12.95" customHeight="1">
      <c r="A21" s="178" t="s">
        <v>368</v>
      </c>
      <c r="B21" s="174"/>
      <c r="C21" s="174"/>
      <c r="D21" s="176"/>
      <c r="E21" s="179">
        <f>'KRYCÍ LIST #1'!E27+'KRYCÍ LIST #2'!E27+'KRYCÍ LIST #3'!E27+'KRYCÍ LIST #4'!E27+'KRYCÍ LIST #5'!E27+'KRYCÍ LIST #6'!E27+'KRYCÍ LIST #7'!E27+'KRYCÍ LIST #8'!E27+'KRYCÍ LIST #9'!E27+'KRYCÍ LIST #10'!E27+'KRYCÍ LIST #11'!E27+'KRYCÍ LIST #12'!E27+'KRYCÍ LIST #13'!E27</f>
        <v>0</v>
      </c>
      <c r="F21" s="180"/>
      <c r="G21" s="131" t="s">
        <v>195</v>
      </c>
    </row>
    <row r="22" spans="1:7" s="3" customFormat="1" ht="12.95" customHeight="1">
      <c r="A22" s="173"/>
      <c r="B22" s="174"/>
      <c r="C22" s="174"/>
      <c r="D22" s="174"/>
      <c r="E22" s="174"/>
      <c r="F22" s="174"/>
      <c r="G22" s="177"/>
    </row>
    <row r="23" spans="1:7" s="3" customFormat="1" ht="12.95" customHeight="1">
      <c r="A23" s="173" t="s">
        <v>193</v>
      </c>
      <c r="B23" s="174"/>
      <c r="C23" s="174"/>
      <c r="D23" s="132" t="s">
        <v>369</v>
      </c>
      <c r="E23" s="175">
        <f>'KRYCÍ LIST #1'!H34+'KRYCÍ LIST #2'!H34+'KRYCÍ LIST #3'!H34+'KRYCÍ LIST #4'!H34+'KRYCÍ LIST #5'!H34+'KRYCÍ LIST #6'!H34+'KRYCÍ LIST #7'!H34+'KRYCÍ LIST #8'!H34+'KRYCÍ LIST #9'!H34+'KRYCÍ LIST #10'!H34+'KRYCÍ LIST #11'!H34+'KRYCÍ LIST #12'!H34+'KRYCÍ LIST #13'!H34</f>
        <v>0</v>
      </c>
      <c r="F23" s="174"/>
      <c r="G23" s="131" t="s">
        <v>195</v>
      </c>
    </row>
    <row r="24" spans="1:7" s="3" customFormat="1" ht="12.95" customHeight="1">
      <c r="A24" s="173" t="s">
        <v>196</v>
      </c>
      <c r="B24" s="174"/>
      <c r="C24" s="174"/>
      <c r="D24" s="132" t="s">
        <v>369</v>
      </c>
      <c r="E24" s="175">
        <f>'KRYCÍ LIST #1'!H35+'KRYCÍ LIST #2'!H35+'KRYCÍ LIST #3'!H35+'KRYCÍ LIST #4'!H35+'KRYCÍ LIST #5'!H35+'KRYCÍ LIST #6'!H35+'KRYCÍ LIST #7'!H35+'KRYCÍ LIST #8'!H35+'KRYCÍ LIST #9'!H35+'KRYCÍ LIST #10'!H35+'KRYCÍ LIST #11'!H35+'KRYCÍ LIST #12'!H35+'KRYCÍ LIST #13'!H35</f>
        <v>0</v>
      </c>
      <c r="F24" s="174"/>
      <c r="G24" s="131" t="s">
        <v>195</v>
      </c>
    </row>
    <row r="25" spans="1:7" s="3" customFormat="1" ht="12.95" customHeight="1">
      <c r="A25" s="173" t="s">
        <v>193</v>
      </c>
      <c r="B25" s="174"/>
      <c r="C25" s="174"/>
      <c r="D25" s="132" t="s">
        <v>370</v>
      </c>
      <c r="E25" s="175">
        <f>'KRYCÍ LIST #1'!H36+'KRYCÍ LIST #2'!H36+'KRYCÍ LIST #3'!H36+'KRYCÍ LIST #4'!H36+'KRYCÍ LIST #5'!H36+'KRYCÍ LIST #6'!H36+'KRYCÍ LIST #7'!H36+'KRYCÍ LIST #8'!H36+'KRYCÍ LIST #9'!H36+'KRYCÍ LIST #10'!H36+'KRYCÍ LIST #11'!H36+'KRYCÍ LIST #12'!H36+'KRYCÍ LIST #13'!H36</f>
        <v>0</v>
      </c>
      <c r="F25" s="174"/>
      <c r="G25" s="131" t="s">
        <v>195</v>
      </c>
    </row>
    <row r="26" spans="1:7" s="3" customFormat="1" ht="12.95" customHeight="1" thickBot="1">
      <c r="A26" s="167" t="s">
        <v>196</v>
      </c>
      <c r="B26" s="168"/>
      <c r="C26" s="168"/>
      <c r="D26" s="132" t="s">
        <v>370</v>
      </c>
      <c r="E26" s="169">
        <f>'KRYCÍ LIST #1'!H37+'KRYCÍ LIST #2'!H37+'KRYCÍ LIST #3'!H37+'KRYCÍ LIST #4'!H37+'KRYCÍ LIST #5'!H37+'KRYCÍ LIST #6'!H37+'KRYCÍ LIST #7'!H37+'KRYCÍ LIST #8'!H37+'KRYCÍ LIST #9'!H37+'KRYCÍ LIST #10'!H37+'KRYCÍ LIST #11'!H37+'KRYCÍ LIST #12'!H37+'KRYCÍ LIST #13'!H37</f>
        <v>0</v>
      </c>
      <c r="F26" s="168"/>
      <c r="G26" s="131" t="s">
        <v>195</v>
      </c>
    </row>
    <row r="27" spans="1:7" s="3" customFormat="1" ht="19.5" customHeight="1" thickBot="1">
      <c r="A27" s="170" t="s">
        <v>371</v>
      </c>
      <c r="B27" s="171"/>
      <c r="C27" s="171"/>
      <c r="D27" s="171"/>
      <c r="E27" s="172">
        <f>SUM(E23:E26)</f>
        <v>0</v>
      </c>
      <c r="F27" s="171"/>
      <c r="G27" s="133" t="s">
        <v>195</v>
      </c>
    </row>
    <row r="29" spans="1:7" s="3" customFormat="1" ht="15">
      <c r="A29" s="159" t="s">
        <v>142</v>
      </c>
      <c r="B29" s="166"/>
      <c r="D29" s="159" t="s">
        <v>150</v>
      </c>
      <c r="E29" s="160"/>
      <c r="F29" s="160"/>
      <c r="G29" s="161"/>
    </row>
    <row r="30" spans="1:7" s="3" customFormat="1" ht="14.25">
      <c r="A30" s="162"/>
      <c r="B30" s="141"/>
      <c r="D30" s="162"/>
      <c r="E30" s="140"/>
      <c r="F30" s="140"/>
      <c r="G30" s="141"/>
    </row>
    <row r="31" spans="1:7" ht="15">
      <c r="A31" s="163"/>
      <c r="B31" s="141"/>
      <c r="D31" s="163"/>
      <c r="E31" s="140"/>
      <c r="F31" s="140"/>
      <c r="G31" s="141"/>
    </row>
    <row r="32" spans="1:7" ht="15">
      <c r="A32" s="163"/>
      <c r="B32" s="141"/>
      <c r="D32" s="163"/>
      <c r="E32" s="140"/>
      <c r="F32" s="140"/>
      <c r="G32" s="141"/>
    </row>
    <row r="33" spans="1:7" ht="15">
      <c r="A33" s="163"/>
      <c r="B33" s="141"/>
      <c r="D33" s="163"/>
      <c r="E33" s="140"/>
      <c r="F33" s="140"/>
      <c r="G33" s="141"/>
    </row>
    <row r="34" spans="1:7" ht="15">
      <c r="A34" s="163"/>
      <c r="B34" s="141"/>
      <c r="D34" s="163"/>
      <c r="E34" s="140"/>
      <c r="F34" s="140"/>
      <c r="G34" s="141"/>
    </row>
    <row r="35" spans="1:7" ht="15">
      <c r="A35" s="163"/>
      <c r="B35" s="141"/>
      <c r="D35" s="163"/>
      <c r="E35" s="140"/>
      <c r="F35" s="140"/>
      <c r="G35" s="141"/>
    </row>
    <row r="36" spans="1:7" ht="15">
      <c r="A36" s="163"/>
      <c r="B36" s="141"/>
      <c r="D36" s="163"/>
      <c r="E36" s="140"/>
      <c r="F36" s="140"/>
      <c r="G36" s="141"/>
    </row>
    <row r="37" spans="1:7" ht="15">
      <c r="A37" s="163"/>
      <c r="B37" s="141"/>
      <c r="D37" s="163"/>
      <c r="E37" s="140"/>
      <c r="F37" s="140"/>
      <c r="G37" s="141"/>
    </row>
    <row r="38" spans="1:7" ht="15">
      <c r="A38" s="163"/>
      <c r="B38" s="141"/>
      <c r="D38" s="163"/>
      <c r="E38" s="140"/>
      <c r="F38" s="140"/>
      <c r="G38" s="141"/>
    </row>
    <row r="39" spans="1:7" s="3" customFormat="1" ht="15">
      <c r="A39" s="147" t="s">
        <v>372</v>
      </c>
      <c r="B39" s="148"/>
      <c r="D39" s="147" t="s">
        <v>372</v>
      </c>
      <c r="E39" s="164"/>
      <c r="F39" s="164"/>
      <c r="G39" s="165"/>
    </row>
    <row r="41" spans="1:7" s="3" customFormat="1" ht="15">
      <c r="A41" s="159" t="s">
        <v>145</v>
      </c>
      <c r="B41" s="166"/>
      <c r="D41" s="149" t="s">
        <v>152</v>
      </c>
      <c r="E41" s="150"/>
      <c r="F41" s="150"/>
      <c r="G41" s="151"/>
    </row>
    <row r="42" spans="1:7" s="3" customFormat="1" ht="14.25">
      <c r="A42" s="162"/>
      <c r="B42" s="141"/>
      <c r="D42" s="152"/>
      <c r="E42" s="153"/>
      <c r="F42" s="153"/>
      <c r="G42" s="154"/>
    </row>
    <row r="43" spans="1:7" ht="15">
      <c r="A43" s="163"/>
      <c r="B43" s="141"/>
      <c r="D43" s="155"/>
      <c r="E43" s="153"/>
      <c r="F43" s="153"/>
      <c r="G43" s="154"/>
    </row>
    <row r="44" spans="1:7" ht="15">
      <c r="A44" s="163"/>
      <c r="B44" s="141"/>
      <c r="D44" s="155"/>
      <c r="E44" s="153"/>
      <c r="F44" s="153"/>
      <c r="G44" s="154"/>
    </row>
    <row r="45" spans="1:7" ht="15">
      <c r="A45" s="163"/>
      <c r="B45" s="141"/>
      <c r="D45" s="155"/>
      <c r="E45" s="153"/>
      <c r="F45" s="153"/>
      <c r="G45" s="154"/>
    </row>
    <row r="46" spans="1:7" ht="15">
      <c r="A46" s="163"/>
      <c r="B46" s="141"/>
      <c r="D46" s="155"/>
      <c r="E46" s="153"/>
      <c r="F46" s="153"/>
      <c r="G46" s="154"/>
    </row>
    <row r="47" spans="1:7" ht="15">
      <c r="A47" s="163"/>
      <c r="B47" s="141"/>
      <c r="D47" s="155"/>
      <c r="E47" s="153"/>
      <c r="F47" s="153"/>
      <c r="G47" s="154"/>
    </row>
    <row r="48" spans="1:7" ht="15">
      <c r="A48" s="163"/>
      <c r="B48" s="141"/>
      <c r="D48" s="155"/>
      <c r="E48" s="153"/>
      <c r="F48" s="153"/>
      <c r="G48" s="154"/>
    </row>
    <row r="49" spans="1:7" ht="15">
      <c r="A49" s="163"/>
      <c r="B49" s="141"/>
      <c r="D49" s="155"/>
      <c r="E49" s="153"/>
      <c r="F49" s="153"/>
      <c r="G49" s="154"/>
    </row>
    <row r="50" spans="1:7" ht="15">
      <c r="A50" s="163"/>
      <c r="B50" s="141"/>
      <c r="D50" s="155"/>
      <c r="E50" s="153"/>
      <c r="F50" s="153"/>
      <c r="G50" s="154"/>
    </row>
    <row r="51" spans="1:7" s="3" customFormat="1" ht="15">
      <c r="A51" s="147" t="s">
        <v>372</v>
      </c>
      <c r="B51" s="148"/>
      <c r="D51" s="156" t="s">
        <v>372</v>
      </c>
      <c r="E51" s="157"/>
      <c r="F51" s="157"/>
      <c r="G51" s="158"/>
    </row>
  </sheetData>
  <sheetProtection password="CC3D" sheet="1" objects="1" scenarios="1"/>
  <mergeCells count="60">
    <mergeCell ref="A8:D8"/>
    <mergeCell ref="F8:G8"/>
    <mergeCell ref="A1:G1"/>
    <mergeCell ref="B2:D2"/>
    <mergeCell ref="E2:G2"/>
    <mergeCell ref="B3:D3"/>
    <mergeCell ref="E3:G3"/>
    <mergeCell ref="A4:G4"/>
    <mergeCell ref="A5:G5"/>
    <mergeCell ref="A6:D6"/>
    <mergeCell ref="F6:G6"/>
    <mergeCell ref="A7:D7"/>
    <mergeCell ref="F7:G7"/>
    <mergeCell ref="A15:D15"/>
    <mergeCell ref="E15:F15"/>
    <mergeCell ref="A9:D9"/>
    <mergeCell ref="F9:G9"/>
    <mergeCell ref="A10:D10"/>
    <mergeCell ref="F10:G10"/>
    <mergeCell ref="A11:D11"/>
    <mergeCell ref="F11:G11"/>
    <mergeCell ref="A12:D12"/>
    <mergeCell ref="F12:G12"/>
    <mergeCell ref="A13:D13"/>
    <mergeCell ref="F13:G13"/>
    <mergeCell ref="A14:G14"/>
    <mergeCell ref="A22:G22"/>
    <mergeCell ref="A16:D16"/>
    <mergeCell ref="E16:F16"/>
    <mergeCell ref="A17:D17"/>
    <mergeCell ref="E17:F17"/>
    <mergeCell ref="A18:D18"/>
    <mergeCell ref="E18:F18"/>
    <mergeCell ref="A19:D19"/>
    <mergeCell ref="E19:F19"/>
    <mergeCell ref="A20:G20"/>
    <mergeCell ref="A21:D21"/>
    <mergeCell ref="E21:F21"/>
    <mergeCell ref="A23:C23"/>
    <mergeCell ref="E23:F23"/>
    <mergeCell ref="A24:C24"/>
    <mergeCell ref="E24:F24"/>
    <mergeCell ref="A25:C25"/>
    <mergeCell ref="E25:F25"/>
    <mergeCell ref="A26:C26"/>
    <mergeCell ref="E26:F26"/>
    <mergeCell ref="A27:D27"/>
    <mergeCell ref="E27:F27"/>
    <mergeCell ref="A29:B29"/>
    <mergeCell ref="D29:G29"/>
    <mergeCell ref="D30:G38"/>
    <mergeCell ref="D39:G39"/>
    <mergeCell ref="A41:B41"/>
    <mergeCell ref="A42:B50"/>
    <mergeCell ref="A30:B38"/>
    <mergeCell ref="A51:B51"/>
    <mergeCell ref="D41:G41"/>
    <mergeCell ref="D42:G50"/>
    <mergeCell ref="D51:G51"/>
    <mergeCell ref="A39:B39"/>
  </mergeCell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299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#6'!G23</f>
        <v>0</v>
      </c>
    </row>
    <row r="10" spans="1:3" s="20" customFormat="1" ht="11.25">
      <c r="A10" s="83">
        <v>96</v>
      </c>
      <c r="B10" s="84" t="s">
        <v>120</v>
      </c>
      <c r="C10" s="85">
        <f>'ROZPOČET #6'!G33</f>
        <v>0</v>
      </c>
    </row>
    <row r="11" spans="1:3" s="20" customFormat="1" ht="12" thickBot="1">
      <c r="A11" s="86"/>
      <c r="B11" s="87" t="s">
        <v>121</v>
      </c>
      <c r="C11" s="88">
        <f>SUM(C9:C10)</f>
        <v>0</v>
      </c>
    </row>
    <row r="12" s="6" customFormat="1" ht="10.5" thickBot="1"/>
    <row r="13" spans="1:3" s="20" customFormat="1" ht="12" thickBot="1">
      <c r="A13" s="89"/>
      <c r="B13" s="90" t="s">
        <v>126</v>
      </c>
      <c r="C13" s="91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F31" sqref="F31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299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8">
        <v>520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936</v>
      </c>
      <c r="F13" s="138"/>
      <c r="G13" s="43">
        <f>E13*F13</f>
        <v>0</v>
      </c>
      <c r="H13" s="42">
        <v>1</v>
      </c>
      <c r="I13" s="44">
        <f>E13*H13</f>
        <v>936</v>
      </c>
    </row>
    <row r="14" spans="1:9" s="6" customFormat="1" ht="9.75" customHeight="1">
      <c r="A14" s="11"/>
      <c r="B14" s="47" t="s">
        <v>31</v>
      </c>
      <c r="C14" s="269" t="s">
        <v>300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286</v>
      </c>
      <c r="F15" s="138"/>
      <c r="G15" s="43">
        <f>E15*F15</f>
        <v>0</v>
      </c>
      <c r="H15" s="42">
        <v>1</v>
      </c>
      <c r="I15" s="44">
        <f>E15*H15</f>
        <v>286</v>
      </c>
    </row>
    <row r="16" spans="1:9" s="6" customFormat="1" ht="9.75" customHeight="1">
      <c r="A16" s="11"/>
      <c r="B16" s="47" t="s">
        <v>31</v>
      </c>
      <c r="C16" s="269" t="s">
        <v>301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299.54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98.84820000000002</v>
      </c>
      <c r="F18" s="138"/>
      <c r="G18" s="43">
        <f>E18*F18</f>
        <v>0</v>
      </c>
      <c r="H18" s="42">
        <v>1</v>
      </c>
      <c r="I18" s="44">
        <f>E18*H18</f>
        <v>98.84820000000002</v>
      </c>
    </row>
    <row r="19" spans="1:9" s="6" customFormat="1" ht="9.75" customHeight="1">
      <c r="A19" s="11"/>
      <c r="B19" s="47" t="s">
        <v>31</v>
      </c>
      <c r="C19" s="269" t="s">
        <v>302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299.54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8.9862</v>
      </c>
      <c r="F21" s="138"/>
      <c r="G21" s="43">
        <f>E21*F21</f>
        <v>0</v>
      </c>
      <c r="H21" s="42">
        <v>0.001</v>
      </c>
      <c r="I21" s="44">
        <f>E21*H21</f>
        <v>0.0089862</v>
      </c>
    </row>
    <row r="22" spans="1:9" s="6" customFormat="1" ht="9.75" customHeight="1">
      <c r="A22" s="11"/>
      <c r="B22" s="47" t="s">
        <v>31</v>
      </c>
      <c r="C22" s="269" t="s">
        <v>303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1320.8571862</v>
      </c>
    </row>
    <row r="24" spans="1:9" s="21" customFormat="1" ht="11.25">
      <c r="A24" s="32"/>
      <c r="B24" s="33" t="s">
        <v>78</v>
      </c>
      <c r="C24" s="34" t="s">
        <v>79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246</v>
      </c>
      <c r="C25" s="40" t="s">
        <v>274</v>
      </c>
      <c r="D25" s="41" t="s">
        <v>248</v>
      </c>
      <c r="E25" s="42">
        <v>5015.901000000001</v>
      </c>
      <c r="F25" s="138"/>
      <c r="G25" s="43">
        <f>E25*F25</f>
        <v>0</v>
      </c>
      <c r="H25" s="42">
        <v>0.5700458399999999</v>
      </c>
      <c r="I25" s="44">
        <f>E25*H25</f>
        <v>2859.29349890184</v>
      </c>
    </row>
    <row r="26" spans="1:9" s="6" customFormat="1" ht="9.75" customHeight="1">
      <c r="A26" s="11"/>
      <c r="B26" s="47" t="s">
        <v>31</v>
      </c>
      <c r="C26" s="269" t="s">
        <v>304</v>
      </c>
      <c r="D26" s="270"/>
      <c r="E26" s="270"/>
      <c r="F26" s="270"/>
      <c r="G26" s="270"/>
      <c r="H26" s="270"/>
      <c r="I26" s="271"/>
    </row>
    <row r="27" spans="1:9" s="6" customFormat="1" ht="9.75">
      <c r="A27" s="38">
        <f>A25+1</f>
        <v>9</v>
      </c>
      <c r="B27" s="39" t="s">
        <v>82</v>
      </c>
      <c r="C27" s="40" t="s">
        <v>252</v>
      </c>
      <c r="D27" s="41" t="s">
        <v>84</v>
      </c>
      <c r="E27" s="42">
        <v>2859.0635700000003</v>
      </c>
      <c r="F27" s="138"/>
      <c r="G27" s="43">
        <f>E27*F27</f>
        <v>0</v>
      </c>
      <c r="H27" s="42">
        <v>0</v>
      </c>
      <c r="I27" s="44">
        <f>E27*H27</f>
        <v>0</v>
      </c>
    </row>
    <row r="28" spans="1:9" s="6" customFormat="1" ht="9.75" customHeight="1">
      <c r="A28" s="11"/>
      <c r="B28" s="47" t="s">
        <v>31</v>
      </c>
      <c r="C28" s="269" t="s">
        <v>305</v>
      </c>
      <c r="D28" s="270"/>
      <c r="E28" s="270"/>
      <c r="F28" s="270"/>
      <c r="G28" s="270"/>
      <c r="H28" s="270"/>
      <c r="I28" s="271"/>
    </row>
    <row r="29" spans="1:9" s="6" customFormat="1" ht="9.75">
      <c r="A29" s="38">
        <f>A27+1</f>
        <v>10</v>
      </c>
      <c r="B29" s="39" t="s">
        <v>86</v>
      </c>
      <c r="C29" s="40" t="s">
        <v>254</v>
      </c>
      <c r="D29" s="41" t="s">
        <v>84</v>
      </c>
      <c r="E29" s="42">
        <v>14295.32</v>
      </c>
      <c r="F29" s="138"/>
      <c r="G29" s="43">
        <f>E29*F29</f>
        <v>0</v>
      </c>
      <c r="H29" s="42">
        <v>0</v>
      </c>
      <c r="I29" s="44">
        <f>E29*H29</f>
        <v>0</v>
      </c>
    </row>
    <row r="30" spans="1:9" s="6" customFormat="1" ht="9.75" customHeight="1">
      <c r="A30" s="11"/>
      <c r="B30" s="47" t="s">
        <v>31</v>
      </c>
      <c r="C30" s="269" t="s">
        <v>306</v>
      </c>
      <c r="D30" s="270"/>
      <c r="E30" s="270"/>
      <c r="F30" s="270"/>
      <c r="G30" s="270"/>
      <c r="H30" s="270"/>
      <c r="I30" s="271"/>
    </row>
    <row r="31" spans="1:9" s="6" customFormat="1" ht="9.75">
      <c r="A31" s="38">
        <f>A29+1</f>
        <v>11</v>
      </c>
      <c r="B31" s="39" t="s">
        <v>89</v>
      </c>
      <c r="C31" s="40" t="s">
        <v>256</v>
      </c>
      <c r="D31" s="41" t="s">
        <v>84</v>
      </c>
      <c r="E31" s="42">
        <v>2859.0635700000003</v>
      </c>
      <c r="F31" s="138"/>
      <c r="G31" s="43">
        <f>E31*F31</f>
        <v>0</v>
      </c>
      <c r="H31" s="42">
        <v>0</v>
      </c>
      <c r="I31" s="44">
        <f>E31*H31</f>
        <v>0</v>
      </c>
    </row>
    <row r="32" spans="1:9" s="6" customFormat="1" ht="9.75" customHeight="1">
      <c r="A32" s="11"/>
      <c r="B32" s="47" t="s">
        <v>31</v>
      </c>
      <c r="C32" s="269" t="s">
        <v>305</v>
      </c>
      <c r="D32" s="270"/>
      <c r="E32" s="270"/>
      <c r="F32" s="270"/>
      <c r="G32" s="270"/>
      <c r="H32" s="270"/>
      <c r="I32" s="271"/>
    </row>
    <row r="33" spans="1:9" s="21" customFormat="1" ht="12" thickBot="1">
      <c r="A33" s="51"/>
      <c r="B33" s="53">
        <v>96</v>
      </c>
      <c r="C33" s="54" t="s">
        <v>91</v>
      </c>
      <c r="D33" s="52"/>
      <c r="E33" s="52"/>
      <c r="F33" s="55"/>
      <c r="G33" s="66">
        <f>SUM(G25:G32)</f>
        <v>0</v>
      </c>
      <c r="H33" s="56"/>
      <c r="I33" s="57">
        <f>SUM(I25:I32)</f>
        <v>2859.29349890184</v>
      </c>
    </row>
    <row r="34" spans="1:9" ht="15.75" thickBo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s="21" customFormat="1" ht="15.75" thickBot="1">
      <c r="A35" s="70"/>
      <c r="B35" s="71"/>
      <c r="C35" s="73" t="s">
        <v>112</v>
      </c>
      <c r="D35" s="72"/>
      <c r="E35" s="72"/>
      <c r="F35" s="72"/>
      <c r="G35" s="72"/>
      <c r="H35" s="272">
        <f>'KRYCÍ LIST #6'!E19</f>
        <v>0</v>
      </c>
      <c r="I35" s="190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O35" sqref="O35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297</v>
      </c>
      <c r="B3" s="164"/>
      <c r="C3" s="164"/>
      <c r="D3" s="165"/>
      <c r="E3" s="207" t="s">
        <v>298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#7'!C11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289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#7'!G23</f>
        <v>0</v>
      </c>
    </row>
    <row r="10" spans="1:3" s="20" customFormat="1" ht="11.25">
      <c r="A10" s="83">
        <v>96</v>
      </c>
      <c r="B10" s="84" t="s">
        <v>120</v>
      </c>
      <c r="C10" s="85">
        <f>'ROZPOČET #7'!G33</f>
        <v>0</v>
      </c>
    </row>
    <row r="11" spans="1:3" s="20" customFormat="1" ht="12" thickBot="1">
      <c r="A11" s="86"/>
      <c r="B11" s="87" t="s">
        <v>121</v>
      </c>
      <c r="C11" s="88">
        <f>SUM(C9:C10)</f>
        <v>0</v>
      </c>
    </row>
    <row r="12" s="6" customFormat="1" ht="10.5" thickBot="1"/>
    <row r="13" spans="1:3" s="20" customFormat="1" ht="12" thickBot="1">
      <c r="A13" s="89"/>
      <c r="B13" s="90" t="s">
        <v>126</v>
      </c>
      <c r="C13" s="91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F31" sqref="F31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289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2">
        <v>227.396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409.3128</v>
      </c>
      <c r="F13" s="138"/>
      <c r="G13" s="43">
        <f>E13*F13</f>
        <v>0</v>
      </c>
      <c r="H13" s="42">
        <v>1</v>
      </c>
      <c r="I13" s="44">
        <f>E13*H13</f>
        <v>409.3128</v>
      </c>
    </row>
    <row r="14" spans="1:9" s="6" customFormat="1" ht="9.75" customHeight="1">
      <c r="A14" s="11"/>
      <c r="B14" s="47" t="s">
        <v>31</v>
      </c>
      <c r="C14" s="269" t="s">
        <v>290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125.0678</v>
      </c>
      <c r="F15" s="138"/>
      <c r="G15" s="43">
        <f>E15*F15</f>
        <v>0</v>
      </c>
      <c r="H15" s="42">
        <v>1</v>
      </c>
      <c r="I15" s="44">
        <f>E15*H15</f>
        <v>125.0678</v>
      </c>
    </row>
    <row r="16" spans="1:9" s="6" customFormat="1" ht="9.75" customHeight="1">
      <c r="A16" s="11"/>
      <c r="B16" s="47" t="s">
        <v>31</v>
      </c>
      <c r="C16" s="269" t="s">
        <v>291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158.47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52.295100000000005</v>
      </c>
      <c r="F18" s="138"/>
      <c r="G18" s="43">
        <f>E18*F18</f>
        <v>0</v>
      </c>
      <c r="H18" s="42">
        <v>1</v>
      </c>
      <c r="I18" s="44">
        <f>E18*H18</f>
        <v>52.295100000000005</v>
      </c>
    </row>
    <row r="19" spans="1:9" s="6" customFormat="1" ht="9.75" customHeight="1">
      <c r="A19" s="11"/>
      <c r="B19" s="47" t="s">
        <v>31</v>
      </c>
      <c r="C19" s="269" t="s">
        <v>292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158.47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4.7541</v>
      </c>
      <c r="F21" s="138"/>
      <c r="G21" s="43">
        <f>E21*F21</f>
        <v>0</v>
      </c>
      <c r="H21" s="42">
        <v>0.001</v>
      </c>
      <c r="I21" s="44">
        <f>E21*H21</f>
        <v>0.004754100000000001</v>
      </c>
    </row>
    <row r="22" spans="1:9" s="6" customFormat="1" ht="9.75" customHeight="1">
      <c r="A22" s="11"/>
      <c r="B22" s="47" t="s">
        <v>31</v>
      </c>
      <c r="C22" s="269" t="s">
        <v>293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586.6804541</v>
      </c>
    </row>
    <row r="24" spans="1:9" s="21" customFormat="1" ht="11.25">
      <c r="A24" s="32"/>
      <c r="B24" s="33" t="s">
        <v>78</v>
      </c>
      <c r="C24" s="34" t="s">
        <v>79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246</v>
      </c>
      <c r="C25" s="40" t="s">
        <v>274</v>
      </c>
      <c r="D25" s="41" t="s">
        <v>248</v>
      </c>
      <c r="E25" s="42">
        <v>2712.656</v>
      </c>
      <c r="F25" s="138"/>
      <c r="G25" s="43">
        <f>E25*F25</f>
        <v>0</v>
      </c>
      <c r="H25" s="42">
        <v>0.5700458399999999</v>
      </c>
      <c r="I25" s="44">
        <f>E25*H25</f>
        <v>1546.3382681510398</v>
      </c>
    </row>
    <row r="26" spans="1:9" s="6" customFormat="1" ht="9.75" customHeight="1">
      <c r="A26" s="11"/>
      <c r="B26" s="47" t="s">
        <v>31</v>
      </c>
      <c r="C26" s="269" t="s">
        <v>294</v>
      </c>
      <c r="D26" s="270"/>
      <c r="E26" s="270"/>
      <c r="F26" s="270"/>
      <c r="G26" s="270"/>
      <c r="H26" s="270"/>
      <c r="I26" s="271"/>
    </row>
    <row r="27" spans="1:9" s="6" customFormat="1" ht="9.75">
      <c r="A27" s="38">
        <f>A25+1</f>
        <v>9</v>
      </c>
      <c r="B27" s="39" t="s">
        <v>82</v>
      </c>
      <c r="C27" s="40" t="s">
        <v>252</v>
      </c>
      <c r="D27" s="41" t="s">
        <v>84</v>
      </c>
      <c r="E27" s="42">
        <v>1546.21392</v>
      </c>
      <c r="F27" s="138"/>
      <c r="G27" s="43">
        <f>E27*F27</f>
        <v>0</v>
      </c>
      <c r="H27" s="42">
        <v>0</v>
      </c>
      <c r="I27" s="44">
        <f>E27*H27</f>
        <v>0</v>
      </c>
    </row>
    <row r="28" spans="1:9" s="6" customFormat="1" ht="9.75" customHeight="1">
      <c r="A28" s="11"/>
      <c r="B28" s="47" t="s">
        <v>31</v>
      </c>
      <c r="C28" s="269" t="s">
        <v>295</v>
      </c>
      <c r="D28" s="270"/>
      <c r="E28" s="270"/>
      <c r="F28" s="270"/>
      <c r="G28" s="270"/>
      <c r="H28" s="270"/>
      <c r="I28" s="271"/>
    </row>
    <row r="29" spans="1:9" s="6" customFormat="1" ht="9.75">
      <c r="A29" s="38">
        <f>A27+1</f>
        <v>10</v>
      </c>
      <c r="B29" s="39" t="s">
        <v>86</v>
      </c>
      <c r="C29" s="40" t="s">
        <v>254</v>
      </c>
      <c r="D29" s="41" t="s">
        <v>84</v>
      </c>
      <c r="E29" s="42">
        <v>7731.07</v>
      </c>
      <c r="F29" s="138"/>
      <c r="G29" s="43">
        <f>E29*F29</f>
        <v>0</v>
      </c>
      <c r="H29" s="42">
        <v>0</v>
      </c>
      <c r="I29" s="44">
        <f>E29*H29</f>
        <v>0</v>
      </c>
    </row>
    <row r="30" spans="1:9" s="6" customFormat="1" ht="9.75" customHeight="1">
      <c r="A30" s="11"/>
      <c r="B30" s="47" t="s">
        <v>31</v>
      </c>
      <c r="C30" s="269" t="s">
        <v>296</v>
      </c>
      <c r="D30" s="270"/>
      <c r="E30" s="270"/>
      <c r="F30" s="270"/>
      <c r="G30" s="270"/>
      <c r="H30" s="270"/>
      <c r="I30" s="271"/>
    </row>
    <row r="31" spans="1:9" s="6" customFormat="1" ht="9.75">
      <c r="A31" s="38">
        <f>A29+1</f>
        <v>11</v>
      </c>
      <c r="B31" s="39" t="s">
        <v>89</v>
      </c>
      <c r="C31" s="40" t="s">
        <v>256</v>
      </c>
      <c r="D31" s="41" t="s">
        <v>84</v>
      </c>
      <c r="E31" s="42">
        <v>1546.21392</v>
      </c>
      <c r="F31" s="138"/>
      <c r="G31" s="43">
        <f>E31*F31</f>
        <v>0</v>
      </c>
      <c r="H31" s="42">
        <v>0</v>
      </c>
      <c r="I31" s="44">
        <f>E31*H31</f>
        <v>0</v>
      </c>
    </row>
    <row r="32" spans="1:9" s="6" customFormat="1" ht="9.75" customHeight="1">
      <c r="A32" s="11"/>
      <c r="B32" s="47" t="s">
        <v>31</v>
      </c>
      <c r="C32" s="269" t="s">
        <v>295</v>
      </c>
      <c r="D32" s="270"/>
      <c r="E32" s="270"/>
      <c r="F32" s="270"/>
      <c r="G32" s="270"/>
      <c r="H32" s="270"/>
      <c r="I32" s="271"/>
    </row>
    <row r="33" spans="1:9" s="21" customFormat="1" ht="12" thickBot="1">
      <c r="A33" s="51"/>
      <c r="B33" s="53">
        <v>96</v>
      </c>
      <c r="C33" s="54" t="s">
        <v>91</v>
      </c>
      <c r="D33" s="52"/>
      <c r="E33" s="52"/>
      <c r="F33" s="55"/>
      <c r="G33" s="66">
        <f>SUM(G25:G32)</f>
        <v>0</v>
      </c>
      <c r="H33" s="56"/>
      <c r="I33" s="57">
        <f>SUM(I25:I32)</f>
        <v>1546.3382681510398</v>
      </c>
    </row>
    <row r="34" spans="1:9" ht="15.75" thickBo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s="21" customFormat="1" ht="15.75" thickBot="1">
      <c r="A35" s="70"/>
      <c r="B35" s="71"/>
      <c r="C35" s="73" t="s">
        <v>112</v>
      </c>
      <c r="D35" s="72"/>
      <c r="E35" s="72"/>
      <c r="F35" s="72"/>
      <c r="G35" s="72"/>
      <c r="H35" s="272">
        <f>'KRYCÍ LIST #7'!E19</f>
        <v>0</v>
      </c>
      <c r="I35" s="190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A40" sqref="A40:M40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287</v>
      </c>
      <c r="B3" s="164"/>
      <c r="C3" s="164"/>
      <c r="D3" s="165"/>
      <c r="E3" s="207" t="s">
        <v>288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#8'!C11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286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#8'!G23</f>
        <v>0</v>
      </c>
    </row>
    <row r="10" spans="1:3" s="20" customFormat="1" ht="11.25">
      <c r="A10" s="83">
        <v>96</v>
      </c>
      <c r="B10" s="84" t="s">
        <v>120</v>
      </c>
      <c r="C10" s="85">
        <f>'ROZPOČET #8'!G33</f>
        <v>0</v>
      </c>
    </row>
    <row r="11" spans="1:3" s="20" customFormat="1" ht="12" thickBot="1">
      <c r="A11" s="86"/>
      <c r="B11" s="87" t="s">
        <v>121</v>
      </c>
      <c r="C11" s="88">
        <f>SUM(C9:C10)</f>
        <v>0</v>
      </c>
    </row>
    <row r="12" s="6" customFormat="1" ht="10.5" thickBot="1"/>
    <row r="13" spans="1:3" s="20" customFormat="1" ht="12" thickBot="1">
      <c r="A13" s="89"/>
      <c r="B13" s="90" t="s">
        <v>126</v>
      </c>
      <c r="C13" s="91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E48" sqref="E48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286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9">
        <v>435.63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784.134</v>
      </c>
      <c r="F13" s="138"/>
      <c r="G13" s="43">
        <f>E13*F13</f>
        <v>0</v>
      </c>
      <c r="H13" s="42">
        <v>1</v>
      </c>
      <c r="I13" s="44">
        <f>E13*H13</f>
        <v>784.134</v>
      </c>
    </row>
    <row r="14" spans="1:9" s="6" customFormat="1" ht="9.75" customHeight="1">
      <c r="A14" s="11"/>
      <c r="B14" s="47" t="s">
        <v>31</v>
      </c>
      <c r="C14" s="269" t="s">
        <v>270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239.59650000000002</v>
      </c>
      <c r="F15" s="138"/>
      <c r="G15" s="43">
        <f>E15*F15</f>
        <v>0</v>
      </c>
      <c r="H15" s="42">
        <v>1</v>
      </c>
      <c r="I15" s="44">
        <f>E15*H15</f>
        <v>239.59650000000002</v>
      </c>
    </row>
    <row r="16" spans="1:9" s="6" customFormat="1" ht="9.75" customHeight="1">
      <c r="A16" s="11"/>
      <c r="B16" s="47" t="s">
        <v>31</v>
      </c>
      <c r="C16" s="269" t="s">
        <v>271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240.03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79.2099</v>
      </c>
      <c r="F18" s="138"/>
      <c r="G18" s="43">
        <f>E18*F18</f>
        <v>0</v>
      </c>
      <c r="H18" s="42">
        <v>1</v>
      </c>
      <c r="I18" s="44">
        <f>E18*H18</f>
        <v>79.2099</v>
      </c>
    </row>
    <row r="19" spans="1:9" s="6" customFormat="1" ht="9.75" customHeight="1">
      <c r="A19" s="11"/>
      <c r="B19" s="47" t="s">
        <v>31</v>
      </c>
      <c r="C19" s="269" t="s">
        <v>272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240.03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7.2009</v>
      </c>
      <c r="F21" s="138"/>
      <c r="G21" s="43">
        <f>E21*F21</f>
        <v>0</v>
      </c>
      <c r="H21" s="42">
        <v>0.001</v>
      </c>
      <c r="I21" s="44">
        <f>E21*H21</f>
        <v>0.0072009</v>
      </c>
    </row>
    <row r="22" spans="1:9" s="6" customFormat="1" ht="9.75" customHeight="1">
      <c r="A22" s="11"/>
      <c r="B22" s="47" t="s">
        <v>31</v>
      </c>
      <c r="C22" s="269" t="s">
        <v>273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1102.9476009</v>
      </c>
    </row>
    <row r="24" spans="1:9" s="21" customFormat="1" ht="11.25">
      <c r="A24" s="32"/>
      <c r="B24" s="33" t="s">
        <v>78</v>
      </c>
      <c r="C24" s="34" t="s">
        <v>79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246</v>
      </c>
      <c r="C25" s="40" t="s">
        <v>274</v>
      </c>
      <c r="D25" s="41" t="s">
        <v>248</v>
      </c>
      <c r="E25" s="42">
        <v>3906.25</v>
      </c>
      <c r="F25" s="138"/>
      <c r="G25" s="43">
        <f>E25*F25</f>
        <v>0</v>
      </c>
      <c r="H25" s="42">
        <v>0.5700458399999999</v>
      </c>
      <c r="I25" s="44">
        <f>E25*H25</f>
        <v>2226.7415625</v>
      </c>
    </row>
    <row r="26" spans="1:9" s="6" customFormat="1" ht="9.75" customHeight="1">
      <c r="A26" s="11"/>
      <c r="B26" s="47" t="s">
        <v>31</v>
      </c>
      <c r="C26" s="269" t="s">
        <v>275</v>
      </c>
      <c r="D26" s="270"/>
      <c r="E26" s="270"/>
      <c r="F26" s="270"/>
      <c r="G26" s="270"/>
      <c r="H26" s="270"/>
      <c r="I26" s="271"/>
    </row>
    <row r="27" spans="1:9" s="6" customFormat="1" ht="9.75">
      <c r="A27" s="38">
        <f>A25+1</f>
        <v>9</v>
      </c>
      <c r="B27" s="39" t="s">
        <v>82</v>
      </c>
      <c r="C27" s="40" t="s">
        <v>252</v>
      </c>
      <c r="D27" s="41" t="s">
        <v>84</v>
      </c>
      <c r="E27" s="42">
        <v>2226.5625</v>
      </c>
      <c r="F27" s="138"/>
      <c r="G27" s="43">
        <f>E27*F27</f>
        <v>0</v>
      </c>
      <c r="H27" s="42">
        <v>0</v>
      </c>
      <c r="I27" s="44">
        <f>E27*H27</f>
        <v>0</v>
      </c>
    </row>
    <row r="28" spans="1:9" s="6" customFormat="1" ht="9.75" customHeight="1">
      <c r="A28" s="11"/>
      <c r="B28" s="47" t="s">
        <v>31</v>
      </c>
      <c r="C28" s="269" t="s">
        <v>276</v>
      </c>
      <c r="D28" s="270"/>
      <c r="E28" s="270"/>
      <c r="F28" s="270"/>
      <c r="G28" s="270"/>
      <c r="H28" s="270"/>
      <c r="I28" s="271"/>
    </row>
    <row r="29" spans="1:9" s="6" customFormat="1" ht="9.75">
      <c r="A29" s="38">
        <f>A27+1</f>
        <v>10</v>
      </c>
      <c r="B29" s="39" t="s">
        <v>86</v>
      </c>
      <c r="C29" s="40" t="s">
        <v>254</v>
      </c>
      <c r="D29" s="41" t="s">
        <v>84</v>
      </c>
      <c r="E29" s="42">
        <v>11132.81</v>
      </c>
      <c r="F29" s="138"/>
      <c r="G29" s="43">
        <f>E29*F29</f>
        <v>0</v>
      </c>
      <c r="H29" s="42">
        <v>0</v>
      </c>
      <c r="I29" s="44">
        <f>E29*H29</f>
        <v>0</v>
      </c>
    </row>
    <row r="30" spans="1:9" s="6" customFormat="1" ht="9.75" customHeight="1">
      <c r="A30" s="11"/>
      <c r="B30" s="47" t="s">
        <v>31</v>
      </c>
      <c r="C30" s="269" t="s">
        <v>277</v>
      </c>
      <c r="D30" s="270"/>
      <c r="E30" s="270"/>
      <c r="F30" s="270"/>
      <c r="G30" s="270"/>
      <c r="H30" s="270"/>
      <c r="I30" s="271"/>
    </row>
    <row r="31" spans="1:9" s="6" customFormat="1" ht="9.75">
      <c r="A31" s="38">
        <f>A29+1</f>
        <v>11</v>
      </c>
      <c r="B31" s="39" t="s">
        <v>89</v>
      </c>
      <c r="C31" s="40" t="s">
        <v>256</v>
      </c>
      <c r="D31" s="41" t="s">
        <v>84</v>
      </c>
      <c r="E31" s="42">
        <v>2226.5625</v>
      </c>
      <c r="F31" s="138"/>
      <c r="G31" s="43">
        <f>E31*F31</f>
        <v>0</v>
      </c>
      <c r="H31" s="42">
        <v>0</v>
      </c>
      <c r="I31" s="44">
        <f>E31*H31</f>
        <v>0</v>
      </c>
    </row>
    <row r="32" spans="1:9" s="6" customFormat="1" ht="9.75" customHeight="1">
      <c r="A32" s="11"/>
      <c r="B32" s="47" t="s">
        <v>31</v>
      </c>
      <c r="C32" s="269" t="s">
        <v>276</v>
      </c>
      <c r="D32" s="270"/>
      <c r="E32" s="270"/>
      <c r="F32" s="270"/>
      <c r="G32" s="270"/>
      <c r="H32" s="270"/>
      <c r="I32" s="271"/>
    </row>
    <row r="33" spans="1:9" s="21" customFormat="1" ht="12" thickBot="1">
      <c r="A33" s="51"/>
      <c r="B33" s="53">
        <v>96</v>
      </c>
      <c r="C33" s="54" t="s">
        <v>91</v>
      </c>
      <c r="D33" s="52"/>
      <c r="E33" s="52"/>
      <c r="F33" s="55"/>
      <c r="G33" s="66">
        <f>SUM(G25:G32)</f>
        <v>0</v>
      </c>
      <c r="H33" s="56"/>
      <c r="I33" s="57">
        <f>SUM(I25:I32)</f>
        <v>2226.7415625</v>
      </c>
    </row>
    <row r="34" spans="1:9" ht="15.75" thickBo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s="21" customFormat="1" ht="15.75" thickBot="1">
      <c r="A35" s="70"/>
      <c r="B35" s="71"/>
      <c r="C35" s="73" t="s">
        <v>112</v>
      </c>
      <c r="D35" s="72"/>
      <c r="E35" s="72"/>
      <c r="F35" s="72"/>
      <c r="G35" s="72"/>
      <c r="H35" s="272">
        <f>'KRYCÍ LIST #8'!E19</f>
        <v>0</v>
      </c>
      <c r="I35" s="190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H31" sqref="H31:M33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284</v>
      </c>
      <c r="B3" s="164"/>
      <c r="C3" s="164"/>
      <c r="D3" s="165"/>
      <c r="E3" s="207" t="s">
        <v>285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#9'!C11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283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#9'!G23</f>
        <v>0</v>
      </c>
    </row>
    <row r="10" spans="1:3" s="20" customFormat="1" ht="11.25">
      <c r="A10" s="83">
        <v>96</v>
      </c>
      <c r="B10" s="84" t="s">
        <v>120</v>
      </c>
      <c r="C10" s="85">
        <f>'ROZPOČET #9'!G33</f>
        <v>0</v>
      </c>
    </row>
    <row r="11" spans="1:3" s="20" customFormat="1" ht="12" thickBot="1">
      <c r="A11" s="86"/>
      <c r="B11" s="87" t="s">
        <v>121</v>
      </c>
      <c r="C11" s="88">
        <f>SUM(C9:C10)</f>
        <v>0</v>
      </c>
    </row>
    <row r="12" s="6" customFormat="1" ht="10.5" thickBot="1"/>
    <row r="13" spans="1:3" s="20" customFormat="1" ht="12" thickBot="1">
      <c r="A13" s="89"/>
      <c r="B13" s="90" t="s">
        <v>126</v>
      </c>
      <c r="C13" s="91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 topLeftCell="A1">
      <selection activeCell="B31" sqref="B31"/>
    </sheetView>
  </sheetViews>
  <sheetFormatPr defaultColWidth="9.140625" defaultRowHeight="15"/>
  <cols>
    <col min="1" max="1" width="17.00390625" style="0" customWidth="1"/>
    <col min="2" max="2" width="33.7109375" style="0" customWidth="1"/>
    <col min="3" max="3" width="8.00390625" style="0" customWidth="1"/>
    <col min="4" max="4" width="13.28125" style="0" customWidth="1"/>
    <col min="5" max="5" width="13.421875" style="0" customWidth="1"/>
  </cols>
  <sheetData>
    <row r="1" spans="1:5" s="3" customFormat="1" ht="28.5" customHeight="1" thickBot="1">
      <c r="A1" s="201" t="s">
        <v>345</v>
      </c>
      <c r="B1" s="202"/>
      <c r="C1" s="202"/>
      <c r="D1" s="202"/>
      <c r="E1" s="202"/>
    </row>
    <row r="2" spans="1:5" s="3" customFormat="1" ht="12.95" customHeight="1">
      <c r="A2" s="114" t="s">
        <v>346</v>
      </c>
      <c r="B2" s="203" t="s">
        <v>347</v>
      </c>
      <c r="C2" s="204"/>
      <c r="D2" s="205"/>
      <c r="E2" s="75" t="s">
        <v>348</v>
      </c>
    </row>
    <row r="3" spans="1:5" s="3" customFormat="1" ht="12.95" customHeight="1">
      <c r="A3" s="115" t="s">
        <v>140</v>
      </c>
      <c r="B3" s="213" t="s">
        <v>141</v>
      </c>
      <c r="C3" s="140"/>
      <c r="D3" s="141"/>
      <c r="E3" s="116" t="s">
        <v>349</v>
      </c>
    </row>
    <row r="4" spans="1:5" s="3" customFormat="1" ht="12.95" customHeight="1">
      <c r="A4" s="117" t="s">
        <v>350</v>
      </c>
      <c r="B4" s="209" t="s">
        <v>351</v>
      </c>
      <c r="C4" s="160"/>
      <c r="D4" s="160"/>
      <c r="E4" s="200"/>
    </row>
    <row r="5" spans="1:5" s="3" customFormat="1" ht="12.95" customHeight="1">
      <c r="A5" s="117" t="s">
        <v>142</v>
      </c>
      <c r="B5" s="209" t="s">
        <v>143</v>
      </c>
      <c r="C5" s="160"/>
      <c r="D5" s="160"/>
      <c r="E5" s="200"/>
    </row>
    <row r="6" spans="1:5" s="3" customFormat="1" ht="12.95" customHeight="1">
      <c r="A6" s="117" t="s">
        <v>145</v>
      </c>
      <c r="B6" s="209" t="s">
        <v>146</v>
      </c>
      <c r="C6" s="160"/>
      <c r="D6" s="160"/>
      <c r="E6" s="200"/>
    </row>
    <row r="7" spans="1:5" s="3" customFormat="1" ht="12.95" customHeight="1">
      <c r="A7" s="117" t="s">
        <v>150</v>
      </c>
      <c r="B7" s="209" t="s">
        <v>151</v>
      </c>
      <c r="C7" s="160"/>
      <c r="D7" s="160"/>
      <c r="E7" s="200"/>
    </row>
    <row r="8" spans="1:5" s="3" customFormat="1" ht="12.95" customHeight="1" thickBot="1">
      <c r="A8" s="117" t="s">
        <v>152</v>
      </c>
      <c r="B8" s="210" t="s">
        <v>134</v>
      </c>
      <c r="C8" s="150"/>
      <c r="D8" s="150"/>
      <c r="E8" s="183"/>
    </row>
    <row r="9" spans="1:5" s="3" customFormat="1" ht="28.5" customHeight="1" thickBot="1">
      <c r="A9" s="211" t="s">
        <v>352</v>
      </c>
      <c r="B9" s="204"/>
      <c r="C9" s="204"/>
      <c r="D9" s="204"/>
      <c r="E9" s="206"/>
    </row>
    <row r="10" spans="1:5" s="3" customFormat="1" ht="28.5" customHeight="1">
      <c r="A10" s="118" t="s">
        <v>353</v>
      </c>
      <c r="B10" s="119" t="s">
        <v>354</v>
      </c>
      <c r="C10" s="120" t="s">
        <v>355</v>
      </c>
      <c r="D10" s="121" t="s">
        <v>356</v>
      </c>
      <c r="E10" s="122" t="s">
        <v>357</v>
      </c>
    </row>
    <row r="11" spans="1:5" s="3" customFormat="1" ht="14.25">
      <c r="A11" s="123">
        <v>1</v>
      </c>
      <c r="B11" s="124" t="s">
        <v>344</v>
      </c>
      <c r="C11" s="125"/>
      <c r="D11" s="126">
        <f>'KRYCÍ LIST #1'!E27</f>
        <v>0</v>
      </c>
      <c r="E11" s="127">
        <f>'KRYCÍ LIST #1'!H38</f>
        <v>0</v>
      </c>
    </row>
    <row r="12" spans="1:5" s="3" customFormat="1" ht="14.25">
      <c r="A12" s="123" t="s">
        <v>333</v>
      </c>
      <c r="B12" s="124" t="s">
        <v>334</v>
      </c>
      <c r="C12" s="125"/>
      <c r="D12" s="126">
        <f>'KRYCÍ LIST #2'!E27</f>
        <v>0</v>
      </c>
      <c r="E12" s="127">
        <f>'KRYCÍ LIST #2'!H38</f>
        <v>0</v>
      </c>
    </row>
    <row r="13" spans="1:5" s="3" customFormat="1" ht="14.25">
      <c r="A13" s="123" t="s">
        <v>323</v>
      </c>
      <c r="B13" s="124" t="s">
        <v>324</v>
      </c>
      <c r="C13" s="125"/>
      <c r="D13" s="126">
        <f>'KRYCÍ LIST #3'!E27</f>
        <v>0</v>
      </c>
      <c r="E13" s="127">
        <f>'KRYCÍ LIST #3'!H38</f>
        <v>0</v>
      </c>
    </row>
    <row r="14" spans="1:5" s="3" customFormat="1" ht="14.25">
      <c r="A14" s="123" t="s">
        <v>320</v>
      </c>
      <c r="B14" s="124" t="s">
        <v>321</v>
      </c>
      <c r="C14" s="125"/>
      <c r="D14" s="126">
        <f>'KRYCÍ LIST #4'!E27</f>
        <v>0</v>
      </c>
      <c r="E14" s="127">
        <f>'KRYCÍ LIST #4'!H38</f>
        <v>0</v>
      </c>
    </row>
    <row r="15" spans="1:5" s="3" customFormat="1" ht="14.25">
      <c r="A15" s="123" t="s">
        <v>317</v>
      </c>
      <c r="B15" s="124" t="s">
        <v>318</v>
      </c>
      <c r="C15" s="125"/>
      <c r="D15" s="126">
        <f>'KRYCÍ LIST #5'!E27</f>
        <v>0</v>
      </c>
      <c r="E15" s="127">
        <f>'KRYCÍ LIST #5'!H38</f>
        <v>0</v>
      </c>
    </row>
    <row r="16" spans="1:5" s="3" customFormat="1" ht="14.25">
      <c r="A16" s="123" t="s">
        <v>307</v>
      </c>
      <c r="B16" s="124" t="s">
        <v>308</v>
      </c>
      <c r="C16" s="125"/>
      <c r="D16" s="126">
        <f>'KRYCÍ LIST #6'!E27</f>
        <v>0</v>
      </c>
      <c r="E16" s="127">
        <f>'KRYCÍ LIST #6'!H38</f>
        <v>0</v>
      </c>
    </row>
    <row r="17" spans="1:5" s="3" customFormat="1" ht="14.25">
      <c r="A17" s="123" t="s">
        <v>297</v>
      </c>
      <c r="B17" s="124" t="s">
        <v>298</v>
      </c>
      <c r="C17" s="125"/>
      <c r="D17" s="126">
        <f>'KRYCÍ LIST #7'!E27</f>
        <v>0</v>
      </c>
      <c r="E17" s="127">
        <f>'KRYCÍ LIST #7'!H38</f>
        <v>0</v>
      </c>
    </row>
    <row r="18" spans="1:5" s="3" customFormat="1" ht="14.25">
      <c r="A18" s="123" t="s">
        <v>287</v>
      </c>
      <c r="B18" s="124" t="s">
        <v>288</v>
      </c>
      <c r="C18" s="125"/>
      <c r="D18" s="126">
        <f>'KRYCÍ LIST #8'!E27</f>
        <v>0</v>
      </c>
      <c r="E18" s="127">
        <f>'KRYCÍ LIST #8'!H38</f>
        <v>0</v>
      </c>
    </row>
    <row r="19" spans="1:5" s="3" customFormat="1" ht="14.25">
      <c r="A19" s="123" t="s">
        <v>284</v>
      </c>
      <c r="B19" s="124" t="s">
        <v>285</v>
      </c>
      <c r="C19" s="125"/>
      <c r="D19" s="126">
        <f>'KRYCÍ LIST #9'!E27</f>
        <v>0</v>
      </c>
      <c r="E19" s="127">
        <f>'KRYCÍ LIST #9'!H38</f>
        <v>0</v>
      </c>
    </row>
    <row r="20" spans="1:5" s="3" customFormat="1" ht="14.25">
      <c r="A20" s="123" t="s">
        <v>281</v>
      </c>
      <c r="B20" s="124" t="s">
        <v>282</v>
      </c>
      <c r="C20" s="125"/>
      <c r="D20" s="126">
        <f>'KRYCÍ LIST #10'!E27</f>
        <v>0</v>
      </c>
      <c r="E20" s="127">
        <f>'KRYCÍ LIST #10'!H38</f>
        <v>0</v>
      </c>
    </row>
    <row r="21" spans="1:5" s="3" customFormat="1" ht="14.25">
      <c r="A21" s="123" t="s">
        <v>278</v>
      </c>
      <c r="B21" s="124" t="s">
        <v>279</v>
      </c>
      <c r="C21" s="125"/>
      <c r="D21" s="126">
        <f>'KRYCÍ LIST #11'!E27</f>
        <v>0</v>
      </c>
      <c r="E21" s="127">
        <f>'KRYCÍ LIST #11'!H38</f>
        <v>0</v>
      </c>
    </row>
    <row r="22" spans="1:5" s="3" customFormat="1" ht="14.25">
      <c r="A22" s="123" t="s">
        <v>267</v>
      </c>
      <c r="B22" s="124" t="s">
        <v>268</v>
      </c>
      <c r="C22" s="125"/>
      <c r="D22" s="126">
        <f>'KRYCÍ LIST #12'!E27</f>
        <v>0</v>
      </c>
      <c r="E22" s="127">
        <f>'KRYCÍ LIST #12'!H38</f>
        <v>0</v>
      </c>
    </row>
    <row r="23" spans="1:5" s="3" customFormat="1" ht="29.25" thickBot="1">
      <c r="A23" s="123" t="s">
        <v>132</v>
      </c>
      <c r="B23" s="124" t="s">
        <v>133</v>
      </c>
      <c r="C23" s="125"/>
      <c r="D23" s="126">
        <f>'KRYCÍ LIST #13'!E27</f>
        <v>0</v>
      </c>
      <c r="E23" s="127">
        <f>'KRYCÍ LIST #13'!H38</f>
        <v>0</v>
      </c>
    </row>
    <row r="24" spans="1:5" s="3" customFormat="1" ht="19.5" customHeight="1" thickBot="1">
      <c r="A24" s="170" t="s">
        <v>358</v>
      </c>
      <c r="B24" s="171"/>
      <c r="C24" s="212"/>
      <c r="D24" s="128">
        <f>SUM(D11:D23)</f>
        <v>0</v>
      </c>
      <c r="E24" s="129">
        <f>SUM(E11:E23)</f>
        <v>0</v>
      </c>
    </row>
  </sheetData>
  <sheetProtection password="CC3D" sheet="1" objects="1" scenarios="1"/>
  <mergeCells count="10">
    <mergeCell ref="B7:E7"/>
    <mergeCell ref="B8:E8"/>
    <mergeCell ref="A9:E9"/>
    <mergeCell ref="A24:C24"/>
    <mergeCell ref="A1:E1"/>
    <mergeCell ref="B2:D2"/>
    <mergeCell ref="B3:D3"/>
    <mergeCell ref="B4:E4"/>
    <mergeCell ref="B5:E5"/>
    <mergeCell ref="B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H49" sqref="H49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283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9">
        <v>435.63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784.134</v>
      </c>
      <c r="F13" s="138"/>
      <c r="G13" s="43">
        <f>E13*F13</f>
        <v>0</v>
      </c>
      <c r="H13" s="42">
        <v>1</v>
      </c>
      <c r="I13" s="44">
        <f>E13*H13</f>
        <v>784.134</v>
      </c>
    </row>
    <row r="14" spans="1:9" s="6" customFormat="1" ht="9.75" customHeight="1">
      <c r="A14" s="11"/>
      <c r="B14" s="47" t="s">
        <v>31</v>
      </c>
      <c r="C14" s="269" t="s">
        <v>270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239.59650000000002</v>
      </c>
      <c r="F15" s="138"/>
      <c r="G15" s="43">
        <f>E15*F15</f>
        <v>0</v>
      </c>
      <c r="H15" s="42">
        <v>1</v>
      </c>
      <c r="I15" s="44">
        <f>E15*H15</f>
        <v>239.59650000000002</v>
      </c>
    </row>
    <row r="16" spans="1:9" s="6" customFormat="1" ht="9.75" customHeight="1">
      <c r="A16" s="11"/>
      <c r="B16" s="47" t="s">
        <v>31</v>
      </c>
      <c r="C16" s="269" t="s">
        <v>271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240.03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79.2099</v>
      </c>
      <c r="F18" s="138"/>
      <c r="G18" s="43">
        <f>E18*F18</f>
        <v>0</v>
      </c>
      <c r="H18" s="42">
        <v>1</v>
      </c>
      <c r="I18" s="44">
        <f>E18*H18</f>
        <v>79.2099</v>
      </c>
    </row>
    <row r="19" spans="1:9" s="6" customFormat="1" ht="9.75" customHeight="1">
      <c r="A19" s="11"/>
      <c r="B19" s="47" t="s">
        <v>31</v>
      </c>
      <c r="C19" s="269" t="s">
        <v>272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240.03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7.2009</v>
      </c>
      <c r="F21" s="138"/>
      <c r="G21" s="43">
        <f>E21*F21</f>
        <v>0</v>
      </c>
      <c r="H21" s="42">
        <v>0.001</v>
      </c>
      <c r="I21" s="44">
        <f>E21*H21</f>
        <v>0.0072009</v>
      </c>
    </row>
    <row r="22" spans="1:9" s="6" customFormat="1" ht="9.75" customHeight="1">
      <c r="A22" s="11"/>
      <c r="B22" s="47" t="s">
        <v>31</v>
      </c>
      <c r="C22" s="269" t="s">
        <v>273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1102.9476009</v>
      </c>
    </row>
    <row r="24" spans="1:9" s="21" customFormat="1" ht="11.25">
      <c r="A24" s="32"/>
      <c r="B24" s="33" t="s">
        <v>78</v>
      </c>
      <c r="C24" s="34" t="s">
        <v>79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246</v>
      </c>
      <c r="C25" s="40" t="s">
        <v>274</v>
      </c>
      <c r="D25" s="41" t="s">
        <v>248</v>
      </c>
      <c r="E25" s="42">
        <v>3906.25</v>
      </c>
      <c r="F25" s="138"/>
      <c r="G25" s="43">
        <f>E25*F25</f>
        <v>0</v>
      </c>
      <c r="H25" s="42">
        <v>0.5700458399999999</v>
      </c>
      <c r="I25" s="44">
        <f>E25*H25</f>
        <v>2226.7415625</v>
      </c>
    </row>
    <row r="26" spans="1:9" s="6" customFormat="1" ht="9.75" customHeight="1">
      <c r="A26" s="11"/>
      <c r="B26" s="47" t="s">
        <v>31</v>
      </c>
      <c r="C26" s="269" t="s">
        <v>275</v>
      </c>
      <c r="D26" s="270"/>
      <c r="E26" s="270"/>
      <c r="F26" s="270"/>
      <c r="G26" s="270"/>
      <c r="H26" s="270"/>
      <c r="I26" s="271"/>
    </row>
    <row r="27" spans="1:9" s="6" customFormat="1" ht="9.75">
      <c r="A27" s="38">
        <f>A25+1</f>
        <v>9</v>
      </c>
      <c r="B27" s="39" t="s">
        <v>82</v>
      </c>
      <c r="C27" s="40" t="s">
        <v>252</v>
      </c>
      <c r="D27" s="41" t="s">
        <v>84</v>
      </c>
      <c r="E27" s="42">
        <v>2226.5625</v>
      </c>
      <c r="F27" s="138"/>
      <c r="G27" s="43">
        <f>E27*F27</f>
        <v>0</v>
      </c>
      <c r="H27" s="42">
        <v>0</v>
      </c>
      <c r="I27" s="44">
        <f>E27*H27</f>
        <v>0</v>
      </c>
    </row>
    <row r="28" spans="1:9" s="6" customFormat="1" ht="9.75" customHeight="1">
      <c r="A28" s="11"/>
      <c r="B28" s="47" t="s">
        <v>31</v>
      </c>
      <c r="C28" s="269" t="s">
        <v>276</v>
      </c>
      <c r="D28" s="270"/>
      <c r="E28" s="270"/>
      <c r="F28" s="270"/>
      <c r="G28" s="270"/>
      <c r="H28" s="270"/>
      <c r="I28" s="271"/>
    </row>
    <row r="29" spans="1:9" s="6" customFormat="1" ht="9.75">
      <c r="A29" s="38">
        <f>A27+1</f>
        <v>10</v>
      </c>
      <c r="B29" s="39" t="s">
        <v>86</v>
      </c>
      <c r="C29" s="40" t="s">
        <v>254</v>
      </c>
      <c r="D29" s="41" t="s">
        <v>84</v>
      </c>
      <c r="E29" s="42">
        <v>11132.81</v>
      </c>
      <c r="F29" s="138"/>
      <c r="G29" s="43">
        <f>E29*F29</f>
        <v>0</v>
      </c>
      <c r="H29" s="42">
        <v>0</v>
      </c>
      <c r="I29" s="44">
        <f>E29*H29</f>
        <v>0</v>
      </c>
    </row>
    <row r="30" spans="1:9" s="6" customFormat="1" ht="9.75" customHeight="1">
      <c r="A30" s="11"/>
      <c r="B30" s="47" t="s">
        <v>31</v>
      </c>
      <c r="C30" s="269" t="s">
        <v>277</v>
      </c>
      <c r="D30" s="270"/>
      <c r="E30" s="270"/>
      <c r="F30" s="270"/>
      <c r="G30" s="270"/>
      <c r="H30" s="270"/>
      <c r="I30" s="271"/>
    </row>
    <row r="31" spans="1:9" s="6" customFormat="1" ht="9.75">
      <c r="A31" s="38">
        <f>A29+1</f>
        <v>11</v>
      </c>
      <c r="B31" s="39" t="s">
        <v>89</v>
      </c>
      <c r="C31" s="40" t="s">
        <v>256</v>
      </c>
      <c r="D31" s="41" t="s">
        <v>84</v>
      </c>
      <c r="E31" s="42">
        <v>2226.5625</v>
      </c>
      <c r="F31" s="138"/>
      <c r="G31" s="43">
        <f>E31*F31</f>
        <v>0</v>
      </c>
      <c r="H31" s="42">
        <v>0</v>
      </c>
      <c r="I31" s="44">
        <f>E31*H31</f>
        <v>0</v>
      </c>
    </row>
    <row r="32" spans="1:9" s="6" customFormat="1" ht="9.75" customHeight="1">
      <c r="A32" s="11"/>
      <c r="B32" s="47" t="s">
        <v>31</v>
      </c>
      <c r="C32" s="269" t="s">
        <v>276</v>
      </c>
      <c r="D32" s="270"/>
      <c r="E32" s="270"/>
      <c r="F32" s="270"/>
      <c r="G32" s="270"/>
      <c r="H32" s="270"/>
      <c r="I32" s="271"/>
    </row>
    <row r="33" spans="1:9" s="21" customFormat="1" ht="12" thickBot="1">
      <c r="A33" s="51"/>
      <c r="B33" s="53">
        <v>96</v>
      </c>
      <c r="C33" s="54" t="s">
        <v>91</v>
      </c>
      <c r="D33" s="52"/>
      <c r="E33" s="52"/>
      <c r="F33" s="55"/>
      <c r="G33" s="66">
        <f>SUM(G25:G32)</f>
        <v>0</v>
      </c>
      <c r="H33" s="56"/>
      <c r="I33" s="57">
        <f>SUM(I25:I32)</f>
        <v>2226.7415625</v>
      </c>
    </row>
    <row r="34" spans="1:9" ht="15.75" thickBo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s="21" customFormat="1" ht="15.75" thickBot="1">
      <c r="A35" s="70"/>
      <c r="B35" s="71"/>
      <c r="C35" s="73" t="s">
        <v>112</v>
      </c>
      <c r="D35" s="72"/>
      <c r="E35" s="72"/>
      <c r="F35" s="72"/>
      <c r="G35" s="72"/>
      <c r="H35" s="272">
        <f>'KRYCÍ LIST #9'!E19</f>
        <v>0</v>
      </c>
      <c r="I35" s="190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Q33" sqref="Q33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281</v>
      </c>
      <c r="B3" s="164"/>
      <c r="C3" s="164"/>
      <c r="D3" s="165"/>
      <c r="E3" s="207" t="s">
        <v>282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#10'!C11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280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#10'!G23</f>
        <v>0</v>
      </c>
    </row>
    <row r="10" spans="1:3" s="20" customFormat="1" ht="11.25">
      <c r="A10" s="83">
        <v>96</v>
      </c>
      <c r="B10" s="84" t="s">
        <v>120</v>
      </c>
      <c r="C10" s="85">
        <f>'ROZPOČET #10'!G33</f>
        <v>0</v>
      </c>
    </row>
    <row r="11" spans="1:3" s="20" customFormat="1" ht="12" thickBot="1">
      <c r="A11" s="86"/>
      <c r="B11" s="87" t="s">
        <v>121</v>
      </c>
      <c r="C11" s="88">
        <f>SUM(C9:C10)</f>
        <v>0</v>
      </c>
    </row>
    <row r="12" s="6" customFormat="1" ht="10.5" thickBot="1"/>
    <row r="13" spans="1:3" s="20" customFormat="1" ht="12" thickBot="1">
      <c r="A13" s="89"/>
      <c r="B13" s="90" t="s">
        <v>126</v>
      </c>
      <c r="C13" s="91">
        <f>C11</f>
        <v>0</v>
      </c>
    </row>
  </sheetData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I38" sqref="I38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280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9">
        <v>435.63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784.134</v>
      </c>
      <c r="F13" s="138"/>
      <c r="G13" s="43">
        <f>E13*F13</f>
        <v>0</v>
      </c>
      <c r="H13" s="42">
        <v>1</v>
      </c>
      <c r="I13" s="44">
        <f>E13*H13</f>
        <v>784.134</v>
      </c>
    </row>
    <row r="14" spans="1:9" s="6" customFormat="1" ht="9.75" customHeight="1">
      <c r="A14" s="11"/>
      <c r="B14" s="47" t="s">
        <v>31</v>
      </c>
      <c r="C14" s="269" t="s">
        <v>270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239.59650000000002</v>
      </c>
      <c r="F15" s="138"/>
      <c r="G15" s="43">
        <f>E15*F15</f>
        <v>0</v>
      </c>
      <c r="H15" s="42">
        <v>1</v>
      </c>
      <c r="I15" s="44">
        <f>E15*H15</f>
        <v>239.59650000000002</v>
      </c>
    </row>
    <row r="16" spans="1:9" s="6" customFormat="1" ht="9.75" customHeight="1">
      <c r="A16" s="11"/>
      <c r="B16" s="47" t="s">
        <v>31</v>
      </c>
      <c r="C16" s="269" t="s">
        <v>271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240.03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79.2099</v>
      </c>
      <c r="F18" s="138"/>
      <c r="G18" s="43">
        <f>E18*F18</f>
        <v>0</v>
      </c>
      <c r="H18" s="42">
        <v>1</v>
      </c>
      <c r="I18" s="44">
        <f>E18*H18</f>
        <v>79.2099</v>
      </c>
    </row>
    <row r="19" spans="1:9" s="6" customFormat="1" ht="9.75" customHeight="1">
      <c r="A19" s="11"/>
      <c r="B19" s="47" t="s">
        <v>31</v>
      </c>
      <c r="C19" s="269" t="s">
        <v>272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240.03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7.2009</v>
      </c>
      <c r="F21" s="138"/>
      <c r="G21" s="43">
        <f>E21*F21</f>
        <v>0</v>
      </c>
      <c r="H21" s="42">
        <v>0.001</v>
      </c>
      <c r="I21" s="44">
        <f>E21*H21</f>
        <v>0.0072009</v>
      </c>
    </row>
    <row r="22" spans="1:9" s="6" customFormat="1" ht="9.75" customHeight="1">
      <c r="A22" s="11"/>
      <c r="B22" s="47" t="s">
        <v>31</v>
      </c>
      <c r="C22" s="269" t="s">
        <v>273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1102.9476009</v>
      </c>
    </row>
    <row r="24" spans="1:9" s="21" customFormat="1" ht="11.25">
      <c r="A24" s="32"/>
      <c r="B24" s="33" t="s">
        <v>78</v>
      </c>
      <c r="C24" s="34" t="s">
        <v>79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246</v>
      </c>
      <c r="C25" s="40" t="s">
        <v>274</v>
      </c>
      <c r="D25" s="41" t="s">
        <v>248</v>
      </c>
      <c r="E25" s="42">
        <v>3906.25</v>
      </c>
      <c r="F25" s="138"/>
      <c r="G25" s="43">
        <f>E25*F25</f>
        <v>0</v>
      </c>
      <c r="H25" s="42">
        <v>0.5700458399999999</v>
      </c>
      <c r="I25" s="44">
        <f>E25*H25</f>
        <v>2226.7415625</v>
      </c>
    </row>
    <row r="26" spans="1:9" s="6" customFormat="1" ht="9.75" customHeight="1">
      <c r="A26" s="11"/>
      <c r="B26" s="47" t="s">
        <v>31</v>
      </c>
      <c r="C26" s="269" t="s">
        <v>275</v>
      </c>
      <c r="D26" s="270"/>
      <c r="E26" s="270"/>
      <c r="F26" s="270"/>
      <c r="G26" s="270"/>
      <c r="H26" s="270"/>
      <c r="I26" s="271"/>
    </row>
    <row r="27" spans="1:9" s="6" customFormat="1" ht="9.75">
      <c r="A27" s="38">
        <f>A25+1</f>
        <v>9</v>
      </c>
      <c r="B27" s="39" t="s">
        <v>82</v>
      </c>
      <c r="C27" s="40" t="s">
        <v>252</v>
      </c>
      <c r="D27" s="41" t="s">
        <v>84</v>
      </c>
      <c r="E27" s="42">
        <v>2226.5625</v>
      </c>
      <c r="F27" s="138"/>
      <c r="G27" s="43">
        <f>E27*F27</f>
        <v>0</v>
      </c>
      <c r="H27" s="42">
        <v>0</v>
      </c>
      <c r="I27" s="44">
        <f>E27*H27</f>
        <v>0</v>
      </c>
    </row>
    <row r="28" spans="1:9" s="6" customFormat="1" ht="9.75" customHeight="1">
      <c r="A28" s="11"/>
      <c r="B28" s="47" t="s">
        <v>31</v>
      </c>
      <c r="C28" s="269" t="s">
        <v>276</v>
      </c>
      <c r="D28" s="270"/>
      <c r="E28" s="270"/>
      <c r="F28" s="270"/>
      <c r="G28" s="270"/>
      <c r="H28" s="270"/>
      <c r="I28" s="271"/>
    </row>
    <row r="29" spans="1:9" s="6" customFormat="1" ht="9.75">
      <c r="A29" s="38">
        <f>A27+1</f>
        <v>10</v>
      </c>
      <c r="B29" s="39" t="s">
        <v>86</v>
      </c>
      <c r="C29" s="40" t="s">
        <v>254</v>
      </c>
      <c r="D29" s="41" t="s">
        <v>84</v>
      </c>
      <c r="E29" s="42">
        <v>11132.81</v>
      </c>
      <c r="F29" s="138"/>
      <c r="G29" s="43">
        <f>E29*F29</f>
        <v>0</v>
      </c>
      <c r="H29" s="42">
        <v>0</v>
      </c>
      <c r="I29" s="44">
        <f>E29*H29</f>
        <v>0</v>
      </c>
    </row>
    <row r="30" spans="1:9" s="6" customFormat="1" ht="9.75" customHeight="1">
      <c r="A30" s="11"/>
      <c r="B30" s="47" t="s">
        <v>31</v>
      </c>
      <c r="C30" s="269" t="s">
        <v>277</v>
      </c>
      <c r="D30" s="270"/>
      <c r="E30" s="270"/>
      <c r="F30" s="270"/>
      <c r="G30" s="270"/>
      <c r="H30" s="270"/>
      <c r="I30" s="271"/>
    </row>
    <row r="31" spans="1:9" s="6" customFormat="1" ht="9.75">
      <c r="A31" s="38">
        <f>A29+1</f>
        <v>11</v>
      </c>
      <c r="B31" s="39" t="s">
        <v>89</v>
      </c>
      <c r="C31" s="40" t="s">
        <v>256</v>
      </c>
      <c r="D31" s="41" t="s">
        <v>84</v>
      </c>
      <c r="E31" s="42">
        <v>2226.5625</v>
      </c>
      <c r="F31" s="138"/>
      <c r="G31" s="43">
        <f>E31*F31</f>
        <v>0</v>
      </c>
      <c r="H31" s="42">
        <v>0</v>
      </c>
      <c r="I31" s="44">
        <f>E31*H31</f>
        <v>0</v>
      </c>
    </row>
    <row r="32" spans="1:9" s="6" customFormat="1" ht="9.75" customHeight="1">
      <c r="A32" s="11"/>
      <c r="B32" s="47" t="s">
        <v>31</v>
      </c>
      <c r="C32" s="269" t="s">
        <v>276</v>
      </c>
      <c r="D32" s="270"/>
      <c r="E32" s="270"/>
      <c r="F32" s="270"/>
      <c r="G32" s="270"/>
      <c r="H32" s="270"/>
      <c r="I32" s="271"/>
    </row>
    <row r="33" spans="1:9" s="21" customFormat="1" ht="12" thickBot="1">
      <c r="A33" s="51"/>
      <c r="B33" s="53">
        <v>96</v>
      </c>
      <c r="C33" s="54" t="s">
        <v>91</v>
      </c>
      <c r="D33" s="52"/>
      <c r="E33" s="52"/>
      <c r="F33" s="55"/>
      <c r="G33" s="66">
        <f>SUM(G25:G32)</f>
        <v>0</v>
      </c>
      <c r="H33" s="56"/>
      <c r="I33" s="57">
        <f>SUM(I25:I32)</f>
        <v>2226.7415625</v>
      </c>
    </row>
    <row r="34" spans="1:9" ht="15.75" thickBo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s="21" customFormat="1" ht="15.75" thickBot="1">
      <c r="A35" s="70"/>
      <c r="B35" s="71"/>
      <c r="C35" s="73" t="s">
        <v>112</v>
      </c>
      <c r="D35" s="72"/>
      <c r="E35" s="72"/>
      <c r="F35" s="72"/>
      <c r="G35" s="72"/>
      <c r="H35" s="272">
        <f>'KRYCÍ LIST #10'!E19</f>
        <v>0</v>
      </c>
      <c r="I35" s="190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2">
      <selection activeCell="O32" sqref="O32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278</v>
      </c>
      <c r="B3" s="164"/>
      <c r="C3" s="164"/>
      <c r="D3" s="165"/>
      <c r="E3" s="207" t="s">
        <v>279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#11'!C11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269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#11'!G23</f>
        <v>0</v>
      </c>
    </row>
    <row r="10" spans="1:3" s="20" customFormat="1" ht="11.25">
      <c r="A10" s="83">
        <v>96</v>
      </c>
      <c r="B10" s="84" t="s">
        <v>120</v>
      </c>
      <c r="C10" s="85">
        <f>'ROZPOČET #11'!G33</f>
        <v>0</v>
      </c>
    </row>
    <row r="11" spans="1:3" s="20" customFormat="1" ht="12" thickBot="1">
      <c r="A11" s="86"/>
      <c r="B11" s="87" t="s">
        <v>121</v>
      </c>
      <c r="C11" s="88">
        <f>SUM(C9:C10)</f>
        <v>0</v>
      </c>
    </row>
    <row r="12" s="6" customFormat="1" ht="10.5" thickBot="1"/>
    <row r="13" spans="1:3" s="20" customFormat="1" ht="12" thickBot="1">
      <c r="A13" s="89"/>
      <c r="B13" s="90" t="s">
        <v>126</v>
      </c>
      <c r="C13" s="91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H38" sqref="H38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269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9">
        <v>435.63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784.134</v>
      </c>
      <c r="F13" s="138"/>
      <c r="G13" s="43">
        <f>E13*F13</f>
        <v>0</v>
      </c>
      <c r="H13" s="42">
        <v>1</v>
      </c>
      <c r="I13" s="44">
        <f>E13*H13</f>
        <v>784.134</v>
      </c>
    </row>
    <row r="14" spans="1:9" s="6" customFormat="1" ht="9.75" customHeight="1">
      <c r="A14" s="11"/>
      <c r="B14" s="47" t="s">
        <v>31</v>
      </c>
      <c r="C14" s="269" t="s">
        <v>270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239.59650000000002</v>
      </c>
      <c r="F15" s="138"/>
      <c r="G15" s="43">
        <f>E15*F15</f>
        <v>0</v>
      </c>
      <c r="H15" s="42">
        <v>1</v>
      </c>
      <c r="I15" s="44">
        <f>E15*H15</f>
        <v>239.59650000000002</v>
      </c>
    </row>
    <row r="16" spans="1:9" s="6" customFormat="1" ht="9.75" customHeight="1">
      <c r="A16" s="11"/>
      <c r="B16" s="47" t="s">
        <v>31</v>
      </c>
      <c r="C16" s="269" t="s">
        <v>271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240.03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79.2099</v>
      </c>
      <c r="F18" s="138"/>
      <c r="G18" s="43">
        <f>E18*F18</f>
        <v>0</v>
      </c>
      <c r="H18" s="42">
        <v>1</v>
      </c>
      <c r="I18" s="44">
        <f>E18*H18</f>
        <v>79.2099</v>
      </c>
    </row>
    <row r="19" spans="1:9" s="6" customFormat="1" ht="9.75" customHeight="1">
      <c r="A19" s="11"/>
      <c r="B19" s="47" t="s">
        <v>31</v>
      </c>
      <c r="C19" s="269" t="s">
        <v>272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240.03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7.2009</v>
      </c>
      <c r="F21" s="138"/>
      <c r="G21" s="43">
        <f>E21*F21</f>
        <v>0</v>
      </c>
      <c r="H21" s="42">
        <v>0.001</v>
      </c>
      <c r="I21" s="44">
        <f>E21*H21</f>
        <v>0.0072009</v>
      </c>
    </row>
    <row r="22" spans="1:9" s="6" customFormat="1" ht="9.75" customHeight="1">
      <c r="A22" s="11"/>
      <c r="B22" s="47" t="s">
        <v>31</v>
      </c>
      <c r="C22" s="269" t="s">
        <v>273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1102.9476009</v>
      </c>
    </row>
    <row r="24" spans="1:9" s="21" customFormat="1" ht="11.25">
      <c r="A24" s="32"/>
      <c r="B24" s="33" t="s">
        <v>78</v>
      </c>
      <c r="C24" s="34" t="s">
        <v>79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246</v>
      </c>
      <c r="C25" s="40" t="s">
        <v>274</v>
      </c>
      <c r="D25" s="41" t="s">
        <v>248</v>
      </c>
      <c r="E25" s="42">
        <v>3906.25</v>
      </c>
      <c r="F25" s="138"/>
      <c r="G25" s="43">
        <f>E25*F25</f>
        <v>0</v>
      </c>
      <c r="H25" s="42">
        <v>0.5700458399999999</v>
      </c>
      <c r="I25" s="44">
        <f>E25*H25</f>
        <v>2226.7415625</v>
      </c>
    </row>
    <row r="26" spans="1:9" s="6" customFormat="1" ht="9.75" customHeight="1">
      <c r="A26" s="11"/>
      <c r="B26" s="47" t="s">
        <v>31</v>
      </c>
      <c r="C26" s="269" t="s">
        <v>275</v>
      </c>
      <c r="D26" s="270"/>
      <c r="E26" s="270"/>
      <c r="F26" s="270"/>
      <c r="G26" s="270"/>
      <c r="H26" s="270"/>
      <c r="I26" s="271"/>
    </row>
    <row r="27" spans="1:9" s="6" customFormat="1" ht="9.75">
      <c r="A27" s="38">
        <f>A25+1</f>
        <v>9</v>
      </c>
      <c r="B27" s="39" t="s">
        <v>82</v>
      </c>
      <c r="C27" s="40" t="s">
        <v>252</v>
      </c>
      <c r="D27" s="41" t="s">
        <v>84</v>
      </c>
      <c r="E27" s="42">
        <v>2226.5625</v>
      </c>
      <c r="F27" s="138"/>
      <c r="G27" s="43">
        <f>E27*F27</f>
        <v>0</v>
      </c>
      <c r="H27" s="42">
        <v>0</v>
      </c>
      <c r="I27" s="44">
        <f>E27*H27</f>
        <v>0</v>
      </c>
    </row>
    <row r="28" spans="1:9" s="6" customFormat="1" ht="9.75" customHeight="1">
      <c r="A28" s="11"/>
      <c r="B28" s="47" t="s">
        <v>31</v>
      </c>
      <c r="C28" s="269" t="s">
        <v>276</v>
      </c>
      <c r="D28" s="270"/>
      <c r="E28" s="270"/>
      <c r="F28" s="270"/>
      <c r="G28" s="270"/>
      <c r="H28" s="270"/>
      <c r="I28" s="271"/>
    </row>
    <row r="29" spans="1:9" s="6" customFormat="1" ht="9.75">
      <c r="A29" s="38">
        <f>A27+1</f>
        <v>10</v>
      </c>
      <c r="B29" s="39" t="s">
        <v>86</v>
      </c>
      <c r="C29" s="40" t="s">
        <v>254</v>
      </c>
      <c r="D29" s="41" t="s">
        <v>84</v>
      </c>
      <c r="E29" s="42">
        <v>11132.81</v>
      </c>
      <c r="F29" s="138"/>
      <c r="G29" s="43">
        <f>E29*F29</f>
        <v>0</v>
      </c>
      <c r="H29" s="42">
        <v>0</v>
      </c>
      <c r="I29" s="44">
        <f>E29*H29</f>
        <v>0</v>
      </c>
    </row>
    <row r="30" spans="1:9" s="6" customFormat="1" ht="9.75" customHeight="1">
      <c r="A30" s="11"/>
      <c r="B30" s="47" t="s">
        <v>31</v>
      </c>
      <c r="C30" s="269" t="s">
        <v>277</v>
      </c>
      <c r="D30" s="270"/>
      <c r="E30" s="270"/>
      <c r="F30" s="270"/>
      <c r="G30" s="270"/>
      <c r="H30" s="270"/>
      <c r="I30" s="271"/>
    </row>
    <row r="31" spans="1:9" s="6" customFormat="1" ht="9.75">
      <c r="A31" s="38">
        <f>A29+1</f>
        <v>11</v>
      </c>
      <c r="B31" s="39" t="s">
        <v>89</v>
      </c>
      <c r="C31" s="40" t="s">
        <v>256</v>
      </c>
      <c r="D31" s="41" t="s">
        <v>84</v>
      </c>
      <c r="E31" s="42">
        <v>2226.5625</v>
      </c>
      <c r="F31" s="138"/>
      <c r="G31" s="43">
        <f>E31*F31</f>
        <v>0</v>
      </c>
      <c r="H31" s="42">
        <v>0</v>
      </c>
      <c r="I31" s="44">
        <f>E31*H31</f>
        <v>0</v>
      </c>
    </row>
    <row r="32" spans="1:9" s="6" customFormat="1" ht="9.75" customHeight="1">
      <c r="A32" s="11"/>
      <c r="B32" s="47" t="s">
        <v>31</v>
      </c>
      <c r="C32" s="269" t="s">
        <v>276</v>
      </c>
      <c r="D32" s="270"/>
      <c r="E32" s="270"/>
      <c r="F32" s="270"/>
      <c r="G32" s="270"/>
      <c r="H32" s="270"/>
      <c r="I32" s="271"/>
    </row>
    <row r="33" spans="1:9" s="21" customFormat="1" ht="12" thickBot="1">
      <c r="A33" s="51"/>
      <c r="B33" s="53">
        <v>96</v>
      </c>
      <c r="C33" s="54" t="s">
        <v>91</v>
      </c>
      <c r="D33" s="52"/>
      <c r="E33" s="52"/>
      <c r="F33" s="55"/>
      <c r="G33" s="66">
        <f>SUM(G25:G32)</f>
        <v>0</v>
      </c>
      <c r="H33" s="56"/>
      <c r="I33" s="57">
        <f>SUM(I25:I32)</f>
        <v>2226.7415625</v>
      </c>
    </row>
    <row r="34" spans="1:9" ht="15.75" thickBo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s="21" customFormat="1" ht="15.75" thickBot="1">
      <c r="A35" s="70"/>
      <c r="B35" s="71"/>
      <c r="C35" s="73" t="s">
        <v>112</v>
      </c>
      <c r="D35" s="72"/>
      <c r="E35" s="72"/>
      <c r="F35" s="72"/>
      <c r="G35" s="72"/>
      <c r="H35" s="272">
        <f>'KRYCÍ LIST #11'!E19</f>
        <v>0</v>
      </c>
      <c r="I35" s="190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4">
      <selection activeCell="O27" sqref="O27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267</v>
      </c>
      <c r="B3" s="164"/>
      <c r="C3" s="164"/>
      <c r="D3" s="165"/>
      <c r="E3" s="207" t="s">
        <v>268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#12'!C14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f>'REKAPITULACE #12'!C18</f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207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#12'!G23</f>
        <v>0</v>
      </c>
    </row>
    <row r="10" spans="1:3" s="20" customFormat="1" ht="11.25">
      <c r="A10" s="83">
        <v>3</v>
      </c>
      <c r="B10" s="84" t="s">
        <v>263</v>
      </c>
      <c r="C10" s="85">
        <f>'ROZPOČET #12'!G27</f>
        <v>0</v>
      </c>
    </row>
    <row r="11" spans="1:3" s="20" customFormat="1" ht="11.25">
      <c r="A11" s="83">
        <v>62</v>
      </c>
      <c r="B11" s="84" t="s">
        <v>264</v>
      </c>
      <c r="C11" s="85">
        <f>'ROZPOČET #12'!G34</f>
        <v>0</v>
      </c>
    </row>
    <row r="12" spans="1:3" s="20" customFormat="1" ht="11.25">
      <c r="A12" s="83">
        <v>94</v>
      </c>
      <c r="B12" s="84" t="s">
        <v>265</v>
      </c>
      <c r="C12" s="85">
        <f>'ROZPOČET #12'!G38</f>
        <v>0</v>
      </c>
    </row>
    <row r="13" spans="1:3" s="20" customFormat="1" ht="11.25">
      <c r="A13" s="83">
        <v>96</v>
      </c>
      <c r="B13" s="84" t="s">
        <v>120</v>
      </c>
      <c r="C13" s="85">
        <f>'ROZPOČET #12'!G49</f>
        <v>0</v>
      </c>
    </row>
    <row r="14" spans="1:3" s="20" customFormat="1" ht="12" thickBot="1">
      <c r="A14" s="86"/>
      <c r="B14" s="87" t="s">
        <v>121</v>
      </c>
      <c r="C14" s="88">
        <f>SUM(C9:C13)</f>
        <v>0</v>
      </c>
    </row>
    <row r="15" s="6" customFormat="1" ht="10.5" thickBot="1"/>
    <row r="16" spans="1:3" s="20" customFormat="1" ht="11.25">
      <c r="A16" s="78"/>
      <c r="B16" s="80" t="s">
        <v>92</v>
      </c>
      <c r="C16" s="79"/>
    </row>
    <row r="17" spans="1:3" s="20" customFormat="1" ht="11.25">
      <c r="A17" s="81">
        <v>764</v>
      </c>
      <c r="B17" s="34" t="s">
        <v>266</v>
      </c>
      <c r="C17" s="82">
        <f>'ROZPOČET #12'!G59</f>
        <v>0</v>
      </c>
    </row>
    <row r="18" spans="1:3" s="20" customFormat="1" ht="12" thickBot="1">
      <c r="A18" s="86"/>
      <c r="B18" s="87" t="s">
        <v>123</v>
      </c>
      <c r="C18" s="88">
        <f>SUM(C17:C17)</f>
        <v>0</v>
      </c>
    </row>
    <row r="19" s="6" customFormat="1" ht="10.5" thickBot="1"/>
    <row r="20" spans="1:3" s="20" customFormat="1" ht="12" thickBot="1">
      <c r="A20" s="89"/>
      <c r="B20" s="90" t="s">
        <v>126</v>
      </c>
      <c r="C20" s="91">
        <f>C14+C18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 topLeftCell="A15">
      <selection activeCell="G67" sqref="G67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207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9">
        <v>193.44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348.192</v>
      </c>
      <c r="F13" s="138"/>
      <c r="G13" s="43">
        <f>E13*F13</f>
        <v>0</v>
      </c>
      <c r="H13" s="42">
        <v>1</v>
      </c>
      <c r="I13" s="44">
        <f>E13*H13</f>
        <v>348.192</v>
      </c>
    </row>
    <row r="14" spans="1:9" s="6" customFormat="1" ht="9.75" customHeight="1">
      <c r="A14" s="11"/>
      <c r="B14" s="47" t="s">
        <v>31</v>
      </c>
      <c r="C14" s="269" t="s">
        <v>212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106.39200000000001</v>
      </c>
      <c r="F15" s="138"/>
      <c r="G15" s="43">
        <f>E15*F15</f>
        <v>0</v>
      </c>
      <c r="H15" s="42">
        <v>1</v>
      </c>
      <c r="I15" s="44">
        <f>E15*H15</f>
        <v>106.39200000000001</v>
      </c>
    </row>
    <row r="16" spans="1:9" s="6" customFormat="1" ht="9.75" customHeight="1">
      <c r="A16" s="11"/>
      <c r="B16" s="47" t="s">
        <v>31</v>
      </c>
      <c r="C16" s="269" t="s">
        <v>215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193.44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63.8352</v>
      </c>
      <c r="F18" s="138"/>
      <c r="G18" s="43">
        <f>E18*F18</f>
        <v>0</v>
      </c>
      <c r="H18" s="42">
        <v>1</v>
      </c>
      <c r="I18" s="44">
        <f>E18*H18</f>
        <v>63.8352</v>
      </c>
    </row>
    <row r="19" spans="1:9" s="6" customFormat="1" ht="9.75" customHeight="1">
      <c r="A19" s="11"/>
      <c r="B19" s="47" t="s">
        <v>31</v>
      </c>
      <c r="C19" s="269" t="s">
        <v>218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193.44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5.8031999999999995</v>
      </c>
      <c r="F21" s="138"/>
      <c r="G21" s="43">
        <f>E21*F21</f>
        <v>0</v>
      </c>
      <c r="H21" s="42">
        <v>0.001</v>
      </c>
      <c r="I21" s="44">
        <f>E21*H21</f>
        <v>0.0058032</v>
      </c>
    </row>
    <row r="22" spans="1:9" s="6" customFormat="1" ht="9.75" customHeight="1">
      <c r="A22" s="11"/>
      <c r="B22" s="47" t="s">
        <v>31</v>
      </c>
      <c r="C22" s="269" t="s">
        <v>219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518.4250032</v>
      </c>
    </row>
    <row r="24" spans="1:9" s="21" customFormat="1" ht="11.25">
      <c r="A24" s="32"/>
      <c r="B24" s="33" t="s">
        <v>220</v>
      </c>
      <c r="C24" s="34" t="s">
        <v>221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222</v>
      </c>
      <c r="C25" s="40" t="s">
        <v>223</v>
      </c>
      <c r="D25" s="41" t="s">
        <v>30</v>
      </c>
      <c r="E25" s="42">
        <v>0.52</v>
      </c>
      <c r="F25" s="138"/>
      <c r="G25" s="43">
        <f>E25*F25</f>
        <v>0</v>
      </c>
      <c r="H25" s="42">
        <v>2.047</v>
      </c>
      <c r="I25" s="44">
        <f>E25*H25</f>
        <v>1.06444</v>
      </c>
    </row>
    <row r="26" spans="1:9" s="6" customFormat="1" ht="9.75" customHeight="1">
      <c r="A26" s="11"/>
      <c r="B26" s="47" t="s">
        <v>31</v>
      </c>
      <c r="C26" s="269" t="s">
        <v>224</v>
      </c>
      <c r="D26" s="270"/>
      <c r="E26" s="270"/>
      <c r="F26" s="270"/>
      <c r="G26" s="270"/>
      <c r="H26" s="270"/>
      <c r="I26" s="271"/>
    </row>
    <row r="27" spans="1:9" s="21" customFormat="1" ht="11.25">
      <c r="A27" s="58"/>
      <c r="B27" s="59">
        <v>3</v>
      </c>
      <c r="C27" s="60" t="s">
        <v>225</v>
      </c>
      <c r="D27" s="61"/>
      <c r="E27" s="61"/>
      <c r="F27" s="62"/>
      <c r="G27" s="63">
        <f>SUM(G25:G26)</f>
        <v>0</v>
      </c>
      <c r="H27" s="64"/>
      <c r="I27" s="65">
        <f>SUM(I25:I26)</f>
        <v>1.06444</v>
      </c>
    </row>
    <row r="28" spans="1:9" s="21" customFormat="1" ht="11.25">
      <c r="A28" s="32"/>
      <c r="B28" s="33" t="s">
        <v>226</v>
      </c>
      <c r="C28" s="34" t="s">
        <v>227</v>
      </c>
      <c r="D28" s="31"/>
      <c r="E28" s="31"/>
      <c r="F28" s="35"/>
      <c r="G28" s="30"/>
      <c r="H28" s="36"/>
      <c r="I28" s="37"/>
    </row>
    <row r="29" spans="1:9" s="6" customFormat="1" ht="19.5">
      <c r="A29" s="38">
        <f>A25+1</f>
        <v>9</v>
      </c>
      <c r="B29" s="39" t="s">
        <v>228</v>
      </c>
      <c r="C29" s="40" t="s">
        <v>229</v>
      </c>
      <c r="D29" s="41" t="s">
        <v>41</v>
      </c>
      <c r="E29" s="48">
        <v>105</v>
      </c>
      <c r="F29" s="138"/>
      <c r="G29" s="43">
        <f>E29*F29</f>
        <v>0</v>
      </c>
      <c r="H29" s="42">
        <v>0.0073288</v>
      </c>
      <c r="I29" s="44">
        <f>E29*H29</f>
        <v>0.769524</v>
      </c>
    </row>
    <row r="30" spans="1:9" s="6" customFormat="1" ht="9.75">
      <c r="A30" s="38">
        <f>A29+1</f>
        <v>10</v>
      </c>
      <c r="B30" s="39" t="s">
        <v>230</v>
      </c>
      <c r="C30" s="40" t="s">
        <v>231</v>
      </c>
      <c r="D30" s="41" t="s">
        <v>41</v>
      </c>
      <c r="E30" s="48">
        <v>105</v>
      </c>
      <c r="F30" s="138"/>
      <c r="G30" s="43">
        <f>E30*F30</f>
        <v>0</v>
      </c>
      <c r="H30" s="42">
        <v>0.00255</v>
      </c>
      <c r="I30" s="44">
        <f>E30*H30</f>
        <v>0.26775000000000004</v>
      </c>
    </row>
    <row r="31" spans="1:9" s="6" customFormat="1" ht="9.75">
      <c r="A31" s="38">
        <f>A30+1</f>
        <v>11</v>
      </c>
      <c r="B31" s="39" t="s">
        <v>232</v>
      </c>
      <c r="C31" s="40" t="s">
        <v>233</v>
      </c>
      <c r="D31" s="41" t="s">
        <v>41</v>
      </c>
      <c r="E31" s="48">
        <v>105</v>
      </c>
      <c r="F31" s="138"/>
      <c r="G31" s="43">
        <f>E31*F31</f>
        <v>0</v>
      </c>
      <c r="H31" s="42">
        <v>0.0459238</v>
      </c>
      <c r="I31" s="44">
        <f>E31*H31</f>
        <v>4.821999</v>
      </c>
    </row>
    <row r="32" spans="1:9" s="6" customFormat="1" ht="9.75">
      <c r="A32" s="38">
        <f>A31+1</f>
        <v>12</v>
      </c>
      <c r="B32" s="39" t="s">
        <v>234</v>
      </c>
      <c r="C32" s="40" t="s">
        <v>235</v>
      </c>
      <c r="D32" s="41" t="s">
        <v>41</v>
      </c>
      <c r="E32" s="48">
        <v>105</v>
      </c>
      <c r="F32" s="138"/>
      <c r="G32" s="43">
        <f>E32*F32</f>
        <v>0</v>
      </c>
      <c r="H32" s="42">
        <v>0.0027</v>
      </c>
      <c r="I32" s="44">
        <f>E32*H32</f>
        <v>0.28350000000000003</v>
      </c>
    </row>
    <row r="33" spans="1:9" s="6" customFormat="1" ht="9.75">
      <c r="A33" s="38">
        <f>A32+1</f>
        <v>13</v>
      </c>
      <c r="B33" s="39" t="s">
        <v>236</v>
      </c>
      <c r="C33" s="40" t="s">
        <v>237</v>
      </c>
      <c r="D33" s="41" t="s">
        <v>41</v>
      </c>
      <c r="E33" s="48">
        <v>105</v>
      </c>
      <c r="F33" s="138"/>
      <c r="G33" s="43">
        <f>E33*F33</f>
        <v>0</v>
      </c>
      <c r="H33" s="42">
        <v>0</v>
      </c>
      <c r="I33" s="44">
        <f>E33*H33</f>
        <v>0</v>
      </c>
    </row>
    <row r="34" spans="1:9" s="21" customFormat="1" ht="11.25">
      <c r="A34" s="58"/>
      <c r="B34" s="59">
        <v>62</v>
      </c>
      <c r="C34" s="60" t="s">
        <v>238</v>
      </c>
      <c r="D34" s="61"/>
      <c r="E34" s="61"/>
      <c r="F34" s="62"/>
      <c r="G34" s="63">
        <f>SUM(G29:G33)</f>
        <v>0</v>
      </c>
      <c r="H34" s="64"/>
      <c r="I34" s="65">
        <f>SUM(I29:I33)</f>
        <v>6.142773</v>
      </c>
    </row>
    <row r="35" spans="1:9" s="21" customFormat="1" ht="11.25">
      <c r="A35" s="32"/>
      <c r="B35" s="33" t="s">
        <v>239</v>
      </c>
      <c r="C35" s="34" t="s">
        <v>240</v>
      </c>
      <c r="D35" s="31"/>
      <c r="E35" s="31"/>
      <c r="F35" s="35"/>
      <c r="G35" s="30"/>
      <c r="H35" s="36"/>
      <c r="I35" s="37"/>
    </row>
    <row r="36" spans="1:9" s="6" customFormat="1" ht="9.75">
      <c r="A36" s="38">
        <f>A33+1</f>
        <v>14</v>
      </c>
      <c r="B36" s="39" t="s">
        <v>241</v>
      </c>
      <c r="C36" s="40" t="s">
        <v>242</v>
      </c>
      <c r="D36" s="41" t="s">
        <v>41</v>
      </c>
      <c r="E36" s="48">
        <v>105</v>
      </c>
      <c r="F36" s="138"/>
      <c r="G36" s="43">
        <f>E36*F36</f>
        <v>0</v>
      </c>
      <c r="H36" s="42">
        <v>0.0034</v>
      </c>
      <c r="I36" s="44">
        <f>E36*H36</f>
        <v>0.357</v>
      </c>
    </row>
    <row r="37" spans="1:9" s="6" customFormat="1" ht="9.75">
      <c r="A37" s="38">
        <f>A36+1</f>
        <v>15</v>
      </c>
      <c r="B37" s="39" t="s">
        <v>243</v>
      </c>
      <c r="C37" s="40" t="s">
        <v>244</v>
      </c>
      <c r="D37" s="41" t="s">
        <v>41</v>
      </c>
      <c r="E37" s="48">
        <v>105</v>
      </c>
      <c r="F37" s="138"/>
      <c r="G37" s="43">
        <f>E37*F37</f>
        <v>0</v>
      </c>
      <c r="H37" s="42">
        <v>0.00166566</v>
      </c>
      <c r="I37" s="44">
        <f>E37*H37</f>
        <v>0.1748943</v>
      </c>
    </row>
    <row r="38" spans="1:9" s="21" customFormat="1" ht="11.25">
      <c r="A38" s="58"/>
      <c r="B38" s="59">
        <v>94</v>
      </c>
      <c r="C38" s="60" t="s">
        <v>245</v>
      </c>
      <c r="D38" s="61"/>
      <c r="E38" s="61"/>
      <c r="F38" s="62"/>
      <c r="G38" s="63">
        <f>SUM(G36:G37)</f>
        <v>0</v>
      </c>
      <c r="H38" s="64"/>
      <c r="I38" s="65">
        <f>SUM(I36:I37)</f>
        <v>0.5318943</v>
      </c>
    </row>
    <row r="39" spans="1:9" s="21" customFormat="1" ht="11.25">
      <c r="A39" s="32"/>
      <c r="B39" s="33" t="s">
        <v>78</v>
      </c>
      <c r="C39" s="34" t="s">
        <v>79</v>
      </c>
      <c r="D39" s="31"/>
      <c r="E39" s="31"/>
      <c r="F39" s="35"/>
      <c r="G39" s="30"/>
      <c r="H39" s="36"/>
      <c r="I39" s="37"/>
    </row>
    <row r="40" spans="1:9" s="6" customFormat="1" ht="19.5">
      <c r="A40" s="38">
        <f>A37+1</f>
        <v>16</v>
      </c>
      <c r="B40" s="39" t="s">
        <v>246</v>
      </c>
      <c r="C40" s="40" t="s">
        <v>247</v>
      </c>
      <c r="D40" s="41" t="s">
        <v>248</v>
      </c>
      <c r="E40" s="48">
        <v>2610</v>
      </c>
      <c r="F40" s="138"/>
      <c r="G40" s="43">
        <f>E40*F40</f>
        <v>0</v>
      </c>
      <c r="H40" s="42">
        <v>0.5700458399999999</v>
      </c>
      <c r="I40" s="44">
        <f>E40*H40</f>
        <v>1487.8196423999998</v>
      </c>
    </row>
    <row r="41" spans="1:9" s="6" customFormat="1" ht="29.25">
      <c r="A41" s="38">
        <f>A40+1</f>
        <v>17</v>
      </c>
      <c r="B41" s="39" t="s">
        <v>249</v>
      </c>
      <c r="C41" s="40" t="s">
        <v>250</v>
      </c>
      <c r="D41" s="41" t="s">
        <v>248</v>
      </c>
      <c r="E41" s="42">
        <v>738.63</v>
      </c>
      <c r="F41" s="138"/>
      <c r="G41" s="43">
        <f>E41*F41</f>
        <v>0</v>
      </c>
      <c r="H41" s="42">
        <v>0.570945296</v>
      </c>
      <c r="I41" s="44">
        <f>E41*H41</f>
        <v>421.71732398448</v>
      </c>
    </row>
    <row r="42" spans="1:9" s="6" customFormat="1" ht="9.75" customHeight="1">
      <c r="A42" s="11"/>
      <c r="B42" s="47" t="s">
        <v>31</v>
      </c>
      <c r="C42" s="269" t="s">
        <v>251</v>
      </c>
      <c r="D42" s="270"/>
      <c r="E42" s="270"/>
      <c r="F42" s="270"/>
      <c r="G42" s="270"/>
      <c r="H42" s="270"/>
      <c r="I42" s="271"/>
    </row>
    <row r="43" spans="1:9" s="6" customFormat="1" ht="9.75">
      <c r="A43" s="38">
        <f>A41+1</f>
        <v>18</v>
      </c>
      <c r="B43" s="39" t="s">
        <v>82</v>
      </c>
      <c r="C43" s="40" t="s">
        <v>252</v>
      </c>
      <c r="D43" s="41" t="s">
        <v>84</v>
      </c>
      <c r="E43" s="42">
        <v>1908.7190999999998</v>
      </c>
      <c r="F43" s="138"/>
      <c r="G43" s="43">
        <f>E43*F43</f>
        <v>0</v>
      </c>
      <c r="H43" s="42">
        <v>0</v>
      </c>
      <c r="I43" s="44">
        <f>E43*H43</f>
        <v>0</v>
      </c>
    </row>
    <row r="44" spans="1:9" s="6" customFormat="1" ht="9.75" customHeight="1">
      <c r="A44" s="11"/>
      <c r="B44" s="47" t="s">
        <v>31</v>
      </c>
      <c r="C44" s="269" t="s">
        <v>253</v>
      </c>
      <c r="D44" s="270"/>
      <c r="E44" s="270"/>
      <c r="F44" s="270"/>
      <c r="G44" s="270"/>
      <c r="H44" s="270"/>
      <c r="I44" s="271"/>
    </row>
    <row r="45" spans="1:9" s="6" customFormat="1" ht="9.75">
      <c r="A45" s="38">
        <f>A43+1</f>
        <v>19</v>
      </c>
      <c r="B45" s="39" t="s">
        <v>86</v>
      </c>
      <c r="C45" s="40" t="s">
        <v>254</v>
      </c>
      <c r="D45" s="41" t="s">
        <v>84</v>
      </c>
      <c r="E45" s="42">
        <v>9543.595000000001</v>
      </c>
      <c r="F45" s="138"/>
      <c r="G45" s="43">
        <f>E45*F45</f>
        <v>0</v>
      </c>
      <c r="H45" s="42">
        <v>0</v>
      </c>
      <c r="I45" s="44">
        <f>E45*H45</f>
        <v>0</v>
      </c>
    </row>
    <row r="46" spans="1:9" s="6" customFormat="1" ht="9.75" customHeight="1">
      <c r="A46" s="11"/>
      <c r="B46" s="47" t="s">
        <v>31</v>
      </c>
      <c r="C46" s="269" t="s">
        <v>255</v>
      </c>
      <c r="D46" s="270"/>
      <c r="E46" s="270"/>
      <c r="F46" s="270"/>
      <c r="G46" s="270"/>
      <c r="H46" s="270"/>
      <c r="I46" s="271"/>
    </row>
    <row r="47" spans="1:9" s="6" customFormat="1" ht="9.75">
      <c r="A47" s="38">
        <f>A45+1</f>
        <v>20</v>
      </c>
      <c r="B47" s="39" t="s">
        <v>89</v>
      </c>
      <c r="C47" s="40" t="s">
        <v>256</v>
      </c>
      <c r="D47" s="41" t="s">
        <v>84</v>
      </c>
      <c r="E47" s="42">
        <v>1908.7190999999998</v>
      </c>
      <c r="F47" s="138"/>
      <c r="G47" s="43">
        <f>E47*F47</f>
        <v>0</v>
      </c>
      <c r="H47" s="42">
        <v>0</v>
      </c>
      <c r="I47" s="44">
        <f>E47*H47</f>
        <v>0</v>
      </c>
    </row>
    <row r="48" spans="1:9" s="6" customFormat="1" ht="9.75" customHeight="1">
      <c r="A48" s="11"/>
      <c r="B48" s="47" t="s">
        <v>31</v>
      </c>
      <c r="C48" s="269" t="s">
        <v>253</v>
      </c>
      <c r="D48" s="270"/>
      <c r="E48" s="270"/>
      <c r="F48" s="270"/>
      <c r="G48" s="270"/>
      <c r="H48" s="270"/>
      <c r="I48" s="271"/>
    </row>
    <row r="49" spans="1:9" s="21" customFormat="1" ht="12" thickBot="1">
      <c r="A49" s="51"/>
      <c r="B49" s="53">
        <v>96</v>
      </c>
      <c r="C49" s="54" t="s">
        <v>91</v>
      </c>
      <c r="D49" s="52"/>
      <c r="E49" s="52"/>
      <c r="F49" s="55"/>
      <c r="G49" s="66">
        <f>SUM(G40:G48)</f>
        <v>0</v>
      </c>
      <c r="H49" s="56"/>
      <c r="I49" s="57">
        <f>SUM(I40:I48)</f>
        <v>1909.53696638448</v>
      </c>
    </row>
    <row r="50" spans="1:9" ht="15.75" thickBot="1">
      <c r="A50" s="67"/>
      <c r="B50" s="67"/>
      <c r="C50" s="67"/>
      <c r="D50" s="67"/>
      <c r="E50" s="67"/>
      <c r="F50" s="67"/>
      <c r="G50" s="67"/>
      <c r="H50" s="67"/>
      <c r="I50" s="67"/>
    </row>
    <row r="51" spans="1:9" s="6" customFormat="1" ht="9.75" customHeight="1" thickTop="1">
      <c r="A51" s="7" t="s">
        <v>5</v>
      </c>
      <c r="B51" s="274" t="s">
        <v>9</v>
      </c>
      <c r="C51" s="274" t="s">
        <v>11</v>
      </c>
      <c r="D51" s="274" t="s">
        <v>13</v>
      </c>
      <c r="E51" s="274" t="s">
        <v>15</v>
      </c>
      <c r="F51" s="275" t="s">
        <v>17</v>
      </c>
      <c r="G51" s="276"/>
      <c r="H51" s="277" t="s">
        <v>22</v>
      </c>
      <c r="I51" s="278"/>
    </row>
    <row r="52" spans="1:9" s="6" customFormat="1" ht="9.75" customHeight="1">
      <c r="A52" s="8" t="s">
        <v>6</v>
      </c>
      <c r="B52" s="163"/>
      <c r="C52" s="163"/>
      <c r="D52" s="163"/>
      <c r="E52" s="163"/>
      <c r="F52" s="228"/>
      <c r="G52" s="140"/>
      <c r="H52" s="163"/>
      <c r="I52" s="279"/>
    </row>
    <row r="53" spans="1:9" s="6" customFormat="1" ht="9.75" customHeight="1">
      <c r="A53" s="8" t="s">
        <v>7</v>
      </c>
      <c r="B53" s="163"/>
      <c r="C53" s="163"/>
      <c r="D53" s="163"/>
      <c r="E53" s="163"/>
      <c r="F53" s="12" t="s">
        <v>18</v>
      </c>
      <c r="G53" s="14" t="s">
        <v>20</v>
      </c>
      <c r="H53" s="16" t="s">
        <v>18</v>
      </c>
      <c r="I53" s="18" t="s">
        <v>20</v>
      </c>
    </row>
    <row r="54" spans="1:9" s="6" customFormat="1" ht="9.75" customHeight="1" thickBot="1">
      <c r="A54" s="9" t="s">
        <v>8</v>
      </c>
      <c r="B54" s="10" t="s">
        <v>10</v>
      </c>
      <c r="C54" s="10" t="s">
        <v>12</v>
      </c>
      <c r="D54" s="10" t="s">
        <v>14</v>
      </c>
      <c r="E54" s="10" t="s">
        <v>16</v>
      </c>
      <c r="F54" s="13" t="s">
        <v>19</v>
      </c>
      <c r="G54" s="15" t="s">
        <v>21</v>
      </c>
      <c r="H54" s="17" t="s">
        <v>23</v>
      </c>
      <c r="I54" s="19" t="s">
        <v>24</v>
      </c>
    </row>
    <row r="55" spans="1:9" s="21" customFormat="1" ht="12" thickTop="1">
      <c r="A55" s="23"/>
      <c r="B55" s="22"/>
      <c r="C55" s="24" t="s">
        <v>92</v>
      </c>
      <c r="D55" s="22"/>
      <c r="E55" s="22"/>
      <c r="F55" s="25"/>
      <c r="H55" s="26"/>
      <c r="I55" s="27"/>
    </row>
    <row r="56" spans="1:9" s="21" customFormat="1" ht="11.25">
      <c r="A56" s="32"/>
      <c r="B56" s="33" t="s">
        <v>257</v>
      </c>
      <c r="C56" s="34" t="s">
        <v>258</v>
      </c>
      <c r="D56" s="31"/>
      <c r="E56" s="31"/>
      <c r="F56" s="35"/>
      <c r="G56" s="30"/>
      <c r="H56" s="36"/>
      <c r="I56" s="37"/>
    </row>
    <row r="57" spans="1:9" s="6" customFormat="1" ht="19.5">
      <c r="A57" s="38">
        <f>A47+1</f>
        <v>21</v>
      </c>
      <c r="B57" s="39" t="s">
        <v>259</v>
      </c>
      <c r="C57" s="40" t="s">
        <v>260</v>
      </c>
      <c r="D57" s="41" t="s">
        <v>41</v>
      </c>
      <c r="E57" s="49">
        <v>3.8499999999999996</v>
      </c>
      <c r="F57" s="138"/>
      <c r="G57" s="43">
        <f>E57*F57</f>
        <v>0</v>
      </c>
      <c r="H57" s="42">
        <v>0.0087</v>
      </c>
      <c r="I57" s="44">
        <f>E57*H57</f>
        <v>0.033495</v>
      </c>
    </row>
    <row r="58" spans="1:9" s="6" customFormat="1" ht="9.75" customHeight="1">
      <c r="A58" s="11"/>
      <c r="B58" s="47" t="s">
        <v>31</v>
      </c>
      <c r="C58" s="269" t="s">
        <v>261</v>
      </c>
      <c r="D58" s="270"/>
      <c r="E58" s="270"/>
      <c r="F58" s="270"/>
      <c r="G58" s="270"/>
      <c r="H58" s="270"/>
      <c r="I58" s="271"/>
    </row>
    <row r="59" spans="1:9" s="21" customFormat="1" ht="12" thickBot="1">
      <c r="A59" s="51"/>
      <c r="B59" s="53">
        <v>764</v>
      </c>
      <c r="C59" s="54" t="s">
        <v>262</v>
      </c>
      <c r="D59" s="52"/>
      <c r="E59" s="52"/>
      <c r="F59" s="55"/>
      <c r="G59" s="66">
        <f>SUM(G57:G58)</f>
        <v>0</v>
      </c>
      <c r="H59" s="56"/>
      <c r="I59" s="57">
        <f>SUM(I57:I58)</f>
        <v>0.033495</v>
      </c>
    </row>
    <row r="60" spans="1:9" ht="15.75" thickBot="1">
      <c r="A60" s="67"/>
      <c r="B60" s="67"/>
      <c r="C60" s="67"/>
      <c r="D60" s="67"/>
      <c r="E60" s="67"/>
      <c r="F60" s="67"/>
      <c r="G60" s="67"/>
      <c r="H60" s="67"/>
      <c r="I60" s="67"/>
    </row>
    <row r="61" spans="1:9" s="21" customFormat="1" ht="15.75" thickBot="1">
      <c r="A61" s="70"/>
      <c r="B61" s="71"/>
      <c r="C61" s="73" t="s">
        <v>112</v>
      </c>
      <c r="D61" s="72"/>
      <c r="E61" s="72"/>
      <c r="F61" s="72"/>
      <c r="G61" s="72"/>
      <c r="H61" s="272">
        <f>'KRYCÍ LIST #12'!E19</f>
        <v>0</v>
      </c>
      <c r="I61" s="190"/>
    </row>
  </sheetData>
  <sheetProtection password="CC3D" sheet="1" objects="1" scenarios="1"/>
  <mergeCells count="24">
    <mergeCell ref="C42:I42"/>
    <mergeCell ref="A4:I4"/>
    <mergeCell ref="B6:B8"/>
    <mergeCell ref="C6:C8"/>
    <mergeCell ref="D6:D8"/>
    <mergeCell ref="E6:E8"/>
    <mergeCell ref="F6:G7"/>
    <mergeCell ref="H6:I7"/>
    <mergeCell ref="C14:I14"/>
    <mergeCell ref="C16:I16"/>
    <mergeCell ref="C19:I19"/>
    <mergeCell ref="C22:I22"/>
    <mergeCell ref="C26:I26"/>
    <mergeCell ref="B51:B53"/>
    <mergeCell ref="C51:C53"/>
    <mergeCell ref="D51:D53"/>
    <mergeCell ref="E51:E53"/>
    <mergeCell ref="F51:G52"/>
    <mergeCell ref="C58:I58"/>
    <mergeCell ref="H61:I61"/>
    <mergeCell ref="C44:I44"/>
    <mergeCell ref="C46:I46"/>
    <mergeCell ref="C48:I48"/>
    <mergeCell ref="H51:I52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A31" sqref="A31:D33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343</v>
      </c>
      <c r="B3" s="164"/>
      <c r="C3" s="164"/>
      <c r="D3" s="165"/>
      <c r="E3" s="207" t="s">
        <v>344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#1'!C11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 topLeftCell="A3">
      <selection activeCell="P34" sqref="P34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132</v>
      </c>
      <c r="B3" s="164"/>
      <c r="C3" s="164"/>
      <c r="D3" s="165"/>
      <c r="E3" s="207" t="s">
        <v>133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#13'!C13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f>'REKAPITULACE #13'!C17</f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f>'REKAPITULACE #13'!C21</f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  <row r="41" spans="2:13" s="20" customFormat="1" ht="12.95" customHeight="1">
      <c r="B41" s="280" t="s">
        <v>199</v>
      </c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</row>
    <row r="42" spans="2:13" s="20" customFormat="1" ht="12.95" customHeight="1">
      <c r="B42" s="280" t="s">
        <v>200</v>
      </c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</row>
    <row r="43" spans="2:13" s="20" customFormat="1" ht="12.95" customHeight="1">
      <c r="B43" s="280" t="s">
        <v>201</v>
      </c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</row>
    <row r="44" spans="2:13" s="20" customFormat="1" ht="12.95" customHeight="1">
      <c r="B44" s="280" t="s">
        <v>202</v>
      </c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</row>
    <row r="45" spans="2:13" s="20" customFormat="1" ht="12.95" customHeight="1">
      <c r="B45" s="280" t="s">
        <v>203</v>
      </c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</row>
    <row r="46" spans="2:13" s="20" customFormat="1" ht="12.95" customHeight="1">
      <c r="B46" s="280" t="s">
        <v>204</v>
      </c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</row>
    <row r="47" spans="2:13" s="20" customFormat="1" ht="12.95" customHeight="1">
      <c r="B47" s="280" t="s">
        <v>205</v>
      </c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</row>
    <row r="48" spans="2:13" s="20" customFormat="1" ht="12.95" customHeight="1">
      <c r="B48" s="280" t="s">
        <v>206</v>
      </c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</row>
  </sheetData>
  <sheetProtection password="CC3D" sheet="1" objects="1" scenarios="1"/>
  <mergeCells count="114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B15:D15"/>
    <mergeCell ref="E15:F15"/>
    <mergeCell ref="B16:D16"/>
    <mergeCell ref="E16:F16"/>
    <mergeCell ref="B17:D17"/>
    <mergeCell ref="E17:F1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A21:D21"/>
    <mergeCell ref="E21:F21"/>
    <mergeCell ref="A22:D22"/>
    <mergeCell ref="E22:F22"/>
    <mergeCell ref="A23:D23"/>
    <mergeCell ref="E23:F23"/>
    <mergeCell ref="B18:D18"/>
    <mergeCell ref="E18:F18"/>
    <mergeCell ref="A19:D19"/>
    <mergeCell ref="E19:F19"/>
    <mergeCell ref="A20:D20"/>
    <mergeCell ref="E20:F20"/>
    <mergeCell ref="G19:J19"/>
    <mergeCell ref="G20:J20"/>
    <mergeCell ref="G21:J21"/>
    <mergeCell ref="G22:J22"/>
    <mergeCell ref="G23:M23"/>
    <mergeCell ref="G24:J24"/>
    <mergeCell ref="G13:J13"/>
    <mergeCell ref="G14:J14"/>
    <mergeCell ref="G15:J15"/>
    <mergeCell ref="G16:J16"/>
    <mergeCell ref="G17:J17"/>
    <mergeCell ref="G18:J18"/>
    <mergeCell ref="G25:J25"/>
    <mergeCell ref="G26:M26"/>
    <mergeCell ref="G27:J27"/>
    <mergeCell ref="A24:D24"/>
    <mergeCell ref="E24:F24"/>
    <mergeCell ref="A25:D25"/>
    <mergeCell ref="E25:F25"/>
    <mergeCell ref="A26:D26"/>
    <mergeCell ref="E26:F26"/>
    <mergeCell ref="A27:D27"/>
    <mergeCell ref="A30:B30"/>
    <mergeCell ref="C30:D30"/>
    <mergeCell ref="F30:G30"/>
    <mergeCell ref="I30:M30"/>
    <mergeCell ref="A31:D33"/>
    <mergeCell ref="E31:G33"/>
    <mergeCell ref="H31:M33"/>
    <mergeCell ref="E27:F27"/>
    <mergeCell ref="A28:D28"/>
    <mergeCell ref="E28:G28"/>
    <mergeCell ref="H28:M28"/>
    <mergeCell ref="A29:D29"/>
    <mergeCell ref="F29:G29"/>
    <mergeCell ref="I29:M29"/>
    <mergeCell ref="A36:D36"/>
    <mergeCell ref="E36:F36"/>
    <mergeCell ref="H36:L36"/>
    <mergeCell ref="A37:D37"/>
    <mergeCell ref="E37:F37"/>
    <mergeCell ref="H37:L37"/>
    <mergeCell ref="A34:D34"/>
    <mergeCell ref="E34:F34"/>
    <mergeCell ref="H34:L34"/>
    <mergeCell ref="A35:D35"/>
    <mergeCell ref="E35:F35"/>
    <mergeCell ref="H35:L35"/>
    <mergeCell ref="B44:M44"/>
    <mergeCell ref="B45:M45"/>
    <mergeCell ref="B46:M46"/>
    <mergeCell ref="B47:M47"/>
    <mergeCell ref="B48:M48"/>
    <mergeCell ref="A38:G38"/>
    <mergeCell ref="H38:L38"/>
    <mergeCell ref="A40:M40"/>
    <mergeCell ref="B41:M41"/>
    <mergeCell ref="B42:M42"/>
    <mergeCell ref="B43:M43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2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#13'!G25</f>
        <v>0</v>
      </c>
    </row>
    <row r="10" spans="1:3" s="20" customFormat="1" ht="11.25">
      <c r="A10" s="83">
        <v>5</v>
      </c>
      <c r="B10" s="84" t="s">
        <v>118</v>
      </c>
      <c r="C10" s="85">
        <f>'ROZPOČET #13'!G33</f>
        <v>0</v>
      </c>
    </row>
    <row r="11" spans="1:3" s="20" customFormat="1" ht="11.25">
      <c r="A11" s="83">
        <v>9</v>
      </c>
      <c r="B11" s="84" t="s">
        <v>119</v>
      </c>
      <c r="C11" s="85">
        <f>'ROZPOČET #13'!G40</f>
        <v>0</v>
      </c>
    </row>
    <row r="12" spans="1:3" s="20" customFormat="1" ht="11.25">
      <c r="A12" s="83">
        <v>96</v>
      </c>
      <c r="B12" s="84" t="s">
        <v>120</v>
      </c>
      <c r="C12" s="85">
        <f>'ROZPOČET #13'!G49</f>
        <v>0</v>
      </c>
    </row>
    <row r="13" spans="1:3" s="20" customFormat="1" ht="12" thickBot="1">
      <c r="A13" s="86"/>
      <c r="B13" s="87" t="s">
        <v>121</v>
      </c>
      <c r="C13" s="88">
        <f>SUM(C9:C12)</f>
        <v>0</v>
      </c>
    </row>
    <row r="14" s="6" customFormat="1" ht="10.5" thickBot="1"/>
    <row r="15" spans="1:3" s="20" customFormat="1" ht="11.25">
      <c r="A15" s="78"/>
      <c r="B15" s="80" t="s">
        <v>92</v>
      </c>
      <c r="C15" s="79"/>
    </row>
    <row r="16" spans="1:3" s="20" customFormat="1" ht="11.25">
      <c r="A16" s="81">
        <v>767</v>
      </c>
      <c r="B16" s="34" t="s">
        <v>122</v>
      </c>
      <c r="C16" s="82">
        <f>'ROZPOČET #13'!G63</f>
        <v>0</v>
      </c>
    </row>
    <row r="17" spans="1:3" s="20" customFormat="1" ht="12" thickBot="1">
      <c r="A17" s="86"/>
      <c r="B17" s="87" t="s">
        <v>123</v>
      </c>
      <c r="C17" s="88">
        <f>SUM(C16:C16)</f>
        <v>0</v>
      </c>
    </row>
    <row r="18" s="6" customFormat="1" ht="10.5" thickBot="1"/>
    <row r="19" spans="1:3" s="20" customFormat="1" ht="11.25">
      <c r="A19" s="78"/>
      <c r="B19" s="80" t="s">
        <v>105</v>
      </c>
      <c r="C19" s="79"/>
    </row>
    <row r="20" spans="1:3" s="20" customFormat="1" ht="11.25">
      <c r="A20" s="81" t="s">
        <v>110</v>
      </c>
      <c r="B20" s="34" t="s">
        <v>124</v>
      </c>
      <c r="C20" s="82">
        <f>'ROZPOČET #13'!G73</f>
        <v>0</v>
      </c>
    </row>
    <row r="21" spans="1:3" s="20" customFormat="1" ht="12" thickBot="1">
      <c r="A21" s="86"/>
      <c r="B21" s="87" t="s">
        <v>125</v>
      </c>
      <c r="C21" s="88">
        <f>SUM(C20:C20)</f>
        <v>0</v>
      </c>
    </row>
    <row r="22" s="6" customFormat="1" ht="10.5" thickBot="1"/>
    <row r="23" spans="1:3" s="20" customFormat="1" ht="12" thickBot="1">
      <c r="A23" s="89"/>
      <c r="B23" s="90" t="s">
        <v>126</v>
      </c>
      <c r="C23" s="91">
        <f>C13+C17+C21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workbookViewId="0" topLeftCell="A36">
      <selection activeCell="C80" sqref="C80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2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19.5">
      <c r="A12" s="38">
        <v>1</v>
      </c>
      <c r="B12" s="39" t="s">
        <v>28</v>
      </c>
      <c r="C12" s="40" t="s">
        <v>29</v>
      </c>
      <c r="D12" s="41" t="s">
        <v>30</v>
      </c>
      <c r="E12" s="42">
        <v>96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 customHeight="1">
      <c r="A13" s="11"/>
      <c r="B13" s="47" t="s">
        <v>31</v>
      </c>
      <c r="C13" s="269" t="s">
        <v>32</v>
      </c>
      <c r="D13" s="270"/>
      <c r="E13" s="270"/>
      <c r="F13" s="270"/>
      <c r="G13" s="270"/>
      <c r="H13" s="270"/>
      <c r="I13" s="271"/>
    </row>
    <row r="14" spans="1:9" s="6" customFormat="1" ht="9.75">
      <c r="A14" s="38">
        <f>A12+1</f>
        <v>2</v>
      </c>
      <c r="B14" s="39" t="s">
        <v>33</v>
      </c>
      <c r="C14" s="40" t="s">
        <v>34</v>
      </c>
      <c r="D14" s="41" t="s">
        <v>30</v>
      </c>
      <c r="E14" s="48">
        <v>96</v>
      </c>
      <c r="F14" s="138"/>
      <c r="G14" s="43">
        <f>E14*F14</f>
        <v>0</v>
      </c>
      <c r="H14" s="42">
        <v>0</v>
      </c>
      <c r="I14" s="44">
        <f>E14*H14</f>
        <v>0</v>
      </c>
    </row>
    <row r="15" spans="1:9" s="6" customFormat="1" ht="9.75">
      <c r="A15" s="38">
        <f>A14+1</f>
        <v>3</v>
      </c>
      <c r="B15" s="39" t="s">
        <v>35</v>
      </c>
      <c r="C15" s="40" t="s">
        <v>36</v>
      </c>
      <c r="D15" s="41" t="s">
        <v>30</v>
      </c>
      <c r="E15" s="48">
        <v>96</v>
      </c>
      <c r="F15" s="138"/>
      <c r="G15" s="43">
        <f>E15*F15</f>
        <v>0</v>
      </c>
      <c r="H15" s="42">
        <v>0</v>
      </c>
      <c r="I15" s="44">
        <f>E15*H15</f>
        <v>0</v>
      </c>
    </row>
    <row r="16" spans="1:9" s="6" customFormat="1" ht="9.75">
      <c r="A16" s="38">
        <f>A15+1</f>
        <v>4</v>
      </c>
      <c r="B16" s="39" t="s">
        <v>37</v>
      </c>
      <c r="C16" s="40" t="s">
        <v>38</v>
      </c>
      <c r="D16" s="41" t="s">
        <v>30</v>
      </c>
      <c r="E16" s="48">
        <v>96</v>
      </c>
      <c r="F16" s="138"/>
      <c r="G16" s="43">
        <f>E16*F16</f>
        <v>0</v>
      </c>
      <c r="H16" s="42">
        <v>0</v>
      </c>
      <c r="I16" s="44">
        <f>E16*H16</f>
        <v>0</v>
      </c>
    </row>
    <row r="17" spans="1:9" s="6" customFormat="1" ht="19.5">
      <c r="A17" s="38">
        <f>A16+1</f>
        <v>5</v>
      </c>
      <c r="B17" s="39" t="s">
        <v>39</v>
      </c>
      <c r="C17" s="40" t="s">
        <v>40</v>
      </c>
      <c r="D17" s="41" t="s">
        <v>41</v>
      </c>
      <c r="E17" s="49">
        <v>1250</v>
      </c>
      <c r="F17" s="138"/>
      <c r="G17" s="43">
        <f>E17*F17</f>
        <v>0</v>
      </c>
      <c r="H17" s="42">
        <v>0.589</v>
      </c>
      <c r="I17" s="44">
        <f>E17*H17</f>
        <v>736.25</v>
      </c>
    </row>
    <row r="18" spans="1:9" s="6" customFormat="1" ht="9.75" customHeight="1">
      <c r="A18" s="11"/>
      <c r="B18" s="47" t="s">
        <v>31</v>
      </c>
      <c r="C18" s="269" t="s">
        <v>42</v>
      </c>
      <c r="D18" s="270"/>
      <c r="E18" s="270"/>
      <c r="F18" s="270"/>
      <c r="G18" s="270"/>
      <c r="H18" s="270"/>
      <c r="I18" s="271"/>
    </row>
    <row r="19" spans="1:9" s="6" customFormat="1" ht="9.75">
      <c r="A19" s="38">
        <f>A17+1</f>
        <v>6</v>
      </c>
      <c r="B19" s="39" t="s">
        <v>43</v>
      </c>
      <c r="C19" s="40" t="s">
        <v>44</v>
      </c>
      <c r="D19" s="41" t="s">
        <v>41</v>
      </c>
      <c r="E19" s="49">
        <v>1250</v>
      </c>
      <c r="F19" s="138"/>
      <c r="G19" s="43">
        <f>E19*F19</f>
        <v>0</v>
      </c>
      <c r="H19" s="42">
        <v>0</v>
      </c>
      <c r="I19" s="44">
        <f>E19*H19</f>
        <v>0</v>
      </c>
    </row>
    <row r="20" spans="1:9" s="6" customFormat="1" ht="9.75" customHeight="1">
      <c r="A20" s="11"/>
      <c r="B20" s="47" t="s">
        <v>31</v>
      </c>
      <c r="C20" s="269" t="s">
        <v>42</v>
      </c>
      <c r="D20" s="270"/>
      <c r="E20" s="270"/>
      <c r="F20" s="270"/>
      <c r="G20" s="270"/>
      <c r="H20" s="270"/>
      <c r="I20" s="271"/>
    </row>
    <row r="21" spans="1:9" s="6" customFormat="1" ht="9.75">
      <c r="A21" s="38">
        <f>A19+1</f>
        <v>7</v>
      </c>
      <c r="B21" s="39" t="s">
        <v>45</v>
      </c>
      <c r="C21" s="40" t="s">
        <v>46</v>
      </c>
      <c r="D21" s="41" t="s">
        <v>41</v>
      </c>
      <c r="E21" s="49">
        <v>1250</v>
      </c>
      <c r="F21" s="138"/>
      <c r="G21" s="43">
        <f>E21*F21</f>
        <v>0</v>
      </c>
      <c r="H21" s="42">
        <v>0</v>
      </c>
      <c r="I21" s="44">
        <f>E21*H21</f>
        <v>0</v>
      </c>
    </row>
    <row r="22" spans="1:9" s="6" customFormat="1" ht="9.75" customHeight="1">
      <c r="A22" s="11"/>
      <c r="B22" s="47" t="s">
        <v>31</v>
      </c>
      <c r="C22" s="269" t="s">
        <v>42</v>
      </c>
      <c r="D22" s="270"/>
      <c r="E22" s="270"/>
      <c r="F22" s="270"/>
      <c r="G22" s="270"/>
      <c r="H22" s="270"/>
      <c r="I22" s="271"/>
    </row>
    <row r="23" spans="1:9" s="6" customFormat="1" ht="9.75">
      <c r="A23" s="38">
        <f>A21+1</f>
        <v>8</v>
      </c>
      <c r="B23" s="39" t="s">
        <v>47</v>
      </c>
      <c r="C23" s="40" t="s">
        <v>48</v>
      </c>
      <c r="D23" s="41" t="s">
        <v>49</v>
      </c>
      <c r="E23" s="50">
        <v>37.5</v>
      </c>
      <c r="F23" s="138"/>
      <c r="G23" s="43">
        <f>E23*F23</f>
        <v>0</v>
      </c>
      <c r="H23" s="42">
        <v>0.001</v>
      </c>
      <c r="I23" s="44">
        <f>E23*H23</f>
        <v>0.0375</v>
      </c>
    </row>
    <row r="24" spans="1:9" s="6" customFormat="1" ht="9.75" customHeight="1">
      <c r="A24" s="11"/>
      <c r="B24" s="47" t="s">
        <v>31</v>
      </c>
      <c r="C24" s="269" t="s">
        <v>50</v>
      </c>
      <c r="D24" s="270"/>
      <c r="E24" s="270"/>
      <c r="F24" s="270"/>
      <c r="G24" s="270"/>
      <c r="H24" s="270"/>
      <c r="I24" s="271"/>
    </row>
    <row r="25" spans="1:9" s="21" customFormat="1" ht="11.25">
      <c r="A25" s="58"/>
      <c r="B25" s="59">
        <v>1</v>
      </c>
      <c r="C25" s="60" t="s">
        <v>51</v>
      </c>
      <c r="D25" s="61"/>
      <c r="E25" s="61"/>
      <c r="F25" s="62"/>
      <c r="G25" s="63">
        <f>SUM(G12:G24)</f>
        <v>0</v>
      </c>
      <c r="H25" s="64"/>
      <c r="I25" s="65">
        <f>SUM(I12:I24)</f>
        <v>736.2875</v>
      </c>
    </row>
    <row r="26" spans="1:9" s="21" customFormat="1" ht="11.25">
      <c r="A26" s="32"/>
      <c r="B26" s="33" t="s">
        <v>52</v>
      </c>
      <c r="C26" s="34" t="s">
        <v>53</v>
      </c>
      <c r="D26" s="31"/>
      <c r="E26" s="31"/>
      <c r="F26" s="35"/>
      <c r="G26" s="30"/>
      <c r="H26" s="36"/>
      <c r="I26" s="37"/>
    </row>
    <row r="27" spans="1:9" s="6" customFormat="1" ht="19.5">
      <c r="A27" s="38">
        <f>A23+1</f>
        <v>9</v>
      </c>
      <c r="B27" s="39" t="s">
        <v>54</v>
      </c>
      <c r="C27" s="40" t="s">
        <v>55</v>
      </c>
      <c r="D27" s="41" t="s">
        <v>41</v>
      </c>
      <c r="E27" s="48">
        <v>200</v>
      </c>
      <c r="F27" s="138"/>
      <c r="G27" s="43">
        <f>E27*F27</f>
        <v>0</v>
      </c>
      <c r="H27" s="42">
        <v>0.4475</v>
      </c>
      <c r="I27" s="44">
        <f>E27*H27</f>
        <v>89.5</v>
      </c>
    </row>
    <row r="28" spans="1:9" s="6" customFormat="1" ht="9.75">
      <c r="A28" s="38">
        <f>A27+1</f>
        <v>10</v>
      </c>
      <c r="B28" s="39" t="s">
        <v>56</v>
      </c>
      <c r="C28" s="40" t="s">
        <v>57</v>
      </c>
      <c r="D28" s="41" t="s">
        <v>30</v>
      </c>
      <c r="E28" s="42">
        <v>20</v>
      </c>
      <c r="F28" s="138"/>
      <c r="G28" s="43">
        <f>E28*F28</f>
        <v>0</v>
      </c>
      <c r="H28" s="42">
        <v>1.93</v>
      </c>
      <c r="I28" s="44">
        <f>E28*H28</f>
        <v>38.6</v>
      </c>
    </row>
    <row r="29" spans="1:9" s="6" customFormat="1" ht="9.75" customHeight="1">
      <c r="A29" s="11"/>
      <c r="B29" s="47" t="s">
        <v>31</v>
      </c>
      <c r="C29" s="269" t="s">
        <v>58</v>
      </c>
      <c r="D29" s="270"/>
      <c r="E29" s="270"/>
      <c r="F29" s="270"/>
      <c r="G29" s="270"/>
      <c r="H29" s="270"/>
      <c r="I29" s="271"/>
    </row>
    <row r="30" spans="1:9" s="6" customFormat="1" ht="19.5">
      <c r="A30" s="38">
        <f>A28+1</f>
        <v>11</v>
      </c>
      <c r="B30" s="39" t="s">
        <v>54</v>
      </c>
      <c r="C30" s="40" t="s">
        <v>59</v>
      </c>
      <c r="D30" s="41" t="s">
        <v>41</v>
      </c>
      <c r="E30" s="48">
        <v>8</v>
      </c>
      <c r="F30" s="138"/>
      <c r="G30" s="43">
        <f>E30*F30</f>
        <v>0</v>
      </c>
      <c r="H30" s="42">
        <v>0.4475</v>
      </c>
      <c r="I30" s="44">
        <f>E30*H30</f>
        <v>3.58</v>
      </c>
    </row>
    <row r="31" spans="1:9" s="6" customFormat="1" ht="9.75">
      <c r="A31" s="38">
        <f>A30+1</f>
        <v>12</v>
      </c>
      <c r="B31" s="39" t="s">
        <v>56</v>
      </c>
      <c r="C31" s="40" t="s">
        <v>60</v>
      </c>
      <c r="D31" s="41" t="s">
        <v>30</v>
      </c>
      <c r="E31" s="42">
        <v>0.8</v>
      </c>
      <c r="F31" s="138"/>
      <c r="G31" s="43">
        <f>E31*F31</f>
        <v>0</v>
      </c>
      <c r="H31" s="42">
        <v>1.93</v>
      </c>
      <c r="I31" s="44">
        <f>E31*H31</f>
        <v>1.544</v>
      </c>
    </row>
    <row r="32" spans="1:9" s="6" customFormat="1" ht="9.75" customHeight="1">
      <c r="A32" s="11"/>
      <c r="B32" s="47" t="s">
        <v>31</v>
      </c>
      <c r="C32" s="269" t="s">
        <v>61</v>
      </c>
      <c r="D32" s="270"/>
      <c r="E32" s="270"/>
      <c r="F32" s="270"/>
      <c r="G32" s="270"/>
      <c r="H32" s="270"/>
      <c r="I32" s="271"/>
    </row>
    <row r="33" spans="1:9" s="21" customFormat="1" ht="11.25">
      <c r="A33" s="58"/>
      <c r="B33" s="59">
        <v>5</v>
      </c>
      <c r="C33" s="60" t="s">
        <v>62</v>
      </c>
      <c r="D33" s="61"/>
      <c r="E33" s="61"/>
      <c r="F33" s="62"/>
      <c r="G33" s="63">
        <f>SUM(G27:G32)</f>
        <v>0</v>
      </c>
      <c r="H33" s="64"/>
      <c r="I33" s="65">
        <f>SUM(I27:I32)</f>
        <v>133.22400000000002</v>
      </c>
    </row>
    <row r="34" spans="1:9" s="21" customFormat="1" ht="11.25">
      <c r="A34" s="32"/>
      <c r="B34" s="33" t="s">
        <v>63</v>
      </c>
      <c r="C34" s="34" t="s">
        <v>64</v>
      </c>
      <c r="D34" s="31"/>
      <c r="E34" s="31"/>
      <c r="F34" s="35"/>
      <c r="G34" s="30"/>
      <c r="H34" s="36"/>
      <c r="I34" s="37"/>
    </row>
    <row r="35" spans="1:9" s="6" customFormat="1" ht="9.75">
      <c r="A35" s="38">
        <f>A31+1</f>
        <v>13</v>
      </c>
      <c r="B35" s="39" t="s">
        <v>65</v>
      </c>
      <c r="C35" s="40" t="s">
        <v>66</v>
      </c>
      <c r="D35" s="41" t="s">
        <v>41</v>
      </c>
      <c r="E35" s="48">
        <v>3000</v>
      </c>
      <c r="F35" s="138"/>
      <c r="G35" s="43">
        <f>E35*F35</f>
        <v>0</v>
      </c>
      <c r="H35" s="42">
        <v>0</v>
      </c>
      <c r="I35" s="44">
        <f>E35*H35</f>
        <v>0</v>
      </c>
    </row>
    <row r="36" spans="1:9" s="6" customFormat="1" ht="9.75">
      <c r="A36" s="38">
        <f>A35+1</f>
        <v>14</v>
      </c>
      <c r="B36" s="39" t="s">
        <v>67</v>
      </c>
      <c r="C36" s="40" t="s">
        <v>68</v>
      </c>
      <c r="D36" s="41" t="s">
        <v>69</v>
      </c>
      <c r="E36" s="48">
        <v>560</v>
      </c>
      <c r="F36" s="138"/>
      <c r="G36" s="43">
        <f>E36*F36</f>
        <v>0</v>
      </c>
      <c r="H36" s="42">
        <v>0</v>
      </c>
      <c r="I36" s="44">
        <f>E36*H36</f>
        <v>0</v>
      </c>
    </row>
    <row r="37" spans="1:9" s="6" customFormat="1" ht="19.5">
      <c r="A37" s="38">
        <f>A36+1</f>
        <v>15</v>
      </c>
      <c r="B37" s="39" t="s">
        <v>70</v>
      </c>
      <c r="C37" s="40" t="s">
        <v>71</v>
      </c>
      <c r="D37" s="41" t="s">
        <v>72</v>
      </c>
      <c r="E37" s="48">
        <v>1</v>
      </c>
      <c r="F37" s="138"/>
      <c r="G37" s="43">
        <f>E37*F37</f>
        <v>0</v>
      </c>
      <c r="H37" s="42">
        <v>0</v>
      </c>
      <c r="I37" s="44">
        <f>E37*H37</f>
        <v>0</v>
      </c>
    </row>
    <row r="38" spans="1:9" s="6" customFormat="1" ht="9.75">
      <c r="A38" s="38">
        <f>A37+1</f>
        <v>16</v>
      </c>
      <c r="B38" s="39" t="s">
        <v>70</v>
      </c>
      <c r="C38" s="40" t="s">
        <v>73</v>
      </c>
      <c r="D38" s="41" t="s">
        <v>72</v>
      </c>
      <c r="E38" s="48">
        <v>2</v>
      </c>
      <c r="F38" s="138"/>
      <c r="G38" s="43">
        <f>E38*F38</f>
        <v>0</v>
      </c>
      <c r="H38" s="42">
        <v>0</v>
      </c>
      <c r="I38" s="44">
        <f>E38*H38</f>
        <v>0</v>
      </c>
    </row>
    <row r="39" spans="1:9" s="6" customFormat="1" ht="19.5">
      <c r="A39" s="38">
        <f>A38+1</f>
        <v>17</v>
      </c>
      <c r="B39" s="39" t="s">
        <v>74</v>
      </c>
      <c r="C39" s="40" t="s">
        <v>75</v>
      </c>
      <c r="D39" s="41" t="s">
        <v>76</v>
      </c>
      <c r="E39" s="48">
        <v>1</v>
      </c>
      <c r="F39" s="138"/>
      <c r="G39" s="43">
        <f>E39*F39</f>
        <v>0</v>
      </c>
      <c r="H39" s="42">
        <v>0</v>
      </c>
      <c r="I39" s="44">
        <f>E39*H39</f>
        <v>0</v>
      </c>
    </row>
    <row r="40" spans="1:9" s="21" customFormat="1" ht="11.25">
      <c r="A40" s="58"/>
      <c r="B40" s="59">
        <v>9</v>
      </c>
      <c r="C40" s="60" t="s">
        <v>77</v>
      </c>
      <c r="D40" s="61"/>
      <c r="E40" s="61"/>
      <c r="F40" s="62"/>
      <c r="G40" s="63">
        <f>SUM(G35:G39)</f>
        <v>0</v>
      </c>
      <c r="H40" s="64"/>
      <c r="I40" s="65">
        <f>SUM(I35:I39)</f>
        <v>0</v>
      </c>
    </row>
    <row r="41" spans="1:9" s="21" customFormat="1" ht="11.25">
      <c r="A41" s="32"/>
      <c r="B41" s="33" t="s">
        <v>78</v>
      </c>
      <c r="C41" s="34" t="s">
        <v>79</v>
      </c>
      <c r="D41" s="31"/>
      <c r="E41" s="31"/>
      <c r="F41" s="35"/>
      <c r="G41" s="30"/>
      <c r="H41" s="36"/>
      <c r="I41" s="37"/>
    </row>
    <row r="42" spans="1:9" s="6" customFormat="1" ht="19.5">
      <c r="A42" s="38">
        <f>A39+1</f>
        <v>18</v>
      </c>
      <c r="B42" s="39" t="s">
        <v>80</v>
      </c>
      <c r="C42" s="40" t="s">
        <v>81</v>
      </c>
      <c r="D42" s="41" t="s">
        <v>30</v>
      </c>
      <c r="E42" s="48">
        <v>296</v>
      </c>
      <c r="F42" s="138"/>
      <c r="G42" s="43">
        <f>E42*F42</f>
        <v>0</v>
      </c>
      <c r="H42" s="42">
        <v>0</v>
      </c>
      <c r="I42" s="44">
        <f>E42*H42</f>
        <v>0</v>
      </c>
    </row>
    <row r="43" spans="1:9" s="6" customFormat="1" ht="29.25">
      <c r="A43" s="38">
        <f>A42+1</f>
        <v>19</v>
      </c>
      <c r="B43" s="39" t="s">
        <v>82</v>
      </c>
      <c r="C43" s="40" t="s">
        <v>83</v>
      </c>
      <c r="D43" s="41" t="s">
        <v>84</v>
      </c>
      <c r="E43" s="42">
        <v>325.6</v>
      </c>
      <c r="F43" s="138"/>
      <c r="G43" s="43">
        <f>E43*F43</f>
        <v>0</v>
      </c>
      <c r="H43" s="42">
        <v>0</v>
      </c>
      <c r="I43" s="44">
        <f>E43*H43</f>
        <v>0</v>
      </c>
    </row>
    <row r="44" spans="1:9" s="6" customFormat="1" ht="9.75" customHeight="1">
      <c r="A44" s="11"/>
      <c r="B44" s="47" t="s">
        <v>31</v>
      </c>
      <c r="C44" s="269" t="s">
        <v>85</v>
      </c>
      <c r="D44" s="270"/>
      <c r="E44" s="270"/>
      <c r="F44" s="270"/>
      <c r="G44" s="270"/>
      <c r="H44" s="270"/>
      <c r="I44" s="271"/>
    </row>
    <row r="45" spans="1:9" s="6" customFormat="1" ht="19.5">
      <c r="A45" s="38">
        <f>A43+1</f>
        <v>20</v>
      </c>
      <c r="B45" s="39" t="s">
        <v>86</v>
      </c>
      <c r="C45" s="40" t="s">
        <v>87</v>
      </c>
      <c r="D45" s="41" t="s">
        <v>84</v>
      </c>
      <c r="E45" s="42">
        <v>1628</v>
      </c>
      <c r="F45" s="138"/>
      <c r="G45" s="43">
        <f>E45*F45</f>
        <v>0</v>
      </c>
      <c r="H45" s="42">
        <v>0</v>
      </c>
      <c r="I45" s="44">
        <f>E45*H45</f>
        <v>0</v>
      </c>
    </row>
    <row r="46" spans="1:9" s="6" customFormat="1" ht="9.75" customHeight="1">
      <c r="A46" s="11"/>
      <c r="B46" s="47" t="s">
        <v>31</v>
      </c>
      <c r="C46" s="269" t="s">
        <v>88</v>
      </c>
      <c r="D46" s="270"/>
      <c r="E46" s="270"/>
      <c r="F46" s="270"/>
      <c r="G46" s="270"/>
      <c r="H46" s="270"/>
      <c r="I46" s="271"/>
    </row>
    <row r="47" spans="1:9" s="6" customFormat="1" ht="19.5">
      <c r="A47" s="38">
        <f>A45+1</f>
        <v>21</v>
      </c>
      <c r="B47" s="39" t="s">
        <v>89</v>
      </c>
      <c r="C47" s="40" t="s">
        <v>90</v>
      </c>
      <c r="D47" s="41" t="s">
        <v>84</v>
      </c>
      <c r="E47" s="42">
        <v>325.6</v>
      </c>
      <c r="F47" s="138"/>
      <c r="G47" s="43">
        <f>E47*F47</f>
        <v>0</v>
      </c>
      <c r="H47" s="42">
        <v>0</v>
      </c>
      <c r="I47" s="44">
        <f>E47*H47</f>
        <v>0</v>
      </c>
    </row>
    <row r="48" spans="1:9" s="6" customFormat="1" ht="9.75" customHeight="1">
      <c r="A48" s="11"/>
      <c r="B48" s="47" t="s">
        <v>31</v>
      </c>
      <c r="C48" s="269" t="s">
        <v>85</v>
      </c>
      <c r="D48" s="270"/>
      <c r="E48" s="270"/>
      <c r="F48" s="270"/>
      <c r="G48" s="270"/>
      <c r="H48" s="270"/>
      <c r="I48" s="271"/>
    </row>
    <row r="49" spans="1:9" s="21" customFormat="1" ht="12" thickBot="1">
      <c r="A49" s="51"/>
      <c r="B49" s="53">
        <v>96</v>
      </c>
      <c r="C49" s="54" t="s">
        <v>91</v>
      </c>
      <c r="D49" s="52"/>
      <c r="E49" s="52"/>
      <c r="F49" s="55"/>
      <c r="G49" s="66">
        <f>SUM(G42:G48)</f>
        <v>0</v>
      </c>
      <c r="H49" s="56"/>
      <c r="I49" s="57">
        <f>SUM(I42:I48)</f>
        <v>0</v>
      </c>
    </row>
    <row r="50" spans="1:9" ht="15.75" thickBot="1">
      <c r="A50" s="67"/>
      <c r="B50" s="67"/>
      <c r="C50" s="67"/>
      <c r="D50" s="67"/>
      <c r="E50" s="67"/>
      <c r="F50" s="67"/>
      <c r="G50" s="67"/>
      <c r="H50" s="67"/>
      <c r="I50" s="67"/>
    </row>
    <row r="51" spans="1:9" s="6" customFormat="1" ht="9.75" customHeight="1" thickTop="1">
      <c r="A51" s="7" t="s">
        <v>5</v>
      </c>
      <c r="B51" s="274" t="s">
        <v>9</v>
      </c>
      <c r="C51" s="274" t="s">
        <v>11</v>
      </c>
      <c r="D51" s="274" t="s">
        <v>13</v>
      </c>
      <c r="E51" s="274" t="s">
        <v>15</v>
      </c>
      <c r="F51" s="275" t="s">
        <v>17</v>
      </c>
      <c r="G51" s="276"/>
      <c r="H51" s="277" t="s">
        <v>22</v>
      </c>
      <c r="I51" s="278"/>
    </row>
    <row r="52" spans="1:9" s="6" customFormat="1" ht="9.75" customHeight="1">
      <c r="A52" s="8" t="s">
        <v>6</v>
      </c>
      <c r="B52" s="163"/>
      <c r="C52" s="163"/>
      <c r="D52" s="163"/>
      <c r="E52" s="163"/>
      <c r="F52" s="228"/>
      <c r="G52" s="140"/>
      <c r="H52" s="163"/>
      <c r="I52" s="279"/>
    </row>
    <row r="53" spans="1:9" s="6" customFormat="1" ht="9.75" customHeight="1">
      <c r="A53" s="8" t="s">
        <v>7</v>
      </c>
      <c r="B53" s="163"/>
      <c r="C53" s="163"/>
      <c r="D53" s="163"/>
      <c r="E53" s="163"/>
      <c r="F53" s="12" t="s">
        <v>18</v>
      </c>
      <c r="G53" s="14" t="s">
        <v>20</v>
      </c>
      <c r="H53" s="16" t="s">
        <v>18</v>
      </c>
      <c r="I53" s="18" t="s">
        <v>20</v>
      </c>
    </row>
    <row r="54" spans="1:9" s="6" customFormat="1" ht="9.75" customHeight="1" thickBot="1">
      <c r="A54" s="9" t="s">
        <v>8</v>
      </c>
      <c r="B54" s="10" t="s">
        <v>10</v>
      </c>
      <c r="C54" s="10" t="s">
        <v>12</v>
      </c>
      <c r="D54" s="10" t="s">
        <v>14</v>
      </c>
      <c r="E54" s="10" t="s">
        <v>16</v>
      </c>
      <c r="F54" s="13" t="s">
        <v>19</v>
      </c>
      <c r="G54" s="15" t="s">
        <v>21</v>
      </c>
      <c r="H54" s="17" t="s">
        <v>23</v>
      </c>
      <c r="I54" s="19" t="s">
        <v>24</v>
      </c>
    </row>
    <row r="55" spans="1:9" s="21" customFormat="1" ht="12" thickTop="1">
      <c r="A55" s="23"/>
      <c r="B55" s="22"/>
      <c r="C55" s="24" t="s">
        <v>92</v>
      </c>
      <c r="D55" s="22"/>
      <c r="E55" s="22"/>
      <c r="F55" s="25"/>
      <c r="H55" s="26"/>
      <c r="I55" s="27"/>
    </row>
    <row r="56" spans="1:9" s="21" customFormat="1" ht="11.25">
      <c r="A56" s="32"/>
      <c r="B56" s="33" t="s">
        <v>93</v>
      </c>
      <c r="C56" s="34" t="s">
        <v>94</v>
      </c>
      <c r="D56" s="31"/>
      <c r="E56" s="31"/>
      <c r="F56" s="35"/>
      <c r="G56" s="30"/>
      <c r="H56" s="36"/>
      <c r="I56" s="37"/>
    </row>
    <row r="57" spans="1:9" s="6" customFormat="1" ht="19.5">
      <c r="A57" s="38">
        <f>A47+1</f>
        <v>22</v>
      </c>
      <c r="B57" s="39" t="s">
        <v>95</v>
      </c>
      <c r="C57" s="40" t="s">
        <v>96</v>
      </c>
      <c r="D57" s="41" t="s">
        <v>84</v>
      </c>
      <c r="E57" s="42">
        <v>4.288</v>
      </c>
      <c r="F57" s="138"/>
      <c r="G57" s="43">
        <f>E57*F57</f>
        <v>0</v>
      </c>
      <c r="H57" s="42">
        <v>0</v>
      </c>
      <c r="I57" s="44">
        <f>E57*H57</f>
        <v>0</v>
      </c>
    </row>
    <row r="58" spans="1:9" s="6" customFormat="1" ht="9.75" customHeight="1">
      <c r="A58" s="11"/>
      <c r="B58" s="47" t="s">
        <v>31</v>
      </c>
      <c r="C58" s="269" t="s">
        <v>97</v>
      </c>
      <c r="D58" s="270"/>
      <c r="E58" s="270"/>
      <c r="F58" s="270"/>
      <c r="G58" s="270"/>
      <c r="H58" s="270"/>
      <c r="I58" s="271"/>
    </row>
    <row r="59" spans="1:9" s="6" customFormat="1" ht="9.75">
      <c r="A59" s="38">
        <f>A57+1</f>
        <v>23</v>
      </c>
      <c r="B59" s="39" t="s">
        <v>98</v>
      </c>
      <c r="C59" s="40" t="s">
        <v>99</v>
      </c>
      <c r="D59" s="41" t="s">
        <v>84</v>
      </c>
      <c r="E59" s="42">
        <v>4.288</v>
      </c>
      <c r="F59" s="138"/>
      <c r="G59" s="43">
        <f>E59*F59</f>
        <v>0</v>
      </c>
      <c r="H59" s="42">
        <v>0</v>
      </c>
      <c r="I59" s="44">
        <f>E59*H59</f>
        <v>0</v>
      </c>
    </row>
    <row r="60" spans="1:9" s="6" customFormat="1" ht="9.75" customHeight="1">
      <c r="A60" s="11"/>
      <c r="B60" s="47" t="s">
        <v>31</v>
      </c>
      <c r="C60" s="269" t="s">
        <v>100</v>
      </c>
      <c r="D60" s="270"/>
      <c r="E60" s="270"/>
      <c r="F60" s="270"/>
      <c r="G60" s="270"/>
      <c r="H60" s="270"/>
      <c r="I60" s="271"/>
    </row>
    <row r="61" spans="1:9" s="6" customFormat="1" ht="19.5">
      <c r="A61" s="38">
        <f>A59+1</f>
        <v>24</v>
      </c>
      <c r="B61" s="39" t="s">
        <v>101</v>
      </c>
      <c r="C61" s="40" t="s">
        <v>102</v>
      </c>
      <c r="D61" s="41" t="s">
        <v>84</v>
      </c>
      <c r="E61" s="42">
        <v>17.152</v>
      </c>
      <c r="F61" s="138"/>
      <c r="G61" s="43">
        <f>E61*F61</f>
        <v>0</v>
      </c>
      <c r="H61" s="42">
        <v>0</v>
      </c>
      <c r="I61" s="44">
        <f>E61*H61</f>
        <v>0</v>
      </c>
    </row>
    <row r="62" spans="1:9" s="6" customFormat="1" ht="9.75" customHeight="1">
      <c r="A62" s="11"/>
      <c r="B62" s="47" t="s">
        <v>31</v>
      </c>
      <c r="C62" s="269" t="s">
        <v>103</v>
      </c>
      <c r="D62" s="270"/>
      <c r="E62" s="270"/>
      <c r="F62" s="270"/>
      <c r="G62" s="270"/>
      <c r="H62" s="270"/>
      <c r="I62" s="271"/>
    </row>
    <row r="63" spans="1:9" s="21" customFormat="1" ht="12" thickBot="1">
      <c r="A63" s="51"/>
      <c r="B63" s="53">
        <v>767</v>
      </c>
      <c r="C63" s="54" t="s">
        <v>104</v>
      </c>
      <c r="D63" s="52"/>
      <c r="E63" s="52"/>
      <c r="F63" s="55"/>
      <c r="G63" s="66">
        <f>SUM(G57:G62)</f>
        <v>0</v>
      </c>
      <c r="H63" s="56"/>
      <c r="I63" s="57">
        <f>SUM(I57:I62)</f>
        <v>0</v>
      </c>
    </row>
    <row r="64" spans="1:9" ht="15.75" thickBot="1">
      <c r="A64" s="67"/>
      <c r="B64" s="67"/>
      <c r="C64" s="67"/>
      <c r="D64" s="67"/>
      <c r="E64" s="67"/>
      <c r="F64" s="67"/>
      <c r="G64" s="67"/>
      <c r="H64" s="67"/>
      <c r="I64" s="67"/>
    </row>
    <row r="65" spans="1:9" s="6" customFormat="1" ht="9.75" customHeight="1" thickTop="1">
      <c r="A65" s="7" t="s">
        <v>5</v>
      </c>
      <c r="B65" s="274" t="s">
        <v>9</v>
      </c>
      <c r="C65" s="274" t="s">
        <v>11</v>
      </c>
      <c r="D65" s="274" t="s">
        <v>13</v>
      </c>
      <c r="E65" s="274" t="s">
        <v>15</v>
      </c>
      <c r="F65" s="275" t="s">
        <v>17</v>
      </c>
      <c r="G65" s="276"/>
      <c r="H65" s="277" t="s">
        <v>22</v>
      </c>
      <c r="I65" s="278"/>
    </row>
    <row r="66" spans="1:9" s="6" customFormat="1" ht="9.75" customHeight="1">
      <c r="A66" s="8" t="s">
        <v>6</v>
      </c>
      <c r="B66" s="163"/>
      <c r="C66" s="163"/>
      <c r="D66" s="163"/>
      <c r="E66" s="163"/>
      <c r="F66" s="228"/>
      <c r="G66" s="140"/>
      <c r="H66" s="163"/>
      <c r="I66" s="279"/>
    </row>
    <row r="67" spans="1:9" s="6" customFormat="1" ht="9.75" customHeight="1">
      <c r="A67" s="8" t="s">
        <v>7</v>
      </c>
      <c r="B67" s="163"/>
      <c r="C67" s="163"/>
      <c r="D67" s="163"/>
      <c r="E67" s="163"/>
      <c r="F67" s="12" t="s">
        <v>18</v>
      </c>
      <c r="G67" s="14" t="s">
        <v>20</v>
      </c>
      <c r="H67" s="16" t="s">
        <v>18</v>
      </c>
      <c r="I67" s="18" t="s">
        <v>20</v>
      </c>
    </row>
    <row r="68" spans="1:9" s="6" customFormat="1" ht="9.75" customHeight="1" thickBot="1">
      <c r="A68" s="9" t="s">
        <v>8</v>
      </c>
      <c r="B68" s="10" t="s">
        <v>10</v>
      </c>
      <c r="C68" s="10" t="s">
        <v>12</v>
      </c>
      <c r="D68" s="10" t="s">
        <v>14</v>
      </c>
      <c r="E68" s="10" t="s">
        <v>16</v>
      </c>
      <c r="F68" s="13" t="s">
        <v>19</v>
      </c>
      <c r="G68" s="15" t="s">
        <v>21</v>
      </c>
      <c r="H68" s="17" t="s">
        <v>23</v>
      </c>
      <c r="I68" s="19" t="s">
        <v>24</v>
      </c>
    </row>
    <row r="69" spans="1:9" s="21" customFormat="1" ht="12" thickTop="1">
      <c r="A69" s="23"/>
      <c r="B69" s="22"/>
      <c r="C69" s="24" t="s">
        <v>105</v>
      </c>
      <c r="D69" s="22"/>
      <c r="E69" s="22"/>
      <c r="F69" s="25"/>
      <c r="H69" s="26"/>
      <c r="I69" s="27"/>
    </row>
    <row r="70" spans="1:9" s="21" customFormat="1" ht="11.25">
      <c r="A70" s="32"/>
      <c r="B70" s="33" t="s">
        <v>106</v>
      </c>
      <c r="C70" s="34" t="s">
        <v>107</v>
      </c>
      <c r="D70" s="31"/>
      <c r="E70" s="31"/>
      <c r="F70" s="35"/>
      <c r="G70" s="30"/>
      <c r="H70" s="36"/>
      <c r="I70" s="37"/>
    </row>
    <row r="71" spans="1:9" s="6" customFormat="1" ht="19.5">
      <c r="A71" s="38">
        <f>A61+1</f>
        <v>25</v>
      </c>
      <c r="B71" s="39" t="s">
        <v>108</v>
      </c>
      <c r="C71" s="40" t="s">
        <v>109</v>
      </c>
      <c r="D71" s="41" t="s">
        <v>84</v>
      </c>
      <c r="E71" s="42">
        <v>4.288</v>
      </c>
      <c r="F71" s="138"/>
      <c r="G71" s="43">
        <f>E71*F71</f>
        <v>0</v>
      </c>
      <c r="H71" s="42">
        <v>0</v>
      </c>
      <c r="I71" s="44">
        <f>E71*H71</f>
        <v>0</v>
      </c>
    </row>
    <row r="72" spans="1:9" s="6" customFormat="1" ht="9.75" customHeight="1">
      <c r="A72" s="11"/>
      <c r="B72" s="47" t="s">
        <v>31</v>
      </c>
      <c r="C72" s="269" t="s">
        <v>100</v>
      </c>
      <c r="D72" s="270"/>
      <c r="E72" s="270"/>
      <c r="F72" s="270"/>
      <c r="G72" s="270"/>
      <c r="H72" s="270"/>
      <c r="I72" s="271"/>
    </row>
    <row r="73" spans="1:9" s="21" customFormat="1" ht="12" thickBot="1">
      <c r="A73" s="51"/>
      <c r="B73" s="53" t="s">
        <v>110</v>
      </c>
      <c r="C73" s="54" t="s">
        <v>111</v>
      </c>
      <c r="D73" s="52"/>
      <c r="E73" s="52"/>
      <c r="F73" s="55"/>
      <c r="G73" s="66">
        <f>SUM(G71:G72)</f>
        <v>0</v>
      </c>
      <c r="H73" s="56"/>
      <c r="I73" s="57">
        <f>SUM(I71:I72)</f>
        <v>0</v>
      </c>
    </row>
    <row r="74" spans="1:9" ht="15.75" thickBot="1">
      <c r="A74" s="67"/>
      <c r="B74" s="67"/>
      <c r="C74" s="67"/>
      <c r="D74" s="67"/>
      <c r="E74" s="67"/>
      <c r="F74" s="67"/>
      <c r="G74" s="67"/>
      <c r="H74" s="67"/>
      <c r="I74" s="67"/>
    </row>
    <row r="75" spans="1:9" s="21" customFormat="1" ht="15.75" thickBot="1">
      <c r="A75" s="70"/>
      <c r="B75" s="71"/>
      <c r="C75" s="73" t="s">
        <v>112</v>
      </c>
      <c r="D75" s="72"/>
      <c r="E75" s="72"/>
      <c r="F75" s="72"/>
      <c r="G75" s="72"/>
      <c r="H75" s="272">
        <f>'KRYCÍ LIST #13'!E19</f>
        <v>0</v>
      </c>
      <c r="I75" s="190"/>
    </row>
  </sheetData>
  <sheetProtection password="CC3D" sheet="1" objects="1" scenarios="1"/>
  <mergeCells count="34">
    <mergeCell ref="C29:I29"/>
    <mergeCell ref="A4:I4"/>
    <mergeCell ref="B6:B8"/>
    <mergeCell ref="C6:C8"/>
    <mergeCell ref="D6:D8"/>
    <mergeCell ref="E6:E8"/>
    <mergeCell ref="F6:G7"/>
    <mergeCell ref="H6:I7"/>
    <mergeCell ref="C13:I13"/>
    <mergeCell ref="C18:I18"/>
    <mergeCell ref="C20:I20"/>
    <mergeCell ref="C22:I22"/>
    <mergeCell ref="C24:I24"/>
    <mergeCell ref="C32:I32"/>
    <mergeCell ref="C44:I44"/>
    <mergeCell ref="C46:I46"/>
    <mergeCell ref="C48:I48"/>
    <mergeCell ref="B51:B53"/>
    <mergeCell ref="C51:C53"/>
    <mergeCell ref="D51:D53"/>
    <mergeCell ref="E51:E53"/>
    <mergeCell ref="F51:G52"/>
    <mergeCell ref="H51:I52"/>
    <mergeCell ref="B65:B67"/>
    <mergeCell ref="C65:C67"/>
    <mergeCell ref="D65:D67"/>
    <mergeCell ref="E65:E67"/>
    <mergeCell ref="F65:G66"/>
    <mergeCell ref="C72:I72"/>
    <mergeCell ref="H75:I75"/>
    <mergeCell ref="C58:I58"/>
    <mergeCell ref="C60:I60"/>
    <mergeCell ref="C62:I62"/>
    <mergeCell ref="H65:I66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335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#1'!G23</f>
        <v>0</v>
      </c>
    </row>
    <row r="10" spans="1:3" s="20" customFormat="1" ht="11.25">
      <c r="A10" s="83">
        <v>96</v>
      </c>
      <c r="B10" s="84" t="s">
        <v>120</v>
      </c>
      <c r="C10" s="85">
        <f>'ROZPOČET #1'!G33</f>
        <v>0</v>
      </c>
    </row>
    <row r="11" spans="1:3" s="20" customFormat="1" ht="12" thickBot="1">
      <c r="A11" s="86"/>
      <c r="B11" s="87" t="s">
        <v>121</v>
      </c>
      <c r="C11" s="88">
        <f>SUM(C9:C10)</f>
        <v>0</v>
      </c>
    </row>
    <row r="12" s="6" customFormat="1" ht="10.5" thickBot="1"/>
    <row r="13" spans="1:3" s="20" customFormat="1" ht="12" thickBot="1">
      <c r="A13" s="89"/>
      <c r="B13" s="90" t="s">
        <v>126</v>
      </c>
      <c r="C13" s="91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F39" sqref="F39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335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9">
        <v>997.01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1794.618</v>
      </c>
      <c r="F13" s="138"/>
      <c r="G13" s="43">
        <f>E13*F13</f>
        <v>0</v>
      </c>
      <c r="H13" s="42">
        <v>1</v>
      </c>
      <c r="I13" s="44">
        <f>E13*H13</f>
        <v>1794.618</v>
      </c>
    </row>
    <row r="14" spans="1:9" s="6" customFormat="1" ht="9.75" customHeight="1">
      <c r="A14" s="11"/>
      <c r="B14" s="47" t="s">
        <v>31</v>
      </c>
      <c r="C14" s="269" t="s">
        <v>336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548.3555</v>
      </c>
      <c r="F15" s="138"/>
      <c r="G15" s="43">
        <f>E15*F15</f>
        <v>0</v>
      </c>
      <c r="H15" s="42">
        <v>1</v>
      </c>
      <c r="I15" s="44">
        <f>E15*H15</f>
        <v>548.3555</v>
      </c>
    </row>
    <row r="16" spans="1:9" s="6" customFormat="1" ht="9.75" customHeight="1">
      <c r="A16" s="11"/>
      <c r="B16" s="47" t="s">
        <v>31</v>
      </c>
      <c r="C16" s="269" t="s">
        <v>337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310.43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102.44190000000003</v>
      </c>
      <c r="F18" s="138"/>
      <c r="G18" s="43">
        <f>E18*F18</f>
        <v>0</v>
      </c>
      <c r="H18" s="42">
        <v>1</v>
      </c>
      <c r="I18" s="44">
        <f>E18*H18</f>
        <v>102.44190000000003</v>
      </c>
    </row>
    <row r="19" spans="1:9" s="6" customFormat="1" ht="9.75" customHeight="1">
      <c r="A19" s="11"/>
      <c r="B19" s="47" t="s">
        <v>31</v>
      </c>
      <c r="C19" s="269" t="s">
        <v>338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310.43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9.312899999999999</v>
      </c>
      <c r="F21" s="138"/>
      <c r="G21" s="43">
        <f>E21*F21</f>
        <v>0</v>
      </c>
      <c r="H21" s="42">
        <v>0.001</v>
      </c>
      <c r="I21" s="44">
        <f>E21*H21</f>
        <v>0.009312899999999999</v>
      </c>
    </row>
    <row r="22" spans="1:9" s="6" customFormat="1" ht="9.75" customHeight="1">
      <c r="A22" s="11"/>
      <c r="B22" s="47" t="s">
        <v>31</v>
      </c>
      <c r="C22" s="269" t="s">
        <v>339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2445.4247129</v>
      </c>
    </row>
    <row r="24" spans="1:9" s="21" customFormat="1" ht="11.25">
      <c r="A24" s="32"/>
      <c r="B24" s="33" t="s">
        <v>78</v>
      </c>
      <c r="C24" s="34" t="s">
        <v>79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246</v>
      </c>
      <c r="C25" s="40" t="s">
        <v>274</v>
      </c>
      <c r="D25" s="41" t="s">
        <v>248</v>
      </c>
      <c r="E25" s="42">
        <v>6189.450000000001</v>
      </c>
      <c r="F25" s="138"/>
      <c r="G25" s="43">
        <f>E25*F25</f>
        <v>0</v>
      </c>
      <c r="H25" s="42">
        <v>0.5700458399999999</v>
      </c>
      <c r="I25" s="44">
        <f>E25*H25</f>
        <v>3528.270224388</v>
      </c>
    </row>
    <row r="26" spans="1:9" s="6" customFormat="1" ht="9.75" customHeight="1">
      <c r="A26" s="11"/>
      <c r="B26" s="47" t="s">
        <v>31</v>
      </c>
      <c r="C26" s="269" t="s">
        <v>340</v>
      </c>
      <c r="D26" s="270"/>
      <c r="E26" s="270"/>
      <c r="F26" s="270"/>
      <c r="G26" s="270"/>
      <c r="H26" s="270"/>
      <c r="I26" s="271"/>
    </row>
    <row r="27" spans="1:9" s="6" customFormat="1" ht="9.75">
      <c r="A27" s="38">
        <f>A25+1</f>
        <v>9</v>
      </c>
      <c r="B27" s="39" t="s">
        <v>82</v>
      </c>
      <c r="C27" s="40" t="s">
        <v>252</v>
      </c>
      <c r="D27" s="41" t="s">
        <v>84</v>
      </c>
      <c r="E27" s="42">
        <v>3527.9865</v>
      </c>
      <c r="F27" s="138"/>
      <c r="G27" s="43">
        <f>E27*F27</f>
        <v>0</v>
      </c>
      <c r="H27" s="42">
        <v>0</v>
      </c>
      <c r="I27" s="44">
        <f>E27*H27</f>
        <v>0</v>
      </c>
    </row>
    <row r="28" spans="1:9" s="6" customFormat="1" ht="9.75" customHeight="1">
      <c r="A28" s="11"/>
      <c r="B28" s="47" t="s">
        <v>31</v>
      </c>
      <c r="C28" s="269" t="s">
        <v>341</v>
      </c>
      <c r="D28" s="270"/>
      <c r="E28" s="270"/>
      <c r="F28" s="270"/>
      <c r="G28" s="270"/>
      <c r="H28" s="270"/>
      <c r="I28" s="271"/>
    </row>
    <row r="29" spans="1:9" s="6" customFormat="1" ht="9.75">
      <c r="A29" s="38">
        <f>A27+1</f>
        <v>10</v>
      </c>
      <c r="B29" s="39" t="s">
        <v>86</v>
      </c>
      <c r="C29" s="40" t="s">
        <v>254</v>
      </c>
      <c r="D29" s="41" t="s">
        <v>84</v>
      </c>
      <c r="E29" s="42">
        <v>17639.93</v>
      </c>
      <c r="F29" s="138"/>
      <c r="G29" s="43">
        <f>E29*F29</f>
        <v>0</v>
      </c>
      <c r="H29" s="42">
        <v>0</v>
      </c>
      <c r="I29" s="44">
        <f>E29*H29</f>
        <v>0</v>
      </c>
    </row>
    <row r="30" spans="1:9" s="6" customFormat="1" ht="9.75" customHeight="1">
      <c r="A30" s="11"/>
      <c r="B30" s="47" t="s">
        <v>31</v>
      </c>
      <c r="C30" s="269" t="s">
        <v>342</v>
      </c>
      <c r="D30" s="270"/>
      <c r="E30" s="270"/>
      <c r="F30" s="270"/>
      <c r="G30" s="270"/>
      <c r="H30" s="270"/>
      <c r="I30" s="271"/>
    </row>
    <row r="31" spans="1:9" s="6" customFormat="1" ht="9.75">
      <c r="A31" s="38">
        <f>A29+1</f>
        <v>11</v>
      </c>
      <c r="B31" s="39" t="s">
        <v>89</v>
      </c>
      <c r="C31" s="40" t="s">
        <v>256</v>
      </c>
      <c r="D31" s="41" t="s">
        <v>84</v>
      </c>
      <c r="E31" s="42">
        <v>3527.9865</v>
      </c>
      <c r="F31" s="138"/>
      <c r="G31" s="43">
        <f>E31*F31</f>
        <v>0</v>
      </c>
      <c r="H31" s="42">
        <v>0</v>
      </c>
      <c r="I31" s="44">
        <f>E31*H31</f>
        <v>0</v>
      </c>
    </row>
    <row r="32" spans="1:9" s="6" customFormat="1" ht="9.75" customHeight="1">
      <c r="A32" s="11"/>
      <c r="B32" s="47" t="s">
        <v>31</v>
      </c>
      <c r="C32" s="269" t="s">
        <v>341</v>
      </c>
      <c r="D32" s="270"/>
      <c r="E32" s="270"/>
      <c r="F32" s="270"/>
      <c r="G32" s="270"/>
      <c r="H32" s="270"/>
      <c r="I32" s="271"/>
    </row>
    <row r="33" spans="1:9" s="21" customFormat="1" ht="12" thickBot="1">
      <c r="A33" s="51"/>
      <c r="B33" s="53">
        <v>96</v>
      </c>
      <c r="C33" s="54" t="s">
        <v>91</v>
      </c>
      <c r="D33" s="52"/>
      <c r="E33" s="52"/>
      <c r="F33" s="55"/>
      <c r="G33" s="66">
        <f>SUM(G25:G32)</f>
        <v>0</v>
      </c>
      <c r="H33" s="56"/>
      <c r="I33" s="57">
        <f>SUM(I25:I32)</f>
        <v>3528.270224388</v>
      </c>
    </row>
    <row r="34" spans="1:9" ht="15.75" thickBo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s="21" customFormat="1" ht="15.75" thickBot="1">
      <c r="A35" s="70"/>
      <c r="B35" s="71"/>
      <c r="C35" s="73" t="s">
        <v>112</v>
      </c>
      <c r="D35" s="72"/>
      <c r="E35" s="72"/>
      <c r="F35" s="72"/>
      <c r="G35" s="72"/>
      <c r="H35" s="272">
        <f>'KRYCÍ LIST #1'!E19</f>
        <v>0</v>
      </c>
      <c r="I35" s="190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 topLeftCell="A1">
      <selection activeCell="P33" sqref="P33"/>
    </sheetView>
  </sheetViews>
  <sheetFormatPr defaultColWidth="9.140625" defaultRowHeight="15"/>
  <cols>
    <col min="1" max="1" width="2.00390625" style="0" customWidth="1"/>
    <col min="2" max="2" width="4.421875" style="0" customWidth="1"/>
    <col min="3" max="3" width="4.28125" style="0" customWidth="1"/>
    <col min="4" max="4" width="6.57421875" style="0" customWidth="1"/>
    <col min="5" max="5" width="6.421875" style="0" customWidth="1"/>
    <col min="6" max="6" width="9.57421875" style="0" customWidth="1"/>
    <col min="7" max="7" width="12.28125" style="0" customWidth="1"/>
    <col min="8" max="8" width="6.421875" style="0" customWidth="1"/>
    <col min="9" max="9" width="2.421875" style="0" customWidth="1"/>
    <col min="10" max="10" width="4.8515625" style="0" customWidth="1"/>
    <col min="11" max="11" width="11.8515625" style="0" customWidth="1"/>
    <col min="12" max="12" width="2.28125" style="0" customWidth="1"/>
    <col min="13" max="13" width="13.57421875" style="0" customWidth="1"/>
  </cols>
  <sheetData>
    <row r="1" spans="1:13" s="92" customFormat="1" ht="28.5" customHeight="1" thickBot="1">
      <c r="A1" s="201" t="s">
        <v>127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4" customFormat="1" ht="12.95" customHeight="1">
      <c r="A2" s="247" t="s">
        <v>128</v>
      </c>
      <c r="B2" s="204"/>
      <c r="C2" s="204"/>
      <c r="D2" s="205"/>
      <c r="E2" s="263" t="s">
        <v>129</v>
      </c>
      <c r="F2" s="204"/>
      <c r="G2" s="204"/>
      <c r="H2" s="204"/>
      <c r="I2" s="204"/>
      <c r="J2" s="205"/>
      <c r="K2" s="263" t="s">
        <v>130</v>
      </c>
      <c r="L2" s="205"/>
      <c r="M2" s="93" t="s">
        <v>131</v>
      </c>
    </row>
    <row r="3" spans="1:13" s="3" customFormat="1" ht="12.95" customHeight="1">
      <c r="A3" s="262" t="s">
        <v>333</v>
      </c>
      <c r="B3" s="164"/>
      <c r="C3" s="164"/>
      <c r="D3" s="165"/>
      <c r="E3" s="207" t="s">
        <v>334</v>
      </c>
      <c r="F3" s="164"/>
      <c r="G3" s="164"/>
      <c r="H3" s="164"/>
      <c r="I3" s="164"/>
      <c r="J3" s="165"/>
      <c r="K3" s="208" t="s">
        <v>134</v>
      </c>
      <c r="L3" s="165"/>
      <c r="M3" s="94" t="s">
        <v>135</v>
      </c>
    </row>
    <row r="4" spans="1:13" s="4" customFormat="1" ht="12.95" customHeight="1">
      <c r="A4" s="242" t="s">
        <v>136</v>
      </c>
      <c r="B4" s="160"/>
      <c r="C4" s="160"/>
      <c r="D4" s="161"/>
      <c r="E4" s="261" t="s">
        <v>137</v>
      </c>
      <c r="F4" s="160"/>
      <c r="G4" s="160"/>
      <c r="H4" s="160"/>
      <c r="I4" s="160"/>
      <c r="J4" s="161"/>
      <c r="K4" s="261" t="s">
        <v>138</v>
      </c>
      <c r="L4" s="161"/>
      <c r="M4" s="95" t="s">
        <v>139</v>
      </c>
    </row>
    <row r="5" spans="1:13" s="3" customFormat="1" ht="12.95" customHeight="1">
      <c r="A5" s="262" t="s">
        <v>140</v>
      </c>
      <c r="B5" s="164"/>
      <c r="C5" s="164"/>
      <c r="D5" s="165"/>
      <c r="E5" s="207" t="s">
        <v>141</v>
      </c>
      <c r="F5" s="164"/>
      <c r="G5" s="164"/>
      <c r="H5" s="164"/>
      <c r="I5" s="164"/>
      <c r="J5" s="165"/>
      <c r="K5" s="208" t="s">
        <v>134</v>
      </c>
      <c r="L5" s="165"/>
      <c r="M5" s="94" t="s">
        <v>134</v>
      </c>
    </row>
    <row r="6" spans="1:13" s="3" customFormat="1" ht="12.95" customHeight="1">
      <c r="A6" s="218" t="s">
        <v>142</v>
      </c>
      <c r="B6" s="174"/>
      <c r="C6" s="174"/>
      <c r="D6" s="249" t="s">
        <v>143</v>
      </c>
      <c r="E6" s="174"/>
      <c r="F6" s="174"/>
      <c r="G6" s="176"/>
      <c r="H6" s="251" t="s">
        <v>144</v>
      </c>
      <c r="I6" s="174"/>
      <c r="J6" s="174"/>
      <c r="K6" s="174"/>
      <c r="L6" s="174"/>
      <c r="M6" s="96"/>
    </row>
    <row r="7" spans="1:13" s="3" customFormat="1" ht="12.95" customHeight="1">
      <c r="A7" s="218" t="s">
        <v>145</v>
      </c>
      <c r="B7" s="174"/>
      <c r="C7" s="174"/>
      <c r="D7" s="249" t="s">
        <v>146</v>
      </c>
      <c r="E7" s="174"/>
      <c r="F7" s="174"/>
      <c r="G7" s="176"/>
      <c r="H7" s="251" t="s">
        <v>147</v>
      </c>
      <c r="I7" s="174"/>
      <c r="J7" s="174"/>
      <c r="K7" s="174"/>
      <c r="L7" s="174"/>
      <c r="M7" s="97" t="str">
        <f>IF(M6=0,"",E27/M6)</f>
        <v/>
      </c>
    </row>
    <row r="8" spans="1:13" s="3" customFormat="1" ht="12.95" customHeight="1">
      <c r="A8" s="218" t="s">
        <v>148</v>
      </c>
      <c r="B8" s="174"/>
      <c r="C8" s="174"/>
      <c r="D8" s="258" t="s">
        <v>134</v>
      </c>
      <c r="E8" s="174"/>
      <c r="F8" s="174"/>
      <c r="G8" s="176"/>
      <c r="H8" s="251" t="s">
        <v>149</v>
      </c>
      <c r="I8" s="174"/>
      <c r="J8" s="174"/>
      <c r="K8" s="259"/>
      <c r="L8" s="174"/>
      <c r="M8" s="177"/>
    </row>
    <row r="9" spans="1:13" s="3" customFormat="1" ht="12.95" customHeight="1">
      <c r="A9" s="242" t="s">
        <v>150</v>
      </c>
      <c r="B9" s="160"/>
      <c r="C9" s="160"/>
      <c r="D9" s="199" t="s">
        <v>151</v>
      </c>
      <c r="E9" s="160"/>
      <c r="F9" s="160"/>
      <c r="G9" s="161"/>
      <c r="H9" s="260" t="s">
        <v>152</v>
      </c>
      <c r="I9" s="150"/>
      <c r="J9" s="182"/>
      <c r="K9" s="150"/>
      <c r="L9" s="150"/>
      <c r="M9" s="183"/>
    </row>
    <row r="10" spans="1:13" s="3" customFormat="1" ht="12.95" customHeight="1" thickBot="1">
      <c r="A10" s="252"/>
      <c r="B10" s="202"/>
      <c r="C10" s="202"/>
      <c r="D10" s="202"/>
      <c r="E10" s="202"/>
      <c r="F10" s="202"/>
      <c r="G10" s="253"/>
      <c r="H10" s="254"/>
      <c r="I10" s="185"/>
      <c r="J10" s="185"/>
      <c r="K10" s="185"/>
      <c r="L10" s="185"/>
      <c r="M10" s="188"/>
    </row>
    <row r="11" spans="1:13" s="98" customFormat="1" ht="28.5" customHeight="1" thickBot="1">
      <c r="A11" s="189" t="s">
        <v>153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90"/>
    </row>
    <row r="12" spans="1:13" s="5" customFormat="1" ht="12.95" customHeight="1">
      <c r="A12" s="243" t="s">
        <v>154</v>
      </c>
      <c r="B12" s="192"/>
      <c r="C12" s="192"/>
      <c r="D12" s="192"/>
      <c r="E12" s="192"/>
      <c r="F12" s="192"/>
      <c r="G12" s="243" t="s">
        <v>155</v>
      </c>
      <c r="H12" s="192"/>
      <c r="I12" s="192"/>
      <c r="J12" s="192"/>
      <c r="K12" s="192"/>
      <c r="L12" s="192"/>
      <c r="M12" s="255"/>
    </row>
    <row r="13" spans="1:13" s="3" customFormat="1" ht="12.95" customHeight="1">
      <c r="A13" s="256"/>
      <c r="B13" s="251" t="s">
        <v>156</v>
      </c>
      <c r="C13" s="249"/>
      <c r="D13" s="250"/>
      <c r="E13" s="175"/>
      <c r="F13" s="249"/>
      <c r="G13" s="218" t="s">
        <v>171</v>
      </c>
      <c r="H13" s="174"/>
      <c r="I13" s="174"/>
      <c r="J13" s="176"/>
      <c r="K13" s="102"/>
      <c r="L13" s="103" t="s">
        <v>172</v>
      </c>
      <c r="M13" s="107">
        <f>E23*K13/100</f>
        <v>0</v>
      </c>
    </row>
    <row r="14" spans="1:13" s="3" customFormat="1" ht="12.95" customHeight="1">
      <c r="A14" s="257"/>
      <c r="B14" s="251" t="s">
        <v>157</v>
      </c>
      <c r="C14" s="249"/>
      <c r="D14" s="250"/>
      <c r="E14" s="175"/>
      <c r="F14" s="249"/>
      <c r="G14" s="218" t="s">
        <v>173</v>
      </c>
      <c r="H14" s="174"/>
      <c r="I14" s="174"/>
      <c r="J14" s="176"/>
      <c r="K14" s="102"/>
      <c r="L14" s="103" t="s">
        <v>172</v>
      </c>
      <c r="M14" s="107">
        <f>E23*K14/100</f>
        <v>0</v>
      </c>
    </row>
    <row r="15" spans="1:13" s="3" customFormat="1" ht="12.95" customHeight="1">
      <c r="A15" s="106" t="s">
        <v>158</v>
      </c>
      <c r="B15" s="251" t="s">
        <v>159</v>
      </c>
      <c r="C15" s="249"/>
      <c r="D15" s="250"/>
      <c r="E15" s="175">
        <f>'REKAPITULACE #2'!C11</f>
        <v>0</v>
      </c>
      <c r="F15" s="249"/>
      <c r="G15" s="218" t="s">
        <v>174</v>
      </c>
      <c r="H15" s="174"/>
      <c r="I15" s="174"/>
      <c r="J15" s="176"/>
      <c r="K15" s="102"/>
      <c r="L15" s="103" t="s">
        <v>172</v>
      </c>
      <c r="M15" s="107">
        <f>E23*K15/100</f>
        <v>0</v>
      </c>
    </row>
    <row r="16" spans="1:13" s="3" customFormat="1" ht="12.95" customHeight="1">
      <c r="A16" s="106" t="s">
        <v>160</v>
      </c>
      <c r="B16" s="251" t="s">
        <v>161</v>
      </c>
      <c r="C16" s="249"/>
      <c r="D16" s="250"/>
      <c r="E16" s="175">
        <v>0</v>
      </c>
      <c r="F16" s="249"/>
      <c r="G16" s="218" t="s">
        <v>175</v>
      </c>
      <c r="H16" s="174"/>
      <c r="I16" s="174"/>
      <c r="J16" s="176"/>
      <c r="K16" s="102"/>
      <c r="L16" s="103" t="s">
        <v>172</v>
      </c>
      <c r="M16" s="107">
        <f>E23*K16/100</f>
        <v>0</v>
      </c>
    </row>
    <row r="17" spans="1:13" s="3" customFormat="1" ht="12.95" customHeight="1">
      <c r="A17" s="106" t="s">
        <v>162</v>
      </c>
      <c r="B17" s="251" t="s">
        <v>163</v>
      </c>
      <c r="C17" s="249"/>
      <c r="D17" s="250"/>
      <c r="E17" s="175">
        <v>0</v>
      </c>
      <c r="F17" s="249"/>
      <c r="G17" s="218" t="s">
        <v>176</v>
      </c>
      <c r="H17" s="174"/>
      <c r="I17" s="174"/>
      <c r="J17" s="176"/>
      <c r="K17" s="102"/>
      <c r="L17" s="103" t="s">
        <v>172</v>
      </c>
      <c r="M17" s="107">
        <f>E23*K17/100</f>
        <v>0</v>
      </c>
    </row>
    <row r="18" spans="1:13" s="3" customFormat="1" ht="12.95" customHeight="1">
      <c r="A18" s="106" t="s">
        <v>164</v>
      </c>
      <c r="B18" s="251" t="s">
        <v>165</v>
      </c>
      <c r="C18" s="249"/>
      <c r="D18" s="250"/>
      <c r="E18" s="175">
        <v>0</v>
      </c>
      <c r="F18" s="249"/>
      <c r="G18" s="218" t="s">
        <v>177</v>
      </c>
      <c r="H18" s="174"/>
      <c r="I18" s="174"/>
      <c r="J18" s="176"/>
      <c r="K18" s="102"/>
      <c r="L18" s="103" t="s">
        <v>172</v>
      </c>
      <c r="M18" s="107">
        <f>E23*K18/100</f>
        <v>0</v>
      </c>
    </row>
    <row r="19" spans="1:13" s="3" customFormat="1" ht="12.95" customHeight="1">
      <c r="A19" s="218" t="s">
        <v>166</v>
      </c>
      <c r="B19" s="249"/>
      <c r="C19" s="249"/>
      <c r="D19" s="250"/>
      <c r="E19" s="175">
        <f>SUM(E15:E18)</f>
        <v>0</v>
      </c>
      <c r="F19" s="249"/>
      <c r="G19" s="218" t="s">
        <v>178</v>
      </c>
      <c r="H19" s="174"/>
      <c r="I19" s="174"/>
      <c r="J19" s="176"/>
      <c r="K19" s="102"/>
      <c r="L19" s="103" t="s">
        <v>172</v>
      </c>
      <c r="M19" s="107">
        <f>E23*K19/100</f>
        <v>0</v>
      </c>
    </row>
    <row r="20" spans="1:13" s="3" customFormat="1" ht="12.95" customHeight="1">
      <c r="A20" s="218" t="s">
        <v>167</v>
      </c>
      <c r="B20" s="249"/>
      <c r="C20" s="249"/>
      <c r="D20" s="250"/>
      <c r="E20" s="175">
        <v>0</v>
      </c>
      <c r="F20" s="249"/>
      <c r="G20" s="218" t="s">
        <v>179</v>
      </c>
      <c r="H20" s="174"/>
      <c r="I20" s="174"/>
      <c r="J20" s="176"/>
      <c r="K20" s="102"/>
      <c r="L20" s="103" t="s">
        <v>172</v>
      </c>
      <c r="M20" s="107">
        <f>E23*K20/100</f>
        <v>0</v>
      </c>
    </row>
    <row r="21" spans="1:13" s="3" customFormat="1" ht="12.95" customHeight="1">
      <c r="A21" s="218" t="s">
        <v>168</v>
      </c>
      <c r="B21" s="249"/>
      <c r="C21" s="249"/>
      <c r="D21" s="250"/>
      <c r="E21" s="175">
        <v>0</v>
      </c>
      <c r="F21" s="249"/>
      <c r="G21" s="218" t="s">
        <v>180</v>
      </c>
      <c r="H21" s="174"/>
      <c r="I21" s="174"/>
      <c r="J21" s="176"/>
      <c r="K21" s="102"/>
      <c r="L21" s="103" t="s">
        <v>172</v>
      </c>
      <c r="M21" s="107">
        <f>E23*K21/100</f>
        <v>0</v>
      </c>
    </row>
    <row r="22" spans="1:13" s="3" customFormat="1" ht="12.95" customHeight="1" thickBot="1">
      <c r="A22" s="218" t="s">
        <v>169</v>
      </c>
      <c r="B22" s="249"/>
      <c r="C22" s="249"/>
      <c r="D22" s="250"/>
      <c r="E22" s="175">
        <v>0</v>
      </c>
      <c r="F22" s="249"/>
      <c r="G22" s="242"/>
      <c r="H22" s="160"/>
      <c r="I22" s="160"/>
      <c r="J22" s="161"/>
      <c r="K22" s="104"/>
      <c r="L22" s="105" t="s">
        <v>172</v>
      </c>
      <c r="M22" s="108">
        <f>E23*K22/100</f>
        <v>0</v>
      </c>
    </row>
    <row r="23" spans="1:13" s="3" customFormat="1" ht="12.95" customHeight="1">
      <c r="A23" s="218" t="s">
        <v>170</v>
      </c>
      <c r="B23" s="249"/>
      <c r="C23" s="249"/>
      <c r="D23" s="249"/>
      <c r="E23" s="175">
        <f>SUM(E19:E22)</f>
        <v>0</v>
      </c>
      <c r="F23" s="249"/>
      <c r="G23" s="243" t="s">
        <v>181</v>
      </c>
      <c r="H23" s="192"/>
      <c r="I23" s="192"/>
      <c r="J23" s="192"/>
      <c r="K23" s="192"/>
      <c r="L23" s="192"/>
      <c r="M23" s="248"/>
    </row>
    <row r="24" spans="1:13" s="3" customFormat="1" ht="12.95" customHeight="1">
      <c r="A24" s="218" t="s">
        <v>183</v>
      </c>
      <c r="B24" s="174"/>
      <c r="C24" s="174"/>
      <c r="D24" s="176"/>
      <c r="E24" s="175">
        <f>SUM(M13:M22)</f>
        <v>0</v>
      </c>
      <c r="F24" s="174"/>
      <c r="G24" s="218"/>
      <c r="H24" s="249"/>
      <c r="I24" s="249"/>
      <c r="J24" s="250"/>
      <c r="K24" s="102"/>
      <c r="L24" s="103" t="s">
        <v>172</v>
      </c>
      <c r="M24" s="107">
        <f>E23*K24/100</f>
        <v>0</v>
      </c>
    </row>
    <row r="25" spans="1:13" s="3" customFormat="1" ht="12.95" customHeight="1" thickBot="1">
      <c r="A25" s="218" t="s">
        <v>184</v>
      </c>
      <c r="B25" s="174"/>
      <c r="C25" s="174"/>
      <c r="D25" s="176"/>
      <c r="E25" s="175">
        <f>SUM(M24:M25)</f>
        <v>0</v>
      </c>
      <c r="F25" s="174"/>
      <c r="G25" s="242"/>
      <c r="H25" s="199"/>
      <c r="I25" s="199"/>
      <c r="J25" s="166"/>
      <c r="K25" s="104"/>
      <c r="L25" s="105" t="s">
        <v>172</v>
      </c>
      <c r="M25" s="108">
        <f>E23*K25/100</f>
        <v>0</v>
      </c>
    </row>
    <row r="26" spans="1:13" s="3" customFormat="1" ht="12.95" customHeight="1" thickBot="1">
      <c r="A26" s="242" t="s">
        <v>185</v>
      </c>
      <c r="B26" s="160"/>
      <c r="C26" s="160"/>
      <c r="D26" s="161"/>
      <c r="E26" s="246">
        <f>SUM(M27:M27)</f>
        <v>0</v>
      </c>
      <c r="F26" s="160"/>
      <c r="G26" s="243" t="s">
        <v>182</v>
      </c>
      <c r="H26" s="244"/>
      <c r="I26" s="244"/>
      <c r="J26" s="244"/>
      <c r="K26" s="244"/>
      <c r="L26" s="244"/>
      <c r="M26" s="245"/>
    </row>
    <row r="27" spans="1:13" s="3" customFormat="1" ht="12.95" customHeight="1" thickBot="1">
      <c r="A27" s="247" t="s">
        <v>186</v>
      </c>
      <c r="B27" s="204"/>
      <c r="C27" s="204"/>
      <c r="D27" s="205"/>
      <c r="E27" s="231">
        <f>SUM(E23:E26)</f>
        <v>0</v>
      </c>
      <c r="F27" s="204"/>
      <c r="G27" s="242"/>
      <c r="H27" s="199"/>
      <c r="I27" s="199"/>
      <c r="J27" s="166"/>
      <c r="K27" s="104"/>
      <c r="L27" s="105" t="s">
        <v>172</v>
      </c>
      <c r="M27" s="108">
        <f>E23*K27/100</f>
        <v>0</v>
      </c>
    </row>
    <row r="28" spans="1:13" s="5" customFormat="1" ht="12.95" customHeight="1">
      <c r="A28" s="232" t="s">
        <v>187</v>
      </c>
      <c r="B28" s="233"/>
      <c r="C28" s="233"/>
      <c r="D28" s="234"/>
      <c r="E28" s="235" t="s">
        <v>188</v>
      </c>
      <c r="F28" s="236"/>
      <c r="G28" s="237"/>
      <c r="H28" s="238" t="s">
        <v>189</v>
      </c>
      <c r="I28" s="233"/>
      <c r="J28" s="233"/>
      <c r="K28" s="233"/>
      <c r="L28" s="233"/>
      <c r="M28" s="239"/>
    </row>
    <row r="29" spans="1:13" s="3" customFormat="1" ht="12.95" customHeight="1">
      <c r="A29" s="240" t="s">
        <v>134</v>
      </c>
      <c r="B29" s="160"/>
      <c r="C29" s="160"/>
      <c r="D29" s="161"/>
      <c r="E29" s="135" t="s">
        <v>190</v>
      </c>
      <c r="F29" s="182"/>
      <c r="G29" s="151"/>
      <c r="H29" s="109" t="s">
        <v>190</v>
      </c>
      <c r="I29" s="199"/>
      <c r="J29" s="160"/>
      <c r="K29" s="160"/>
      <c r="L29" s="160"/>
      <c r="M29" s="241"/>
    </row>
    <row r="30" spans="1:13" s="3" customFormat="1" ht="12.95" customHeight="1">
      <c r="A30" s="224" t="s">
        <v>191</v>
      </c>
      <c r="B30" s="140"/>
      <c r="C30" s="217"/>
      <c r="D30" s="141"/>
      <c r="E30" s="135" t="s">
        <v>191</v>
      </c>
      <c r="F30" s="225"/>
      <c r="G30" s="154"/>
      <c r="H30" s="109" t="s">
        <v>191</v>
      </c>
      <c r="I30" s="217"/>
      <c r="J30" s="140"/>
      <c r="K30" s="140"/>
      <c r="L30" s="140"/>
      <c r="M30" s="226"/>
    </row>
    <row r="31" spans="1:13" s="3" customFormat="1" ht="12.95" customHeight="1">
      <c r="A31" s="227"/>
      <c r="B31" s="140"/>
      <c r="C31" s="140"/>
      <c r="D31" s="141"/>
      <c r="E31" s="229" t="s">
        <v>192</v>
      </c>
      <c r="F31" s="153"/>
      <c r="G31" s="154"/>
      <c r="H31" s="230" t="s">
        <v>192</v>
      </c>
      <c r="I31" s="140"/>
      <c r="J31" s="140"/>
      <c r="K31" s="140"/>
      <c r="L31" s="140"/>
      <c r="M31" s="226"/>
    </row>
    <row r="32" spans="1:13" ht="15">
      <c r="A32" s="228"/>
      <c r="B32" s="140"/>
      <c r="C32" s="140"/>
      <c r="D32" s="141"/>
      <c r="E32" s="155"/>
      <c r="F32" s="153"/>
      <c r="G32" s="154"/>
      <c r="H32" s="163"/>
      <c r="I32" s="140"/>
      <c r="J32" s="140"/>
      <c r="K32" s="140"/>
      <c r="L32" s="140"/>
      <c r="M32" s="226"/>
    </row>
    <row r="33" spans="1:13" s="3" customFormat="1" ht="56.25" customHeight="1" thickBot="1">
      <c r="A33" s="228"/>
      <c r="B33" s="140"/>
      <c r="C33" s="140"/>
      <c r="D33" s="141"/>
      <c r="E33" s="155"/>
      <c r="F33" s="153"/>
      <c r="G33" s="154"/>
      <c r="H33" s="163"/>
      <c r="I33" s="140"/>
      <c r="J33" s="140"/>
      <c r="K33" s="140"/>
      <c r="L33" s="140"/>
      <c r="M33" s="226"/>
    </row>
    <row r="34" spans="1:13" s="3" customFormat="1" ht="12.95" customHeight="1">
      <c r="A34" s="221" t="s">
        <v>193</v>
      </c>
      <c r="B34" s="192"/>
      <c r="C34" s="192"/>
      <c r="D34" s="193"/>
      <c r="E34" s="222">
        <v>21</v>
      </c>
      <c r="F34" s="192"/>
      <c r="G34" s="99" t="s">
        <v>194</v>
      </c>
      <c r="H34" s="223">
        <f>ROUND(E27-H36,0)</f>
        <v>0</v>
      </c>
      <c r="I34" s="192"/>
      <c r="J34" s="192"/>
      <c r="K34" s="192"/>
      <c r="L34" s="192"/>
      <c r="M34" s="110" t="s">
        <v>195</v>
      </c>
    </row>
    <row r="35" spans="1:13" s="3" customFormat="1" ht="12.95" customHeight="1">
      <c r="A35" s="218" t="s">
        <v>196</v>
      </c>
      <c r="B35" s="174"/>
      <c r="C35" s="174"/>
      <c r="D35" s="176"/>
      <c r="E35" s="219">
        <v>21</v>
      </c>
      <c r="F35" s="174"/>
      <c r="G35" s="101" t="s">
        <v>194</v>
      </c>
      <c r="H35" s="220">
        <f>ROUND(H34*E35/100,0)</f>
        <v>0</v>
      </c>
      <c r="I35" s="174"/>
      <c r="J35" s="174"/>
      <c r="K35" s="174"/>
      <c r="L35" s="174"/>
      <c r="M35" s="111" t="s">
        <v>195</v>
      </c>
    </row>
    <row r="36" spans="1:13" s="3" customFormat="1" ht="12.95" customHeight="1">
      <c r="A36" s="218" t="s">
        <v>193</v>
      </c>
      <c r="B36" s="174"/>
      <c r="C36" s="174"/>
      <c r="D36" s="176"/>
      <c r="E36" s="219">
        <v>15</v>
      </c>
      <c r="F36" s="174"/>
      <c r="G36" s="101" t="s">
        <v>194</v>
      </c>
      <c r="H36" s="220">
        <v>0</v>
      </c>
      <c r="I36" s="174"/>
      <c r="J36" s="174"/>
      <c r="K36" s="174"/>
      <c r="L36" s="174"/>
      <c r="M36" s="111" t="s">
        <v>195</v>
      </c>
    </row>
    <row r="37" spans="1:13" s="3" customFormat="1" ht="12.95" customHeight="1">
      <c r="A37" s="218" t="s">
        <v>196</v>
      </c>
      <c r="B37" s="174"/>
      <c r="C37" s="174"/>
      <c r="D37" s="176"/>
      <c r="E37" s="219">
        <v>15</v>
      </c>
      <c r="F37" s="174"/>
      <c r="G37" s="101" t="s">
        <v>194</v>
      </c>
      <c r="H37" s="220">
        <f>ROUND(H36*E37/100,0)</f>
        <v>0</v>
      </c>
      <c r="I37" s="174"/>
      <c r="J37" s="174"/>
      <c r="K37" s="174"/>
      <c r="L37" s="174"/>
      <c r="M37" s="111" t="s">
        <v>195</v>
      </c>
    </row>
    <row r="38" spans="1:13" s="112" customFormat="1" ht="19.5" customHeight="1" thickBot="1">
      <c r="A38" s="214" t="s">
        <v>197</v>
      </c>
      <c r="B38" s="215"/>
      <c r="C38" s="215"/>
      <c r="D38" s="215"/>
      <c r="E38" s="215"/>
      <c r="F38" s="215"/>
      <c r="G38" s="215"/>
      <c r="H38" s="216">
        <f>CEILING(SUM(H34:H37),1)</f>
        <v>0</v>
      </c>
      <c r="I38" s="168"/>
      <c r="J38" s="168"/>
      <c r="K38" s="168"/>
      <c r="L38" s="168"/>
      <c r="M38" s="113" t="s">
        <v>195</v>
      </c>
    </row>
    <row r="39" s="3" customFormat="1" ht="12.95" customHeight="1"/>
    <row r="40" spans="1:13" s="3" customFormat="1" ht="12.95" customHeight="1">
      <c r="A40" s="217" t="s">
        <v>198</v>
      </c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</row>
  </sheetData>
  <sheetProtection password="CC3D" sheet="1" objects="1" scenarios="1"/>
  <mergeCells count="106">
    <mergeCell ref="A4:D4"/>
    <mergeCell ref="E4:J4"/>
    <mergeCell ref="K4:L4"/>
    <mergeCell ref="A5:D5"/>
    <mergeCell ref="E5:J5"/>
    <mergeCell ref="K5:L5"/>
    <mergeCell ref="A1:M1"/>
    <mergeCell ref="A2:D2"/>
    <mergeCell ref="E2:J2"/>
    <mergeCell ref="K2:L2"/>
    <mergeCell ref="A3:D3"/>
    <mergeCell ref="E3:J3"/>
    <mergeCell ref="K3:L3"/>
    <mergeCell ref="A8:C8"/>
    <mergeCell ref="D8:G8"/>
    <mergeCell ref="H8:J8"/>
    <mergeCell ref="K8:M8"/>
    <mergeCell ref="A9:C9"/>
    <mergeCell ref="D9:G9"/>
    <mergeCell ref="H9:I9"/>
    <mergeCell ref="J9:M9"/>
    <mergeCell ref="A6:C6"/>
    <mergeCell ref="D6:G6"/>
    <mergeCell ref="H6:L6"/>
    <mergeCell ref="A7:C7"/>
    <mergeCell ref="D7:G7"/>
    <mergeCell ref="H7:L7"/>
    <mergeCell ref="A10:G10"/>
    <mergeCell ref="H10:M10"/>
    <mergeCell ref="A11:M11"/>
    <mergeCell ref="A12:F12"/>
    <mergeCell ref="G12:M12"/>
    <mergeCell ref="A13:A14"/>
    <mergeCell ref="B13:D13"/>
    <mergeCell ref="E13:F13"/>
    <mergeCell ref="B14:D14"/>
    <mergeCell ref="E14:F14"/>
    <mergeCell ref="G13:J13"/>
    <mergeCell ref="G14:J14"/>
    <mergeCell ref="G15:J15"/>
    <mergeCell ref="G16:J16"/>
    <mergeCell ref="G17:J17"/>
    <mergeCell ref="G18:J18"/>
    <mergeCell ref="A21:D21"/>
    <mergeCell ref="E21:F21"/>
    <mergeCell ref="A22:D22"/>
    <mergeCell ref="E22:F22"/>
    <mergeCell ref="B18:D18"/>
    <mergeCell ref="E18:F18"/>
    <mergeCell ref="A19:D19"/>
    <mergeCell ref="E19:F19"/>
    <mergeCell ref="A20:D20"/>
    <mergeCell ref="E20:F20"/>
    <mergeCell ref="B15:D15"/>
    <mergeCell ref="E15:F15"/>
    <mergeCell ref="B16:D16"/>
    <mergeCell ref="E16:F16"/>
    <mergeCell ref="B17:D17"/>
    <mergeCell ref="E17:F17"/>
    <mergeCell ref="A24:D24"/>
    <mergeCell ref="E24:F24"/>
    <mergeCell ref="A25:D25"/>
    <mergeCell ref="E25:F25"/>
    <mergeCell ref="A26:D26"/>
    <mergeCell ref="E26:F26"/>
    <mergeCell ref="A27:D27"/>
    <mergeCell ref="G19:J19"/>
    <mergeCell ref="G20:J20"/>
    <mergeCell ref="G21:J21"/>
    <mergeCell ref="G22:J22"/>
    <mergeCell ref="G23:M23"/>
    <mergeCell ref="G24:J24"/>
    <mergeCell ref="A23:D23"/>
    <mergeCell ref="E23:F23"/>
    <mergeCell ref="E27:F27"/>
    <mergeCell ref="A28:D28"/>
    <mergeCell ref="E28:G28"/>
    <mergeCell ref="H28:M28"/>
    <mergeCell ref="A29:D29"/>
    <mergeCell ref="F29:G29"/>
    <mergeCell ref="I29:M29"/>
    <mergeCell ref="G25:J25"/>
    <mergeCell ref="G26:M26"/>
    <mergeCell ref="G27:J27"/>
    <mergeCell ref="A34:D34"/>
    <mergeCell ref="E34:F34"/>
    <mergeCell ref="H34:L34"/>
    <mergeCell ref="A35:D35"/>
    <mergeCell ref="E35:F35"/>
    <mergeCell ref="H35:L35"/>
    <mergeCell ref="A30:B30"/>
    <mergeCell ref="C30:D30"/>
    <mergeCell ref="F30:G30"/>
    <mergeCell ref="I30:M30"/>
    <mergeCell ref="A31:D33"/>
    <mergeCell ref="E31:G33"/>
    <mergeCell ref="H31:M33"/>
    <mergeCell ref="A38:G38"/>
    <mergeCell ref="H38:L38"/>
    <mergeCell ref="A40:M40"/>
    <mergeCell ref="A36:D36"/>
    <mergeCell ref="E36:F36"/>
    <mergeCell ref="H36:L36"/>
    <mergeCell ref="A37:D37"/>
    <mergeCell ref="E37:F37"/>
    <mergeCell ref="H37:L3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B31" sqref="B31"/>
    </sheetView>
  </sheetViews>
  <sheetFormatPr defaultColWidth="9.140625" defaultRowHeight="15"/>
  <cols>
    <col min="1" max="1" width="3.8515625" style="0" customWidth="1"/>
    <col min="2" max="2" width="45.140625" style="0" customWidth="1"/>
    <col min="3" max="3" width="20.421875" style="0" customWidth="1"/>
  </cols>
  <sheetData>
    <row r="1" spans="1:3" s="2" customFormat="1" ht="9">
      <c r="A1" s="2" t="s">
        <v>0</v>
      </c>
      <c r="C1" s="2" t="s">
        <v>1</v>
      </c>
    </row>
    <row r="2" spans="1:3" s="2" customFormat="1" ht="9">
      <c r="A2" s="2" t="s">
        <v>325</v>
      </c>
      <c r="C2" s="2" t="s">
        <v>3</v>
      </c>
    </row>
    <row r="3" s="1" customFormat="1" ht="9"/>
    <row r="4" spans="1:3" s="5" customFormat="1" ht="15">
      <c r="A4" s="264" t="s">
        <v>113</v>
      </c>
      <c r="B4" s="140"/>
      <c r="C4" s="140"/>
    </row>
    <row r="5" s="6" customFormat="1" ht="10.5" thickBot="1"/>
    <row r="6" spans="1:3" s="6" customFormat="1" ht="9.75" customHeight="1">
      <c r="A6" s="265" t="s">
        <v>114</v>
      </c>
      <c r="B6" s="267" t="s">
        <v>115</v>
      </c>
      <c r="C6" s="76" t="s">
        <v>17</v>
      </c>
    </row>
    <row r="7" spans="1:3" s="6" customFormat="1" ht="9.75" customHeight="1" thickBot="1">
      <c r="A7" s="266"/>
      <c r="B7" s="268"/>
      <c r="C7" s="77" t="s">
        <v>116</v>
      </c>
    </row>
    <row r="8" spans="1:3" s="20" customFormat="1" ht="11.25">
      <c r="A8" s="78"/>
      <c r="B8" s="80" t="s">
        <v>25</v>
      </c>
      <c r="C8" s="79"/>
    </row>
    <row r="9" spans="1:3" s="20" customFormat="1" ht="11.25">
      <c r="A9" s="81">
        <v>1</v>
      </c>
      <c r="B9" s="34" t="s">
        <v>117</v>
      </c>
      <c r="C9" s="82">
        <f>'ROZPOČET #2'!G23</f>
        <v>0</v>
      </c>
    </row>
    <row r="10" spans="1:3" s="20" customFormat="1" ht="11.25">
      <c r="A10" s="83">
        <v>96</v>
      </c>
      <c r="B10" s="84" t="s">
        <v>120</v>
      </c>
      <c r="C10" s="85">
        <f>'ROZPOČET #2'!G33</f>
        <v>0</v>
      </c>
    </row>
    <row r="11" spans="1:3" s="20" customFormat="1" ht="12" thickBot="1">
      <c r="A11" s="86"/>
      <c r="B11" s="87" t="s">
        <v>121</v>
      </c>
      <c r="C11" s="88">
        <f>SUM(C9:C10)</f>
        <v>0</v>
      </c>
    </row>
    <row r="12" s="6" customFormat="1" ht="10.5" thickBot="1"/>
    <row r="13" spans="1:3" s="20" customFormat="1" ht="12" thickBot="1">
      <c r="A13" s="89"/>
      <c r="B13" s="90" t="s">
        <v>126</v>
      </c>
      <c r="C13" s="91">
        <f>C11</f>
        <v>0</v>
      </c>
    </row>
  </sheetData>
  <sheetProtection password="CC3D" sheet="1" objects="1" scenarios="1"/>
  <mergeCells count="3">
    <mergeCell ref="A4:C4"/>
    <mergeCell ref="A6:A7"/>
    <mergeCell ref="B6:B7"/>
  </mergeCells>
  <printOptions horizontalCentered="1"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">
      <selection activeCell="E39" sqref="E39"/>
    </sheetView>
  </sheetViews>
  <sheetFormatPr defaultColWidth="9.140625" defaultRowHeight="1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7" width="10.57421875" style="0" customWidth="1"/>
    <col min="8" max="9" width="9.00390625" style="0" customWidth="1"/>
  </cols>
  <sheetData>
    <row r="1" spans="1:8" s="2" customFormat="1" ht="9">
      <c r="A1" s="2" t="s">
        <v>0</v>
      </c>
      <c r="H1" s="2" t="s">
        <v>1</v>
      </c>
    </row>
    <row r="2" spans="1:8" s="2" customFormat="1" ht="9">
      <c r="A2" s="2" t="s">
        <v>325</v>
      </c>
      <c r="H2" s="2" t="s">
        <v>3</v>
      </c>
    </row>
    <row r="3" s="1" customFormat="1" ht="9"/>
    <row r="4" spans="1:9" s="4" customFormat="1" ht="15">
      <c r="A4" s="273" t="s">
        <v>4</v>
      </c>
      <c r="B4" s="140"/>
      <c r="C4" s="140"/>
      <c r="D4" s="140"/>
      <c r="E4" s="140"/>
      <c r="F4" s="140"/>
      <c r="G4" s="140"/>
      <c r="H4" s="140"/>
      <c r="I4" s="140"/>
    </row>
    <row r="5" s="6" customFormat="1" ht="10.5" thickBot="1"/>
    <row r="6" spans="1:9" s="6" customFormat="1" ht="9.75" customHeight="1" thickTop="1">
      <c r="A6" s="7" t="s">
        <v>5</v>
      </c>
      <c r="B6" s="274" t="s">
        <v>9</v>
      </c>
      <c r="C6" s="274" t="s">
        <v>11</v>
      </c>
      <c r="D6" s="274" t="s">
        <v>13</v>
      </c>
      <c r="E6" s="274" t="s">
        <v>15</v>
      </c>
      <c r="F6" s="275" t="s">
        <v>17</v>
      </c>
      <c r="G6" s="276"/>
      <c r="H6" s="277" t="s">
        <v>22</v>
      </c>
      <c r="I6" s="278"/>
    </row>
    <row r="7" spans="1:9" s="6" customFormat="1" ht="9.75" customHeight="1">
      <c r="A7" s="8" t="s">
        <v>6</v>
      </c>
      <c r="B7" s="163"/>
      <c r="C7" s="163"/>
      <c r="D7" s="163"/>
      <c r="E7" s="163"/>
      <c r="F7" s="228"/>
      <c r="G7" s="140"/>
      <c r="H7" s="163"/>
      <c r="I7" s="279"/>
    </row>
    <row r="8" spans="1:9" s="6" customFormat="1" ht="9.75" customHeight="1">
      <c r="A8" s="8" t="s">
        <v>7</v>
      </c>
      <c r="B8" s="163"/>
      <c r="C8" s="163"/>
      <c r="D8" s="163"/>
      <c r="E8" s="163"/>
      <c r="F8" s="12" t="s">
        <v>18</v>
      </c>
      <c r="G8" s="14" t="s">
        <v>20</v>
      </c>
      <c r="H8" s="16" t="s">
        <v>18</v>
      </c>
      <c r="I8" s="18" t="s">
        <v>20</v>
      </c>
    </row>
    <row r="9" spans="1:9" s="6" customFormat="1" ht="9.75" customHeight="1" thickBot="1">
      <c r="A9" s="9" t="s">
        <v>8</v>
      </c>
      <c r="B9" s="10" t="s">
        <v>10</v>
      </c>
      <c r="C9" s="10" t="s">
        <v>12</v>
      </c>
      <c r="D9" s="10" t="s">
        <v>14</v>
      </c>
      <c r="E9" s="10" t="s">
        <v>16</v>
      </c>
      <c r="F9" s="13" t="s">
        <v>19</v>
      </c>
      <c r="G9" s="15" t="s">
        <v>21</v>
      </c>
      <c r="H9" s="17" t="s">
        <v>23</v>
      </c>
      <c r="I9" s="19" t="s">
        <v>24</v>
      </c>
    </row>
    <row r="10" spans="1:9" s="21" customFormat="1" ht="12" thickTop="1">
      <c r="A10" s="23"/>
      <c r="B10" s="22"/>
      <c r="C10" s="24" t="s">
        <v>25</v>
      </c>
      <c r="D10" s="22"/>
      <c r="E10" s="22"/>
      <c r="F10" s="25"/>
      <c r="H10" s="26"/>
      <c r="I10" s="27"/>
    </row>
    <row r="11" spans="1:9" s="21" customFormat="1" ht="11.25">
      <c r="A11" s="32"/>
      <c r="B11" s="33" t="s">
        <v>26</v>
      </c>
      <c r="C11" s="34" t="s">
        <v>27</v>
      </c>
      <c r="D11" s="31"/>
      <c r="E11" s="31"/>
      <c r="F11" s="35"/>
      <c r="G11" s="30"/>
      <c r="H11" s="36"/>
      <c r="I11" s="37"/>
    </row>
    <row r="12" spans="1:9" s="6" customFormat="1" ht="9.75">
      <c r="A12" s="38">
        <v>1</v>
      </c>
      <c r="B12" s="39" t="s">
        <v>208</v>
      </c>
      <c r="C12" s="40" t="s">
        <v>209</v>
      </c>
      <c r="D12" s="41" t="s">
        <v>30</v>
      </c>
      <c r="E12" s="48">
        <v>321</v>
      </c>
      <c r="F12" s="138"/>
      <c r="G12" s="43">
        <f>E12*F12</f>
        <v>0</v>
      </c>
      <c r="H12" s="42">
        <v>0</v>
      </c>
      <c r="I12" s="44">
        <f>E12*H12</f>
        <v>0</v>
      </c>
    </row>
    <row r="13" spans="1:9" s="6" customFormat="1" ht="9.75">
      <c r="A13" s="38">
        <f>A12+1</f>
        <v>2</v>
      </c>
      <c r="B13" s="39" t="s">
        <v>210</v>
      </c>
      <c r="C13" s="40" t="s">
        <v>211</v>
      </c>
      <c r="D13" s="41" t="s">
        <v>84</v>
      </c>
      <c r="E13" s="42">
        <v>577.8000000000001</v>
      </c>
      <c r="F13" s="138"/>
      <c r="G13" s="43">
        <f>E13*F13</f>
        <v>0</v>
      </c>
      <c r="H13" s="42">
        <v>1</v>
      </c>
      <c r="I13" s="44">
        <f>E13*H13</f>
        <v>577.8000000000001</v>
      </c>
    </row>
    <row r="14" spans="1:9" s="6" customFormat="1" ht="9.75" customHeight="1">
      <c r="A14" s="11"/>
      <c r="B14" s="47" t="s">
        <v>31</v>
      </c>
      <c r="C14" s="269" t="s">
        <v>326</v>
      </c>
      <c r="D14" s="270"/>
      <c r="E14" s="270"/>
      <c r="F14" s="270"/>
      <c r="G14" s="270"/>
      <c r="H14" s="270"/>
      <c r="I14" s="271"/>
    </row>
    <row r="15" spans="1:9" s="6" customFormat="1" ht="9.75">
      <c r="A15" s="38">
        <f>A13+1</f>
        <v>3</v>
      </c>
      <c r="B15" s="39" t="s">
        <v>213</v>
      </c>
      <c r="C15" s="40" t="s">
        <v>214</v>
      </c>
      <c r="D15" s="41" t="s">
        <v>84</v>
      </c>
      <c r="E15" s="42">
        <v>176.55</v>
      </c>
      <c r="F15" s="138"/>
      <c r="G15" s="43">
        <f>E15*F15</f>
        <v>0</v>
      </c>
      <c r="H15" s="42">
        <v>1</v>
      </c>
      <c r="I15" s="44">
        <f>E15*H15</f>
        <v>176.55</v>
      </c>
    </row>
    <row r="16" spans="1:9" s="6" customFormat="1" ht="9.75" customHeight="1">
      <c r="A16" s="11"/>
      <c r="B16" s="47" t="s">
        <v>31</v>
      </c>
      <c r="C16" s="269" t="s">
        <v>327</v>
      </c>
      <c r="D16" s="270"/>
      <c r="E16" s="270"/>
      <c r="F16" s="270"/>
      <c r="G16" s="270"/>
      <c r="H16" s="270"/>
      <c r="I16" s="271"/>
    </row>
    <row r="17" spans="1:9" s="6" customFormat="1" ht="9.75">
      <c r="A17" s="38">
        <f>A15+1</f>
        <v>4</v>
      </c>
      <c r="B17" s="39" t="s">
        <v>43</v>
      </c>
      <c r="C17" s="40" t="s">
        <v>44</v>
      </c>
      <c r="D17" s="41" t="s">
        <v>41</v>
      </c>
      <c r="E17" s="49">
        <v>110.69</v>
      </c>
      <c r="F17" s="138"/>
      <c r="G17" s="43">
        <f>E17*F17</f>
        <v>0</v>
      </c>
      <c r="H17" s="42">
        <v>0</v>
      </c>
      <c r="I17" s="44">
        <f>E17*H17</f>
        <v>0</v>
      </c>
    </row>
    <row r="18" spans="1:9" s="6" customFormat="1" ht="9.75">
      <c r="A18" s="38">
        <f>A17+1</f>
        <v>5</v>
      </c>
      <c r="B18" s="39" t="s">
        <v>216</v>
      </c>
      <c r="C18" s="40" t="s">
        <v>217</v>
      </c>
      <c r="D18" s="41" t="s">
        <v>84</v>
      </c>
      <c r="E18" s="42">
        <v>36.52770000000001</v>
      </c>
      <c r="F18" s="138"/>
      <c r="G18" s="43">
        <f>E18*F18</f>
        <v>0</v>
      </c>
      <c r="H18" s="42">
        <v>1</v>
      </c>
      <c r="I18" s="44">
        <f>E18*H18</f>
        <v>36.52770000000001</v>
      </c>
    </row>
    <row r="19" spans="1:9" s="6" customFormat="1" ht="9.75" customHeight="1">
      <c r="A19" s="11"/>
      <c r="B19" s="47" t="s">
        <v>31</v>
      </c>
      <c r="C19" s="269" t="s">
        <v>328</v>
      </c>
      <c r="D19" s="270"/>
      <c r="E19" s="270"/>
      <c r="F19" s="270"/>
      <c r="G19" s="270"/>
      <c r="H19" s="270"/>
      <c r="I19" s="271"/>
    </row>
    <row r="20" spans="1:9" s="6" customFormat="1" ht="9.75">
      <c r="A20" s="38">
        <f>A18+1</f>
        <v>6</v>
      </c>
      <c r="B20" s="39" t="s">
        <v>45</v>
      </c>
      <c r="C20" s="40" t="s">
        <v>46</v>
      </c>
      <c r="D20" s="41" t="s">
        <v>41</v>
      </c>
      <c r="E20" s="49">
        <v>110.69</v>
      </c>
      <c r="F20" s="138"/>
      <c r="G20" s="43">
        <f>E20*F20</f>
        <v>0</v>
      </c>
      <c r="H20" s="42">
        <v>0</v>
      </c>
      <c r="I20" s="44">
        <f>E20*H20</f>
        <v>0</v>
      </c>
    </row>
    <row r="21" spans="1:9" s="6" customFormat="1" ht="9.75">
      <c r="A21" s="38">
        <f>A20+1</f>
        <v>7</v>
      </c>
      <c r="B21" s="39" t="s">
        <v>47</v>
      </c>
      <c r="C21" s="40" t="s">
        <v>48</v>
      </c>
      <c r="D21" s="41" t="s">
        <v>49</v>
      </c>
      <c r="E21" s="50">
        <v>3.3207</v>
      </c>
      <c r="F21" s="138"/>
      <c r="G21" s="43">
        <f>E21*F21</f>
        <v>0</v>
      </c>
      <c r="H21" s="42">
        <v>0.001</v>
      </c>
      <c r="I21" s="44">
        <f>E21*H21</f>
        <v>0.0033207</v>
      </c>
    </row>
    <row r="22" spans="1:9" s="6" customFormat="1" ht="9.75" customHeight="1">
      <c r="A22" s="11"/>
      <c r="B22" s="47" t="s">
        <v>31</v>
      </c>
      <c r="C22" s="269" t="s">
        <v>329</v>
      </c>
      <c r="D22" s="270"/>
      <c r="E22" s="270"/>
      <c r="F22" s="270"/>
      <c r="G22" s="270"/>
      <c r="H22" s="270"/>
      <c r="I22" s="271"/>
    </row>
    <row r="23" spans="1:9" s="21" customFormat="1" ht="11.25">
      <c r="A23" s="58"/>
      <c r="B23" s="59">
        <v>1</v>
      </c>
      <c r="C23" s="60" t="s">
        <v>51</v>
      </c>
      <c r="D23" s="61"/>
      <c r="E23" s="61"/>
      <c r="F23" s="62"/>
      <c r="G23" s="63">
        <f>SUM(G12:G22)</f>
        <v>0</v>
      </c>
      <c r="H23" s="64"/>
      <c r="I23" s="65">
        <f>SUM(I12:I22)</f>
        <v>790.8810207000001</v>
      </c>
    </row>
    <row r="24" spans="1:9" s="21" customFormat="1" ht="11.25">
      <c r="A24" s="32"/>
      <c r="B24" s="33" t="s">
        <v>78</v>
      </c>
      <c r="C24" s="34" t="s">
        <v>79</v>
      </c>
      <c r="D24" s="31"/>
      <c r="E24" s="31"/>
      <c r="F24" s="35"/>
      <c r="G24" s="30"/>
      <c r="H24" s="36"/>
      <c r="I24" s="37"/>
    </row>
    <row r="25" spans="1:9" s="6" customFormat="1" ht="9.75">
      <c r="A25" s="38">
        <f>A21+1</f>
        <v>8</v>
      </c>
      <c r="B25" s="39" t="s">
        <v>246</v>
      </c>
      <c r="C25" s="40" t="s">
        <v>274</v>
      </c>
      <c r="D25" s="41" t="s">
        <v>248</v>
      </c>
      <c r="E25" s="42">
        <v>2311.16</v>
      </c>
      <c r="F25" s="138"/>
      <c r="G25" s="43">
        <f>E25*F25</f>
        <v>0</v>
      </c>
      <c r="H25" s="42">
        <v>0.5700458399999999</v>
      </c>
      <c r="I25" s="44">
        <f>E25*H25</f>
        <v>1317.4671435743996</v>
      </c>
    </row>
    <row r="26" spans="1:9" s="6" customFormat="1" ht="9.75" customHeight="1">
      <c r="A26" s="11"/>
      <c r="B26" s="47" t="s">
        <v>31</v>
      </c>
      <c r="C26" s="269" t="s">
        <v>330</v>
      </c>
      <c r="D26" s="270"/>
      <c r="E26" s="270"/>
      <c r="F26" s="270"/>
      <c r="G26" s="270"/>
      <c r="H26" s="270"/>
      <c r="I26" s="271"/>
    </row>
    <row r="27" spans="1:9" s="6" customFormat="1" ht="9.75">
      <c r="A27" s="38">
        <f>A25+1</f>
        <v>9</v>
      </c>
      <c r="B27" s="39" t="s">
        <v>82</v>
      </c>
      <c r="C27" s="40" t="s">
        <v>252</v>
      </c>
      <c r="D27" s="41" t="s">
        <v>84</v>
      </c>
      <c r="E27" s="42">
        <v>1317.3611999999998</v>
      </c>
      <c r="F27" s="138"/>
      <c r="G27" s="43">
        <f>E27*F27</f>
        <v>0</v>
      </c>
      <c r="H27" s="42">
        <v>0</v>
      </c>
      <c r="I27" s="44">
        <f>E27*H27</f>
        <v>0</v>
      </c>
    </row>
    <row r="28" spans="1:9" s="6" customFormat="1" ht="9.75" customHeight="1">
      <c r="A28" s="11"/>
      <c r="B28" s="47" t="s">
        <v>31</v>
      </c>
      <c r="C28" s="269" t="s">
        <v>331</v>
      </c>
      <c r="D28" s="270"/>
      <c r="E28" s="270"/>
      <c r="F28" s="270"/>
      <c r="G28" s="270"/>
      <c r="H28" s="270"/>
      <c r="I28" s="271"/>
    </row>
    <row r="29" spans="1:9" s="6" customFormat="1" ht="9.75">
      <c r="A29" s="38">
        <f>A27+1</f>
        <v>10</v>
      </c>
      <c r="B29" s="39" t="s">
        <v>86</v>
      </c>
      <c r="C29" s="40" t="s">
        <v>254</v>
      </c>
      <c r="D29" s="41" t="s">
        <v>84</v>
      </c>
      <c r="E29" s="42">
        <v>6586.805</v>
      </c>
      <c r="F29" s="138"/>
      <c r="G29" s="43">
        <f>E29*F29</f>
        <v>0</v>
      </c>
      <c r="H29" s="42">
        <v>0</v>
      </c>
      <c r="I29" s="44">
        <f>E29*H29</f>
        <v>0</v>
      </c>
    </row>
    <row r="30" spans="1:9" s="6" customFormat="1" ht="9.75" customHeight="1">
      <c r="A30" s="11"/>
      <c r="B30" s="47" t="s">
        <v>31</v>
      </c>
      <c r="C30" s="269" t="s">
        <v>332</v>
      </c>
      <c r="D30" s="270"/>
      <c r="E30" s="270"/>
      <c r="F30" s="270"/>
      <c r="G30" s="270"/>
      <c r="H30" s="270"/>
      <c r="I30" s="271"/>
    </row>
    <row r="31" spans="1:9" s="6" customFormat="1" ht="9.75">
      <c r="A31" s="38">
        <f>A29+1</f>
        <v>11</v>
      </c>
      <c r="B31" s="39" t="s">
        <v>89</v>
      </c>
      <c r="C31" s="40" t="s">
        <v>256</v>
      </c>
      <c r="D31" s="41" t="s">
        <v>84</v>
      </c>
      <c r="E31" s="42">
        <v>1317.3611999999998</v>
      </c>
      <c r="F31" s="138"/>
      <c r="G31" s="43">
        <f>E31*F31</f>
        <v>0</v>
      </c>
      <c r="H31" s="42">
        <v>0</v>
      </c>
      <c r="I31" s="44">
        <f>E31*H31</f>
        <v>0</v>
      </c>
    </row>
    <row r="32" spans="1:9" s="6" customFormat="1" ht="9.75" customHeight="1">
      <c r="A32" s="11"/>
      <c r="B32" s="47" t="s">
        <v>31</v>
      </c>
      <c r="C32" s="269" t="s">
        <v>331</v>
      </c>
      <c r="D32" s="270"/>
      <c r="E32" s="270"/>
      <c r="F32" s="270"/>
      <c r="G32" s="270"/>
      <c r="H32" s="270"/>
      <c r="I32" s="271"/>
    </row>
    <row r="33" spans="1:9" s="21" customFormat="1" ht="12" thickBot="1">
      <c r="A33" s="51"/>
      <c r="B33" s="53">
        <v>96</v>
      </c>
      <c r="C33" s="54" t="s">
        <v>91</v>
      </c>
      <c r="D33" s="52"/>
      <c r="E33" s="52"/>
      <c r="F33" s="55"/>
      <c r="G33" s="66">
        <f>SUM(G25:G32)</f>
        <v>0</v>
      </c>
      <c r="H33" s="56"/>
      <c r="I33" s="57">
        <f>SUM(I25:I32)</f>
        <v>1317.4671435743996</v>
      </c>
    </row>
    <row r="34" spans="1:9" ht="15.75" thickBot="1">
      <c r="A34" s="67"/>
      <c r="B34" s="67"/>
      <c r="C34" s="67"/>
      <c r="D34" s="67"/>
      <c r="E34" s="67"/>
      <c r="F34" s="67"/>
      <c r="G34" s="67"/>
      <c r="H34" s="67"/>
      <c r="I34" s="67"/>
    </row>
    <row r="35" spans="1:9" s="21" customFormat="1" ht="15.75" thickBot="1">
      <c r="A35" s="70"/>
      <c r="B35" s="71"/>
      <c r="C35" s="73" t="s">
        <v>112</v>
      </c>
      <c r="D35" s="72"/>
      <c r="E35" s="72"/>
      <c r="F35" s="72"/>
      <c r="G35" s="72"/>
      <c r="H35" s="272">
        <f>'KRYCÍ LIST #2'!E19</f>
        <v>0</v>
      </c>
      <c r="I35" s="190"/>
    </row>
  </sheetData>
  <sheetProtection password="CC3D" sheet="1" objects="1" scenarios="1"/>
  <mergeCells count="16">
    <mergeCell ref="A4:I4"/>
    <mergeCell ref="B6:B8"/>
    <mergeCell ref="C6:C8"/>
    <mergeCell ref="D6:D8"/>
    <mergeCell ref="E6:E8"/>
    <mergeCell ref="F6:G7"/>
    <mergeCell ref="H6:I7"/>
    <mergeCell ref="C30:I30"/>
    <mergeCell ref="C32:I32"/>
    <mergeCell ref="H35:I35"/>
    <mergeCell ref="C14:I14"/>
    <mergeCell ref="C16:I16"/>
    <mergeCell ref="C19:I19"/>
    <mergeCell ref="C22:I22"/>
    <mergeCell ref="C26:I26"/>
    <mergeCell ref="C28:I28"/>
  </mergeCells>
  <printOptions horizontalCentered="1"/>
  <pageMargins left="0.7" right="0.7" top="0.787401575" bottom="0.787401575" header="0.3" footer="0.3"/>
  <pageSetup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2018-09-18T12:06:55Z</dcterms:created>
  <dcterms:modified xsi:type="dcterms:W3CDTF">2018-09-19T09:41:03Z</dcterms:modified>
  <cp:category/>
  <cp:version/>
  <cp:contentType/>
  <cp:contentStatus/>
</cp:coreProperties>
</file>