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375" yWindow="495" windowWidth="12165" windowHeight="6495" activeTab="0"/>
  </bookViews>
  <sheets>
    <sheet name="Rekapitulace stavby" sheetId="1" r:id="rId1"/>
    <sheet name="stav - Stavební část" sheetId="2" r:id="rId2"/>
    <sheet name="zti - ZDRAVOTNĚ TECHNICKÉ..." sheetId="3" r:id="rId3"/>
    <sheet name="el - Elektroinstalace" sheetId="4" r:id="rId4"/>
    <sheet name="MaR - Měření a regulace" sheetId="5" r:id="rId5"/>
    <sheet name="vzd - Vzduchotechnika" sheetId="6" r:id="rId6"/>
    <sheet name="brod - Brodítka - část nerez" sheetId="7" r:id="rId7"/>
    <sheet name="nerez - Víceúčelový venko..." sheetId="8" r:id="rId8"/>
    <sheet name="stav pd - Stavební práce ..." sheetId="9" r:id="rId9"/>
    <sheet name="brod - Brodítka - část nerez_01" sheetId="10" r:id="rId10"/>
    <sheet name="nerez - Dětský venkovní n..." sheetId="11" r:id="rId11"/>
    <sheet name="stav pd - Stavební práce ..._01" sheetId="12" r:id="rId12"/>
    <sheet name="stav - Stavební část_01" sheetId="13" r:id="rId13"/>
    <sheet name="el - Elektroinstalace_01" sheetId="14" r:id="rId14"/>
    <sheet name="vzd - Vzduchotechnika_01" sheetId="15" r:id="rId15"/>
    <sheet name="stav - Stavební část_02" sheetId="16" r:id="rId16"/>
    <sheet name="stav - Stavební část_03" sheetId="17" r:id="rId17"/>
    <sheet name="so10 - SO 10 – PŘÍPRAVA Ú..." sheetId="18" r:id="rId18"/>
    <sheet name="so11 - SO 11 – ZPEVNĚNÉ P..." sheetId="19" r:id="rId19"/>
    <sheet name="so12 - SO 12 – OPLOCENÍ" sheetId="20" r:id="rId20"/>
    <sheet name="mob - Mobiliář" sheetId="21" r:id="rId21"/>
    <sheet name="su - Sadové úpravy" sheetId="22" r:id="rId22"/>
    <sheet name="so20 - SO 20 – KANALIZACE" sheetId="23" r:id="rId23"/>
    <sheet name="so21 - SO 21 – VODOVOD" sheetId="24" r:id="rId24"/>
    <sheet name="so22 - SO 22 – ROZVODY EL..." sheetId="25" r:id="rId25"/>
    <sheet name="so24 - SO 24 – ELEKTRONIC..." sheetId="26" r:id="rId26"/>
    <sheet name="ps01 - PS 01 - TECHNOLOGIE" sheetId="27" r:id="rId27"/>
    <sheet name="vrn - Vedlejší a ostatní ..." sheetId="28" r:id="rId28"/>
    <sheet name="Pokyny pro vyplnění" sheetId="29" r:id="rId29"/>
  </sheets>
  <definedNames>
    <definedName name="_xlnm._FilterDatabase" localSheetId="6" hidden="1">'brod - Brodítka - část nerez'!$C$83:$K$90</definedName>
    <definedName name="_xlnm._FilterDatabase" localSheetId="9" hidden="1">'brod - Brodítka - část nerez_01'!$C$83:$K$90</definedName>
    <definedName name="_xlnm._FilterDatabase" localSheetId="3" hidden="1">'el - Elektroinstalace'!$C$83:$K$88</definedName>
    <definedName name="_xlnm._FilterDatabase" localSheetId="13" hidden="1">'el - Elektroinstalace_01'!$C$83:$K$88</definedName>
    <definedName name="_xlnm._FilterDatabase" localSheetId="4" hidden="1">'MaR - Měření a regulace'!$C$83:$K$88</definedName>
    <definedName name="_xlnm._FilterDatabase" localSheetId="20" hidden="1">'mob - Mobiliář'!$C$87:$K$121</definedName>
    <definedName name="_xlnm._FilterDatabase" localSheetId="10" hidden="1">'nerez - Dětský venkovní n...'!$C$83:$K$88</definedName>
    <definedName name="_xlnm._FilterDatabase" localSheetId="7" hidden="1">'nerez - Víceúčelový venko...'!$C$83:$K$88</definedName>
    <definedName name="_xlnm._FilterDatabase" localSheetId="26" hidden="1">'ps01 - PS 01 - TECHNOLOGIE'!$C$77:$K$82</definedName>
    <definedName name="_xlnm._FilterDatabase" localSheetId="17" hidden="1">'so10 - SO 10 – PŘÍPRAVA Ú...'!$C$80:$K$154</definedName>
    <definedName name="_xlnm._FilterDatabase" localSheetId="18" hidden="1">'so11 - SO 11 – ZPEVNĚNÉ P...'!$C$83:$K$148</definedName>
    <definedName name="_xlnm._FilterDatabase" localSheetId="19" hidden="1">'so12 - SO 12 – OPLOCENÍ'!$C$82:$K$207</definedName>
    <definedName name="_xlnm._FilterDatabase" localSheetId="22" hidden="1">'so20 - SO 20 – KANALIZACE'!$C$77:$K$84</definedName>
    <definedName name="_xlnm._FilterDatabase" localSheetId="23" hidden="1">'so21 - SO 21 – VODOVOD'!$C$77:$K$82</definedName>
    <definedName name="_xlnm._FilterDatabase" localSheetId="24" hidden="1">'so22 - SO 22 – ROZVODY EL...'!$C$77:$K$82</definedName>
    <definedName name="_xlnm._FilterDatabase" localSheetId="25" hidden="1">'so24 - SO 24 – ELEKTRONIC...'!$C$77:$K$82</definedName>
    <definedName name="_xlnm._FilterDatabase" localSheetId="1" hidden="1">'stav - Stavební část'!$C$105:$K$836</definedName>
    <definedName name="_xlnm._FilterDatabase" localSheetId="12" hidden="1">'stav - Stavební část_01'!$C$98:$K$560</definedName>
    <definedName name="_xlnm._FilterDatabase" localSheetId="15" hidden="1">'stav - Stavební část_02'!$C$91:$K$270</definedName>
    <definedName name="_xlnm._FilterDatabase" localSheetId="16" hidden="1">'stav - Stavební část_03'!$C$88:$K$131</definedName>
    <definedName name="_xlnm._FilterDatabase" localSheetId="8" hidden="1">'stav pd - Stavební práce ...'!$C$89:$K$271</definedName>
    <definedName name="_xlnm._FilterDatabase" localSheetId="11" hidden="1">'stav pd - Stavební práce ..._01'!$C$89:$K$206</definedName>
    <definedName name="_xlnm._FilterDatabase" localSheetId="21" hidden="1">'su - Sadové úpravy'!$C$88:$K$203</definedName>
    <definedName name="_xlnm._FilterDatabase" localSheetId="27" hidden="1">'vrn - Vedlejší a ostatní ...'!$C$81:$K$115</definedName>
    <definedName name="_xlnm._FilterDatabase" localSheetId="5" hidden="1">'vzd - Vzduchotechnika'!$C$83:$K$88</definedName>
    <definedName name="_xlnm._FilterDatabase" localSheetId="14" hidden="1">'vzd - Vzduchotechnika_01'!$C$83:$K$88</definedName>
    <definedName name="_xlnm._FilterDatabase" localSheetId="2" hidden="1">'zti - ZDRAVOTNĚ TECHNICKÉ...'!$C$91:$K$350</definedName>
    <definedName name="_xlnm.Print_Area" localSheetId="6">'brod - Brodítka - část nerez'!$C$4:$J$38,'brod - Brodítka - část nerez'!$C$44:$J$63,'brod - Brodítka - část nerez'!$C$69:$K$90</definedName>
    <definedName name="_xlnm.Print_Area" localSheetId="9">'brod - Brodítka - část nerez_01'!$C$4:$J$38,'brod - Brodítka - část nerez_01'!$C$44:$J$63,'brod - Brodítka - část nerez_01'!$C$69:$K$90</definedName>
    <definedName name="_xlnm.Print_Area" localSheetId="3">'el - Elektroinstalace'!$C$4:$J$38,'el - Elektroinstalace'!$C$44:$J$63,'el - Elektroinstalace'!$C$69:$K$88</definedName>
    <definedName name="_xlnm.Print_Area" localSheetId="13">'el - Elektroinstalace_01'!$C$4:$J$38,'el - Elektroinstalace_01'!$C$44:$J$63,'el - Elektroinstalace_01'!$C$69:$K$88</definedName>
    <definedName name="_xlnm.Print_Area" localSheetId="4">'MaR - Měření a regulace'!$C$4:$J$38,'MaR - Měření a regulace'!$C$44:$J$63,'MaR - Měření a regulace'!$C$69:$K$88</definedName>
    <definedName name="_xlnm.Print_Area" localSheetId="20">'mob - Mobiliář'!$C$4:$J$38,'mob - Mobiliář'!$C$44:$J$67,'mob - Mobiliář'!$C$73:$K$121</definedName>
    <definedName name="_xlnm.Print_Area" localSheetId="10">'nerez - Dětský venkovní n...'!$C$4:$J$38,'nerez - Dětský venkovní n...'!$C$44:$J$63,'nerez - Dětský venkovní n...'!$C$69:$K$88</definedName>
    <definedName name="_xlnm.Print_Area" localSheetId="7">'nerez - Víceúčelový venko...'!$C$4:$J$38,'nerez - Víceúčelový venko...'!$C$44:$J$63,'nerez - Víceúčelový venko...'!$C$69:$K$88</definedName>
    <definedName name="_xlnm.Print_Area" localSheetId="28">'Pokyny pro vyplnění'!$B$2:$K$69,'Pokyny pro vyplnění'!$B$72:$K$116,'Pokyny pro vyplnění'!$B$119:$K$188,'Pokyny pro vyplnění'!$B$196:$K$216</definedName>
    <definedName name="_xlnm.Print_Area" localSheetId="26">'ps01 - PS 01 - TECHNOLOGIE'!$C$4:$J$36,'ps01 - PS 01 - TECHNOLOGIE'!$C$42:$J$59,'ps01 - PS 01 - TECHNOLOGIE'!$C$65:$K$82</definedName>
    <definedName name="_xlnm.Print_Area" localSheetId="0">'Rekapitulace stavby'!$D$4:$AO$33,'Rekapitulace stavby'!$C$39:$AQ$86</definedName>
    <definedName name="_xlnm.Print_Area" localSheetId="17">'so10 - SO 10 – PŘÍPRAVA Ú...'!$C$4:$J$36,'so10 - SO 10 – PŘÍPRAVA Ú...'!$C$42:$J$62,'so10 - SO 10 – PŘÍPRAVA Ú...'!$C$68:$K$154</definedName>
    <definedName name="_xlnm.Print_Area" localSheetId="18">'so11 - SO 11 – ZPEVNĚNÉ P...'!$C$4:$J$36,'so11 - SO 11 – ZPEVNĚNÉ P...'!$C$42:$J$65,'so11 - SO 11 – ZPEVNĚNÉ P...'!$C$71:$K$148</definedName>
    <definedName name="_xlnm.Print_Area" localSheetId="19">'so12 - SO 12 – OPLOCENÍ'!$C$4:$J$36,'so12 - SO 12 – OPLOCENÍ'!$C$42:$J$64,'so12 - SO 12 – OPLOCENÍ'!$C$70:$K$207</definedName>
    <definedName name="_xlnm.Print_Area" localSheetId="22">'so20 - SO 20 – KANALIZACE'!$C$4:$J$36,'so20 - SO 20 – KANALIZACE'!$C$42:$J$59,'so20 - SO 20 – KANALIZACE'!$C$65:$K$84</definedName>
    <definedName name="_xlnm.Print_Area" localSheetId="23">'so21 - SO 21 – VODOVOD'!$C$4:$J$36,'so21 - SO 21 – VODOVOD'!$C$42:$J$59,'so21 - SO 21 – VODOVOD'!$C$65:$K$82</definedName>
    <definedName name="_xlnm.Print_Area" localSheetId="24">'so22 - SO 22 – ROZVODY EL...'!$C$4:$J$36,'so22 - SO 22 – ROZVODY EL...'!$C$42:$J$59,'so22 - SO 22 – ROZVODY EL...'!$C$65:$K$82</definedName>
    <definedName name="_xlnm.Print_Area" localSheetId="25">'so24 - SO 24 – ELEKTRONIC...'!$C$4:$J$36,'so24 - SO 24 – ELEKTRONIC...'!$C$42:$J$59,'so24 - SO 24 – ELEKTRONIC...'!$C$65:$K$82</definedName>
    <definedName name="_xlnm.Print_Area" localSheetId="1">'stav - Stavební část'!$C$4:$J$38,'stav - Stavební část'!$C$44:$J$85,'stav - Stavební část'!$C$91:$K$836</definedName>
    <definedName name="_xlnm.Print_Area" localSheetId="12">'stav - Stavební část_01'!$C$4:$J$38,'stav - Stavební část_01'!$C$44:$J$78,'stav - Stavební část_01'!$C$84:$K$560</definedName>
    <definedName name="_xlnm.Print_Area" localSheetId="15">'stav - Stavební část_02'!$C$4:$J$38,'stav - Stavební část_02'!$C$44:$J$71,'stav - Stavební část_02'!$C$77:$K$270</definedName>
    <definedName name="_xlnm.Print_Area" localSheetId="16">'stav - Stavební část_03'!$C$4:$J$38,'stav - Stavební část_03'!$C$44:$J$68,'stav - Stavební část_03'!$C$74:$K$131</definedName>
    <definedName name="_xlnm.Print_Area" localSheetId="8">'stav pd - Stavební práce ...'!$C$4:$J$38,'stav pd - Stavební práce ...'!$C$44:$J$69,'stav pd - Stavební práce ...'!$C$75:$K$271</definedName>
    <definedName name="_xlnm.Print_Area" localSheetId="11">'stav pd - Stavební práce ..._01'!$C$4:$J$38,'stav pd - Stavební práce ..._01'!$C$44:$J$69,'stav pd - Stavební práce ..._01'!$C$75:$K$206</definedName>
    <definedName name="_xlnm.Print_Area" localSheetId="21">'su - Sadové úpravy'!$C$4:$J$38,'su - Sadové úpravy'!$C$44:$J$68,'su - Sadové úpravy'!$C$74:$K$203</definedName>
    <definedName name="_xlnm.Print_Area" localSheetId="27">'vrn - Vedlejší a ostatní ...'!$C$4:$J$36,'vrn - Vedlejší a ostatní ...'!$C$42:$J$63,'vrn - Vedlejší a ostatní ...'!$C$69:$K$115</definedName>
    <definedName name="_xlnm.Print_Area" localSheetId="5">'vzd - Vzduchotechnika'!$C$4:$J$38,'vzd - Vzduchotechnika'!$C$44:$J$63,'vzd - Vzduchotechnika'!$C$69:$K$88</definedName>
    <definedName name="_xlnm.Print_Area" localSheetId="14">'vzd - Vzduchotechnika_01'!$C$4:$J$38,'vzd - Vzduchotechnika_01'!$C$44:$J$63,'vzd - Vzduchotechnika_01'!$C$69:$K$88</definedName>
    <definedName name="_xlnm.Print_Area" localSheetId="2">'zti - ZDRAVOTNĚ TECHNICKÉ...'!$C$4:$J$38,'zti - ZDRAVOTNĚ TECHNICKÉ...'!$C$44:$J$71,'zti - ZDRAVOTNĚ TECHNICKÉ...'!$C$77:$K$350</definedName>
    <definedName name="_xlnm.Print_Titles" localSheetId="0">'Rekapitulace stavby'!$49:$49</definedName>
    <definedName name="_xlnm.Print_Titles" localSheetId="1">'stav - Stavební část'!$105:$105</definedName>
    <definedName name="_xlnm.Print_Titles" localSheetId="2">'zti - ZDRAVOTNĚ TECHNICKÉ...'!$91:$91</definedName>
    <definedName name="_xlnm.Print_Titles" localSheetId="3">'el - Elektroinstalace'!$83:$83</definedName>
    <definedName name="_xlnm.Print_Titles" localSheetId="4">'MaR - Měření a regulace'!$83:$83</definedName>
    <definedName name="_xlnm.Print_Titles" localSheetId="5">'vzd - Vzduchotechnika'!$83:$83</definedName>
    <definedName name="_xlnm.Print_Titles" localSheetId="6">'brod - Brodítka - část nerez'!$83:$83</definedName>
    <definedName name="_xlnm.Print_Titles" localSheetId="7">'nerez - Víceúčelový venko...'!$83:$83</definedName>
    <definedName name="_xlnm.Print_Titles" localSheetId="8">'stav pd - Stavební práce ...'!$89:$89</definedName>
    <definedName name="_xlnm.Print_Titles" localSheetId="9">'brod - Brodítka - část nerez_01'!$83:$83</definedName>
    <definedName name="_xlnm.Print_Titles" localSheetId="10">'nerez - Dětský venkovní n...'!$83:$83</definedName>
    <definedName name="_xlnm.Print_Titles" localSheetId="11">'stav pd - Stavební práce ..._01'!$89:$89</definedName>
    <definedName name="_xlnm.Print_Titles" localSheetId="12">'stav - Stavební část_01'!$98:$98</definedName>
    <definedName name="_xlnm.Print_Titles" localSheetId="13">'el - Elektroinstalace_01'!$83:$83</definedName>
    <definedName name="_xlnm.Print_Titles" localSheetId="14">'vzd - Vzduchotechnika_01'!$83:$83</definedName>
    <definedName name="_xlnm.Print_Titles" localSheetId="15">'stav - Stavební část_02'!$91:$91</definedName>
    <definedName name="_xlnm.Print_Titles" localSheetId="16">'stav - Stavební část_03'!$88:$88</definedName>
    <definedName name="_xlnm.Print_Titles" localSheetId="17">'so10 - SO 10 – PŘÍPRAVA Ú...'!$80:$80</definedName>
    <definedName name="_xlnm.Print_Titles" localSheetId="18">'so11 - SO 11 – ZPEVNĚNÉ P...'!$83:$83</definedName>
    <definedName name="_xlnm.Print_Titles" localSheetId="19">'so12 - SO 12 – OPLOCENÍ'!$82:$82</definedName>
    <definedName name="_xlnm.Print_Titles" localSheetId="20">'mob - Mobiliář'!$87:$87</definedName>
    <definedName name="_xlnm.Print_Titles" localSheetId="21">'su - Sadové úpravy'!$88:$88</definedName>
    <definedName name="_xlnm.Print_Titles" localSheetId="22">'so20 - SO 20 – KANALIZACE'!$77:$77</definedName>
    <definedName name="_xlnm.Print_Titles" localSheetId="23">'so21 - SO 21 – VODOVOD'!$77:$77</definedName>
    <definedName name="_xlnm.Print_Titles" localSheetId="24">'so22 - SO 22 – ROZVODY EL...'!$77:$77</definedName>
    <definedName name="_xlnm.Print_Titles" localSheetId="25">'so24 - SO 24 – ELEKTRONIC...'!$77:$77</definedName>
    <definedName name="_xlnm.Print_Titles" localSheetId="26">'ps01 - PS 01 - TECHNOLOGIE'!$77:$77</definedName>
    <definedName name="_xlnm.Print_Titles" localSheetId="27">'vrn - Vedlejší a ostatní ...'!$81:$81</definedName>
  </definedNames>
  <calcPr calcId="145621"/>
</workbook>
</file>

<file path=xl/sharedStrings.xml><?xml version="1.0" encoding="utf-8"?>
<sst xmlns="http://schemas.openxmlformats.org/spreadsheetml/2006/main" count="26912" uniqueCount="4033">
  <si>
    <t>Export VZ</t>
  </si>
  <si>
    <t>List obsahuje:</t>
  </si>
  <si>
    <t>1) Rekapitulace stavby</t>
  </si>
  <si>
    <t>2) Rekapitulace objektů stavby a soupisů prací</t>
  </si>
  <si>
    <t>3.0</t>
  </si>
  <si>
    <t>ZAMOK</t>
  </si>
  <si>
    <t>False</t>
  </si>
  <si>
    <t>{282b93be-524f-454b-96f9-5c228fb6aa65}</t>
  </si>
  <si>
    <t>0,01</t>
  </si>
  <si>
    <t>21</t>
  </si>
  <si>
    <t>15</t>
  </si>
  <si>
    <t>REKAPITULACE STAVBY</t>
  </si>
  <si>
    <t>v ---  níže se nacházejí doplnkové a pomocné údaje k sestavám  --- v</t>
  </si>
  <si>
    <t>Návod na vyplnění</t>
  </si>
  <si>
    <t>0,001</t>
  </si>
  <si>
    <t>Kód:</t>
  </si>
  <si>
    <t>klise1_soutez</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</si>
  <si>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</si>
  <si>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</si>
  <si>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Venkovní areál plavecké haly Klíše -Stavební úpravy</t>
  </si>
  <si>
    <t>KSO:</t>
  </si>
  <si>
    <t/>
  </si>
  <si>
    <t>CC-CZ:</t>
  </si>
  <si>
    <t>Místo:</t>
  </si>
  <si>
    <t>Ústí nad Labem</t>
  </si>
  <si>
    <t>Datum:</t>
  </si>
  <si>
    <t>24. 1. 2018</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</si>
  <si>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</si>
  <si>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</si>
  <si>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</si>
  <si>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</si>
  <si>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</si>
  <si>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</si>
  <si>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</si>
  <si>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</si>
  <si>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</si>
  <si>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</si>
  <si>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</si>
  <si>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</si>
  <si>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</si>
  <si>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</si>
  <si>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</si>
  <si>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</si>
  <si>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</si>
  <si>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</si>
  <si>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</si>
  <si>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</si>
  <si>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</si>
  <si>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</si>
  <si>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</si>
  <si>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</si>
  <si>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</si>
  <si>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</si>
  <si>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</si>
  <si>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</si>
  <si>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</si>
  <si>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</si>
  <si>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</si>
  <si>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</si>
  <si>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</si>
  <si>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</si>
  <si>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</si>
  <si>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</si>
  <si>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</si>
  <si>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</si>
  <si>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</si>
  <si>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</si>
  <si>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</si>
  <si>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</si>
  <si>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</si>
  <si>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</si>
  <si>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</si>
  <si>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</si>
  <si>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</si>
  <si>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</si>
  <si>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SO 01 – OBJEKT ZÁZEMÍ</t>
  </si>
  <si>
    <t>STA</t>
  </si>
  <si>
    <t>1</t>
  </si>
  <si>
    <t>{94c373d2-6788-496a-8cb2-cea168ad0ad1}</t>
  </si>
  <si>
    <t>2</t>
  </si>
  <si>
    <t>/</t>
  </si>
  <si>
    <t>stav</t>
  </si>
  <si>
    <t>Stavební část</t>
  </si>
  <si>
    <t>Soupis</t>
  </si>
  <si>
    <t>{8e0270ff-c991-45cd-bcbe-fda905b29cb2}</t>
  </si>
  <si>
    <t>zti</t>
  </si>
  <si>
    <t>ZDRAVOTNĚ TECHNICKÉ INSTALACE</t>
  </si>
  <si>
    <t>{f77f1545-8b16-44b5-a3e4-2b126cc80688}</t>
  </si>
  <si>
    <t>el</t>
  </si>
  <si>
    <t>Elektroinstalace</t>
  </si>
  <si>
    <t>{8ac5f6b2-d11e-4a44-a5d4-dad019082680}</t>
  </si>
  <si>
    <t>MaR</t>
  </si>
  <si>
    <t>Měření a regulace</t>
  </si>
  <si>
    <t>{bd780760-6e1c-4fd2-9f82-569f69080730}</t>
  </si>
  <si>
    <t>vzd</t>
  </si>
  <si>
    <t>Vzduchotechnika</t>
  </si>
  <si>
    <t>{b4be9b5c-fecc-4490-af07-65a8c249f488}</t>
  </si>
  <si>
    <t>so02</t>
  </si>
  <si>
    <t>SO 02 – PLAVECKÝ BAZÉN</t>
  </si>
  <si>
    <t>{d874cf32-b217-4388-8e87-073c27e37738}</t>
  </si>
  <si>
    <t>brod</t>
  </si>
  <si>
    <t>Brodítka - část nerez</t>
  </si>
  <si>
    <t>{0c83106c-f62b-47d6-8492-501ed386e0d2}</t>
  </si>
  <si>
    <t>nerez</t>
  </si>
  <si>
    <t>Víceúčelový venkovní nerezový bazén - část nerez</t>
  </si>
  <si>
    <t>{bfd9aa3d-9b78-4336-802e-583f8f1db2fb}</t>
  </si>
  <si>
    <t>stav pd</t>
  </si>
  <si>
    <t>Stavební práce dle pd pro víceúčelový bazén</t>
  </si>
  <si>
    <t>{b50c6baf-e07a-421b-9075-1999d5d0f1ee}</t>
  </si>
  <si>
    <t>so03</t>
  </si>
  <si>
    <t>SO 03 – DĚTSKÝ BAZÉN</t>
  </si>
  <si>
    <t>{6a3c614b-c773-4efc-b574-49f687e37a84}</t>
  </si>
  <si>
    <t>{b2228503-dcd9-4a1c-b949-f5aaf9b894cd}</t>
  </si>
  <si>
    <t>Dětský venkovní nerezový bazén - část nerez</t>
  </si>
  <si>
    <t>{0f6f66a1-ae48-40db-b986-25f5fcfc0bd4}</t>
  </si>
  <si>
    <t>Stavební práce dle pd pro dětský bazén</t>
  </si>
  <si>
    <t>{8c66005a-e204-4a24-aa5d-c798f2346da6}</t>
  </si>
  <si>
    <t>so04</t>
  </si>
  <si>
    <t>SO 04 – PŘEČERPÁVACÍ STANICE</t>
  </si>
  <si>
    <t>{e944d6ad-e57d-4a92-a166-fbfc768ba431}</t>
  </si>
  <si>
    <t>{8c89e984-8f3a-4702-9df7-45b684bec84f}</t>
  </si>
  <si>
    <t>{cbdf0afb-3f67-4bc0-ab7e-a1667ee5c463}</t>
  </si>
  <si>
    <t>{554ae285-e2b8-4a98-adff-f73e01d07ef3}</t>
  </si>
  <si>
    <t>so05</t>
  </si>
  <si>
    <t>SO 05 – ŠACHTA VRTU</t>
  </si>
  <si>
    <t>{7ce7469d-df0f-4017-8e91-02b43179f190}</t>
  </si>
  <si>
    <t>{f799433d-1658-494b-b73e-65a7c5d5b6f6}</t>
  </si>
  <si>
    <t>so06</t>
  </si>
  <si>
    <t>SO 06 – DOČASNÉ OBJEKTY (POKLADNA A OŠETŘOVNA)</t>
  </si>
  <si>
    <t>{6de0e01a-905b-4155-9f78-b108ae6f8010}</t>
  </si>
  <si>
    <t>{a4b21a1a-69ae-4dff-80e1-aba08e908c51}</t>
  </si>
  <si>
    <t>so10</t>
  </si>
  <si>
    <t>SO 10 – PŘÍPRAVA ÚZEMÍ</t>
  </si>
  <si>
    <t>{ae8dad25-f517-48a8-bf7f-98d89c3acfe8}</t>
  </si>
  <si>
    <t>so11</t>
  </si>
  <si>
    <t>SO 11 – ZPEVNĚNÉ PLOCHY</t>
  </si>
  <si>
    <t>{f6cac52a-d70f-4251-be70-81aae7ab46eb}</t>
  </si>
  <si>
    <t>so12</t>
  </si>
  <si>
    <t>SO 12 – OPLOCENÍ</t>
  </si>
  <si>
    <t>{91198fe2-5aec-4b62-92bf-6025fde57c2b}</t>
  </si>
  <si>
    <t>so13</t>
  </si>
  <si>
    <t>SO 13 – SADOVÉ ÚPRAVY</t>
  </si>
  <si>
    <t>{62084dd8-8015-402e-b590-c89e975f02ee}</t>
  </si>
  <si>
    <t>mob</t>
  </si>
  <si>
    <t>Mobiliář</t>
  </si>
  <si>
    <t>{f9b66c42-8f93-4bb7-9608-b814e0c6429e}</t>
  </si>
  <si>
    <t>su</t>
  </si>
  <si>
    <t>Sadové úpravy</t>
  </si>
  <si>
    <t>{5f4617aa-730a-4120-a696-58de75afe8e0}</t>
  </si>
  <si>
    <t>so20</t>
  </si>
  <si>
    <t>SO 20 – KANALIZACE</t>
  </si>
  <si>
    <t>{19b04813-16eb-4937-b5e5-9105d24867b0}</t>
  </si>
  <si>
    <t>so21</t>
  </si>
  <si>
    <t>SO 21 – VODOVOD</t>
  </si>
  <si>
    <t>{47763661-d717-4b97-8fb4-46d6d6eaf1dc}</t>
  </si>
  <si>
    <t>so22</t>
  </si>
  <si>
    <t>SO 22 – ROZVODY ELEKTRO vč veřejného osvětlení SO 23</t>
  </si>
  <si>
    <t>{1f68f51c-b18c-4ad5-8011-cae2145754b7}</t>
  </si>
  <si>
    <t>so24</t>
  </si>
  <si>
    <t>SO 24 – ELEKTRONICKÉ KOMUNIKACE</t>
  </si>
  <si>
    <t>{e4d8963f-1835-476b-b5fa-c70e494f4378}</t>
  </si>
  <si>
    <t>ps01</t>
  </si>
  <si>
    <t>PS 01 - TECHNOLOGIE</t>
  </si>
  <si>
    <t>{6c6dfcb2-f894-41dc-ab5e-ff7172edbd5d}</t>
  </si>
  <si>
    <t>vrn</t>
  </si>
  <si>
    <t>Vedlejší a ostatní náklady</t>
  </si>
  <si>
    <t>{343dd75f-1439-4e48-bdfd-aefa07d2eee4}</t>
  </si>
  <si>
    <t>1) Krycí list soupisu</t>
  </si>
  <si>
    <t>2) Rekapitulace</t>
  </si>
  <si>
    <t>3) Soupis prací</t>
  </si>
  <si>
    <t>Zpět na list:</t>
  </si>
  <si>
    <t>Rekapitulace stavby</t>
  </si>
  <si>
    <t>a1</t>
  </si>
  <si>
    <t>29,52</t>
  </si>
  <si>
    <t>a10</t>
  </si>
  <si>
    <t>68,043</t>
  </si>
  <si>
    <t>KRYCÍ LIST SOUPISU</t>
  </si>
  <si>
    <t>a12</t>
  </si>
  <si>
    <t>367,78</t>
  </si>
  <si>
    <t>a14</t>
  </si>
  <si>
    <t>414,553</t>
  </si>
  <si>
    <t>a15</t>
  </si>
  <si>
    <t>2866,888</t>
  </si>
  <si>
    <t>a16</t>
  </si>
  <si>
    <t>7,935</t>
  </si>
  <si>
    <t>Objekt:</t>
  </si>
  <si>
    <t>a17</t>
  </si>
  <si>
    <t>495,411</t>
  </si>
  <si>
    <t>so01 - SO 01 – OBJEKT ZÁZEMÍ</t>
  </si>
  <si>
    <t>a18</t>
  </si>
  <si>
    <t>2379,412</t>
  </si>
  <si>
    <t>Soupis:</t>
  </si>
  <si>
    <t>a19</t>
  </si>
  <si>
    <t>449,327</t>
  </si>
  <si>
    <t>stav - Stavební část</t>
  </si>
  <si>
    <t>a2</t>
  </si>
  <si>
    <t>1606,623</t>
  </si>
  <si>
    <t>a20</t>
  </si>
  <si>
    <t>1,6</t>
  </si>
  <si>
    <t>a21</t>
  </si>
  <si>
    <t>3,2</t>
  </si>
  <si>
    <t>a22</t>
  </si>
  <si>
    <t>0,321</t>
  </si>
  <si>
    <t>a23</t>
  </si>
  <si>
    <t>4,286</t>
  </si>
  <si>
    <t>a24</t>
  </si>
  <si>
    <t>27,67</t>
  </si>
  <si>
    <t>a25</t>
  </si>
  <si>
    <t>15,36</t>
  </si>
  <si>
    <t>a26</t>
  </si>
  <si>
    <t>2,536</t>
  </si>
  <si>
    <t>a27</t>
  </si>
  <si>
    <t>18,443</t>
  </si>
  <si>
    <t>a28</t>
  </si>
  <si>
    <t>5,44</t>
  </si>
  <si>
    <t>a29</t>
  </si>
  <si>
    <t>1,272</t>
  </si>
  <si>
    <t>a30</t>
  </si>
  <si>
    <t>612,941</t>
  </si>
  <si>
    <t>a31</t>
  </si>
  <si>
    <t>601,788</t>
  </si>
  <si>
    <t>a32</t>
  </si>
  <si>
    <t>113,435</t>
  </si>
  <si>
    <t>a33</t>
  </si>
  <si>
    <t>45,708</t>
  </si>
  <si>
    <t>a34</t>
  </si>
  <si>
    <t>14,442</t>
  </si>
  <si>
    <t>a35</t>
  </si>
  <si>
    <t>424,696</t>
  </si>
  <si>
    <t>a36</t>
  </si>
  <si>
    <t>243</t>
  </si>
  <si>
    <t>a37</t>
  </si>
  <si>
    <t>62,441</t>
  </si>
  <si>
    <t>a38</t>
  </si>
  <si>
    <t>746,209</t>
  </si>
  <si>
    <t>a39</t>
  </si>
  <si>
    <t>2612,191</t>
  </si>
  <si>
    <t>a4</t>
  </si>
  <si>
    <t>319,874</t>
  </si>
  <si>
    <t>a40</t>
  </si>
  <si>
    <t>74,747</t>
  </si>
  <si>
    <t>a41</t>
  </si>
  <si>
    <t>215,155</t>
  </si>
  <si>
    <t>a42</t>
  </si>
  <si>
    <t>5,28</t>
  </si>
  <si>
    <t>a5</t>
  </si>
  <si>
    <t>153</t>
  </si>
  <si>
    <t>a50</t>
  </si>
  <si>
    <t>482,532</t>
  </si>
  <si>
    <t>a55</t>
  </si>
  <si>
    <t>4,57</t>
  </si>
  <si>
    <t>a6</t>
  </si>
  <si>
    <t>181,489</t>
  </si>
  <si>
    <t>a7</t>
  </si>
  <si>
    <t>37,926</t>
  </si>
  <si>
    <t>a8</t>
  </si>
  <si>
    <t>82,995</t>
  </si>
  <si>
    <t>a9</t>
  </si>
  <si>
    <t>521,825</t>
  </si>
  <si>
    <t>p1</t>
  </si>
  <si>
    <t>48,66</t>
  </si>
  <si>
    <t>REKAPITULACE ČLENĚNÍ SOUPISU PRACÍ</t>
  </si>
  <si>
    <t>p2</t>
  </si>
  <si>
    <t>88,56</t>
  </si>
  <si>
    <t>p3</t>
  </si>
  <si>
    <t>58,32</t>
  </si>
  <si>
    <t>p4</t>
  </si>
  <si>
    <t>95,7</t>
  </si>
  <si>
    <t>p5</t>
  </si>
  <si>
    <t>14,41</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</si>
  <si>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</si>
  <si>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</si>
  <si>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</si>
  <si>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</si>
  <si>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</si>
  <si>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</si>
  <si>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</si>
  <si>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</si>
  <si>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</si>
  <si>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</si>
  <si>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8 - Trubní vedení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</si>
  <si>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</si>
  <si>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</si>
  <si>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</si>
  <si>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</si>
  <si>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</si>
  <si>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</si>
  <si>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725 - Zdravotechnika - zařizovací předměty</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</si>
  <si>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</si>
  <si>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</si>
  <si>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</si>
  <si>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</si>
  <si>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</si>
  <si>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</si>
  <si>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</si>
  <si>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</si>
  <si>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</si>
  <si>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</si>
  <si>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</si>
  <si>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</si>
  <si>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</si>
  <si>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</si>
  <si>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</si>
  <si>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</si>
  <si>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</si>
  <si>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</si>
  <si>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</si>
  <si>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</si>
  <si>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</si>
  <si>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</si>
  <si>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</si>
  <si>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</si>
  <si>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</si>
  <si>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</si>
  <si>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</si>
  <si>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</si>
  <si>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</si>
  <si>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115101201</t>
  </si>
  <si>
    <t>Čerpání vody na dopravní výšku do 10 m průměrný přítok do 500 l/min</t>
  </si>
  <si>
    <t>hod</t>
  </si>
  <si>
    <t>CS ÚRS 2017 01</t>
  </si>
  <si>
    <t>4</t>
  </si>
  <si>
    <t>-434723965</t>
  </si>
  <si>
    <t>PP</t>
  </si>
  <si>
    <t>Čerpání vody na dopravní výšku do 10 m s uvažovaným průměrným přítokem do 500 l/min</t>
  </si>
  <si>
    <t>VV</t>
  </si>
  <si>
    <t>45*24</t>
  </si>
  <si>
    <t>115101301</t>
  </si>
  <si>
    <t>Pohotovost čerpací soupravy pro dopravní výšku do 10 m přítok do 500 l/min</t>
  </si>
  <si>
    <t>den</t>
  </si>
  <si>
    <t>-591123518</t>
  </si>
  <si>
    <t>Pohotovost záložní čerpací soupravy pro dopravní výšku do 10 m s uvažovaným průměrným přítokem do 500 l/min</t>
  </si>
  <si>
    <t>3</t>
  </si>
  <si>
    <t>122201103</t>
  </si>
  <si>
    <t>Odkopávky a prokopávky nezapažené v hornině tř. 3 objem do 5000 m3</t>
  </si>
  <si>
    <t>m3</t>
  </si>
  <si>
    <t>1077536991</t>
  </si>
  <si>
    <t>Odkopávky a prokopávky nezapažené s přehozením výkopku na vzdálenost do 3 m nebo s naložením na dopravní prostředek v hornině tř. 3 přes 1 000 do 5 000 m3</t>
  </si>
  <si>
    <t>(1,5+5,7)*0,5*(10,9+0,9*2)*(21,4+13,97+2,6+2,3)-13,97*1,05*7</t>
  </si>
  <si>
    <t>(1,35+5,7)*0,5*(18+2,3+0,9)*(10,9+2,4+0,9*2)</t>
  </si>
  <si>
    <t>Součet</t>
  </si>
  <si>
    <t>133201101</t>
  </si>
  <si>
    <t>Hloubení šachet v hornině tř. 3 objemu do 100 m3</t>
  </si>
  <si>
    <t>-270937016</t>
  </si>
  <si>
    <t>Hloubení zapažených i nezapažených šachet s případným nutným přemístěním výkopku ve výkopišti v hornině tř. 3 do 100 m3</t>
  </si>
  <si>
    <t>2,3*2,3*1,5</t>
  </si>
  <si>
    <t>5</t>
  </si>
  <si>
    <t>151101201</t>
  </si>
  <si>
    <t>Zřízení příložného pažení stěn výkopu hl do 4 m</t>
  </si>
  <si>
    <t>m2</t>
  </si>
  <si>
    <t>2141882162</t>
  </si>
  <si>
    <t>Zřízení pažení stěn výkopu bez rozepření nebo vzepření příložné, hloubky do 4 m</t>
  </si>
  <si>
    <t>(21,4+13,97+2,6+2,3+18+2,3+0,9)*5,7</t>
  </si>
  <si>
    <t>(1,35+5,7)*0,5*(10,9+2,4+0,9*2)</t>
  </si>
  <si>
    <t>(1,5+5,7)*0,5*(10,9+0,9*2)</t>
  </si>
  <si>
    <t>6</t>
  </si>
  <si>
    <t>151101211</t>
  </si>
  <si>
    <t>Odstranění příložného pažení stěn hl do 4 m</t>
  </si>
  <si>
    <t>353245143</t>
  </si>
  <si>
    <t>Odstranění pažení stěn výkopu s uložením pažin na vzdálenost do 3 m od okraje výkopu příložné, hloubky do 4 m</t>
  </si>
  <si>
    <t>7</t>
  </si>
  <si>
    <t>151101401</t>
  </si>
  <si>
    <t>Zřízení vzepření stěn při pažení příložném hl do 4 m</t>
  </si>
  <si>
    <t>-621255922</t>
  </si>
  <si>
    <t>Zřízení vzepření zapažených stěn výkopů s potřebným přepažováním při roubení příložném, hloubky do 4 m</t>
  </si>
  <si>
    <t>8</t>
  </si>
  <si>
    <t>151101411</t>
  </si>
  <si>
    <t>Odstranění vzepření stěn při pažení příložném hl do 4 m</t>
  </si>
  <si>
    <t>1056850733</t>
  </si>
  <si>
    <t>Odstranění vzepření stěn výkopů s uložením materiálu na vzdálenost do 3 m od kraje výkopu při roubení příložném, hloubky do 4 m</t>
  </si>
  <si>
    <t>9</t>
  </si>
  <si>
    <t>162201102</t>
  </si>
  <si>
    <t>Vodorovné přemístění do 50 m výkopku/sypaniny z horniny tř. 1 až 4</t>
  </si>
  <si>
    <t>342583887</t>
  </si>
  <si>
    <t>Vodorovné přemístění výkopku nebo sypaniny po suchu na obvyklém dopravním prostředku, bez naložení výkopku, avšak se složením bez rozhrnutí z horniny tř. 1 až 4 na vzdálenost přes 20 do 50 m</t>
  </si>
  <si>
    <t>a17*2</t>
  </si>
  <si>
    <t>10</t>
  </si>
  <si>
    <t>162701105</t>
  </si>
  <si>
    <t>Vodorovné přemístění do 10000 m výkopku/sypaniny z horniny tř. 1 až 4</t>
  </si>
  <si>
    <t>1698879864</t>
  </si>
  <si>
    <t>Vodorovné přemístění výkopku nebo sypaniny po suchu na obvyklém dopravním prostředku, bez naložení výkopku, avšak se složením bez rozhrnutí z horniny tř. 1 až 4 na vzdálenost přes 9 000 do 10 000 m</t>
  </si>
  <si>
    <t>a15+a16-a17</t>
  </si>
  <si>
    <t>11</t>
  </si>
  <si>
    <t>167101102</t>
  </si>
  <si>
    <t>Nakládání výkopku z hornin tř. 1 až 4 přes 100 m3</t>
  </si>
  <si>
    <t>2061481661</t>
  </si>
  <si>
    <t>Nakládání, skládání a překládání neulehlého výkopku nebo sypaniny nakládání, množství přes 100 m3, z hornin tř. 1 až 4</t>
  </si>
  <si>
    <t>12</t>
  </si>
  <si>
    <t>171201201</t>
  </si>
  <si>
    <t>Uložení sypaniny na skládky</t>
  </si>
  <si>
    <t>814637612</t>
  </si>
  <si>
    <t>13</t>
  </si>
  <si>
    <t>171201211</t>
  </si>
  <si>
    <t>Poplatek za uložení odpadu ze sypaniny na skládce (skládkovné)</t>
  </si>
  <si>
    <t>t</t>
  </si>
  <si>
    <t>-772461569</t>
  </si>
  <si>
    <t>Uložení sypaniny poplatek za uložení sypaniny na skládce (skládkovné)</t>
  </si>
  <si>
    <t>a18*1,8</t>
  </si>
  <si>
    <t>14</t>
  </si>
  <si>
    <t>174101101</t>
  </si>
  <si>
    <t>Zásyp jam, šachet rýh nebo kolem objektů sypaninou se zhutněním zeminou nepropustnou</t>
  </si>
  <si>
    <t>1392602920</t>
  </si>
  <si>
    <t>Zásyp sypaninou z jakékoliv horniny s uložením výkopku ve vrstvách se zhutněním jam, šachet, rýh nebo kolem objektů v těchto vykopávkách</t>
  </si>
  <si>
    <t>a16-2*2*0,4</t>
  </si>
  <si>
    <t>(61,62+0,9*2)*0,9*(5,7-0,4)</t>
  </si>
  <si>
    <t>(1,5+5,7)*0,5*(10,9+0,9)*0,9</t>
  </si>
  <si>
    <t>(1,35+5,7)*0,5*(10,9+2,4+0,9)*0,9</t>
  </si>
  <si>
    <t>61,62*0,9*1,05</t>
  </si>
  <si>
    <t>181951102</t>
  </si>
  <si>
    <t>Úprava pláně v hornině tř. 1 až 4 se zhutněním</t>
  </si>
  <si>
    <t>1844330724</t>
  </si>
  <si>
    <t>Úprava pláně vyrovnáním výškových rozdílů v hornině tř. 1 až 4 se zhutněním</t>
  </si>
  <si>
    <t>10,9*21,7+13,97*3,65+13,3*18+2,3*10,9+2,3*7,75</t>
  </si>
  <si>
    <t>Zakládání</t>
  </si>
  <si>
    <t>16</t>
  </si>
  <si>
    <t>211571111</t>
  </si>
  <si>
    <t>Výplň odvodňovacích žeber nebo trativodů štěrkopískem tříděným</t>
  </si>
  <si>
    <t>-1526513678</t>
  </si>
  <si>
    <t>Výplň kamenivem do rýh odvodňovacích žeber nebo trativodů bez zhutnění, s úpravou povrchu výplně štěrkopískem tříděným</t>
  </si>
  <si>
    <t>85*0,6*0,3</t>
  </si>
  <si>
    <t>17</t>
  </si>
  <si>
    <t>211971110</t>
  </si>
  <si>
    <t>Zřízení opláštění žeber nebo trativodů geotextilií v rýze nebo zářezu sklonu do 1:2</t>
  </si>
  <si>
    <t>-80883033</t>
  </si>
  <si>
    <t>Zřízení opláštění výplně z geotextilie odvodňovacích žeber nebo trativodů v rýze nebo zářezu se stěnami šikmými o sklonu do 1:2</t>
  </si>
  <si>
    <t>(0,6+0,3)*2*85</t>
  </si>
  <si>
    <t>18</t>
  </si>
  <si>
    <t>M</t>
  </si>
  <si>
    <t>6931114</t>
  </si>
  <si>
    <t>textilie  300 g/m2 do š 8,8 m</t>
  </si>
  <si>
    <t>-927306714</t>
  </si>
  <si>
    <t>geotextilie netkaná PP 300 g/m2 do š 8,8 m</t>
  </si>
  <si>
    <t>a5*1,15</t>
  </si>
  <si>
    <t>19</t>
  </si>
  <si>
    <t>212755214</t>
  </si>
  <si>
    <t>Trativody z drenážních trubek plastových flexibilních D 100 mm bez lože</t>
  </si>
  <si>
    <t>m</t>
  </si>
  <si>
    <t>1073378225</t>
  </si>
  <si>
    <t>Trativody bez lože z drenážních trubek plastových flexibilních D 100 mm</t>
  </si>
  <si>
    <t>20</t>
  </si>
  <si>
    <t>271572211</t>
  </si>
  <si>
    <t>Podsyp pod základové konstrukce se zhutněním z netříděného štěrkopísku</t>
  </si>
  <si>
    <t>253171362</t>
  </si>
  <si>
    <t>Podsyp pod základové konstrukce se zhutněním a urovnáním povrchu ze štěrkopísku netříděného</t>
  </si>
  <si>
    <t>(p1+p2+p3)*0,86</t>
  </si>
  <si>
    <t>275321411</t>
  </si>
  <si>
    <t>Základové patky ze ŽB bez zvýšených nároků na prostředí tř. C 20/25</t>
  </si>
  <si>
    <t>1020611657</t>
  </si>
  <si>
    <t>Základy z betonu železového (bez výztuže) patky z betonu bez zvýšených nároků na prostředí tř. C 20/25</t>
  </si>
  <si>
    <t>2*2*0,4</t>
  </si>
  <si>
    <t>22</t>
  </si>
  <si>
    <t>275351215</t>
  </si>
  <si>
    <t>Zřízení bednění stěn základových patek</t>
  </si>
  <si>
    <t>-1119508749</t>
  </si>
  <si>
    <t>Bednění základových stěn patek svislé nebo šikmé (odkloněné), půdorysně přímé nebo zalomené ve volných nebo zapažených jámách, rýhách, šachtách, včetně případných vzpěr zřízení</t>
  </si>
  <si>
    <t>2*4*0,4</t>
  </si>
  <si>
    <t>23</t>
  </si>
  <si>
    <t>275351216</t>
  </si>
  <si>
    <t>Odstranění bednění stěn základových patek</t>
  </si>
  <si>
    <t>-804794252</t>
  </si>
  <si>
    <t>Bednění základových stěn patek svislé nebo šikmé (odkloněné), půdorysně přímé nebo zalomené ve volných nebo zapažených jámách, rýhách, šachtách, včetně případných vzpěr odstranění</t>
  </si>
  <si>
    <t>24</t>
  </si>
  <si>
    <t>275361821</t>
  </si>
  <si>
    <t>Výztuž základových patek betonářskou ocelí 10 505 (R)</t>
  </si>
  <si>
    <t>277046214</t>
  </si>
  <si>
    <t>Výztuž základů patek z betonářské oceli 10 505 (R)</t>
  </si>
  <si>
    <t>a20*0,065</t>
  </si>
  <si>
    <t>25</t>
  </si>
  <si>
    <t>279113131</t>
  </si>
  <si>
    <t>Základová zeď tl 150 mm z tvárnic ztraceného bednění včetně výplně z betonu tř. C 16/20</t>
  </si>
  <si>
    <t>2051074908</t>
  </si>
  <si>
    <t>Základové zdi z tvárnic ztraceného bednění včetně výplně z betonu bez zvláštních nároků na vliv prostředí třídy C 16/20, tloušťky zdiva 150 mm</t>
  </si>
  <si>
    <t>(2+6,4)*2*0,86+(6+9,63)*2*0,86</t>
  </si>
  <si>
    <t>(5,56+9,63)*2*0,86+(8,98+9,63)*2*0,86</t>
  </si>
  <si>
    <t>Svislé a kompletní konstrukce</t>
  </si>
  <si>
    <t>26</t>
  </si>
  <si>
    <t>311238352</t>
  </si>
  <si>
    <t>Zdivo nosné vnitřní z cihel broušených tl 200 mm pevnosti P 10 lepených celoplošně maltou</t>
  </si>
  <si>
    <t>-629338035</t>
  </si>
  <si>
    <t>Zdivo nosné jednovrstvé z cihel děrovaných vnitřní spojené na pero a drážku broušené, lepené celoplošně tenkovrstvou maltou, pevnost cihel P10, tl. zdiva 200 mm</t>
  </si>
  <si>
    <t>(6+4,64)*2,6+3,8*3,53-0,8*1,97*2</t>
  </si>
  <si>
    <t>27</t>
  </si>
  <si>
    <t>311238452</t>
  </si>
  <si>
    <t>Zdivo nosné vnější z cihel broušených tl 380 mm pevnosti P 10 lepených celoplošně maltou</t>
  </si>
  <si>
    <t>1035703539</t>
  </si>
  <si>
    <t>Zdivo nosné jednovrstvé z cihel děrovaných vnější spojené na pero a drážku broušené, lepené celoplošně tenkovrstvou maltou, pevnost cihel P10, tl. zdiva 380 mm</t>
  </si>
  <si>
    <t>(21,4+5,6)*3,44-0,9*2,45-1,25*1,5-(1,25+1,12)*1,5-1,5*1,5</t>
  </si>
  <si>
    <t>28</t>
  </si>
  <si>
    <t>317168121</t>
  </si>
  <si>
    <t>Překlad keramický plochý š 14,5 cm dl 100 cm</t>
  </si>
  <si>
    <t>kus</t>
  </si>
  <si>
    <t>182592462</t>
  </si>
  <si>
    <t>Překlady keramické ploché osazené do maltového lože, výšky překladu 7,1 cm šířky 14,5 cm, délky 100 cm</t>
  </si>
  <si>
    <t>29</t>
  </si>
  <si>
    <t>317168132</t>
  </si>
  <si>
    <t>Překlad keramický vysoký v 23,8 cm dl 150 cm</t>
  </si>
  <si>
    <t>349560713</t>
  </si>
  <si>
    <t>Překlady keramické vysoké osazené do maltového lože, šířky překladu 7 cm výšky 23,8 cm, délky 150 cm</t>
  </si>
  <si>
    <t>4*9</t>
  </si>
  <si>
    <t>30</t>
  </si>
  <si>
    <t>317168122</t>
  </si>
  <si>
    <t>Překlad keramický plochý š 14,5 cm dl 125 cm</t>
  </si>
  <si>
    <t>-437082355</t>
  </si>
  <si>
    <t>Překlady keramické ploché osazené do maltového lože, výšky překladu 7,1 cm šířky 14,5 cm, délky 125 cm</t>
  </si>
  <si>
    <t>31</t>
  </si>
  <si>
    <t>317998112</t>
  </si>
  <si>
    <t>Tepelná izolace mezi překlady v 24 cm z polystyrénu tl 70 mm</t>
  </si>
  <si>
    <t>-1259202567</t>
  </si>
  <si>
    <t>Izolace tepelná mezi překlady z pěnového polystyrénu výšky 24 cm, tloušťky 70 mm</t>
  </si>
  <si>
    <t>1,5*9</t>
  </si>
  <si>
    <t>32</t>
  </si>
  <si>
    <t>317998122</t>
  </si>
  <si>
    <t>Tepelná izolace mezi překlady jakékoliv výšky z polystyrénu tl 70 mm</t>
  </si>
  <si>
    <t>17926574</t>
  </si>
  <si>
    <t>Izolace tepelná mezi překlady z pěnového polystyrénu jakékoliv výšky, tloušťky 70 mm</t>
  </si>
  <si>
    <t>33</t>
  </si>
  <si>
    <t>330321515</t>
  </si>
  <si>
    <t>Sloupy nebo pilíře z betonu pohledového odolného prostředí s mraz. cykly tř. C 25/30 XC2 XA2 bez výztuže</t>
  </si>
  <si>
    <t>1868068351</t>
  </si>
  <si>
    <t>Sloupy, pilíře, táhla, rámové stojky, vzpěry z betonu železového (bez výztuže) pohledového odolného prostředí s mrazovými cykly tř. C 25/30</t>
  </si>
  <si>
    <t>3,14*0,15*0,15*4,55</t>
  </si>
  <si>
    <t>34</t>
  </si>
  <si>
    <t>332351101</t>
  </si>
  <si>
    <t>Zřízení bednění sloupů oblých D do 30 cm v do 4 m</t>
  </si>
  <si>
    <t>-1613829855</t>
  </si>
  <si>
    <t>Bednění oblých sloupů, rámových stojek, táhel nebo vzpěr svislých nebo šikmých (odkloněných) o výšce do 4 m včetně vzepření průřezu kruhového nebo zakřiveného zřízení průměr konstrukce do 30 cm</t>
  </si>
  <si>
    <t>2*3,14*0,15*4,55</t>
  </si>
  <si>
    <t>35</t>
  </si>
  <si>
    <t>332351102</t>
  </si>
  <si>
    <t>Odstranění bednění sloupů oblých v do 4 m</t>
  </si>
  <si>
    <t>-1957648426</t>
  </si>
  <si>
    <t>Bednění oblých sloupů, rámových stojek, táhel nebo vzpěr svislých nebo šikmých (odkloněných) o výšce do 4 m včetně vzepření průřezu kruhového nebo zakřiveného odstranění jakéhokoliv průměru</t>
  </si>
  <si>
    <t>36</t>
  </si>
  <si>
    <t>332361821</t>
  </si>
  <si>
    <t>Výztuž sloupů oblých betonářskou ocelí 10 505</t>
  </si>
  <si>
    <t>2103440690</t>
  </si>
  <si>
    <t>Výztuž sloupů, pilířů, rámových stojek, táhel nebo vzpěr oblých svislých nebo šikmých (odkloněných) z betonářské oceli 10 505 (R) nebo BSt 500</t>
  </si>
  <si>
    <t>a22*0,1</t>
  </si>
  <si>
    <t>37</t>
  </si>
  <si>
    <t>342248142</t>
  </si>
  <si>
    <t>Příčky z cihel broušených tl 140 mm pevnosti P10 s lepenými žebry</t>
  </si>
  <si>
    <t>744786989</t>
  </si>
  <si>
    <t>Příčky jednoduché z cihel děrovaných spojených na pero a drážku broušených, lepených tenkovrstvou maltou, pevnost cihel P8, P10, tl. příčky 140 mm</t>
  </si>
  <si>
    <t>2,1*2,6*2-0,6*1,97</t>
  </si>
  <si>
    <t>(4,25+1,47+2,9+2,17+4,2)*3,53-0,8*1,97*3+0,35*2*3,53</t>
  </si>
  <si>
    <t>(4,2+2,1+4,21)*3,53+3,15*3,53*3+0,7*3,53</t>
  </si>
  <si>
    <t>(3,65*2+1,57*2+2,6+1,57+0,15)*3,53-0,6*1,97*2-0,8*1,97</t>
  </si>
  <si>
    <t>38</t>
  </si>
  <si>
    <t>380326232</t>
  </si>
  <si>
    <t>Kompletní konstrukce ze ŽB mrazuvzdorného tř. C 25/30 XC2 XA2 tl do 300 mm, krystalická přísada</t>
  </si>
  <si>
    <t>-604827204</t>
  </si>
  <si>
    <t>Kompletní konstrukce z betonu železového bez výztuže a bednění pro prostředí s mrazovými cykly tř. C 25/30, tl. přes 150 do 300 mm</t>
  </si>
  <si>
    <t>"stěny"</t>
  </si>
  <si>
    <t>2*3,9+(1,31+3,9)*0,5*7,75+61,62*5,34-0,9*1,97</t>
  </si>
  <si>
    <t>(1,31+5,34)*0,5*10,6+10,6*4,59+(1,29+5,34)*13*2*0,5</t>
  </si>
  <si>
    <t>-0,9*1,97*2+15,9*2,71-0,8*1,97+(1,31+5,34)*0,5*10,6+2,8*1,15</t>
  </si>
  <si>
    <t>Mezisoučet</t>
  </si>
  <si>
    <t>10,6*4,59+6,62*4,59-0,6*1,97*3+6,31*4,59</t>
  </si>
  <si>
    <t>-0,6*1,97+2*2,18+2*2,9</t>
  </si>
  <si>
    <t>(21,4+9,7)*1,15+4,03*3,44-1,6*2,45</t>
  </si>
  <si>
    <t>17,4*0,83</t>
  </si>
  <si>
    <t>25,05*13,65+(13,97-3,35)*3,65+2*11*2</t>
  </si>
  <si>
    <t>18*13,5</t>
  </si>
  <si>
    <t>3,1*8*0,4+(21,4+3,35+10,3+13,97-3,35)*1,15</t>
  </si>
  <si>
    <t>"dno"  a30*0,3</t>
  </si>
  <si>
    <t>"stěny"  a31*0,3+a32*0,25+a33*0,37+a34*0,8</t>
  </si>
  <si>
    <t>"strop+schody"  a35*0,3+a36*0,5+a37*0,25</t>
  </si>
  <si>
    <t>5,78*0,15+0,17*0,27*0,5*1,5*6+0,16*0,3*0,5*2*13*2*2</t>
  </si>
  <si>
    <t>0,529*1,714*0,5*17,4*7+0,176*0,3*0,5*2*2*7</t>
  </si>
  <si>
    <t>0,176*0,3*0,5*17,4*2</t>
  </si>
  <si>
    <t>39</t>
  </si>
  <si>
    <t>380356231</t>
  </si>
  <si>
    <t>Bednění kompletních konstrukcí neomítaných ploch rovinných zřízení</t>
  </si>
  <si>
    <t>353604896</t>
  </si>
  <si>
    <t>Bednění kompletních konstrukcí neomítaných z betonu prostého nebo železového ploch rovinných zřízení</t>
  </si>
  <si>
    <t>"dno"  (61,62+11,4+13-3,35)*2*0,3</t>
  </si>
  <si>
    <t>"stěny"  (a31+a32+a33+a34)*2+a35+a36+a37*2</t>
  </si>
  <si>
    <t>"schody"  (6,6*2+0,36*2)*7+17,4*3,8+5,78+1,5*(1,35+1)</t>
  </si>
  <si>
    <t>2*(3,6+2,2)*4</t>
  </si>
  <si>
    <t>40</t>
  </si>
  <si>
    <t>380356232</t>
  </si>
  <si>
    <t>Bednění kompletních konstrukcí neomítaných ploch rovinných odstranění</t>
  </si>
  <si>
    <t>-945619086</t>
  </si>
  <si>
    <t>Bednění kompletních konstrukcí neomítaných z betonu prostého nebo železového ploch rovinných odstranění</t>
  </si>
  <si>
    <t>41</t>
  </si>
  <si>
    <t>380361006</t>
  </si>
  <si>
    <t>Výztuž kompletních konstrukcí z betonářské oceli 10 505</t>
  </si>
  <si>
    <t>2057259255</t>
  </si>
  <si>
    <t>Výztuž kompletních konstrukcí z oceli 10 505 (R) nebo BSt 500</t>
  </si>
  <si>
    <t>a38*0,12</t>
  </si>
  <si>
    <t>Vodorovné konstrukce</t>
  </si>
  <si>
    <t>42</t>
  </si>
  <si>
    <t>413321414</t>
  </si>
  <si>
    <t>Nosníky ze ŽB tř. C 25/30</t>
  </si>
  <si>
    <t>369040721</t>
  </si>
  <si>
    <t>Nosníky z betonu železového (bez výztuže) včetně stěnových i jeřábových drah, volných trámů, průvlaků, rámových příčlí, ztužidel, konzol, vodorovných táhel apod., tyčových konstrukcí tř. C 25/30</t>
  </si>
  <si>
    <t>(1,25+1,12*2+0,75+0,6*2)*1</t>
  </si>
  <si>
    <t>a28*0,3</t>
  </si>
  <si>
    <t>43</t>
  </si>
  <si>
    <t>413351107</t>
  </si>
  <si>
    <t>Zřízení bednění nosníků bez podpěrné konstrukce</t>
  </si>
  <si>
    <t>1016429981</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</si>
  <si>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zřízení</t>
  </si>
  <si>
    <t>a28*2</t>
  </si>
  <si>
    <t>44</t>
  </si>
  <si>
    <t>413351108</t>
  </si>
  <si>
    <t>Odstranění bednění nosníků bez podpěrné konstrukce</t>
  </si>
  <si>
    <t>1395472127</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</si>
  <si>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odstranění</t>
  </si>
  <si>
    <t>45</t>
  </si>
  <si>
    <t>413351211</t>
  </si>
  <si>
    <t>Zřízení podpěrné konstrukce nosníků v do 4 m pro zatížení do 5 kPa</t>
  </si>
  <si>
    <t>1729533393</t>
  </si>
  <si>
    <t>Podpěrná konstrukce nosníků a tyčových konstrukcí výšky do 4 m, se zesílením dna bednění, na výměru m2 půdorysu pro zatížení betonovou směsí a výztuží do 5 kPa zřízení</t>
  </si>
  <si>
    <t>(1,12*2+0,75+1,25)*0,3</t>
  </si>
  <si>
    <t>46</t>
  </si>
  <si>
    <t>413351212</t>
  </si>
  <si>
    <t>Odstranění podpěrné konstrukce nosníků v do 4 m pro zatížení do 5 kPa</t>
  </si>
  <si>
    <t>-114348572</t>
  </si>
  <si>
    <t>Podpěrná konstrukce nosníků a tyčových konstrukcí výšky do 4 m, se zesílením dna bednění, na výměru m2 půdorysu pro zatížení betonovou směsí a výztuží do 5 kPa odstranění</t>
  </si>
  <si>
    <t>47</t>
  </si>
  <si>
    <t>413361821</t>
  </si>
  <si>
    <t>Výztuž nosníků, volných trámů nebo průvlaků volných trámů betonářskou ocelí 10 505</t>
  </si>
  <si>
    <t>603918671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</si>
  <si>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</si>
  <si>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a28*0,3*0,1</t>
  </si>
  <si>
    <t>48</t>
  </si>
  <si>
    <t>417321414</t>
  </si>
  <si>
    <t>Ztužující pásy a věnce ze ŽB tř. C 20/25</t>
  </si>
  <si>
    <t>-166979250</t>
  </si>
  <si>
    <t>Ztužující pásy a věnce z betonu železového (bez výztuže) tř. C 20/25</t>
  </si>
  <si>
    <t>21,4+10,3-4,03</t>
  </si>
  <si>
    <t>6+5,56+3,8</t>
  </si>
  <si>
    <t>0,3*0,25*a24+0,2*0,15*a25</t>
  </si>
  <si>
    <t>49</t>
  </si>
  <si>
    <t>417351115</t>
  </si>
  <si>
    <t>Zřízení bednění ztužujících věnců</t>
  </si>
  <si>
    <t>747465660</t>
  </si>
  <si>
    <t>Bednění bočnic ztužujících pásů a věnců včetně vzpěr zřízení</t>
  </si>
  <si>
    <t>0,25*2*a24+0,15*2*a25</t>
  </si>
  <si>
    <t>50</t>
  </si>
  <si>
    <t>417351116</t>
  </si>
  <si>
    <t>Odstranění bednění ztužujících věnců</t>
  </si>
  <si>
    <t>-54985252</t>
  </si>
  <si>
    <t>Bednění bočnic ztužujících pásů a věnců včetně vzpěr odstranění</t>
  </si>
  <si>
    <t>51</t>
  </si>
  <si>
    <t>417361821</t>
  </si>
  <si>
    <t>Výztuž ztužujících pásů a věnců betonářskou ocelí 10 505</t>
  </si>
  <si>
    <t>532499645</t>
  </si>
  <si>
    <t>Výztuž ztužujících pásů a věnců z betonářské oceli 10 505 (R) nebo BSt 500</t>
  </si>
  <si>
    <t>a26*0,06</t>
  </si>
  <si>
    <t>Úpravy povrchů, podlahy a osazování výplní</t>
  </si>
  <si>
    <t>52</t>
  </si>
  <si>
    <t>612321141</t>
  </si>
  <si>
    <t>Vápenocementová omítka štuková dvouvrstvá vnitřních stěn nanášená ručně</t>
  </si>
  <si>
    <t>-570926312</t>
  </si>
  <si>
    <t>Omítka vápenocementová vnitřních ploch nanášená ručně dvouvrstvá, tloušťky jádrové omítky do 10 mm a tloušťky štuku do 3 mm štuková svislých konstrukcí stěn</t>
  </si>
  <si>
    <t>(a6+a7)*2+a8</t>
  </si>
  <si>
    <t>53</t>
  </si>
  <si>
    <t>622142001</t>
  </si>
  <si>
    <t>Potažení vnějších stěn sklovláknitým pletivem vtlačeným do tenkovrstvé hmoty</t>
  </si>
  <si>
    <t>1166617999</t>
  </si>
  <si>
    <t>Potažení vnějších ploch pletivem v ploše nebo pruzích, na plném podkladu sklovláknitým vtlačením do tmelu stěn</t>
  </si>
  <si>
    <t>a28*1,15</t>
  </si>
  <si>
    <t>54</t>
  </si>
  <si>
    <t>622252002</t>
  </si>
  <si>
    <t>Montáž ostatních lišt kontaktního zateplení</t>
  </si>
  <si>
    <t>1621699435</t>
  </si>
  <si>
    <t>Montáž lišt kontaktního zateplení ostatních stěnových, dilatačních apod. lepených do tmelu</t>
  </si>
  <si>
    <t>55</t>
  </si>
  <si>
    <t>590515020</t>
  </si>
  <si>
    <t>profil dilatační rohový , dl. 2,5 m</t>
  </si>
  <si>
    <t>1464858976</t>
  </si>
  <si>
    <t>3,46*1,05</t>
  </si>
  <si>
    <t>56</t>
  </si>
  <si>
    <t>622321121</t>
  </si>
  <si>
    <t>Vápenocementová omítka hladká jednovrstvá vnějších stěn nanášená ručně</t>
  </si>
  <si>
    <t>1981152008</t>
  </si>
  <si>
    <t>Omítka vápenocementová vnějších ploch nanášená ručně jednovrstvá, tloušťky do 15 mm hladká stěn</t>
  </si>
  <si>
    <t>(21,4+10,3-4,03)*3,46-1,1*2,45*8-1,25*1,5</t>
  </si>
  <si>
    <t>-(1,12*2+1,25+0,75)*1,5</t>
  </si>
  <si>
    <t>((1+2,45*2)*8+1,25+1,5*2+1,5*2+1,25+1,12*2+0,75)*0,15</t>
  </si>
  <si>
    <t>57</t>
  </si>
  <si>
    <t>631311115</t>
  </si>
  <si>
    <t>Mazanina tl do 80 mm z betonu prostého bez zvýšených nároků na prostředí tř. C 20/25</t>
  </si>
  <si>
    <t>-1656362469</t>
  </si>
  <si>
    <t>Mazanina z betonu prostého bez zvýšených nároků na prostředí tl. přes 50 do 80 mm tř. C 20/25</t>
  </si>
  <si>
    <t>p2*0,06+p1*0,08</t>
  </si>
  <si>
    <t>58</t>
  </si>
  <si>
    <t>631311125</t>
  </si>
  <si>
    <t>Mazanina tl do 120 mm z betonu prostého bez zvýšených nároků na prostředí tř. C 20/25 ve spádu</t>
  </si>
  <si>
    <t>1312873061</t>
  </si>
  <si>
    <t>Mazanina z betonu prostého bez zvýšených nároků na prostředí tl. přes 80 do 120 mm tř. C 20/25</t>
  </si>
  <si>
    <t>p3*0,09</t>
  </si>
  <si>
    <t>59</t>
  </si>
  <si>
    <t>631311134</t>
  </si>
  <si>
    <t>Mazanina tl do 240 mm z betonu prostého bez zvýšených nároků na prostředí tř. C 16/20</t>
  </si>
  <si>
    <t>189513610</t>
  </si>
  <si>
    <t>Mazanina z betonu prostého bez zvýšených nároků na prostředí tl. přes 120 do 240 mm tř. C 16/20</t>
  </si>
  <si>
    <t>(p1+p2+p3)*0,2</t>
  </si>
  <si>
    <t>60</t>
  </si>
  <si>
    <t>631311135</t>
  </si>
  <si>
    <t>Mazanina tl do 240 mm z betonu prostého bez zvýšených nároků na prostředí tř. C 20/25 ve spádu</t>
  </si>
  <si>
    <t>1078853564</t>
  </si>
  <si>
    <t>Mazanina z betonu prostého bez zvýšených nároků na prostředí tl. přes 120 do 240 mm tř. C 20/25</t>
  </si>
  <si>
    <t>p4*0,135</t>
  </si>
  <si>
    <t>61</t>
  </si>
  <si>
    <t>631319175</t>
  </si>
  <si>
    <t>Příplatek k mazanině tl do 240 mm za stržení povrchu spodní vrstvy před vložením výztuže</t>
  </si>
  <si>
    <t>-1773229339</t>
  </si>
  <si>
    <t>Příplatek k cenám mazanin za stržení povrchu spodní vrstvy mazaniny latí před vložením výztuže nebo pletiva pro tl. obou vrstev mazaniny přes 120 do 240 mm</t>
  </si>
  <si>
    <t>62</t>
  </si>
  <si>
    <t>631362021</t>
  </si>
  <si>
    <t>Výztuž mazanin svařovanými sítěmi Kari</t>
  </si>
  <si>
    <t>-301572617</t>
  </si>
  <si>
    <t>Výztuž mazanin ze svařovaných sítí z drátů typu KARI</t>
  </si>
  <si>
    <t>(p1+p2+p3)*2*0,001*1,15*1,6313*2</t>
  </si>
  <si>
    <t>63</t>
  </si>
  <si>
    <t>632451455</t>
  </si>
  <si>
    <t>Potěr pískocementový tl do 50 mm tř. C 20 běžný</t>
  </si>
  <si>
    <t>-796146392</t>
  </si>
  <si>
    <t>Potěr pískocementový běžný tl. přes 40 do 50 mm tř. C 20</t>
  </si>
  <si>
    <t>(10,9+0,5)*2,6+2,3*7,75+21,4*10,8+13,97*4,15</t>
  </si>
  <si>
    <t>18,6*13,4+2,3*(10,9+0,9)</t>
  </si>
  <si>
    <t>64</t>
  </si>
  <si>
    <t>634111113</t>
  </si>
  <si>
    <t>Obvodová dilatace pružnou těsnicí páskou v 80 mm mezi stěnou a mazaninou</t>
  </si>
  <si>
    <t>11827476</t>
  </si>
  <si>
    <t>Obvodová dilatace mezi stěnou a mazaninou pružnou těsnicí páskou výšky 80 mm</t>
  </si>
  <si>
    <t>(p1+p2+p3)*2+p4</t>
  </si>
  <si>
    <t>65</t>
  </si>
  <si>
    <t>636311123</t>
  </si>
  <si>
    <t>Kladení dlažby z betonových dlaždic 50x50cm na sucho na terče z umělé hmoty o pr  výšce do 100 mm</t>
  </si>
  <si>
    <t>-1067864701</t>
  </si>
  <si>
    <t>Kladení dlažby z betonových dlaždic na sucho na terče z umělé hmoty o rozměru dlažby 50x50 cm, o výšce terče přes 70 do 100 mm</t>
  </si>
  <si>
    <t>66</t>
  </si>
  <si>
    <t>592456200</t>
  </si>
  <si>
    <t>dlažba desková betonová 50x50x6 cm šedá</t>
  </si>
  <si>
    <t>-921370502</t>
  </si>
  <si>
    <t>a12*1,02</t>
  </si>
  <si>
    <t>67</t>
  </si>
  <si>
    <t>637211122</t>
  </si>
  <si>
    <t>Okapový chodník z betonových dlaždic tl 60 mm kladených do písku se zalitím spár MC</t>
  </si>
  <si>
    <t>1200605630</t>
  </si>
  <si>
    <t>Okapový chodník z dlaždic betonových se zalitím spár cementovou maltou do písku, tl. dlaždic 60 mm</t>
  </si>
  <si>
    <t>6,6*2</t>
  </si>
  <si>
    <t>68</t>
  </si>
  <si>
    <t>637211911</t>
  </si>
  <si>
    <t>Příplatek k okapovém chodníku za zalévání spár asfaltem podél budovy</t>
  </si>
  <si>
    <t>1552967708</t>
  </si>
  <si>
    <t>Okapový chodník z dlaždic Příplatek k cenám za zalévání asfaltem při provádění okapového chodníčku z dlaždic nebo u betonové nové mazaniny podél budovy</t>
  </si>
  <si>
    <t>11,5*2</t>
  </si>
  <si>
    <t>69</t>
  </si>
  <si>
    <t>642942611</t>
  </si>
  <si>
    <t>Osazování zárubní nebo rámů dveřních kovových do 2,5 m2 na montážní pěnu</t>
  </si>
  <si>
    <t>-1697494345</t>
  </si>
  <si>
    <t>Osazování zárubní nebo rámů kovových dveřních lisovaných nebo z úhelníků bez dveřních křídel, na montážní pěnu, plochy otvoru do 2,5 m2</t>
  </si>
  <si>
    <t>"4"  1</t>
  </si>
  <si>
    <t>"5"  1</t>
  </si>
  <si>
    <t>"17"  2</t>
  </si>
  <si>
    <t>"18"  3</t>
  </si>
  <si>
    <t>"19"  2</t>
  </si>
  <si>
    <t>"20"  2</t>
  </si>
  <si>
    <t>"21"  2</t>
  </si>
  <si>
    <t>"22"  4</t>
  </si>
  <si>
    <t>70</t>
  </si>
  <si>
    <t>553312</t>
  </si>
  <si>
    <t>zárubeň ocelová skládaná vel 100x210cm, tl. dle umístění</t>
  </si>
  <si>
    <t>-1207971846</t>
  </si>
  <si>
    <t>zárubeň ocelová skládaná (2rámová) vel 100x210cm, tl. dle umístění</t>
  </si>
  <si>
    <t>71</t>
  </si>
  <si>
    <t>5533121</t>
  </si>
  <si>
    <t>zárubeň ocelová skládaná vel 90x197cm, tl. dle umístění</t>
  </si>
  <si>
    <t>-1812456089</t>
  </si>
  <si>
    <t>72</t>
  </si>
  <si>
    <t>5533122</t>
  </si>
  <si>
    <t>AL zárubeň skládaná (2rámová) ozn 18+19 vel 90x197x15cm, povrch úprava</t>
  </si>
  <si>
    <t>-944461796</t>
  </si>
  <si>
    <t>2+3</t>
  </si>
  <si>
    <t>73</t>
  </si>
  <si>
    <t>5533123</t>
  </si>
  <si>
    <t>AL zárubeň skládaná (2rámová) ozn 20 vel 90x197x20cm, povrch úprava</t>
  </si>
  <si>
    <t>777499278</t>
  </si>
  <si>
    <t>74</t>
  </si>
  <si>
    <t>553312¨4</t>
  </si>
  <si>
    <t>AL zárubeň skládaná (2rámová) ozn 21+22 vel 70x197x20cm, povrch úprava</t>
  </si>
  <si>
    <t>-1597651779</t>
  </si>
  <si>
    <t>2+4</t>
  </si>
  <si>
    <t>75</t>
  </si>
  <si>
    <t>642942721</t>
  </si>
  <si>
    <t>Osazování zárubní nebo rámů dveřních kovových do 4,5 m2 na montážní pěnu</t>
  </si>
  <si>
    <t>1705410170</t>
  </si>
  <si>
    <t>Osazování zárubní nebo rámů kovových dveřních lisovaných nebo z úhelníků bez dveřních křídel, na montážní pěnu, plochy otvoru přes 2,5 do 4,5 m2</t>
  </si>
  <si>
    <t>Trubní vedení</t>
  </si>
  <si>
    <t>76</t>
  </si>
  <si>
    <t>895111121</t>
  </si>
  <si>
    <t>Drenážní šachtice normální z betonových dílců Šn-60 hl do 1 m</t>
  </si>
  <si>
    <t>-1039545377</t>
  </si>
  <si>
    <t>Drenážní šachtice normální z betonových dílců typ Šn 60 hl. do 1 m</t>
  </si>
  <si>
    <t>77</t>
  </si>
  <si>
    <t>895111129</t>
  </si>
  <si>
    <t>Příplatek ZKD 1 m hloubky drenážní šachtice Šn-60</t>
  </si>
  <si>
    <t>2001894579</t>
  </si>
  <si>
    <t>Drenážní šachtice normální z betonových dílců typ Šn 60 Příplatek k ceně za každý další i započatý 1 m hl.</t>
  </si>
  <si>
    <t>2*3*2</t>
  </si>
  <si>
    <t>Ostatní konstrukce a práce, bourání</t>
  </si>
  <si>
    <t>78</t>
  </si>
  <si>
    <t>949101111</t>
  </si>
  <si>
    <t>Lešení pomocné pro objekty pozemních staveb s lešeňovou podlahou v do 1,9 m zatížení do 150 kg/m2</t>
  </si>
  <si>
    <t>-1223200079</t>
  </si>
  <si>
    <t>Lešení pomocné pracovní pro objekty pozemních staveb pro zatížení do 150 kg/m2, o výšce lešeňové podlahy do 1,9 m</t>
  </si>
  <si>
    <t>(21,4+13,97+10,3)*3,35</t>
  </si>
  <si>
    <t>79</t>
  </si>
  <si>
    <t>952901111</t>
  </si>
  <si>
    <t>Vyčištění budov bytové a občanské výstavby při výšce podlaží do 4 m</t>
  </si>
  <si>
    <t>-576716329</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</si>
  <si>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</si>
  <si>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p1+p2+p3</t>
  </si>
  <si>
    <t>80</t>
  </si>
  <si>
    <t>953334121</t>
  </si>
  <si>
    <t>Bobtnavý pásek do pracovních spar betonových kcí bentonitový 20 x 25 mm</t>
  </si>
  <si>
    <t>-2120860949</t>
  </si>
  <si>
    <t>Bobtnavý pásek do pracovních spar betonových konstrukcí bentonitový, rozměru 20 x 25 mm</t>
  </si>
  <si>
    <t>61,62*2+2+7,75+2+10,6*2*2+6,62+6,31+4,03+13*2+17,4+10,6</t>
  </si>
  <si>
    <t>198</t>
  </si>
  <si>
    <t>953334654</t>
  </si>
  <si>
    <t>Kruhový PVC profil do řízených smršťovacích spar betonových kcí š 350 mm - Qprofil pr 64mm</t>
  </si>
  <si>
    <t>CS ÚRS 2018 01</t>
  </si>
  <si>
    <t>-1203633477</t>
  </si>
  <si>
    <t>Kruhový PVC profil do řízených smršťovacích spar betonových konstrukcí k vytvoření a utěsnění plánovaných spar pro tloušťku stěny přes 240 do 350 mm</t>
  </si>
  <si>
    <t>P</t>
  </si>
  <si>
    <t>Poznámka k položce:
Trubka z umělé hmoty s těsnicími lamelami, které umožňují
řízený vznik trhlin.</t>
  </si>
  <si>
    <t>5,5*14</t>
  </si>
  <si>
    <t>81</t>
  </si>
  <si>
    <t>95395012</t>
  </si>
  <si>
    <t>D+M PHP dle PBŘ práškový</t>
  </si>
  <si>
    <t>-270112941</t>
  </si>
  <si>
    <t>82</t>
  </si>
  <si>
    <t>95395014</t>
  </si>
  <si>
    <t>D+M PHP dle PBŘ sněhový</t>
  </si>
  <si>
    <t>741897073</t>
  </si>
  <si>
    <t>83</t>
  </si>
  <si>
    <t>95395015</t>
  </si>
  <si>
    <t>D+M PHP dle PBŘ pro třídu požáru F</t>
  </si>
  <si>
    <t>-157816681</t>
  </si>
  <si>
    <t>84</t>
  </si>
  <si>
    <t>95395016</t>
  </si>
  <si>
    <t xml:space="preserve">D+M bezpečnostních a informačních tabulek dle PBŘ  </t>
  </si>
  <si>
    <t>kč</t>
  </si>
  <si>
    <t>-423733544</t>
  </si>
  <si>
    <t>85</t>
  </si>
  <si>
    <t>95395017</t>
  </si>
  <si>
    <t>Stavební výpomoce profesím</t>
  </si>
  <si>
    <t>hr</t>
  </si>
  <si>
    <t>-1439472727</t>
  </si>
  <si>
    <t>86</t>
  </si>
  <si>
    <t>95395018</t>
  </si>
  <si>
    <t>Chránička nerez pro prostup potrubí stěnou, izolační funkce, dle VD</t>
  </si>
  <si>
    <t>-389652663</t>
  </si>
  <si>
    <t>87</t>
  </si>
  <si>
    <t>9559501</t>
  </si>
  <si>
    <t>Osazení a fixace prostupů dle PD technologie (dodávka v technologii)</t>
  </si>
  <si>
    <t>-799004955</t>
  </si>
  <si>
    <t>998</t>
  </si>
  <si>
    <t>Přesun hmot</t>
  </si>
  <si>
    <t>88</t>
  </si>
  <si>
    <t>998012021</t>
  </si>
  <si>
    <t>Přesun hmot pro budovy monolitické v do 6 m</t>
  </si>
  <si>
    <t>1311326944</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</si>
  <si>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</si>
  <si>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PSV</t>
  </si>
  <si>
    <t>Práce a dodávky PSV</t>
  </si>
  <si>
    <t>711</t>
  </si>
  <si>
    <t>Izolace proti vodě, vlhkosti a plynům</t>
  </si>
  <si>
    <t>89</t>
  </si>
  <si>
    <t>711132230</t>
  </si>
  <si>
    <t>Izolace proti zemní vlhkosti na svislé ploše na sucho pásy nopové folie</t>
  </si>
  <si>
    <t>331154607</t>
  </si>
  <si>
    <t>90</t>
  </si>
  <si>
    <t>711193121</t>
  </si>
  <si>
    <t xml:space="preserve">Izolace proti zemní vlhkosti na vodorovné ploše těsnicí kaší </t>
  </si>
  <si>
    <t>-727151658</t>
  </si>
  <si>
    <t>Izolace proti zemní vlhkosti ostatní těsnicí kaší flexibilní minerální na ploše vodorovné V</t>
  </si>
  <si>
    <t>p2+(21,4+5,6-0,9*8)*0,38</t>
  </si>
  <si>
    <t>91</t>
  </si>
  <si>
    <t>711193131</t>
  </si>
  <si>
    <t xml:space="preserve">Izolace proti zemní vlhkosti na svislé ploše těsnicí kaší </t>
  </si>
  <si>
    <t>652153976</t>
  </si>
  <si>
    <t>Izolace proti zemní vlhkosti ostatní těsnicí kaší flexibilní minerální na ploše svislé S</t>
  </si>
  <si>
    <t>p2*0,15</t>
  </si>
  <si>
    <t>"106"  (2,1+0,95)*2*2,2-0,6*1,97</t>
  </si>
  <si>
    <t>"110"  (3+3,8+2,92)*2,2</t>
  </si>
  <si>
    <t>"113"  (2,4+3,15)*2,2</t>
  </si>
  <si>
    <t>"114"  (3*2+1,93)*2,2</t>
  </si>
  <si>
    <t>"stěny venek"  2*3,9+(1,31+3,9)*0,5*7,75+61,61*5,34+5,34*(10,6-7,75)+(1,31+5,34)*0,5*10,6</t>
  </si>
  <si>
    <t>(21,4+9,7)*1,15+4,03*1,15+17,4*0,83+13*1,15+2,3*1,15*2</t>
  </si>
  <si>
    <t>92</t>
  </si>
  <si>
    <t>711471053</t>
  </si>
  <si>
    <t>Provedení vodorovné izolace proti tlakové vodě termoplasty volně položenou fólií z nízkolehčeného PE</t>
  </si>
  <si>
    <t>2122801849</t>
  </si>
  <si>
    <t>Provedení izolace proti povrchové a podpovrchové tlakové vodě termoplasty na ploše vodorovné V folií z nízkolehčeného PE položenou volně</t>
  </si>
  <si>
    <t>93</t>
  </si>
  <si>
    <t>2832208</t>
  </si>
  <si>
    <t>zemní izolační fólie kluzná, tl. 1 mm, šířka 2,05 délka role 20 m</t>
  </si>
  <si>
    <t>-471683455</t>
  </si>
  <si>
    <t>fólie zemní hydroizolační mPVC, tl. 1 mm, šířka 2,05 délka role 20 m, světle zelená</t>
  </si>
  <si>
    <t xml:space="preserve">Poznámka k položce:
 </t>
  </si>
  <si>
    <t>a30*1,15</t>
  </si>
  <si>
    <t>94</t>
  </si>
  <si>
    <t>998711101</t>
  </si>
  <si>
    <t>Přesun hmot tonážní pro izolace proti vodě, vlhkosti a plynům v objektech výšky do 6 m</t>
  </si>
  <si>
    <t>539949768</t>
  </si>
  <si>
    <t>Přesun hmot pro izolace proti vodě, vlhkosti a plynům stanovený z hmotnosti přesunovaného materiálu vodorovná dopravní vzdálenost do 50 m v objektech výšky do 6 m</t>
  </si>
  <si>
    <t>712</t>
  </si>
  <si>
    <t>Povlakové krytiny</t>
  </si>
  <si>
    <t>95</t>
  </si>
  <si>
    <t>712311101</t>
  </si>
  <si>
    <t>Provedení povlakové krytiny střech do 10° za studena lakem penetračním nebo asfaltovým</t>
  </si>
  <si>
    <t>-1874676132</t>
  </si>
  <si>
    <t>Provedení povlakové krytiny střech plochých do 10 st. natěradly a tmely za studena nátěrem lakem penetračním nebo asfaltovým</t>
  </si>
  <si>
    <t>96</t>
  </si>
  <si>
    <t>111631500</t>
  </si>
  <si>
    <t>lak asfaltový ALP/9 (MJ t) bal 9 kg</t>
  </si>
  <si>
    <t>-26545285</t>
  </si>
  <si>
    <t>lak asfaltový penetrační (MJ t) bal 9 kg</t>
  </si>
  <si>
    <t>a12*0,0003</t>
  </si>
  <si>
    <t>97</t>
  </si>
  <si>
    <t>712341559</t>
  </si>
  <si>
    <t>Provedení povlakové krytiny střech do 10° pásy NAIP přitavením v plné ploše</t>
  </si>
  <si>
    <t>468081234</t>
  </si>
  <si>
    <t>Provedení povlakové krytiny střech plochých do 10 st. pásy přitavením NAIP v plné ploše</t>
  </si>
  <si>
    <t>98</t>
  </si>
  <si>
    <t>628361100</t>
  </si>
  <si>
    <t xml:space="preserve">pás těžký asfaltovaný s Al </t>
  </si>
  <si>
    <t>1348671382</t>
  </si>
  <si>
    <t>pás těžký asfaltovaný s Al folií nosnou vložkou</t>
  </si>
  <si>
    <t>a12*1,15</t>
  </si>
  <si>
    <t>99</t>
  </si>
  <si>
    <t>712361701</t>
  </si>
  <si>
    <t>Provedení povlakové krytiny střech do 10° fólií položenou volně s přilepením spojů</t>
  </si>
  <si>
    <t>1428301542</t>
  </si>
  <si>
    <t>Provedení povlakové krytiny střech plochých do 10 st. fólií položenou volně s přilepením spojů</t>
  </si>
  <si>
    <t>100</t>
  </si>
  <si>
    <t>28322001</t>
  </si>
  <si>
    <t>střešní izolační fólie  tl. 2 mm, šířka 2,2 délka role 20 m, s vyztuženou skelnou tkaninou s UV odolností, pod podložky</t>
  </si>
  <si>
    <t>2054507673</t>
  </si>
  <si>
    <t>a14*1,15</t>
  </si>
  <si>
    <t>101</t>
  </si>
  <si>
    <t>712363312</t>
  </si>
  <si>
    <t>Povlakové krytiny střech do 10° fóliové plechy délky 2 m koutová lišta vnitřní rš 100 mm</t>
  </si>
  <si>
    <t>-442027347</t>
  </si>
  <si>
    <t>Povlakové krytiny střech plochých do 10 st. z tvarovaných poplastovaných lišt pro mPVC, délka 2 m vnitřní koutová lišta rš 100 mm</t>
  </si>
  <si>
    <t>103,94/2</t>
  </si>
  <si>
    <t>102</t>
  </si>
  <si>
    <t>712363313</t>
  </si>
  <si>
    <t>Povlakové krytiny střech do 10° fóliové plechy délky 2 m koutová lišta vnější rš 100 mm</t>
  </si>
  <si>
    <t>-707649921</t>
  </si>
  <si>
    <t>Povlakové krytiny střech plochých do 10 st. z tvarovaných poplastovaných lišt pro mPVC, délka 2 m vnější koutová lišta rš 100 mm</t>
  </si>
  <si>
    <t>103</t>
  </si>
  <si>
    <t>712391171</t>
  </si>
  <si>
    <t>Provedení povlakové krytiny střech do 10° podkladní textilní vrstvy</t>
  </si>
  <si>
    <t>1832807639</t>
  </si>
  <si>
    <t>Provedení povlakové krytiny střech plochých do 10 st. -ostatní práce provedení vrstvy textilní podkladní</t>
  </si>
  <si>
    <t>a12+103,94*(0,15+0,3)</t>
  </si>
  <si>
    <t>104</t>
  </si>
  <si>
    <t>712391172</t>
  </si>
  <si>
    <t>Provedení povlakové krytiny střech do 10° ochranné textilní vrstvy</t>
  </si>
  <si>
    <t>461839258</t>
  </si>
  <si>
    <t>Provedení povlakové krytiny střech plochých do 10 st. -ostatní práce provedení vrstvy textilní ochranné</t>
  </si>
  <si>
    <t>105</t>
  </si>
  <si>
    <t>525871501</t>
  </si>
  <si>
    <t>a14*2*1,15</t>
  </si>
  <si>
    <t>106</t>
  </si>
  <si>
    <t>998712101</t>
  </si>
  <si>
    <t>Přesun hmot tonážní tonážní pro krytiny povlakové v objektech v do 6 m</t>
  </si>
  <si>
    <t>672597833</t>
  </si>
  <si>
    <t>Přesun hmot pro povlakové krytiny stanovený z hmotnosti přesunovaného materiálu vodorovná dopravní vzdálenost do 50 m v objektech výšky do 6 m</t>
  </si>
  <si>
    <t>713</t>
  </si>
  <si>
    <t>Izolace tepelné</t>
  </si>
  <si>
    <t>107</t>
  </si>
  <si>
    <t>713141111</t>
  </si>
  <si>
    <t>Montáž izolace tepelné střech plochých lepené asfaltem plně 1 vrstva rohoží, pásů, dílců, desek</t>
  </si>
  <si>
    <t>1263752333</t>
  </si>
  <si>
    <t>Montáž tepelné izolace střech plochých rohožemi, pásy, deskami, dílci, bloky (izolační materiál ve specifikaci) přilepenými asfaltem za horka zplna, jednovrstvá</t>
  </si>
  <si>
    <t>a12*2</t>
  </si>
  <si>
    <t>108</t>
  </si>
  <si>
    <t>283764170</t>
  </si>
  <si>
    <t>deska z extrudovaného polystyrénu  XPS 300 SF 50 mm</t>
  </si>
  <si>
    <t>-874565345</t>
  </si>
  <si>
    <t>deska z polystyrénu XPS, hrana polodrážková a hladký povrch tl 50 mm</t>
  </si>
  <si>
    <t>109</t>
  </si>
  <si>
    <t>283759930</t>
  </si>
  <si>
    <t>deska z pěnového polystyrenu EPS 150 S 1000 x 500 x ve spádu pr tl. 200mm</t>
  </si>
  <si>
    <t>-2050049501</t>
  </si>
  <si>
    <t>deska z pěnového polystyrenu pro trvalé zatížení v tlaku (max. 3000 kg/m2) 1000 x 500 x 200 mm</t>
  </si>
  <si>
    <t>110</t>
  </si>
  <si>
    <t>998713101</t>
  </si>
  <si>
    <t>Přesun hmot tonážní pro izolace tepelné v objektech v do 6 m</t>
  </si>
  <si>
    <t>767284378</t>
  </si>
  <si>
    <t>Přesun hmot pro izolace tepelné stanovený z hmotnosti přesunovaného materiálu vodorovná dopravní vzdálenost do 50 m v objektech výšky do 6 m</t>
  </si>
  <si>
    <t>725</t>
  </si>
  <si>
    <t>Zdravotechnika - zařizovací předměty</t>
  </si>
  <si>
    <t>111</t>
  </si>
  <si>
    <t>725291642</t>
  </si>
  <si>
    <t>Doplňky zařízení koupelen a záchodů nerezové sedačky do sprchy</t>
  </si>
  <si>
    <t>soubor</t>
  </si>
  <si>
    <t>1216878515</t>
  </si>
  <si>
    <t>112</t>
  </si>
  <si>
    <t>725291703</t>
  </si>
  <si>
    <t>Doplňky zařízení koupelen a záchodů smaltované madlo rovné dl 500 mm</t>
  </si>
  <si>
    <t>-1764186446</t>
  </si>
  <si>
    <t>Doplňky zařízení koupelen a záchodů smaltované madla rovná, délky 500 mm</t>
  </si>
  <si>
    <t>113</t>
  </si>
  <si>
    <t>725291722</t>
  </si>
  <si>
    <t>Doplňky zařízení koupelen a záchodů smaltované madlo krakorcové sklopné dl 834 mm</t>
  </si>
  <si>
    <t>-951244189</t>
  </si>
  <si>
    <t>Doplňky zařízení koupelen a záchodů smaltované madla krakorcová sklopná, délky 834 mm</t>
  </si>
  <si>
    <t>114</t>
  </si>
  <si>
    <t>7253001</t>
  </si>
  <si>
    <t>Dodávka a montáž přebalovací pult pevný dl 1900 mm, šířka 600 mm, atyp do sestavy s umyvadlem, dle VD</t>
  </si>
  <si>
    <t>2074585327</t>
  </si>
  <si>
    <t>115</t>
  </si>
  <si>
    <t>7253501</t>
  </si>
  <si>
    <t>Zásobník na ručník/role saten nerez</t>
  </si>
  <si>
    <t>-1270545776</t>
  </si>
  <si>
    <t>116</t>
  </si>
  <si>
    <t>7253502</t>
  </si>
  <si>
    <t>Zásobník na toaletní papír saten nerez</t>
  </si>
  <si>
    <t>-953204424</t>
  </si>
  <si>
    <t>117</t>
  </si>
  <si>
    <t>7253503</t>
  </si>
  <si>
    <t>Závěsná WC souprava nerez</t>
  </si>
  <si>
    <t>449322855</t>
  </si>
  <si>
    <t>118</t>
  </si>
  <si>
    <t>7253504</t>
  </si>
  <si>
    <t>Koš závěsný 3l kulaty nerez</t>
  </si>
  <si>
    <t>1650678375</t>
  </si>
  <si>
    <t>119</t>
  </si>
  <si>
    <t>7253505</t>
  </si>
  <si>
    <t>Háček dvojramenný nerez</t>
  </si>
  <si>
    <t>211505</t>
  </si>
  <si>
    <t>120</t>
  </si>
  <si>
    <t>7253506</t>
  </si>
  <si>
    <t>Dávkovač  na tekuté mýdlo nerez</t>
  </si>
  <si>
    <t>-2094801502</t>
  </si>
  <si>
    <t>121</t>
  </si>
  <si>
    <t>7253507</t>
  </si>
  <si>
    <t>Koš drátěný bílý komaxit 50l</t>
  </si>
  <si>
    <t>1306025355</t>
  </si>
  <si>
    <t>122</t>
  </si>
  <si>
    <t>7253508</t>
  </si>
  <si>
    <t>Koš na ručníky závěsný nerez</t>
  </si>
  <si>
    <t>-1211550883</t>
  </si>
  <si>
    <t>123</t>
  </si>
  <si>
    <t>998725101</t>
  </si>
  <si>
    <t>Přesun hmot tonážní pro zařizovací předměty v objektech v do 6 m</t>
  </si>
  <si>
    <t>1306559941</t>
  </si>
  <si>
    <t>Přesun hmot pro zařizovací předměty stanovený z hmotnosti přesunovaného materiálu vodorovná dopravní vzdálenost do 50 m v objektech výšky do 6 m</t>
  </si>
  <si>
    <t>763</t>
  </si>
  <si>
    <t>Konstrukce suché výstavby</t>
  </si>
  <si>
    <t>124</t>
  </si>
  <si>
    <t>763321113</t>
  </si>
  <si>
    <t>Cementovláknitá stěna předsazená tl 150 mm CW+UW 75 desky 1x12,5 TI 60 mm 27 kg/m3</t>
  </si>
  <si>
    <t>337626418</t>
  </si>
  <si>
    <t>Stěna předsazená z cementovláknitých nebo cementových desek s nosnou konstrukcí z jednoduchých ocelových profilů UW, CW jednoduše opláštěná deskou tl. 12,5 mm, příčka tl. 150 mm, profil 75, TI tl. 60 mm 27 kg/m3</t>
  </si>
  <si>
    <t>"115"  6*3,44</t>
  </si>
  <si>
    <t>"111"  5,56*3,44+0,9*3,44</t>
  </si>
  <si>
    <t>"119"  1,05*3,44</t>
  </si>
  <si>
    <t>"113"  2,4*3,44</t>
  </si>
  <si>
    <t>"114"  2,97*3,44</t>
  </si>
  <si>
    <t>"107"  0,9*3,44</t>
  </si>
  <si>
    <t>125</t>
  </si>
  <si>
    <t>763411111</t>
  </si>
  <si>
    <t>Sanitární příčky do mokrého prostředí, desky s HPL - laminátem tl 19,6 mm, stavitelné nožičky, kotvení</t>
  </si>
  <si>
    <t>-81735101</t>
  </si>
  <si>
    <t>Sanitární příčky vhodné do mokrého prostředí dělící z dřevotřískových desek s HPL-laminátem tl. 19,6 mm</t>
  </si>
  <si>
    <t>"31"  4,55*2,03</t>
  </si>
  <si>
    <t>"32"  1,5*2,03*4</t>
  </si>
  <si>
    <t>"33"  1,45*2,03</t>
  </si>
  <si>
    <t>"34"  1,7*2,03</t>
  </si>
  <si>
    <t>"35"  2,99*2,03</t>
  </si>
  <si>
    <t>"36"  0,9*2,03</t>
  </si>
  <si>
    <t>"37"  0,9*2,03*2</t>
  </si>
  <si>
    <t>"odpočet dveří"  -0,7*1,82*8</t>
  </si>
  <si>
    <t>126</t>
  </si>
  <si>
    <t>763411121</t>
  </si>
  <si>
    <t>Dveře sanitárních příček, desky s HPL - laminátem tl 19,6 mm, š do 800 mm, v do 2000 mm</t>
  </si>
  <si>
    <t>-1644792723</t>
  </si>
  <si>
    <t>Sanitární příčky vhodné do mokrého prostředí dveře vnitřní do sanitárních příček šířky do 800 mm, výšky do 2 000 mm z dřevotřískových desek s HPL-laminátem včetně nerezového kování tl. 19,6 mm</t>
  </si>
  <si>
    <t>127</t>
  </si>
  <si>
    <t>998763301</t>
  </si>
  <si>
    <t>Přesun hmot tonážní pro sádrokartonové konstrukce v objektech v do 6 m</t>
  </si>
  <si>
    <t>1893542041</t>
  </si>
  <si>
    <t>Přesun hmot pro konstrukce montované z desek sádrokartonových, sádrovláknitých, cementovláknitých nebo cementových stanovený z hmotnosti přesunovaného materiálu vodorovná dopravní vzdálenost do 50 m v objektech výšky do 6 m</t>
  </si>
  <si>
    <t>764</t>
  </si>
  <si>
    <t>Konstrukce klempířské</t>
  </si>
  <si>
    <t>128</t>
  </si>
  <si>
    <t>764214606</t>
  </si>
  <si>
    <t>Oplechování horních ploch a atik bez rohů z Pz s povrch úpravou mechanicky kotvené rš 500 mm</t>
  </si>
  <si>
    <t>-138275622</t>
  </si>
  <si>
    <t>Oplechování horních ploch zdí a nadezdívek (atik) z pozinkovaného plechu s povrchovou úpravou mechanicky kotvené rš 500 mm</t>
  </si>
  <si>
    <t>129</t>
  </si>
  <si>
    <t>764216602</t>
  </si>
  <si>
    <t>Oplechování rovných parapetů mechanicky kotvené z Pz s povrchovou úpravou rš 200 mm</t>
  </si>
  <si>
    <t>-981222894</t>
  </si>
  <si>
    <t>Oplechování parapetů z pozinkovaného plechu s povrchovou úpravou rovných mechanicky kotvené, bez rohů rš 200 mm</t>
  </si>
  <si>
    <t>1,3+2,275+0,145*2+1,775</t>
  </si>
  <si>
    <t>130</t>
  </si>
  <si>
    <t>998764101</t>
  </si>
  <si>
    <t>Přesun hmot tonážní pro konstrukce klempířské v objektech v do 6 m</t>
  </si>
  <si>
    <t>268824400</t>
  </si>
  <si>
    <t>Přesun hmot pro konstrukce klempířské stanovený z hmotnosti přesunovaného materiálu vodorovná dopravní vzdálenost do 50 m v objektech výšky do 6 m</t>
  </si>
  <si>
    <t>766</t>
  </si>
  <si>
    <t>Konstrukce truhlářské</t>
  </si>
  <si>
    <t>131</t>
  </si>
  <si>
    <t>766660001</t>
  </si>
  <si>
    <t>Montáž dveřních křídel otvíravých 1křídlových š do 0,8 m do ocelové zárubně</t>
  </si>
  <si>
    <t>375278919</t>
  </si>
  <si>
    <t>Montáž dveřních křídel dřevěných nebo plastových otevíravých do ocelové zárubně povrchově upravených jednokřídlových, šířky do 800 mm</t>
  </si>
  <si>
    <t>"27"  1</t>
  </si>
  <si>
    <t>"28"  1</t>
  </si>
  <si>
    <t>"29"  3</t>
  </si>
  <si>
    <t>"30"  1</t>
  </si>
  <si>
    <t>132</t>
  </si>
  <si>
    <t>6116003</t>
  </si>
  <si>
    <t>dveře vnitřní ozn 27+29 vel 70x197cm, HPL deska do vlhkého prostředí, plné 1kř, kování, zámek, povrch úprava, mřížka VZT</t>
  </si>
  <si>
    <t>1505862551</t>
  </si>
  <si>
    <t>1+3</t>
  </si>
  <si>
    <t>133</t>
  </si>
  <si>
    <t>6116004</t>
  </si>
  <si>
    <t>dveře vnitřní ozn 28+30 vel 70x197cm, HPL deska do vlhkého prostředí, plné 1kř, kování, zámek, povrch úprava</t>
  </si>
  <si>
    <t>882613732</t>
  </si>
  <si>
    <t>1+1</t>
  </si>
  <si>
    <t>134</t>
  </si>
  <si>
    <t>766660002</t>
  </si>
  <si>
    <t>Montáž dveřních křídel otvíravých 1křídlových š přes 0,8 m do ocelové zárubně</t>
  </si>
  <si>
    <t>1893190734</t>
  </si>
  <si>
    <t>Montáž dveřních křídel dřevěných nebo plastových otevíravých do ocelové zárubně povrchově upravených jednokřídlových, šířky přes 800 mm</t>
  </si>
  <si>
    <t>"23"  1</t>
  </si>
  <si>
    <t>"24"  2</t>
  </si>
  <si>
    <t>"25"  1</t>
  </si>
  <si>
    <t>"26"  3</t>
  </si>
  <si>
    <t>135</t>
  </si>
  <si>
    <t>6116001</t>
  </si>
  <si>
    <t>dveře vnitřní ozn 23+25 vel 90x197cm, HPL deska do vlhkého prostředí, plné 1kř, kování, zámek, povrch úprava, mřížka VZT</t>
  </si>
  <si>
    <t>-211442054</t>
  </si>
  <si>
    <t>136</t>
  </si>
  <si>
    <t>6116002</t>
  </si>
  <si>
    <t>dveře vnitřní ozn 24+26 vel 90x197cm, HPL deska do vlhkého prostředí, plné 1kř, kování, zámek, povrch úprava</t>
  </si>
  <si>
    <t>-1120428278</t>
  </si>
  <si>
    <t>137</t>
  </si>
  <si>
    <t>766694112</t>
  </si>
  <si>
    <t>Montáž parapetních desek dřevěných nebo plastových šířky do 30 cm délky do 1,6 m</t>
  </si>
  <si>
    <t>679452964</t>
  </si>
  <si>
    <t>Montáž ostatních truhlářských konstrukcí parapetních desek dřevěných nebo plastových šířky do 300 mm, délky přes 1000 do 1600 mm</t>
  </si>
  <si>
    <t>138</t>
  </si>
  <si>
    <t>766694114</t>
  </si>
  <si>
    <t>Montáž parapetních desek dřevěných nebo plastových šířky do 30 cm délky přes 2,6 m</t>
  </si>
  <si>
    <t>-200682306</t>
  </si>
  <si>
    <t>Montáž ostatních truhlářských konstrukcí parapetních desek dřevěných nebo plastových šířky do 300 mm, délky přes 2600 mm</t>
  </si>
  <si>
    <t>139</t>
  </si>
  <si>
    <t>611444000</t>
  </si>
  <si>
    <t>parapet plastový vnitřní -   komůrkový 18 x 2 x 100 cm, nákližek</t>
  </si>
  <si>
    <t>-1936047542</t>
  </si>
  <si>
    <t>1,25+2,225+0,145*2+1,725</t>
  </si>
  <si>
    <t>140</t>
  </si>
  <si>
    <t>7668901</t>
  </si>
  <si>
    <t>D+M šatní skříňka vel 300x500x1800mm, do vlhkého prostředí, desky HPL, povrchová úprava</t>
  </si>
  <si>
    <t>1510871238</t>
  </si>
  <si>
    <t>141</t>
  </si>
  <si>
    <t>7668902</t>
  </si>
  <si>
    <t>D+M šatní skříňka vel 300x500x1800mm, do vlhkého prostředí, desky HPL, povrchová úprava, do kabiny pro imobilní</t>
  </si>
  <si>
    <t>-988982084</t>
  </si>
  <si>
    <t>142</t>
  </si>
  <si>
    <t>7668903</t>
  </si>
  <si>
    <t>D+M lavice do šatny dl. 1000mm, do vlhkého prostředí</t>
  </si>
  <si>
    <t>134980422</t>
  </si>
  <si>
    <t>143</t>
  </si>
  <si>
    <t>7668904</t>
  </si>
  <si>
    <t>D+M lavice do šatny dl. 950mm, do vlhkého prostředí</t>
  </si>
  <si>
    <t>-1389873198</t>
  </si>
  <si>
    <t>144</t>
  </si>
  <si>
    <t>7668905</t>
  </si>
  <si>
    <t>D+M lehátka do místnosti plavčíka, vel. cca 900x2000mm, do vlhkého prostředí</t>
  </si>
  <si>
    <t>1190467410</t>
  </si>
  <si>
    <t>145</t>
  </si>
  <si>
    <t>7668906</t>
  </si>
  <si>
    <t>Nosítka skládací přenosná uložená ve skladu</t>
  </si>
  <si>
    <t>-956178870</t>
  </si>
  <si>
    <t>146</t>
  </si>
  <si>
    <t>7668907</t>
  </si>
  <si>
    <t>D+M lékánička vel. 600x600mm zavěšená na zdi v místnosti plavčíka, materiál deska HPL, označení piktogramem</t>
  </si>
  <si>
    <t>858770074</t>
  </si>
  <si>
    <t>147</t>
  </si>
  <si>
    <t>998766101</t>
  </si>
  <si>
    <t>Přesun hmot tonážní pro konstrukce truhlářské v objektech v do 6 m</t>
  </si>
  <si>
    <t>-1160306806</t>
  </si>
  <si>
    <t>Přesun hmot pro konstrukce truhlářské stanovený z hmotnosti přesunovaného materiálu vodorovná dopravní vzdálenost do 50 m v objektech výšky do 6 m</t>
  </si>
  <si>
    <t>767</t>
  </si>
  <si>
    <t>Konstrukce zámečnické</t>
  </si>
  <si>
    <t>148</t>
  </si>
  <si>
    <t>767161114</t>
  </si>
  <si>
    <t>Montáž zábradlí rovného z trubek do zdi hmotnosti do 30 kg</t>
  </si>
  <si>
    <t>-350139555</t>
  </si>
  <si>
    <t>Montáž zábradlí rovného z trubek nebo tenkostěnných profilů do zdiva, hmotnosti 1 m zábradlí přes 20 do 30 kg</t>
  </si>
  <si>
    <t>126,04+44,3</t>
  </si>
  <si>
    <t>149</t>
  </si>
  <si>
    <t>5539901</t>
  </si>
  <si>
    <t>Ocel zábradlí s výplněmi ozn 1 v 1100mm, dle PD, úprava žár zink, kotvení</t>
  </si>
  <si>
    <t>-628094360</t>
  </si>
  <si>
    <t>150</t>
  </si>
  <si>
    <t>5539902</t>
  </si>
  <si>
    <t>Ocel zábradlí 2trubkové  ozn 2 v 1200mm, dle PD, úprava žár zink, kotvení, madlo 70x50x3mm, ostatní 50x50x3mm, vč branky pro plavčíka na el ovládání</t>
  </si>
  <si>
    <t>1142360353</t>
  </si>
  <si>
    <t>151</t>
  </si>
  <si>
    <t>767165111</t>
  </si>
  <si>
    <t>Montáž zábradlí rovného madla z trubek nebo tenkostěnných profilů šroubovaného</t>
  </si>
  <si>
    <t>306350280</t>
  </si>
  <si>
    <t>Montáž zábradlí rovného madel z trubek nebo tenkostěnných profilů šroubováním</t>
  </si>
  <si>
    <t>11,25*4</t>
  </si>
  <si>
    <t>152</t>
  </si>
  <si>
    <t>55399018</t>
  </si>
  <si>
    <t>Madlo ozn 8 profil 50x50x3mm, úprava žár zink, kotvení ke sloupkům nebo želbet stěně</t>
  </si>
  <si>
    <t>kg</t>
  </si>
  <si>
    <t>1435397624</t>
  </si>
  <si>
    <t>11,25*4*4,43*1,1</t>
  </si>
  <si>
    <t>767220110</t>
  </si>
  <si>
    <t>Montáž zábradlí schodišťového hmotnosti do 15 kg z trubek do zdi</t>
  </si>
  <si>
    <t>497716825</t>
  </si>
  <si>
    <t>Montáž schodišťového zábradlí z trubek nebo tenkostěnných profilů do zdiva, hmotnosti 1 m zábradlí do 15 kg</t>
  </si>
  <si>
    <t>154</t>
  </si>
  <si>
    <t>5539904</t>
  </si>
  <si>
    <t>Ocel zábradlí 2trubkové ozn 3, v 900mm, žár zink, kotvení, madlo 70x50x3mm, ostatní části 50x50x3mm</t>
  </si>
  <si>
    <t>-1865027453</t>
  </si>
  <si>
    <t>155</t>
  </si>
  <si>
    <t>767620127</t>
  </si>
  <si>
    <t>Montáž oken zdvojených otevíravých do zdiva plochy do 2,5 m2</t>
  </si>
  <si>
    <t>-1492547194</t>
  </si>
  <si>
    <t>Montáž oken zdvojených z hliníkových nebo ocelových profilů otevíravých nebo výklopných do zdiva, plochy přes 1,5 do 2,5 m2</t>
  </si>
  <si>
    <t>"16"  1,25*1,5</t>
  </si>
  <si>
    <t>"11"  (2,225+1,725+0,145*2)*1,5</t>
  </si>
  <si>
    <t>156</t>
  </si>
  <si>
    <t>5534171</t>
  </si>
  <si>
    <t>okno hliníkové otevíravě sklopné jednokřídlové ozn 16 vel 1250 x 1500 mm, U=1,2,, sklo bezpečnostní, barva přírodní, olištování</t>
  </si>
  <si>
    <t>-392665844</t>
  </si>
  <si>
    <t>157</t>
  </si>
  <si>
    <t>5534172</t>
  </si>
  <si>
    <t>Sestava oken hliníkových otevíravých výsuvných ozn 11 celkové vel (2225+145)x(1455+145)x1500 mm, U=1,2, sklo bezpečnostní, barva přírodní, olištování</t>
  </si>
  <si>
    <t>1457134521</t>
  </si>
  <si>
    <t>158</t>
  </si>
  <si>
    <t>767640111</t>
  </si>
  <si>
    <t>Montáž dveří ocelových vchodových jednokřídlových bez nadsvětlíku</t>
  </si>
  <si>
    <t>-1866058450</t>
  </si>
  <si>
    <t>Montáž dveří ocelových vchodových jednokřídlových bez nadsvětlíku</t>
  </si>
  <si>
    <t>"12"  1</t>
  </si>
  <si>
    <t>"13"  1</t>
  </si>
  <si>
    <t>"14"  3</t>
  </si>
  <si>
    <t>"15"  3</t>
  </si>
  <si>
    <t>159</t>
  </si>
  <si>
    <t>5534121</t>
  </si>
  <si>
    <t>dveře hliníkové vchodové jednokřídlové ozn 12+13 do otvoru 1100 x 2450 mm, prosklené, bezp sklo, barva přírodní, kování, zámek, rám</t>
  </si>
  <si>
    <t>-2077114392</t>
  </si>
  <si>
    <t>dveře hliníkové vchodové jednokřídlové ozn 12+13 do otvoru 1100 x 2450 mm, prosklené, bezp sklo, barva přírodní, kování, zámek</t>
  </si>
  <si>
    <t>160</t>
  </si>
  <si>
    <t>5534122</t>
  </si>
  <si>
    <t>dveře hliníkové vchodové jednokřídlové ozn 14+15 do otvoru 1100 x 2450 mm, plné, barva přírodní, kování, zámek, rám</t>
  </si>
  <si>
    <t>1013257561</t>
  </si>
  <si>
    <t>3+3</t>
  </si>
  <si>
    <t>161</t>
  </si>
  <si>
    <t>5534123</t>
  </si>
  <si>
    <t>dveře hliníkové vchodové jednokřídlové ozn 17 do otvoru 1100 x 2100 mm, plné, barva přírodní, kování, zámek, rám</t>
  </si>
  <si>
    <t>803067929</t>
  </si>
  <si>
    <t>162</t>
  </si>
  <si>
    <t>767640221</t>
  </si>
  <si>
    <t>Montáž dveří ocelových vchodových dvoukřídlových bez nadsvětlíku</t>
  </si>
  <si>
    <t>1257837527</t>
  </si>
  <si>
    <t>Montáž dveří ocelových vchodových dvoukřídlové bez nadsvětlíku</t>
  </si>
  <si>
    <t>"10"  1</t>
  </si>
  <si>
    <t>163</t>
  </si>
  <si>
    <t>5534131</t>
  </si>
  <si>
    <t>dveře hliníkové vchodové dvoukřídlové ozn 10 do otvoru 1800x2450mm, rám, kování, zámek, plné, barva přírodní, těsnění připojovací spáry, olištování</t>
  </si>
  <si>
    <t>-884366834</t>
  </si>
  <si>
    <t>164</t>
  </si>
  <si>
    <t>767640311</t>
  </si>
  <si>
    <t>Montáž dveří ocelových jednokřídlových</t>
  </si>
  <si>
    <t>-2118269627</t>
  </si>
  <si>
    <t>Montáž dveří ocelových  jednokřídlových</t>
  </si>
  <si>
    <t>"6"  1</t>
  </si>
  <si>
    <t>"7"  1</t>
  </si>
  <si>
    <t>165</t>
  </si>
  <si>
    <t>5534090</t>
  </si>
  <si>
    <t>dveře ocelové ozn 7 jednokřídlé 90 x 197 cm P/L, kování, zámek, úprava žár zink</t>
  </si>
  <si>
    <t>323687771</t>
  </si>
  <si>
    <t>166</t>
  </si>
  <si>
    <t>5534091</t>
  </si>
  <si>
    <t>dveře ocelové ozn 6 jednokřídlé 100 x 210 cm P/L, kování, zámek, úprava žár zink</t>
  </si>
  <si>
    <t>-193487700</t>
  </si>
  <si>
    <t>167</t>
  </si>
  <si>
    <t>76789011</t>
  </si>
  <si>
    <t>D+M hák na uchycení kruhu, žár zink, kotvení, dle VD</t>
  </si>
  <si>
    <t>-840370900</t>
  </si>
  <si>
    <t>168</t>
  </si>
  <si>
    <t>998767101</t>
  </si>
  <si>
    <t>Přesun hmot tonážní pro zámečnické konstrukce v objektech v do 6 m</t>
  </si>
  <si>
    <t>-1546015440</t>
  </si>
  <si>
    <t>Přesun hmot pro zámečnické konstrukce stanovený z hmotnosti přesunovaného materiálu vodorovná dopravní vzdálenost do 50 m v objektech výšky do 6 m</t>
  </si>
  <si>
    <t>771</t>
  </si>
  <si>
    <t>Podlahy z dlaždic</t>
  </si>
  <si>
    <t>169</t>
  </si>
  <si>
    <t>771474114</t>
  </si>
  <si>
    <t>Montáž soklíků z dlaždic keramických rovných flexibilní lepidlo v do 150 mm</t>
  </si>
  <si>
    <t>-2041990484</t>
  </si>
  <si>
    <t>Montáž soklíků z dlaždic keramických lepených flexibilním lepidlem rovných výšky přes 120 do 150 mm</t>
  </si>
  <si>
    <t>"101"  (1,47+4,2+0,15)*2-0,8*2-0,6*3-0,9</t>
  </si>
  <si>
    <t>"104"  (2,2+1,47)*2-0,8</t>
  </si>
  <si>
    <t>"117"  (3,65+0,15+2,45)*2-0,8-0,9</t>
  </si>
  <si>
    <t>"118"  (1,57+1,55)*2-0,6-0,8</t>
  </si>
  <si>
    <t>170</t>
  </si>
  <si>
    <t>771574131</t>
  </si>
  <si>
    <t>Montáž podlah keramických režných protiskluzných lepených flexibilním lepidlem do 50 ks/m2</t>
  </si>
  <si>
    <t>2025131597</t>
  </si>
  <si>
    <t>Montáž podlah z dlaždic keramických lepených flexibilním lepidlem režných nebo glazovaných protiskluzných nebo reliefovaných do 50 ks/ m2</t>
  </si>
  <si>
    <t>6,17+9,16+8,76+2,97+1,89+2+1,76+1,89+8,94+2,43+1,41+1,28</t>
  </si>
  <si>
    <t>22,06+16,47+5,99+7,2+18,77+15,65+2,42</t>
  </si>
  <si>
    <t>8,04+37,48+12,8</t>
  </si>
  <si>
    <t>p1+p2</t>
  </si>
  <si>
    <t>171</t>
  </si>
  <si>
    <t>5976113</t>
  </si>
  <si>
    <t>dlaždice keramické (barevné) 30 x 30 x 0,8 cm I. j. protiskluzné vč soklíku, mrazuvzdorné</t>
  </si>
  <si>
    <t>(</t>
  </si>
  <si>
    <t>-805422960</t>
  </si>
  <si>
    <t>(p1+p2+a1*0,15)*1,1</t>
  </si>
  <si>
    <t>155,813*1,1 'Přepočtené koeficientem množství</t>
  </si>
  <si>
    <t>172</t>
  </si>
  <si>
    <t>771591111</t>
  </si>
  <si>
    <t>Podlahy penetrace podkladu</t>
  </si>
  <si>
    <t>-1944684925</t>
  </si>
  <si>
    <t>Podlahy - ostatní práce penetrace podkladu</t>
  </si>
  <si>
    <t>173</t>
  </si>
  <si>
    <t>771990111</t>
  </si>
  <si>
    <t>Vyrovnání podkladu samonivelační stěrkou tl 4 mm pevnosti 15 Mpa</t>
  </si>
  <si>
    <t>-544124092</t>
  </si>
  <si>
    <t>Vyrovnání podkladní vrstvy samonivelační stěrkou tl. 4 mm, min. pevnosti 15 MPa</t>
  </si>
  <si>
    <t>174</t>
  </si>
  <si>
    <t>998771101</t>
  </si>
  <si>
    <t>Přesun hmot tonážní pro podlahy z dlaždic v objektech v do 6 m</t>
  </si>
  <si>
    <t>-166097996</t>
  </si>
  <si>
    <t>Přesun hmot pro podlahy z dlaždic stanovený z hmotnosti přesunovaného materiálu vodorovná dopravní vzdálenost do 50 m v objektech výšky do 6 m</t>
  </si>
  <si>
    <t>777</t>
  </si>
  <si>
    <t>Podlahy lité</t>
  </si>
  <si>
    <t>175</t>
  </si>
  <si>
    <t>77721101</t>
  </si>
  <si>
    <t>Podlahy z epoxidové pryskyřice a oblázků křemičitých frakce 2 až 8 mm tl. 20 mm (kamenný koberec)</t>
  </si>
  <si>
    <t>-1329302002</t>
  </si>
  <si>
    <t>Podlahy z epoxidové pryskyřice a oblázků (kamenný koberec) křemičitých frakce 2 až 5 mm, tl. 20 mm</t>
  </si>
  <si>
    <t>Poznámka k položce:
Položka obsahuje i dodávku a montáč ukončujících lišt v případě jejich aplikace. Použití na rovné, šikmé i kolmé povrchy.</t>
  </si>
  <si>
    <t>"schody"  2*2*1,6+224,46+17,4*4,43+13,5*0,3*2</t>
  </si>
  <si>
    <t>176</t>
  </si>
  <si>
    <t>998777101</t>
  </si>
  <si>
    <t>Přesun hmot tonážní pro podlahy lité v objektech v do 6 m</t>
  </si>
  <si>
    <t>218549408</t>
  </si>
  <si>
    <t>Přesun hmot pro podlahy lité stanovený z hmotnosti přesunovaného materiálu vodorovná dopravní vzdálenost do 50 m v objektech výšky do 6 m</t>
  </si>
  <si>
    <t>781</t>
  </si>
  <si>
    <t>Dokončovací práce - obklady</t>
  </si>
  <si>
    <t>177</t>
  </si>
  <si>
    <t>781474114</t>
  </si>
  <si>
    <t>Montáž obkladů vnitřních keramických hladkých do 22 ks/m2 lepených flexibilním lepidlem</t>
  </si>
  <si>
    <t>-156686148</t>
  </si>
  <si>
    <t>Montáž obkladů vnitřních stěn z dlaždic keramických lepených flexibilním lepidlem režných nebo glazovaných hladkých přes 19 do 22 ks/m2</t>
  </si>
  <si>
    <t>"102"  (2,9+3,3)*2*2,2-0,8*1,97*2-(1,5+2)*1,5+(1,5+2+1,5*2)*0,15</t>
  </si>
  <si>
    <t>"103"  (2,9+3,02)*2*2,2-0,8*1,97-0,9*2,2+(0,9+2,2*2)*0,15</t>
  </si>
  <si>
    <t>"105"  ((2,1+0,1+0,9)*2-0,6)*1,8</t>
  </si>
  <si>
    <t>"106"  (2,1+0,95)*2*2,2-0,6*1,97+(0,9+1,97*2)*0,1</t>
  </si>
  <si>
    <t>"107"  ((2,1+0,9)*2-0,6)*1,8+0,1*1,97*2</t>
  </si>
  <si>
    <t>"107A"  ((2,1+0,9)*2-0,6*2)*1,8+0,1*1,97*2</t>
  </si>
  <si>
    <t>"110"  (5,54+6,27)*2*2,2-0,8*1,97-0,9*2,2+0,1*2,2*2</t>
  </si>
  <si>
    <t>"111"  (5,56+2,99)*2*2,2-0,6*1,97-0,8*1,97</t>
  </si>
  <si>
    <t>"112"  (1,9+3,15)*2*2,2-0,9*2,2+0,1*2*2,2</t>
  </si>
  <si>
    <t>"113"  (2,4+3,15)*2*2,2-0,9*2,2+0,1*2*2,2</t>
  </si>
  <si>
    <t>"114"  (6+6,27)*2*2,2-0,8*1,97-0,9*2,2+0,1*2*2,2</t>
  </si>
  <si>
    <t>"115+116"  (6+3,7)*2*2,2-0,8*1,97+0,1*(1,97*2+0,6)</t>
  </si>
  <si>
    <t>"118A"  ((0,9+1,57)*2-0,6*2)*1,8</t>
  </si>
  <si>
    <t>"119"  ((1,05+1,57)*2-0,6)*1,8</t>
  </si>
  <si>
    <t>178</t>
  </si>
  <si>
    <t>5976102</t>
  </si>
  <si>
    <t>obkládačky keramické (barevné)  I. j. vč nerez lišt</t>
  </si>
  <si>
    <t>1204048070</t>
  </si>
  <si>
    <t>a4*1,1</t>
  </si>
  <si>
    <t>179</t>
  </si>
  <si>
    <t>781491021</t>
  </si>
  <si>
    <t>Montáž zrcadel plochy do 1 m2 lepených silikonovým tmelem na keramický obklad</t>
  </si>
  <si>
    <t>-812624153</t>
  </si>
  <si>
    <t>Montáž zrcadel lepených silikonovým tmelem na keramický obklad, plochy do 1 m2</t>
  </si>
  <si>
    <t>0,4*0,6*3+0,9*0,6+3,8*0,6+2,9*0,6</t>
  </si>
  <si>
    <t>180</t>
  </si>
  <si>
    <t>634651240</t>
  </si>
  <si>
    <t>zrcadlo nemontované čiré tl. 4 mm, max. rozměr 3210 x 2250 mm, olištování</t>
  </si>
  <si>
    <t>275237707</t>
  </si>
  <si>
    <t>zrcadlo nemontované čiré tl. 4 mm, max. rozměr 3210 x 2250 mm</t>
  </si>
  <si>
    <t>a42*1,1</t>
  </si>
  <si>
    <t>181</t>
  </si>
  <si>
    <t>781492</t>
  </si>
  <si>
    <t xml:space="preserve">D+M zrcadlo sklopné </t>
  </si>
  <si>
    <t>774462645</t>
  </si>
  <si>
    <t>182</t>
  </si>
  <si>
    <t>781495111</t>
  </si>
  <si>
    <t>Penetrace podkladu vnitřních obkladů</t>
  </si>
  <si>
    <t>1066119639</t>
  </si>
  <si>
    <t>Ostatní prvky ostatní práce penetrace podkladu</t>
  </si>
  <si>
    <t>183</t>
  </si>
  <si>
    <t>781495133</t>
  </si>
  <si>
    <t>Izolace ve spojení s obkladem - pás lepený ve vnitřním koutu</t>
  </si>
  <si>
    <t>1803228329</t>
  </si>
  <si>
    <t>Ostatní prvky izolace ve spojení s obkladem pás, lepený vnitřní kout</t>
  </si>
  <si>
    <t>184</t>
  </si>
  <si>
    <t>998781101</t>
  </si>
  <si>
    <t>Přesun hmot tonážní pro obklady keramické v objektech v do 6 m</t>
  </si>
  <si>
    <t>-1722026614</t>
  </si>
  <si>
    <t>Přesun hmot pro obklady keramické stanovený z hmotnosti přesunovaného materiálu vodorovná dopravní vzdálenost do 50 m v objektech výšky do 6 m</t>
  </si>
  <si>
    <t>783</t>
  </si>
  <si>
    <t>Dokončovací práce - nátěry</t>
  </si>
  <si>
    <t>185</t>
  </si>
  <si>
    <t>783314201</t>
  </si>
  <si>
    <t>Základní antikorozní jednonásobný syntetický standardní nátěr zámečnických konstrukcí</t>
  </si>
  <si>
    <t>1839809815</t>
  </si>
  <si>
    <t>Základní antikorozní nátěr zámečnických konstrukcí jednonásobný syntetický standardní</t>
  </si>
  <si>
    <t>"zábradlí"  1,1*126,04+1,2*44,3+0,9*3,85+0,05*4*11,25*4</t>
  </si>
  <si>
    <t>""dveře a zárubně"</t>
  </si>
  <si>
    <t>(1+2,1*2)*(0,11+0,15)+(0,9+2*1,97)*(0,11+0,15)</t>
  </si>
  <si>
    <t>1,1*2,15*2+0,9*1,97*2</t>
  </si>
  <si>
    <t>186</t>
  </si>
  <si>
    <t>783315101</t>
  </si>
  <si>
    <t>Mezinátěr jednonásobný syntetický standardní zámečnických konstrukcí</t>
  </si>
  <si>
    <t>1797566743</t>
  </si>
  <si>
    <t>Mezinátěr zámečnických konstrukcí jednonásobný syntetický standardní</t>
  </si>
  <si>
    <t>187</t>
  </si>
  <si>
    <t>783317101</t>
  </si>
  <si>
    <t>Krycí jednonásobný syntetický standardní nátěr zámečnických konstrukcí</t>
  </si>
  <si>
    <t>994900154</t>
  </si>
  <si>
    <t>Krycí nátěr (email) zámečnických konstrukcí jednonásobný syntetický standardní</t>
  </si>
  <si>
    <t>188</t>
  </si>
  <si>
    <t>783813101</t>
  </si>
  <si>
    <t>Penetrační syntetický nátěr hladkých betonových povrchů</t>
  </si>
  <si>
    <t>-360011043</t>
  </si>
  <si>
    <t>Penetrační nátěr omítek hladkých betonových povrchů syntetický</t>
  </si>
  <si>
    <t>189</t>
  </si>
  <si>
    <t>783823135</t>
  </si>
  <si>
    <t>Penetrační silikonový nátěr hladkých, tenkovrstvých zrnitých nebo štukových omítek</t>
  </si>
  <si>
    <t>-1702208460</t>
  </si>
  <si>
    <t>Penetrační nátěr omítek hladkých omítek hladkých, zrnitých tenkovrstvých nebo štukových stupně členitosti 1 a 2 silikonový</t>
  </si>
  <si>
    <t>190</t>
  </si>
  <si>
    <t>783826675</t>
  </si>
  <si>
    <t>Hydrofobizační transparentní silikonový nátěr hrubých betonových povrchů nebo hrubých omítek</t>
  </si>
  <si>
    <t>389226252</t>
  </si>
  <si>
    <t>Hydrofobizační nátěr omítek silikonový, transparentní, povrchů hrubých betonových povrchů nebo omítek hrubých, rýhovaných tenkovrstvých nebo škrábaných (břízolitových)</t>
  </si>
  <si>
    <t>"strop"  p1+p2+p3+p4+p5+106,14</t>
  </si>
  <si>
    <t xml:space="preserve">"stěny"  </t>
  </si>
  <si>
    <t>7,15*2,5*0,5+2*2,5+7,15*3,4*0,5-0,9*1,97+0,5*3,5</t>
  </si>
  <si>
    <t>11,6*0,3*2+(7,6+2,3)*0,3*2+7,6*0,3+12,5*4,5*0,5</t>
  </si>
  <si>
    <t>"120"  2*(1,6+3,89)+6,4*0,5*(1,6+3,89)*2-0,9*1,97</t>
  </si>
  <si>
    <t>"venek"</t>
  </si>
  <si>
    <t>(2,8+21,4+13,97)*1,15+(21,4+13,97+10,3)*3,35</t>
  </si>
  <si>
    <t>0,4*2*(21,4+13,97+10,3+3,1*8)+0,4*2,6+0,5*3,44</t>
  </si>
  <si>
    <t>"soc zařízení"</t>
  </si>
  <si>
    <t>((6,4+0,25+3,35-0,37)*3+6+5,56+6,5*2)*3,44-0,8*1,97*2</t>
  </si>
  <si>
    <t>(8,98+6,5*2+4,03)*3,44-1,6*2,45-0,6*1,97*3*2</t>
  </si>
  <si>
    <t xml:space="preserve">"volný prostor"  </t>
  </si>
  <si>
    <t>(4,03+13,97+4,03)*3,44-0,9*1,97+(3,44+0,4)*0,5*(13-4,03)</t>
  </si>
  <si>
    <t>"121"  15,9*(4,26+2,65+2,71+0,83)-0,8*1,97*2</t>
  </si>
  <si>
    <t>15,9*(4,26+2,65+2,71+0,83)-0,8*1,97*2</t>
  </si>
  <si>
    <t>5,5*0,5*(2,65+4,26)*2-0,9*1,97*2</t>
  </si>
  <si>
    <t>6,1*0,5*(2,71+0,83)*2+5,78*2</t>
  </si>
  <si>
    <t>"122"  2*(5,04+2,32)+7,2*0,5*(5,04+2,32)*2-0,9*1,97</t>
  </si>
  <si>
    <t>"schodiště"  11,6*0,3*2+13,6*0,6</t>
  </si>
  <si>
    <t>191</t>
  </si>
  <si>
    <t>783827425</t>
  </si>
  <si>
    <t>Krycí dvojnásobný silikonový nátěr omítek stupně členitosti 1 a 2</t>
  </si>
  <si>
    <t>495141329</t>
  </si>
  <si>
    <t>Krycí (ochranný ) nátěr omítek dvojnásobný hladkých omítek hladkých, zrnitých tenkovrstvých nebo štukových stupně členitosti 1 a 2 silikonový</t>
  </si>
  <si>
    <t>192</t>
  </si>
  <si>
    <t>783937161</t>
  </si>
  <si>
    <t>Krycí dvojnásobný epoxidový vodou ředitelný nátěr betonové podlahy</t>
  </si>
  <si>
    <t>-1389548669</t>
  </si>
  <si>
    <t>Krycí (uzavírací) nátěr betonových podlah dvojnásobný epoxidový vodou ředitelný</t>
  </si>
  <si>
    <t>p3+p4+p5+5,78+1,5*1</t>
  </si>
  <si>
    <t>"108"  ((1,96+0,15+4,2)*2-0,9)*0,15</t>
  </si>
  <si>
    <t>"109"  ((8,98+5,38+0,15)*2-1,8)*0,15</t>
  </si>
  <si>
    <t>"120"  ((2+6,4)*2-0,9)*0,15</t>
  </si>
  <si>
    <t>"121"  ((17,4+5,5+0,1*2)*2-0,9*2)*0,15</t>
  </si>
  <si>
    <t>"122"  ((2+7,2+0,1)*2-0,9)*0,15</t>
  </si>
  <si>
    <t>784</t>
  </si>
  <si>
    <t>Dokončovací práce - malby a tapety</t>
  </si>
  <si>
    <t>193</t>
  </si>
  <si>
    <t>784221101</t>
  </si>
  <si>
    <t>Dvojnásobné bílé malby  ze směsí za sucha dobře otěruvzdorných v místnostech do 3,80 m</t>
  </si>
  <si>
    <t>878132876</t>
  </si>
  <si>
    <t>Malby z malířských směsí otěruvzdorných za sucha dvojnásobné, bílé za sucha otěruvzdorné dobře v místnostech výšky do 3,80 m</t>
  </si>
  <si>
    <t>a9*1,1</t>
  </si>
  <si>
    <t>194</t>
  </si>
  <si>
    <t>784321031</t>
  </si>
  <si>
    <t>Dvojnásobné silikátové bílé malby v místnosti výšky do 3,80 m na sdk</t>
  </si>
  <si>
    <t>-888321150</t>
  </si>
  <si>
    <t>Malby silikátové dvojnásobné, bílé v místnostech výšky do 3,80 m</t>
  </si>
  <si>
    <t>786</t>
  </si>
  <si>
    <t>Dokončovací práce - čalounické úpravy</t>
  </si>
  <si>
    <t>195</t>
  </si>
  <si>
    <t>786626121</t>
  </si>
  <si>
    <t>Montáž lamelové žaluzie vnitřní nebo do oken dvojitých kovových</t>
  </si>
  <si>
    <t>537179773</t>
  </si>
  <si>
    <t>Montáž zastiňujících žaluzií lamelových vnitřních nebo do oken dvojitých kovových</t>
  </si>
  <si>
    <t>"13"  1,1*2,45</t>
  </si>
  <si>
    <t>196</t>
  </si>
  <si>
    <t>553462000</t>
  </si>
  <si>
    <t>žaluzie horizontální interiérové, bílé</t>
  </si>
  <si>
    <t>1718501871</t>
  </si>
  <si>
    <t>žaluzie horizontální interiérové</t>
  </si>
  <si>
    <t>197</t>
  </si>
  <si>
    <t>998786101</t>
  </si>
  <si>
    <t>Přesun hmot tonážní pro čalounické úpravy v objektech v do 6 m</t>
  </si>
  <si>
    <t>1525538002</t>
  </si>
  <si>
    <t>Přesun hmot pro čalounické úpravy stanovený z hmotnosti přesunovaného materiálu vodorovná dopravní vzdálenost do 50 m v objektech výšky (hloubky) do 6 m</t>
  </si>
  <si>
    <t>zti - ZDRAVOTNĚ TECHNICKÉ INSTALACE</t>
  </si>
  <si>
    <t xml:space="preserve">    721 - Zdravotechnika - vnitřní kanalizace</t>
  </si>
  <si>
    <t xml:space="preserve">    722 - Zdravotechnika - vnitřní vodovod</t>
  </si>
  <si>
    <t xml:space="preserve">    724 - Zdravotechnika - strojní vybavení</t>
  </si>
  <si>
    <t xml:space="preserve">    726 - Zdravotechnika - předstěnové instalace</t>
  </si>
  <si>
    <t>132201201</t>
  </si>
  <si>
    <t>Hloubení rýh š do 2000 mm v hornině tř. 3 objemu do 100 m3</t>
  </si>
  <si>
    <t>CS ÚRS 2014 02</t>
  </si>
  <si>
    <t>-1403456727</t>
  </si>
  <si>
    <t>Hloubení zapažených i nezapažených rýh šířky přes 600 do 2 000 mm s urovnáním dna do předepsaného profilu a spádu v hornině tř. 3 do 100 m3</t>
  </si>
  <si>
    <t>132201209</t>
  </si>
  <si>
    <t>Příplatek za lepivost k hloubení rýh š do 2000 mm v hornině tř. 3</t>
  </si>
  <si>
    <t>893312025</t>
  </si>
  <si>
    <t>Hloubení zapažených i nezapažených rýh šířky přes 600 do 2 000 mm s urovnáním dna do předepsaného profilu a spádu v hornině tř. 3 Příplatek k cenám za lepivost horniny tř. 3</t>
  </si>
  <si>
    <t>161101101</t>
  </si>
  <si>
    <t>Svislé přemístění výkopku z horniny tř. 1 až 4 hl výkopu do 2,5 m</t>
  </si>
  <si>
    <t>1306264644</t>
  </si>
  <si>
    <t>Svislé přemístění výkopku bez naložení do dopravní nádoby avšak s vyprázdněním dopravní nádoby na hromadu nebo do dopravního prostředku z horniny tř. 1 až 4, při hloubce výkopu přes 1 do 2,5 m</t>
  </si>
  <si>
    <t>1874670024</t>
  </si>
  <si>
    <t>167101101</t>
  </si>
  <si>
    <t>Nakládání výkopku z hornin tř. 1 až 4 do 100 m3</t>
  </si>
  <si>
    <t>2116057944</t>
  </si>
  <si>
    <t>Nakládání, skládání a překládání neulehlého výkopku nebo sypaniny nakládání, množství do 100 m3, z hornin tř. 1 až 4</t>
  </si>
  <si>
    <t>171101104</t>
  </si>
  <si>
    <t>Uložení sypaniny z hornin soudržných do násypů zhutněných do 102 % PS</t>
  </si>
  <si>
    <t>966924565</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</si>
  <si>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</si>
  <si>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Zásyp jam, šachet rýh nebo kolem objektů sypaninou se zhutněním</t>
  </si>
  <si>
    <t>1928790329</t>
  </si>
  <si>
    <t>175101201pc1</t>
  </si>
  <si>
    <t>Kamenivo těžené</t>
  </si>
  <si>
    <t>-1661401855</t>
  </si>
  <si>
    <t>451573111</t>
  </si>
  <si>
    <t>Lože pod potrubí otevřený výkop ze štěrkopísku</t>
  </si>
  <si>
    <t>-1758701471</t>
  </si>
  <si>
    <t>Lože pod potrubí, stoky a drobné objekty v otevřeném výkopu z písku a štěrkopísku do 63 mm</t>
  </si>
  <si>
    <t>871161141</t>
  </si>
  <si>
    <t>Montáž potrubí z PE100 SDR 11 otevřený výkop svařovaných na tupo D 32 x 3,0 mm</t>
  </si>
  <si>
    <t>-976850452</t>
  </si>
  <si>
    <t>Montáž vodovodního potrubí z plastů v otevřeném výkopu z polyetylenu PE 100 svařovaných na tupo SDR 11/PN16 D 32 x 3,0 mm</t>
  </si>
  <si>
    <t>286137520</t>
  </si>
  <si>
    <t>potrubí vodovodní PE LD (rPE) D 32 x 4,4 mm</t>
  </si>
  <si>
    <t>-1795045690</t>
  </si>
  <si>
    <t>trubky z polyetylénu vodovodní potrubí PE PE LD (rPE) D  32 x 4,4 mm</t>
  </si>
  <si>
    <t>871211141</t>
  </si>
  <si>
    <t>Montáž potrubí z PE100 SDR 11 otevřený výkop svařovaných na tupo D 63 x 5,8 mm</t>
  </si>
  <si>
    <t>709477161</t>
  </si>
  <si>
    <t>Montáž vodovodního potrubí z plastů v otevřeném výkopu z polyetylenu PE 100 svařovaných na tupo SDR 11/PN16 D 63 x 5,8 mm</t>
  </si>
  <si>
    <t>286135980</t>
  </si>
  <si>
    <t>potrubí dvouvrstvé PE100 s 10% signalizační vrstvou, SDR 11, 63x5,8. L=12m</t>
  </si>
  <si>
    <t>-2072476693</t>
  </si>
  <si>
    <t>877161101</t>
  </si>
  <si>
    <t>Montáž elektrospojek na potrubí z PE trub d 32</t>
  </si>
  <si>
    <t>1606409894</t>
  </si>
  <si>
    <t>Montáž tvarovek na vodovodním plastovém potrubí z polyetylenu PE 100 elektrotvarovek SDR 11/PN16 spojek, oblouků nebo redukcí d 32</t>
  </si>
  <si>
    <t>286530520</t>
  </si>
  <si>
    <t>elektrokoleno 90 °, typ LU d 32 mm</t>
  </si>
  <si>
    <t>-631195525</t>
  </si>
  <si>
    <t>prvky kompletační z polyetylénu pro trubky elektrotvarovky PE ke svařování s potrubím PE PE100, SDR 11,  voda PN 16, plyn PN 10 elektrokolena 90° , typ LU PE100, SDR 11,  voda PN 16, plyn PN 10 včetně uchycení pomocí šroubů D 32 mm SDR 11</t>
  </si>
  <si>
    <t>877211101</t>
  </si>
  <si>
    <t>Montáž elektrospojek na potrubí z PE trub d 63</t>
  </si>
  <si>
    <t>302168034</t>
  </si>
  <si>
    <t>Montáž tvarovek na vodovodním plastovém potrubí z polyetylenu PE 100 elektrotvarovek SDR 11/PN16 spojek, oblouků nebo redukcí d 63</t>
  </si>
  <si>
    <t>286149340</t>
  </si>
  <si>
    <t>elektrokoleno 90°, PE 100, PN 16, d 63</t>
  </si>
  <si>
    <t>399707635</t>
  </si>
  <si>
    <t>286149580</t>
  </si>
  <si>
    <t>elektro T-kus redukovaný PE 100, PN 16, d 63/d32</t>
  </si>
  <si>
    <t>-2062070879</t>
  </si>
  <si>
    <t>elektro tvarovka T-kus rovnoramenný, PE 100, PN 16, d 63</t>
  </si>
  <si>
    <t>286149740</t>
  </si>
  <si>
    <t>elektroredukce, PE 100, PN 16, d 63-32</t>
  </si>
  <si>
    <t>-483202365</t>
  </si>
  <si>
    <t>286159720</t>
  </si>
  <si>
    <t>elektrospojka SDR 11, PE 100, PN 16 d 63</t>
  </si>
  <si>
    <t>-1601669121</t>
  </si>
  <si>
    <t>879171111</t>
  </si>
  <si>
    <t>Montáž vodovodní přípojky na potrubí DN 32</t>
  </si>
  <si>
    <t>-959705801</t>
  </si>
  <si>
    <t>Montáž napojení vodovodní přípojky v otevřeném výkopu ve sklonu přes 20 % DN 32</t>
  </si>
  <si>
    <t>879221111</t>
  </si>
  <si>
    <t>Montáž vodovodní přípojky na potrubí DN 63</t>
  </si>
  <si>
    <t>302375816</t>
  </si>
  <si>
    <t>Montáž napojení vodovodní přípojky v otevřeném výkopu ve sklonu přes 20 % DN 63</t>
  </si>
  <si>
    <t>892233122</t>
  </si>
  <si>
    <t>Proplach a dezinfekce vodovodního potrubí DN od 40 do 70</t>
  </si>
  <si>
    <t>1438853841</t>
  </si>
  <si>
    <t>892241111</t>
  </si>
  <si>
    <t>Tlaková zkouška vodou potrubí do 80</t>
  </si>
  <si>
    <t>1986924154</t>
  </si>
  <si>
    <t>Tlakové zkoušky vodou na potrubí DN do 80</t>
  </si>
  <si>
    <t>pc1</t>
  </si>
  <si>
    <t>Signál vodič CYY 6 mm2 + montáž</t>
  </si>
  <si>
    <t>252418848</t>
  </si>
  <si>
    <t>721</t>
  </si>
  <si>
    <t>Zdravotechnika - vnitřní kanalizace</t>
  </si>
  <si>
    <t>721173401</t>
  </si>
  <si>
    <t>Potrubí kanalizační plastové svodné systém KG DN 100</t>
  </si>
  <si>
    <t>-1216565435</t>
  </si>
  <si>
    <t>Potrubí z plastových trub KG Systém (SN4) svodné (ležaté) DN 100</t>
  </si>
  <si>
    <t>721173402</t>
  </si>
  <si>
    <t>Potrubí kanalizační plastové svodné systém KG DN 125</t>
  </si>
  <si>
    <t>1998780883</t>
  </si>
  <si>
    <t>Potrubí z plastových trub KG Systém (SN4) svodné (ležaté) DN 125</t>
  </si>
  <si>
    <t>721173403</t>
  </si>
  <si>
    <t>Potrubí kanalizační plastové svodné systém KG DN 150</t>
  </si>
  <si>
    <t>1887554336</t>
  </si>
  <si>
    <t>Potrubí z plastových trub KG Systém (SN4) svodné (ležaté) DN 150</t>
  </si>
  <si>
    <t>721174024</t>
  </si>
  <si>
    <t>Potrubí kanalizační z PP odpadní systém HT DN 70</t>
  </si>
  <si>
    <t>229461476</t>
  </si>
  <si>
    <t>Potrubí z plastových trub polypropylenové [HT systém] odpadní (svislé) DN 70</t>
  </si>
  <si>
    <t>721174025</t>
  </si>
  <si>
    <t>Potrubí kanalizační z PP odpadní systém HT DN 100</t>
  </si>
  <si>
    <t>1415356333</t>
  </si>
  <si>
    <t>Potrubí z plastových trub HT Systém (polypropylenové PPs) odpadní (svislé) DN 100</t>
  </si>
  <si>
    <t>721174042</t>
  </si>
  <si>
    <t>Potrubí kanalizační z PP připojovací systém HT DN 40</t>
  </si>
  <si>
    <t>1009549405</t>
  </si>
  <si>
    <t>Potrubí z plastových trub polypropylenové [HT systém] připojovací DN 40</t>
  </si>
  <si>
    <t>721174043</t>
  </si>
  <si>
    <t>Potrubí kanalizační z PP připojovací systém HT DN 50</t>
  </si>
  <si>
    <t>16373082</t>
  </si>
  <si>
    <t>Potrubí z plastových trub HT Systém (polypropylenové PPs) připojovací DN 50</t>
  </si>
  <si>
    <t>721174044</t>
  </si>
  <si>
    <t>Potrubí kanalizační z PP připojovací systém HT DN 70</t>
  </si>
  <si>
    <t>690980550</t>
  </si>
  <si>
    <t>Potrubí z plastových trub polypropylenové [HT systém] připojovací DN 70</t>
  </si>
  <si>
    <t>721174044pc1</t>
  </si>
  <si>
    <t>nerezové hrdlové potruví DN 100</t>
  </si>
  <si>
    <t>-1535548805</t>
  </si>
  <si>
    <t>721174044pc2</t>
  </si>
  <si>
    <t>nerezové hrdlové potrubí DN 125</t>
  </si>
  <si>
    <t>-1860186008</t>
  </si>
  <si>
    <t>721194104</t>
  </si>
  <si>
    <t>Vyvedení a upevnění odpadních výpustek DN 40</t>
  </si>
  <si>
    <t>-2120108330</t>
  </si>
  <si>
    <t>Vyměření přípojek na potrubí vyvedení a upevnění odpadních výpustek DN 40</t>
  </si>
  <si>
    <t>721194105</t>
  </si>
  <si>
    <t>Vyvedení a upevnění odpadních výpustek DN 50</t>
  </si>
  <si>
    <t>-1647878250</t>
  </si>
  <si>
    <t>Vyměření přípojek na potrubí vyvedení a upevnění odpadních výpustek DN 50</t>
  </si>
  <si>
    <t>721194109</t>
  </si>
  <si>
    <t>Vyvedení a upevnění odpadních výpustek DN 100</t>
  </si>
  <si>
    <t>87452093</t>
  </si>
  <si>
    <t>Vyměření přípojek na potrubí vyvedení a upevnění odpadních výpustek DN 100</t>
  </si>
  <si>
    <t>721211421</t>
  </si>
  <si>
    <t>Vpusť podlahová se svislým odtokem DN 50/75/110 mřížka nerez 115x115</t>
  </si>
  <si>
    <t>-93873954</t>
  </si>
  <si>
    <t>Podlahové vpusti se svislým odtokem DN 50/75/110 [HL 310N] mřížka nerez 115x115</t>
  </si>
  <si>
    <t>721212113</t>
  </si>
  <si>
    <t>Odtokový sprchový žlab délky 900 mm s krycím roštem a zápachovou uzávěrkou</t>
  </si>
  <si>
    <t>877409335</t>
  </si>
  <si>
    <t>Odtokové sprchové žlaby se zápachovou uzávěrkou a krycím roštem délky 900 mm</t>
  </si>
  <si>
    <t>721212113pc1</t>
  </si>
  <si>
    <t>žlab š. 160 mm, l 2,9 m + vpust DN 100 svislá</t>
  </si>
  <si>
    <t>1805538113</t>
  </si>
  <si>
    <t>žlab š. 160 mm, l 2,9 m</t>
  </si>
  <si>
    <t>Poznámka k položce:
krabicový žlab š. 160 mm,tl. 1,5 mm
těsnící kroužek na sifon DN 100
compact vpusť DN 100 pro krabicivý žlab
compact sifon vč. integrovaného sítka
compact rošt nerezový š. 150 mm
- příčné drážky š. 8 mm, výška 20 mm</t>
  </si>
  <si>
    <t>721212113pc2</t>
  </si>
  <si>
    <t>žlab š.200 mm, l 11 m + vpust DN 50 boční polypropylen</t>
  </si>
  <si>
    <t>1712118120</t>
  </si>
  <si>
    <t>žlab š.200 mm, l 11 m</t>
  </si>
  <si>
    <t>Poznámka k položce:
žlab š.200 mm, l 11 m + vpust DN 70 spodní
chemicky odolná nerez
krabicový žlab š. 200 mm, tl. 1,5 mm
mřížkový rošt š. 150 mm, AISI 316, 30/2 mm, 25x25 mm
odtok pro koupelnový žlab DN 50 se sifonem-boční</t>
  </si>
  <si>
    <t>721233112</t>
  </si>
  <si>
    <t>Střešní vtok polypropylen PP pro ploché střechy svislý odtok DN 110 s elektrickým ohřevem</t>
  </si>
  <si>
    <t>-404508681</t>
  </si>
  <si>
    <t>Střešní vtoky (vpusti) polypropylenové (PP) pro ploché střechy s odtokem svislým DN 110 (HL 62)</t>
  </si>
  <si>
    <t>Poznámka k položce:
materiál PP, těleso vtoku tepelně izolováno
izolační příruba PP s nerezovou izolační svorkou
záchytný koš</t>
  </si>
  <si>
    <t>721233112pc1</t>
  </si>
  <si>
    <t>Nástavec s PVC izolační přírubou DN 125</t>
  </si>
  <si>
    <t>-575384025</t>
  </si>
  <si>
    <t>Nástavec s PVC izolační přírubou HL65P</t>
  </si>
  <si>
    <t>721233114</t>
  </si>
  <si>
    <t>Střešní vtok polypropylen PP pro ploché střechy svislý odtok DN 100 pro nouzové odvodnění</t>
  </si>
  <si>
    <t>-1644294011</t>
  </si>
  <si>
    <t>Střešní vtoky (vpusti) polypropylenové (PP) pro ploché střechy s odtokem svislým DN 100</t>
  </si>
  <si>
    <t>Poznámka k položce:
výška vzdutí 45 mm - 9,1 l/s
materiál PP, těleso vtoku tepelně izolováno
izolační příruba PP s nerezovou izolační svorkou
záchytný koš</t>
  </si>
  <si>
    <t>721274103</t>
  </si>
  <si>
    <t>Přivzdušňovací ventil odpadních potrubí PP DN 110</t>
  </si>
  <si>
    <t>725582475</t>
  </si>
  <si>
    <t>Ventily přivzdušňovací odpadních potrubí venkovní DN 110 (HL 900N)</t>
  </si>
  <si>
    <t>721290111</t>
  </si>
  <si>
    <t>Zkouška těsnosti potrubí kanalizace vodou do DN 125</t>
  </si>
  <si>
    <t>-2138683042</t>
  </si>
  <si>
    <t>Zkouška těsnosti kanalizace v objektech vodou do DN 125</t>
  </si>
  <si>
    <t>721290112</t>
  </si>
  <si>
    <t>Zkouška těsnosti potrubí kanalizace vodou do DN 200</t>
  </si>
  <si>
    <t>-1921663111</t>
  </si>
  <si>
    <t>Zkouška těsnosti kanalizace v objektech vodou DN 150 nebo DN 200</t>
  </si>
  <si>
    <t>721290123</t>
  </si>
  <si>
    <t>Zkouška těsnosti potrubí kanalizace kouřem do DN 300</t>
  </si>
  <si>
    <t>-358549445</t>
  </si>
  <si>
    <t>Zkouška těsnosti kanalizace v objektech kouřem do DN 300</t>
  </si>
  <si>
    <t>998721201</t>
  </si>
  <si>
    <t>Přesun hmot procentní pro vnitřní kanalizace v objektech v do 6 m</t>
  </si>
  <si>
    <t>%</t>
  </si>
  <si>
    <t>-825847129</t>
  </si>
  <si>
    <t>Přesun hmot pro vnitřní kanalizace stanovený procentní sazbou (%) z ceny vodorovná dopravní vzdálenost do 50 m v objektech výšky do 6 m</t>
  </si>
  <si>
    <t>722</t>
  </si>
  <si>
    <t>Zdravotechnika - vnitřní vodovod</t>
  </si>
  <si>
    <t>722174022</t>
  </si>
  <si>
    <t>Potrubí vodovodní plastové PPR svar polyfuze PN 20 D 20 x 3,4 mm</t>
  </si>
  <si>
    <t>-709697466</t>
  </si>
  <si>
    <t>Potrubí z plastových trubek z polypropylenu (PPR) svařovaných polyfuzně PN 20 (SDR 6) D 20 x 3,4</t>
  </si>
  <si>
    <t>722174023</t>
  </si>
  <si>
    <t>Potrubí vodovodní plastové PPR svar polyfuze PN 20 D 25 x 4,2 mm</t>
  </si>
  <si>
    <t>-1657112819</t>
  </si>
  <si>
    <t>Potrubí z plastových trubek z polypropylenu (PPR) svařovaných polyfuzně PN 20 (SDR 6) D 25 x 4,2</t>
  </si>
  <si>
    <t>722174024</t>
  </si>
  <si>
    <t>Potrubí vodovodní plastové PPR svar polyfuze PN 20 D 32 x5,4 mm</t>
  </si>
  <si>
    <t>-796380227</t>
  </si>
  <si>
    <t>Potrubí z plastových trubek z polypropylenu (PPR) svařovaných polyfuzně PN 20 (SDR 6) D 32 x 5,4</t>
  </si>
  <si>
    <t>722174025</t>
  </si>
  <si>
    <t>Potrubí vodovodní plastové PPR svar polyfuze PN 20 D 40 x 6,7 mm</t>
  </si>
  <si>
    <t>300285478</t>
  </si>
  <si>
    <t>Potrubí z plastových trubek z polypropylenu (PPR) svařovaných polyfuzně PN 20 (SDR 6) D 40 x 6,7</t>
  </si>
  <si>
    <t>722174026</t>
  </si>
  <si>
    <t>Potrubí vodovodní plastové PPR svar polyfuze PN 20 D 50 x 8,4 mm</t>
  </si>
  <si>
    <t>-121323713</t>
  </si>
  <si>
    <t>Potrubí z plastových trubek z polypropylenu (PPR) svařovaných polyfuzně PN 20 (SDR 6) D 50 x 8,4</t>
  </si>
  <si>
    <t>722174030pc1</t>
  </si>
  <si>
    <t>Pozinkovaný žlab + upevňovací materiál</t>
  </si>
  <si>
    <t>520616422</t>
  </si>
  <si>
    <t>722181223</t>
  </si>
  <si>
    <t>Ochrana kanalizačního potrubí přilepenými tepelně izolačními trubicemi z PE tl do 10 mm DN do 62 mm</t>
  </si>
  <si>
    <t>-2008204915</t>
  </si>
  <si>
    <t>Ochrana potrubí tepelně izolačními trubicemi z pěnového polyetylenu PE přilepenými v příčných a podélných spojích, tloušťky izolace přes 6 do 10 mm, vnitřního průměru DN přes 42 do 62mm</t>
  </si>
  <si>
    <t>722181231</t>
  </si>
  <si>
    <t>Ochrana vodovodního potrubí přilepenými tepelně izolačními trubicemi z PE tl do 15 mm DN do 22 mm</t>
  </si>
  <si>
    <t>-184997010</t>
  </si>
  <si>
    <t>Ochrana potrubí tepelně izolačními trubicemi z pěnového polyetylenu PE přilepenými v příčných a podélných spojích, tloušťky izolace přes 10 do 15 mm, vnitřního průměru DN do 22 mm</t>
  </si>
  <si>
    <t>722181232</t>
  </si>
  <si>
    <t>Ochrana vodovodního potrubí přilepenými tepelně izolačními trubicemi z PE tl do 15 mm DN do 42 mm</t>
  </si>
  <si>
    <t>-1614180593</t>
  </si>
  <si>
    <t>Ochrana potrubí tepelně izolačními trubicemi z pěnového polyetylenu PE přilepenými v příčných a podélných spojích, tloušťky izolace přes 10 do 15 mm, vnitřního průměru DN přes 22 do 42 mm</t>
  </si>
  <si>
    <t>722181242</t>
  </si>
  <si>
    <t>Ochrana vodovodního potrubí přilepenými termoizolačními trubicemi z PE tl do 20 mm DN do 45 mm</t>
  </si>
  <si>
    <t>-1144534948</t>
  </si>
  <si>
    <t>Ochrana potrubí termoizolačními trubicemi z pěnového polyetylenu PE přilepenými v příčných a podélných spojích, tloušťky izolace přes 13 do 20 mm, vnitřního průměru izolace DN přes 22 do 45 mm</t>
  </si>
  <si>
    <t>722181243</t>
  </si>
  <si>
    <t>Ochrana vodovodního potrubí přilepenými termoizolačními trubicemi z PE tl do 20 mm DN do 63 mm</t>
  </si>
  <si>
    <t>-1836405460</t>
  </si>
  <si>
    <t>Ochrana potrubí termoizolačními trubicemi z pěnového polyetylenu PE přilepenými v příčných a podélných spojích, tloušťky izolace přes 13 do 20 mm, vnitřního průměru izolace DN přes 45 do 63 mm</t>
  </si>
  <si>
    <t>722181243pc2</t>
  </si>
  <si>
    <t>Izolační pouzdra d 27 tl. 40 mm s povrchovou úpravou</t>
  </si>
  <si>
    <t>1734520904</t>
  </si>
  <si>
    <t>Izolační pouzdra d 27 tl. 50 mm s povrchovou úpravou</t>
  </si>
  <si>
    <t>722181243pc3</t>
  </si>
  <si>
    <t>Izolační pouzdra d 34 tl. 40 mm s povrchovou úpravou AL fólií</t>
  </si>
  <si>
    <t>-1172447646</t>
  </si>
  <si>
    <t>Izolační pouzdra d 34 tl. 50 mm s povrchovou úpravou AL fólií</t>
  </si>
  <si>
    <t>722181243pc4</t>
  </si>
  <si>
    <t>Izolační pouzdra d 42 tl. 40 mm s povrchovou úpravou AL fólií</t>
  </si>
  <si>
    <t>-2030781184</t>
  </si>
  <si>
    <t>Izolační pouzdra d 42 tl. 50 mm s povrchovou AL fólií</t>
  </si>
  <si>
    <t>722181244</t>
  </si>
  <si>
    <t>Ochrana kanalizačního potrubí přilepenými termoizolačními trubicemi z PE tl do 20 mm DN do 89 mm</t>
  </si>
  <si>
    <t>-1783497046</t>
  </si>
  <si>
    <t>Ochrana potrubí termoizolačními trubicemi z pěnového polyetylenu PE přilepenými v příčných a podélných spojích, tloušťky izolace přes 13 do 20 mm, vnitřního průměru izolace DN přes 63 do 89 mm</t>
  </si>
  <si>
    <t>722181245</t>
  </si>
  <si>
    <t>Ochrana kanalizačního potrubí přilepenými tepelně izolačními trubicemi z PE tl do 20 mm DN přes 92 mm</t>
  </si>
  <si>
    <t>-437860907</t>
  </si>
  <si>
    <t>Ochrana potrubí tepelně izolačními trubicemi z pěnového polyetylenu PE přilepenými v příčných a podélných spojích, tloušťky izolace přes 15 do 20 mm, vnitřního průměru DN přes 92 mm</t>
  </si>
  <si>
    <t>722190401</t>
  </si>
  <si>
    <t>Vyvedení a upevnění výpustku do DN 25</t>
  </si>
  <si>
    <t>1820295053</t>
  </si>
  <si>
    <t>Zřízení přípojek na potrubí vyvedení a upevnění výpustek do DN 25</t>
  </si>
  <si>
    <t>722221134</t>
  </si>
  <si>
    <t>Ventil výtokový G 1/2 se zpětnou klapkou s jedním závitem</t>
  </si>
  <si>
    <t>1535210891</t>
  </si>
  <si>
    <t>Armatury s jedním závitem ventily výtokové G 1/2 [1 Ke3T]</t>
  </si>
  <si>
    <t>722224152</t>
  </si>
  <si>
    <t>Kulový kohout zahradní s vnějším závitem a páčkou PN 15, T 120 °C G  3/4"</t>
  </si>
  <si>
    <t>-1109120532</t>
  </si>
  <si>
    <t>Armatury s jedním závitem ventily kulové zahradní uzávěry [IVAR] PN 15 do 120 st. C G 1/2 - 3/4</t>
  </si>
  <si>
    <t>722224153</t>
  </si>
  <si>
    <t>Kulový kohout zahradní s vnějším závitem a páčkou PN 15, T 120 °C G 3/4 - 1"</t>
  </si>
  <si>
    <t>201223705</t>
  </si>
  <si>
    <t>Armatury s jedním závitem ventily kulové zahradní uzávěry [IVAR] PN 15 do 120 st. C G 3/4 - 1</t>
  </si>
  <si>
    <t>722231072</t>
  </si>
  <si>
    <t>Ventil zpětný G 1/2 PN 10 do 110°C se dvěma závity</t>
  </si>
  <si>
    <t>-1473019173</t>
  </si>
  <si>
    <t>Armatury se dvěma závity ventily zpětné mosazné PN 10 do 110 st.C [R 60] G 1/2</t>
  </si>
  <si>
    <t>722232043</t>
  </si>
  <si>
    <t>Kohout kulový přímý G 1/2 PN 42 do 185°C vnitřní závit</t>
  </si>
  <si>
    <t>-986473865</t>
  </si>
  <si>
    <t>Armatury se dvěma závity kulové kohouty PN 42 do 185  st.C přímé vnitřní závit (R 250 D Giacomini) G 1/2</t>
  </si>
  <si>
    <t>722232045</t>
  </si>
  <si>
    <t>Kohout kulový přímý G 1 PN 42 do 185°C vnitřní závit</t>
  </si>
  <si>
    <t>-543580096</t>
  </si>
  <si>
    <t>Armatury se dvěma závity kulové kohouty PN 42 do 185  st.C přímé vnitřní závit (R 250 D Giacomini) G 1</t>
  </si>
  <si>
    <t>722232064</t>
  </si>
  <si>
    <t>Kohout kulový přímý G 5/4 PN 42 do 185°C vnitřní závit s vypouštěním</t>
  </si>
  <si>
    <t>-1366755558</t>
  </si>
  <si>
    <t>Armatury se dvěma závity kulové kohouty PN 42 do 185  st.C přímé vnitřní závit s vypouštěním [R 250 DS Giacomini] G 5/4</t>
  </si>
  <si>
    <t>722232065</t>
  </si>
  <si>
    <t>Kohout kulový přímý G 6/4 PN 42 do 185°C vnitřní závit s vypouštěním</t>
  </si>
  <si>
    <t>-1557676738</t>
  </si>
  <si>
    <t>Armatury se dvěma závity kulové kohouty PN 42 do 185  st.C přímé vnitřní závit s vypouštěním [R 250 DS Giacomini] G 6/4</t>
  </si>
  <si>
    <t>722232066</t>
  </si>
  <si>
    <t>Kohout kulový přímý G 2 PN 42 do 185°C vnitřní závit s vypouštěním</t>
  </si>
  <si>
    <t>-1130115222</t>
  </si>
  <si>
    <t>Armatury se dvěma závity kulové kohouty PN 42 do 185  st.C přímé vnitřní závit s vypouštěním [R 250 DS Giacomini] G 2</t>
  </si>
  <si>
    <t>722290226</t>
  </si>
  <si>
    <t>Zkouška těsnosti vodovodního potrubí závitového do DN 50</t>
  </si>
  <si>
    <t>-45859992</t>
  </si>
  <si>
    <t>Zkoušky, proplach a desinfekce vodovodního potrubí zkoušky těsnosti vodovodního potrubí závitového do DN 50</t>
  </si>
  <si>
    <t>722290234</t>
  </si>
  <si>
    <t>Proplach a dezinfekce vodovodního potrubí do DN 80</t>
  </si>
  <si>
    <t>-2016035167</t>
  </si>
  <si>
    <t>Zkoušky, proplach a desinfekce vodovodního potrubí proplach a desinfekce vodovodního potrubí do DN 80</t>
  </si>
  <si>
    <t>998722201</t>
  </si>
  <si>
    <t>Přesun hmot procentní pro vnitřní vodovod v objektech v do 6 m</t>
  </si>
  <si>
    <t>-432845007</t>
  </si>
  <si>
    <t>Přesun hmot pro vnitřní vodovod stanovený procentní sazbou (%) z ceny vodorovná dopravní vzdálenost do 50 m v objektech výšky do 6 m</t>
  </si>
  <si>
    <t>724</t>
  </si>
  <si>
    <t>Zdravotechnika - strojní vybavení</t>
  </si>
  <si>
    <t>724149101</t>
  </si>
  <si>
    <t xml:space="preserve">Montáž čerpadla vodovodního </t>
  </si>
  <si>
    <t>702428033</t>
  </si>
  <si>
    <t>Čerpadla vodovodní strojní bez potrubí montáž čerpadel ponorných bez potrubí a příslušenství o výkonu do 56 l</t>
  </si>
  <si>
    <t>426160330</t>
  </si>
  <si>
    <t>Cirkulační čerpadlo se spínacími hodinaní R1/2</t>
  </si>
  <si>
    <t>1527875601</t>
  </si>
  <si>
    <t>čerpadla hydrodynamická obvodová s paprskovým kolem čerpadla horizontální jednostupňová odstředivá samonasávací    4,5 m3/h  dopr.výška 48 m</t>
  </si>
  <si>
    <t>724234108</t>
  </si>
  <si>
    <t>nádoba tlaková objemu 24 l s pryžovým vakem vertikálním + úchyt</t>
  </si>
  <si>
    <t>-27896100</t>
  </si>
  <si>
    <t>Příslušenství domovních vodáren nádoby tlakové s pryžovým vakem vertikální [DE] objemu 25 l</t>
  </si>
  <si>
    <t>724234108pc1</t>
  </si>
  <si>
    <t>přepážkový filtr na studenou vodu 6/4" s manuálním zpětným proplachem</t>
  </si>
  <si>
    <t>1691466551</t>
  </si>
  <si>
    <t>724234108pc2</t>
  </si>
  <si>
    <t>fizikální úprava vody d60, napětí 230V, příkon 20W</t>
  </si>
  <si>
    <t>325285512</t>
  </si>
  <si>
    <t>724234108pc3</t>
  </si>
  <si>
    <t>tlačný samouzavírací ventil sprchový, připojení 3/4"</t>
  </si>
  <si>
    <t>768102403</t>
  </si>
  <si>
    <t>724234108pc4</t>
  </si>
  <si>
    <t>pevná sprchová hlavice s otočnou sprchovou růžicí 1/2"</t>
  </si>
  <si>
    <t>-1259694916</t>
  </si>
  <si>
    <t>724234108pc5</t>
  </si>
  <si>
    <t>tlačný samouzavírací ventil umyvadlový stojánkový 1/2"</t>
  </si>
  <si>
    <t>74099318</t>
  </si>
  <si>
    <t>724234108pc6</t>
  </si>
  <si>
    <t>skupinový termoskopický ventil 3/4", přesnost směšování+- 1+2 C</t>
  </si>
  <si>
    <t>411134510</t>
  </si>
  <si>
    <t>724234108pc7</t>
  </si>
  <si>
    <t>sestava pisoárová</t>
  </si>
  <si>
    <t>638421168</t>
  </si>
  <si>
    <t xml:space="preserve">Poznámka k položce:
elektronický senzor pisoárový na zeď
solenoidový ventil 3/4" do zdi
</t>
  </si>
  <si>
    <t>724234108pc8</t>
  </si>
  <si>
    <t>řídící jednotka pro centrální zařízení Pz</t>
  </si>
  <si>
    <t>1500147907</t>
  </si>
  <si>
    <t xml:space="preserve">Poznámka k položce:
transformátor 120 VA
jištění vstupu 6 A
napětí 230/12 V
</t>
  </si>
  <si>
    <t>724234108pc9</t>
  </si>
  <si>
    <t>programátor řídící jednotky</t>
  </si>
  <si>
    <t>715795769</t>
  </si>
  <si>
    <t>Poznámka k položce:
zařízení pro ovládání a programování řídící jednotky</t>
  </si>
  <si>
    <t>724234108pc9.1</t>
  </si>
  <si>
    <t>WC komplet rám pro závěsné WC včetně tlačného ventilu</t>
  </si>
  <si>
    <t>984770319</t>
  </si>
  <si>
    <t>724242212</t>
  </si>
  <si>
    <t xml:space="preserve">Filtrball G 1/2" </t>
  </si>
  <si>
    <t>-577180143</t>
  </si>
  <si>
    <t>Zařízení pro úpravu vody filtry domácí na studenou vodu se zpětným proplachem G 1"</t>
  </si>
  <si>
    <t>724242511</t>
  </si>
  <si>
    <t>Fizik. úprava vody Hydroflow HS 38</t>
  </si>
  <si>
    <t>-42251613</t>
  </si>
  <si>
    <t>Zařízení pro úpravu vody filtry domácí na teplou vodu se zpětným proplachem 3/4"</t>
  </si>
  <si>
    <t>998724201</t>
  </si>
  <si>
    <t>Přesun hmot procentní pro strojní vybavení v objektech v do 6 m</t>
  </si>
  <si>
    <t>-433848677</t>
  </si>
  <si>
    <t>Přesun hmot pro strojní vybavení stanovený procentní sazbou (%) z ceny vodorovná dopravní vzdálenost do 50 m v objektech výšky do 6 m</t>
  </si>
  <si>
    <t>725111131</t>
  </si>
  <si>
    <t>Splachovač nádržkový plastový vysokopoložený</t>
  </si>
  <si>
    <t>-1832366403</t>
  </si>
  <si>
    <t>Zařízení záchodů splachovače nádržkové plastové vysokopoložené</t>
  </si>
  <si>
    <t>725112022</t>
  </si>
  <si>
    <t>Klozet keramický závěsný na nosné stěny s hlubokým splachováním odpad vodorovný</t>
  </si>
  <si>
    <t>-1376868954</t>
  </si>
  <si>
    <t>Zařízení záchodů klozety keramické závěsné na nosné stěny s hlubokým splachováním odpad vodorovný</t>
  </si>
  <si>
    <t>725119121</t>
  </si>
  <si>
    <t>Montáž klozetových mís standardních</t>
  </si>
  <si>
    <t>1119633781</t>
  </si>
  <si>
    <t>Zařízení záchodů montáž klozetových mís standardních</t>
  </si>
  <si>
    <t>642360510</t>
  </si>
  <si>
    <t xml:space="preserve">klozet keramický závěsný hluboké splachování handicap  bílý </t>
  </si>
  <si>
    <t>-1773401816</t>
  </si>
  <si>
    <t xml:space="preserve">klozety keramické závěsné hluboké splachování barva bílá handicap </t>
  </si>
  <si>
    <t>725211622</t>
  </si>
  <si>
    <t>Umyvadlo keramické připevněné na stěnu šrouby bílé se sloupem na sifon 550 mm</t>
  </si>
  <si>
    <t>-676464388</t>
  </si>
  <si>
    <t>Umyvadla keramická bez výtokových armatur se zápachovou uzávěrkou připevněná na stěnu šrouby bílá se sloupem 550 mm</t>
  </si>
  <si>
    <t>725211681</t>
  </si>
  <si>
    <t>Umyvadlo keramické zdravotní připevněné na stěnu šrouby bílé 640 mm</t>
  </si>
  <si>
    <t>1915919208</t>
  </si>
  <si>
    <t>Umyvadla keramická bez výtokových armatur zdravotní se zápachovou uzávěrkou připevněná na stěnu šrouby bílá 640 mm</t>
  </si>
  <si>
    <t>725241112</t>
  </si>
  <si>
    <t>Vanička sprchová akrylátová čtvercová 900x900 mm</t>
  </si>
  <si>
    <t>-728818062</t>
  </si>
  <si>
    <t>Sprchové vaničky, boxy, kouty a zástěny sprchové vaničky akrylátové čtvercové 900x900 mm</t>
  </si>
  <si>
    <t>725245122</t>
  </si>
  <si>
    <t>Zástěna sprchová dvoukřídlá do výšky 2000 mm a šířky 900 mm</t>
  </si>
  <si>
    <t>1167587131</t>
  </si>
  <si>
    <t>Sprchové vaničky, boxy, kouty a zástěny zástěny sprchové do výšky 2000 mm dveře dvoukřídlé, šířky 900 mm</t>
  </si>
  <si>
    <t>725311131</t>
  </si>
  <si>
    <t>Dřez dvojitý nerezový se zápachovou uzávěrkou nástavný 900x600 mm</t>
  </si>
  <si>
    <t>-1800646449</t>
  </si>
  <si>
    <t>Dřezy bez výtokových armatur dvojité se zápachovou uzávěrkou nerezové nástavné 900x600 mm</t>
  </si>
  <si>
    <t>725331111</t>
  </si>
  <si>
    <t>Výlevka bez výtokových armatur keramická se sklopnou plastovou mřížkou 425 mm</t>
  </si>
  <si>
    <t>-1517033724</t>
  </si>
  <si>
    <t>Výlevky bez výtokových armatur a splachovací nádrže keramické se sklopnou plastovou mřížkou 425 mm</t>
  </si>
  <si>
    <t>725532344</t>
  </si>
  <si>
    <t>Elektrický ohřívač zásobníkový akumulační stacionární 1 MPa  2000 l / 22,5 kW</t>
  </si>
  <si>
    <t>290146183</t>
  </si>
  <si>
    <t>Elektrické ohřívače zásobníkové beztlakové přepadové akumulační s pojistným ventilem stacionární 1,0 MPa objem nádrže (příkon) 1000 l (8,0-19,0 kW)</t>
  </si>
  <si>
    <t>725813111</t>
  </si>
  <si>
    <t>Ventil rohový bez připojovací trubičky nebo flexi hadičky G 1/2</t>
  </si>
  <si>
    <t>-1746806232</t>
  </si>
  <si>
    <t>Ventily rohové bez připojovací trubičky nebo flexi hadičky G 1/2</t>
  </si>
  <si>
    <t>725821312</t>
  </si>
  <si>
    <t>Baterie dřezové nástěnné pákové s otáčivým kulatým ústím a délkou ramínka 300 mm</t>
  </si>
  <si>
    <t>-1409928757</t>
  </si>
  <si>
    <t>725821326</t>
  </si>
  <si>
    <t>Baterie dřezové stojánkové pákové s otáčivým kulatým ústím a délkou ramínka 265 mm</t>
  </si>
  <si>
    <t>-1021626481</t>
  </si>
  <si>
    <t>Baterie dřezové stojánkové pákové s otáčivým ústím a délkou ramínka 265 mm</t>
  </si>
  <si>
    <t>725822611</t>
  </si>
  <si>
    <t>Baterie umyvadlové stojánkové pákové bez výpusti</t>
  </si>
  <si>
    <t>1842080228</t>
  </si>
  <si>
    <t>725849413</t>
  </si>
  <si>
    <t>Montáž baterie sprchové nástěnné termostatické</t>
  </si>
  <si>
    <t>1208716456</t>
  </si>
  <si>
    <t>Baterie sprchové montáž nástěnných baterií termostatických</t>
  </si>
  <si>
    <t>551455960</t>
  </si>
  <si>
    <t>baterie sprchová nástěnná termostatická 150mm chrom</t>
  </si>
  <si>
    <t>-257298119</t>
  </si>
  <si>
    <t>baterie sprchová nástěnná termostatická  150mm chrom</t>
  </si>
  <si>
    <t>725980121</t>
  </si>
  <si>
    <t>Dvířka 20/20</t>
  </si>
  <si>
    <t>1477439396</t>
  </si>
  <si>
    <t>Dvířka 15/15</t>
  </si>
  <si>
    <t>725980122</t>
  </si>
  <si>
    <t>Větrací mřížka 30/30</t>
  </si>
  <si>
    <t>964303825</t>
  </si>
  <si>
    <t>Dvířka 15/20</t>
  </si>
  <si>
    <t>998725201</t>
  </si>
  <si>
    <t>Přesun hmot procentní pro zařizovací předměty v objektech v do 6 m</t>
  </si>
  <si>
    <t>-1113171361</t>
  </si>
  <si>
    <t>Přesun hmot pro zařizovací předměty stanovený procentní sazbou (%) z ceny vodorovná dopravní vzdálenost do 50 m v objektech výšky do 6 m</t>
  </si>
  <si>
    <t>726</t>
  </si>
  <si>
    <t>Zdravotechnika - předstěnové instalace</t>
  </si>
  <si>
    <t>726131001</t>
  </si>
  <si>
    <t>Instalační předstěna - umyvadlo v 1120 mm se stojánkovou baterií do lehkých stěn s kovovou kcí</t>
  </si>
  <si>
    <t>1548594590</t>
  </si>
  <si>
    <t>Předstěnové instalační systémy do lehkých stěn (GEBERIT) s kovovou konstrukcí pro umyvadla stavební výšky 1120 mm se stojánkovou baterií</t>
  </si>
  <si>
    <t>726131021</t>
  </si>
  <si>
    <t>Instalační předstěna - pisoár v 1300 mm do lehkých stěn s kovovou kcí</t>
  </si>
  <si>
    <t>1252283822</t>
  </si>
  <si>
    <t>Předstěnové instalační systémy do lehkých stěn [GEBERIT] s kovovou konstrukcí pro pisoáry stavební výška 1300 mm</t>
  </si>
  <si>
    <t>726191002</t>
  </si>
  <si>
    <t>Souprava pro předstěnovou montáž</t>
  </si>
  <si>
    <t>2079625018</t>
  </si>
  <si>
    <t>Ostatní příslušenství instalačních systémů souprava pro předstěnovou montáž</t>
  </si>
  <si>
    <t>998726211</t>
  </si>
  <si>
    <t>Přesun hmot procentní pro instalační prefabrikáty v objektech v do 6 m</t>
  </si>
  <si>
    <t>1021341333</t>
  </si>
  <si>
    <t>Přesun hmot pro instalační prefabrikáty stanovený procentní sazbou z ceny vodorovná dopravní vzdálenost do 50 m v objektech výšky do 6 m</t>
  </si>
  <si>
    <t>998726292</t>
  </si>
  <si>
    <t>Příplatek k přesunu hmot procentní 726 za zvětšený přesun do 100 m</t>
  </si>
  <si>
    <t>1281038121</t>
  </si>
  <si>
    <t>Přesun hmot pro instalační prefabrikáty stanovený procentní sazbou z ceny Příplatek k cenám za zvětšený přesun přes vymezenou největší dopravní vzdálenost do 100 m</t>
  </si>
  <si>
    <t>el - Elektroinstalace</t>
  </si>
  <si>
    <t xml:space="preserve">    9 - Ostatní konstrukce a práce</t>
  </si>
  <si>
    <t>Ostatní konstrukce a práce</t>
  </si>
  <si>
    <t>9539501</t>
  </si>
  <si>
    <t>Elektroinstalace dle samostatného výkazu výměr</t>
  </si>
  <si>
    <t>-870400720</t>
  </si>
  <si>
    <t>MaR - Měření a regulace</t>
  </si>
  <si>
    <t>Měření a regulace dle samostatného výkazu výměr</t>
  </si>
  <si>
    <t>-2062116657</t>
  </si>
  <si>
    <t>vzd - Vzduchotechnika</t>
  </si>
  <si>
    <t>9539520</t>
  </si>
  <si>
    <t>Vzduchotechnika dle samostatného výkazu výměr</t>
  </si>
  <si>
    <t>618437377</t>
  </si>
  <si>
    <t>so02 - SO 02 – PLAVECKÝ BAZÉN</t>
  </si>
  <si>
    <t>brod - Brodítka - část nerez</t>
  </si>
  <si>
    <t>Brodítko standardní vel 2x2m - část nerez - dle samostatného výkazu výměr</t>
  </si>
  <si>
    <t>287960255</t>
  </si>
  <si>
    <t>9539502</t>
  </si>
  <si>
    <t>Brodítko ZTP vel 2x2m - část nerez - dle samostatného výkazu výměr</t>
  </si>
  <si>
    <t>375287717</t>
  </si>
  <si>
    <t>nerez - Víceúčelový venkovní nerezový bazén - část nerez</t>
  </si>
  <si>
    <t>9539601</t>
  </si>
  <si>
    <t>Víceúčelový bazén - část nerez dle samostatného výkazu výměr</t>
  </si>
  <si>
    <t>1175457346</t>
  </si>
  <si>
    <t>a11</t>
  </si>
  <si>
    <t>338,193</t>
  </si>
  <si>
    <t>1335,658</t>
  </si>
  <si>
    <t>263,165</t>
  </si>
  <si>
    <t>129,571</t>
  </si>
  <si>
    <t>a5_1</t>
  </si>
  <si>
    <t>9,065</t>
  </si>
  <si>
    <t>a66</t>
  </si>
  <si>
    <t>9,375</t>
  </si>
  <si>
    <t>8,182</t>
  </si>
  <si>
    <t>a88</t>
  </si>
  <si>
    <t>15,6</t>
  </si>
  <si>
    <t>stav pd - Stavební práce dle pd pro víceúčelový bazén</t>
  </si>
  <si>
    <t>b1</t>
  </si>
  <si>
    <t>332,08</t>
  </si>
  <si>
    <t>b2</t>
  </si>
  <si>
    <t>193,489</t>
  </si>
  <si>
    <t>b3</t>
  </si>
  <si>
    <t>59,277</t>
  </si>
  <si>
    <t>d1</t>
  </si>
  <si>
    <t>19,381</t>
  </si>
  <si>
    <t>d2</t>
  </si>
  <si>
    <t>58,962</t>
  </si>
  <si>
    <t xml:space="preserve">    997 - Přesun sutě</t>
  </si>
  <si>
    <t>131201101</t>
  </si>
  <si>
    <t>Hloubení jam nezapažených v hornině tř. 3 objemu do 100 m3</t>
  </si>
  <si>
    <t>1763705533</t>
  </si>
  <si>
    <t>Hloubení nezapažených jam a zářezů s urovnáním dna do předepsaného profilu a spádu v hornině tř. 3 do 100 m3</t>
  </si>
  <si>
    <t>2,5*2,5*0,3*5</t>
  </si>
  <si>
    <t>132201101</t>
  </si>
  <si>
    <t>Hloubení rýh š do 600 mm v hornině tř. 3 objemu do 100 m3</t>
  </si>
  <si>
    <t>841027453</t>
  </si>
  <si>
    <t>Hloubení zapažených i nezapažených rýh šířky do 600 mm  s urovnáním dna do předepsaného profilu a spádu v hornině tř. 3 do 100 m3</t>
  </si>
  <si>
    <t>(0,5*2,5*0,7*2+0,3*0,3*0,7)*5</t>
  </si>
  <si>
    <t>132201202</t>
  </si>
  <si>
    <t>Hloubení rýh š do 2000 mm v hornině tř. 3 objemu do 1000 m3</t>
  </si>
  <si>
    <t>383138203</t>
  </si>
  <si>
    <t>Hloubení zapažených i nezapažených rýh šířky přes 600 do 2 000 mm  s urovnáním dna do předepsaného profilu a spádu v hornině tř. 3 přes 100 do 1 000 m3</t>
  </si>
  <si>
    <t>2,7*1,8*16,5+2,3*1,8*(24,71-16,5+1,8+50,533+0,3)</t>
  </si>
  <si>
    <t>-584500639</t>
  </si>
  <si>
    <t>Zřízení pažení stěn výkopu bez rozepření nebo vzepření  příložné, hloubky do 4 m</t>
  </si>
  <si>
    <t>(1,8+16,5)*2,7+2,3*(24,71-16,5+1,8+50,533+0,3+1,8)</t>
  </si>
  <si>
    <t>-874689532</t>
  </si>
  <si>
    <t>Odstranění pažení stěn výkopu  s uložením pažin na vzdálenost do 3 m od okraje výkopu příložné, hloubky do 4 m</t>
  </si>
  <si>
    <t>1106426634</t>
  </si>
  <si>
    <t>Zřízení vzepření zapažených stěn výkopů  s potřebným přepažováním při roubení příložném, hloubky do 4 m</t>
  </si>
  <si>
    <t>-1071936305</t>
  </si>
  <si>
    <t>Odstranění vzepření stěn výkopů  s uložením materiálu na vzdálenost do 3 m od kraje výkopu při roubení příložném, hloubky do 4 m</t>
  </si>
  <si>
    <t>-520677790</t>
  </si>
  <si>
    <t>Vodorovné přemístění výkopku nebo sypaniny po suchu  na obvyklém dopravním prostředku, bez naložení výkopku, avšak se složením bez rozhrnutí z horniny tř. 1 až 4 na vzdálenost přes 9 000 do 10 000 m</t>
  </si>
  <si>
    <t>a55+a66+b1*0,25</t>
  </si>
  <si>
    <t>1985264581</t>
  </si>
  <si>
    <t>Poplatek za uložení stavebního odpadu - zeminy a kameniva na skládce</t>
  </si>
  <si>
    <t>767924214</t>
  </si>
  <si>
    <t>Poplatek za uložení stavebního odpadu na skládce (skládkovné) zeminy a kameniva zatříděného do Katalogu odpadů pod kódem 170 504</t>
  </si>
  <si>
    <t>(a55+a66)*1,8+b1*1,8*0,25</t>
  </si>
  <si>
    <t>931722009</t>
  </si>
  <si>
    <t>b1*0,75</t>
  </si>
  <si>
    <t>CS ÚRS 2016 01</t>
  </si>
  <si>
    <t>1226467420</t>
  </si>
  <si>
    <t>(50,533+1,2)*11,4*0,1+(50,533-6,04)*0,5*0,6*3,6+6,04*0,5*0,4*2,8+6,04*113,6*0,1</t>
  </si>
  <si>
    <t>13,95*1,65*0,1</t>
  </si>
  <si>
    <t>"brodítka"  (2,5*2,5*0,1+0,3*0,3*0,2+2,5*0,5*0,2*2)*5</t>
  </si>
  <si>
    <t>"kolem objektu"  b1*0,25</t>
  </si>
  <si>
    <t>273322511</t>
  </si>
  <si>
    <t>Základové desky ze ŽB se zvýšenými nároky na prostředí tř. C 25/30 XC2 XF3</t>
  </si>
  <si>
    <t>-1791493756</t>
  </si>
  <si>
    <t>Základy z betonu železového (bez výztuže) desky z betonu se zvýšenými nároky na prostředí tř. C 25/30</t>
  </si>
  <si>
    <t>(13,95-0,35)*1,965*0,3+(21,145+0,35+22,65)*0,31*13,95</t>
  </si>
  <si>
    <t>(9,8+4,45)*0,5*2,7*0,18</t>
  </si>
  <si>
    <t>13,6*6,04*0,15+0,5*13,6*(0,31-0,15)*2</t>
  </si>
  <si>
    <t>(21,145+0,35+1,2-6,04+22,65)*11,4*0,25</t>
  </si>
  <si>
    <t>6,04*(1,2+6,485+1,55)*0,15</t>
  </si>
  <si>
    <t>0,5*(1,2+6,485+1,55)*(0,25-0,15)*2</t>
  </si>
  <si>
    <t>273351215</t>
  </si>
  <si>
    <t>Zřízení bednění stěn základových desek</t>
  </si>
  <si>
    <t>-906824402</t>
  </si>
  <si>
    <t>Bednění základových stěn desek svislé nebo šikmé (odkloněné), půdorysně přímé nebo zalomené ve volných nebo zapažených jámách, rýhách, šachtách, včetně případných vzpěr zřízení</t>
  </si>
  <si>
    <t>(1,34+50,533+11,4+1,2+21,145+0,35-9,8+4,45*2+4*2+6,04+22,65)*0,25</t>
  </si>
  <si>
    <t>0,18*(50,533-0,35-9,8+4*2+4,45)+(1,65*2+13,95-0,35)*0,3+13,6*0,31*2+11,65*0,25*2</t>
  </si>
  <si>
    <t>273351216</t>
  </si>
  <si>
    <t>Odstranění bednění stěn základových desek</t>
  </si>
  <si>
    <t>825363236</t>
  </si>
  <si>
    <t>Bednění základových stěn desek svislé nebo šikmé (odkloněné), půdorysně přímé nebo zalomené ve volných nebo zapažených jámách, rýhách, šachtách, včetně případných vzpěr odstranění</t>
  </si>
  <si>
    <t>273361821</t>
  </si>
  <si>
    <t>Výztuž základových desek betonářskou ocelí 10 505 (R)</t>
  </si>
  <si>
    <t>-1875505391</t>
  </si>
  <si>
    <t>Výztuž základů desek z betonářské oceli 10 505 (R) nebo BSt 500</t>
  </si>
  <si>
    <t>a11*0,015</t>
  </si>
  <si>
    <t>273362021</t>
  </si>
  <si>
    <t>Výztuž základových desek svařovanými sítěmi Kari</t>
  </si>
  <si>
    <t>724013498</t>
  </si>
  <si>
    <t>Výztuž základů desek ze svařovaných sítí z drátů typu KARI</t>
  </si>
  <si>
    <t>a25*2*0,001*1,15*2,22+51,4*11,4*2*0,001*2,22*1,15</t>
  </si>
  <si>
    <t>274313711</t>
  </si>
  <si>
    <t>Základové pásy z betonu tř. C 20/25</t>
  </si>
  <si>
    <t>-107397615</t>
  </si>
  <si>
    <t>Základy z betonu prostého pasy betonu kamenem neprokládaného tř. C 20/25</t>
  </si>
  <si>
    <t>0,3*0,3*0,9*1,035*5</t>
  </si>
  <si>
    <t>2,5*0,5*0,6*2*1,035*5</t>
  </si>
  <si>
    <t>275322511</t>
  </si>
  <si>
    <t>Základové patky ze ŽB se zvýšenými nároky na prostředí tř. C 25/30</t>
  </si>
  <si>
    <t>276247985</t>
  </si>
  <si>
    <t>Základy z betonu železového (bez výztuže) patky z betonu se zvýšenými nároky na prostředí tř. C 25/30</t>
  </si>
  <si>
    <t>"základy skluzavky"</t>
  </si>
  <si>
    <t>3*0,8*1,1*3</t>
  </si>
  <si>
    <t>3*0,6*1,1</t>
  </si>
  <si>
    <t>4,73*1*1,7</t>
  </si>
  <si>
    <t>1*1*0,9+1*0,6*0,9</t>
  </si>
  <si>
    <t>274351121</t>
  </si>
  <si>
    <t>Zřízení bednění základových pasů rovného</t>
  </si>
  <si>
    <t>1631124497</t>
  </si>
  <si>
    <t>Bednění základů pasů rovné zřízení</t>
  </si>
  <si>
    <t>0,3*4*0,6*5+(2,5+0,5)*2*0,4*5</t>
  </si>
  <si>
    <t>274351122</t>
  </si>
  <si>
    <t>Odstranění bednění základových pasů rovného</t>
  </si>
  <si>
    <t>20156239</t>
  </si>
  <si>
    <t>Bednění základů pasů rovné odstranění</t>
  </si>
  <si>
    <t>274361821</t>
  </si>
  <si>
    <t>Výztuž základových pásů betonářskou ocelí 10 505 (R)</t>
  </si>
  <si>
    <t>450894160</t>
  </si>
  <si>
    <t>Výztuž základů pasů z betonářské oceli 10 505 (R) nebo BSt 500</t>
  </si>
  <si>
    <t>a5_1*0,03+a7*0,015+a27*0,015</t>
  </si>
  <si>
    <t>1249913348</t>
  </si>
  <si>
    <t>(3+0,8)*2*1,1*3</t>
  </si>
  <si>
    <t>(3+0,6)*2*1,1</t>
  </si>
  <si>
    <t>(4,73+1)*2*1,7</t>
  </si>
  <si>
    <t>(1+0,6)*2*0,9+1*4*0,9</t>
  </si>
  <si>
    <t>-2143717524</t>
  </si>
  <si>
    <t>-1461367591</t>
  </si>
  <si>
    <t>d1*0,08</t>
  </si>
  <si>
    <t>279113155</t>
  </si>
  <si>
    <t>Základová zeď tl do 400 mm z tvárnic ztraceného bednění včetně výplně z betonu tř. C 25/30</t>
  </si>
  <si>
    <t>611601070</t>
  </si>
  <si>
    <t>Základové zdi z tvárnic ztraceného bednění včetně výplně z betonu  bez zvláštních nároků na vliv prostředí třídy C 25/30, tloušťky zdiva přes 300 do 400 mm</t>
  </si>
  <si>
    <t>(5,4+2,6*2+5,5+22,65)*0,6+6,04*0,4</t>
  </si>
  <si>
    <t>279322511</t>
  </si>
  <si>
    <t>Základová zeď ze ŽB odolného proti agresivnímu prostředí tř. C 25/30 bez výztuže</t>
  </si>
  <si>
    <t>1808117093</t>
  </si>
  <si>
    <t>Základové zdi z betonu železového (bez výztuže)  odolný proti agresivnímu prostředí tř. C 25/30</t>
  </si>
  <si>
    <t>0,4*0,2*(32,42+12,32+8,48+51,24-12,32)</t>
  </si>
  <si>
    <t>0,45*0,2*7,2*2</t>
  </si>
  <si>
    <t>(12,32*2+8,48)*0,2*0,4</t>
  </si>
  <si>
    <t>7,2*0,2*0,75+(7,2-3,2)*0,2*0,4+0,45*0,2*(1,5*2+1,6)*2</t>
  </si>
  <si>
    <t>279351121</t>
  </si>
  <si>
    <t>Zřízení oboustranného bednění základových zdí</t>
  </si>
  <si>
    <t>2062520616</t>
  </si>
  <si>
    <t>Bednění základových zdí rovné oboustranné za každou stranu zřízení</t>
  </si>
  <si>
    <t>"obetonávky"</t>
  </si>
  <si>
    <t>50*0,235*2*4+6*0,285*2*4+0,235*2*(13,5+16,7)</t>
  </si>
  <si>
    <t>50*0,235+6*0,285+0,235*(13,6+0,7+11,4-0,6)</t>
  </si>
  <si>
    <t>(0,52*2+0,235*2)*(7,372-1,6+4*2+4,45+5,95+6+22,65-0,6)</t>
  </si>
  <si>
    <t>6*0,285*2+0,235*2*(13,6+0,7)+0,235*2*(11,4+51,4)+6*0,285*2</t>
  </si>
  <si>
    <t>a6_1</t>
  </si>
  <si>
    <t>279351122</t>
  </si>
  <si>
    <t>Odstranění oboustranného bednění základových zdí</t>
  </si>
  <si>
    <t>1706531841</t>
  </si>
  <si>
    <t>Bednění základových zdí rovné oboustranné za každou stranu odstranění</t>
  </si>
  <si>
    <t>1556936532</t>
  </si>
  <si>
    <t>Mazanina z betonu  prostého bez zvýšených nároků na prostředí tl. přes 50 do 80 mm tř. C 20/25</t>
  </si>
  <si>
    <t>1215*0,08</t>
  </si>
  <si>
    <t>632451454</t>
  </si>
  <si>
    <t>Potěr pískocementový tl do 50 mm tř. C 15 běžný</t>
  </si>
  <si>
    <t>686335040</t>
  </si>
  <si>
    <t>Potěr pískocementový běžný tl. přes 40 do 50 mm tř. C 15</t>
  </si>
  <si>
    <t>(50,533+1,2)*(24,71-0,35+1,34)+(13,95-0,35)*(1,65-1,2)</t>
  </si>
  <si>
    <t>635111215</t>
  </si>
  <si>
    <t>Násyp pod podlahy ze štěrkopísku se zhutněním</t>
  </si>
  <si>
    <t>-1543750522</t>
  </si>
  <si>
    <t>Násyp ze štěrkopísku, písku nebo kameniva pod podlahy  se zhutněním ze štěrkopísku</t>
  </si>
  <si>
    <t>2*2*(50-9,8+4*2+4,45)+6*0,45*24,25-a27</t>
  </si>
  <si>
    <t>(50*9,7-(9,8+4,45)*0,5*2,7-2*2,5*2-6*9,7)*0,15</t>
  </si>
  <si>
    <t>899623141</t>
  </si>
  <si>
    <t>Obetonování potrubí nebo zdiva stok betonem prostým tř. C 12/15 otevřený výkop</t>
  </si>
  <si>
    <t>1631065373</t>
  </si>
  <si>
    <t>Obetonování potrubí nebo zdiva stok betonem prostým v otevřeném výkopu, beton tř. C 12/15</t>
  </si>
  <si>
    <t>"potrubí"  50*0,5*0,235*4+6*0,5*0,285*4+0,5*0,235*(13,5+16,7)</t>
  </si>
  <si>
    <t>"kotvení opěrné konstrukce"</t>
  </si>
  <si>
    <t>50*0,6*0,235+6*0,6*0,285+(13,6+0,7+11,4-0,6)*0,235*0,6</t>
  </si>
  <si>
    <t>(0,7*0,52+0,235*1,35+0,7*0,18)*(7,372-1,6+4*2+4,45+5,95+6+22,65-0,6)</t>
  </si>
  <si>
    <t>6*1,35*0,285+1,7*0,235*(13,6+0,7)+1,3*0,235*11,4+1,34*0,235*51,4+6*1,34*0,285</t>
  </si>
  <si>
    <t>"vzduch lehátko"  12,2*1,6*0,52</t>
  </si>
  <si>
    <t>"schody"  2*2,5*0,52*2</t>
  </si>
  <si>
    <t>919726122</t>
  </si>
  <si>
    <t>Geotextilie pro ochranu, separaci a filtraci netkaná měrná hmotnost do 300 g/m2</t>
  </si>
  <si>
    <t>312112448</t>
  </si>
  <si>
    <t>Geotextilie netkaná pro ochranu, separaci nebo filtraci měrná hmotnost přes 200 do 300 g/m2</t>
  </si>
  <si>
    <t>2,5*2,5*5</t>
  </si>
  <si>
    <t>953312122</t>
  </si>
  <si>
    <t>Vložky do svislých dilatačních spár z extrudovaných polystyrénových desek tl 20 mm</t>
  </si>
  <si>
    <t>-668703511</t>
  </si>
  <si>
    <t>Vložky svislé do dilatačních spár z polystyrenových desek  extrudovaných včetně dodání a osazení, v jakémkoliv zdivu přes 10 do 20 mm</t>
  </si>
  <si>
    <t>"pracovní spára"   0,3*13,6*2+0,25*2*11,4</t>
  </si>
  <si>
    <t>96205221</t>
  </si>
  <si>
    <t>Bourání zdiva a podlah ze ŽB přes 1 m3</t>
  </si>
  <si>
    <t>-1316687590</t>
  </si>
  <si>
    <t>Bourání zdiva železobetonového  nadzákladového, objemu přes 1 m3</t>
  </si>
  <si>
    <t>"stěny"  (24,709-0,25)*(0,35*1,5+1,2*0,25)+1,6*0,25*(50,532-0,25*2)+0,25*0,3*24,71</t>
  </si>
  <si>
    <t>"dno"  6,04*13,6*0,25+(6,485+1,2)*6,04*0,35</t>
  </si>
  <si>
    <t>(9,8+4,45)*0,5*2,7*0,1+6,485*(50,533-6,04)*0,25</t>
  </si>
  <si>
    <t>973042351</t>
  </si>
  <si>
    <t>Vysekání kapes ve zdivu z betonu pl do 0,16 m2 hl do 300 mm</t>
  </si>
  <si>
    <t>97552336</t>
  </si>
  <si>
    <t>Vysekání výklenků nebo kapes ve zdivu betonovém  kapes, plochy do 0,16 m2, hl. do 300 mm</t>
  </si>
  <si>
    <t>"výtok stáv deskou"  4</t>
  </si>
  <si>
    <t>985131411</t>
  </si>
  <si>
    <t>Očištění ploch stěn, rubu kleneb a podlah stlačeným vzduchem</t>
  </si>
  <si>
    <t>549533112</t>
  </si>
  <si>
    <t>Očištění ploch stěn, rubu kleneb a podlah vysušení stlačeným vzduchem</t>
  </si>
  <si>
    <t>13,6*(51,8-6-1,6)</t>
  </si>
  <si>
    <t>997</t>
  </si>
  <si>
    <t>Přesun sutě</t>
  </si>
  <si>
    <t>997013111</t>
  </si>
  <si>
    <t>Vnitrostaveništní doprava suti a vybouraných hmot pro budovy v do 6 m s použitím mechanizace</t>
  </si>
  <si>
    <t>1195061988</t>
  </si>
  <si>
    <t>Vnitrostaveništní doprava suti a vybouraných hmot vodorovně do 50 m svisle s použitím mechanizace pro budovy a haly výšky do 6 m</t>
  </si>
  <si>
    <t>997013501</t>
  </si>
  <si>
    <t>Odvoz suti a vybouraných hmot na skládku nebo meziskládku do 1 km se složením</t>
  </si>
  <si>
    <t>-317116939</t>
  </si>
  <si>
    <t>Odvoz suti a vybouraných hmot na skládku nebo meziskládku se složením, na vzdálenost do 1 km</t>
  </si>
  <si>
    <t>997013509</t>
  </si>
  <si>
    <t>Příplatek k odvozu suti a vybouraných hmot na skládku ZKD 1 km přes 1 km</t>
  </si>
  <si>
    <t>-376688877</t>
  </si>
  <si>
    <t>Odvoz suti a vybouraných hmot na skládku nebo meziskládku se složením, na vzdálenost Příplatek k ceně za každý další i započatý 1 km přes 1 km</t>
  </si>
  <si>
    <t>367,22*9 'Přepočtené koeficientem množství</t>
  </si>
  <si>
    <t>997013802</t>
  </si>
  <si>
    <t>Poplatek za uložení stavebního železobetonového odpadu na skládce (skládkovné)</t>
  </si>
  <si>
    <t>-1877171271</t>
  </si>
  <si>
    <t>Poplatek za uložení stavebního odpadu na skládce (skládkovné) železobetonového</t>
  </si>
  <si>
    <t>-997929795</t>
  </si>
  <si>
    <t>so03 - SO 03 – DĚTSKÝ BAZÉN</t>
  </si>
  <si>
    <t>1417195403</t>
  </si>
  <si>
    <t>-696625890</t>
  </si>
  <si>
    <t>nerez - Dětský venkovní nerezový bazén - část nerez</t>
  </si>
  <si>
    <t>9539602</t>
  </si>
  <si>
    <t>Dětský bazén - část nerez dle samostatného výkazu výměr</t>
  </si>
  <si>
    <t>-1554752899</t>
  </si>
  <si>
    <t>a3</t>
  </si>
  <si>
    <t>40,555</t>
  </si>
  <si>
    <t>13,545</t>
  </si>
  <si>
    <t>5,439</t>
  </si>
  <si>
    <t>140,968</t>
  </si>
  <si>
    <t>5,625</t>
  </si>
  <si>
    <t>4,91</t>
  </si>
  <si>
    <t>146,809</t>
  </si>
  <si>
    <t>9,36</t>
  </si>
  <si>
    <t>stav pd - Stavební práce dle pd pro dětský bazén</t>
  </si>
  <si>
    <t>-904291092</t>
  </si>
  <si>
    <t>2,5*2,5*0,3*3</t>
  </si>
  <si>
    <t>101756261</t>
  </si>
  <si>
    <t>(0,5*2,5*0,7*2+0,3*0,3*0,7)*3</t>
  </si>
  <si>
    <t>1102464552</t>
  </si>
  <si>
    <t>a55+a66</t>
  </si>
  <si>
    <t>-1126159122</t>
  </si>
  <si>
    <t>Uložení sypaniny  na skládky</t>
  </si>
  <si>
    <t>1450697678</t>
  </si>
  <si>
    <t>(a55+a66)*1,8</t>
  </si>
  <si>
    <t>-137682337</t>
  </si>
  <si>
    <t>0,05*(1,6*(12,45-0,85)+1,6*(12,55-0,85))</t>
  </si>
  <si>
    <t>0,25*(26,24*6,6+152,72)</t>
  </si>
  <si>
    <t>"brodítka"  (2,5*2,5*0,1+0,3*0,3*0,2+2,5*0,5*0,2*2)*3</t>
  </si>
  <si>
    <t>1120845921</t>
  </si>
  <si>
    <t>(51,24*8,48+152,72)*0,25</t>
  </si>
  <si>
    <t>1451836729</t>
  </si>
  <si>
    <t>(51,24+8,48*2+12,32*5+32,42)*0,25</t>
  </si>
  <si>
    <t>2010643626</t>
  </si>
  <si>
    <t>192199532</t>
  </si>
  <si>
    <t>a8*0,015</t>
  </si>
  <si>
    <t>-1750102692</t>
  </si>
  <si>
    <t>(a8/0,25)*2*0,001*2*1,15*2,22</t>
  </si>
  <si>
    <t>542527834</t>
  </si>
  <si>
    <t>0,3*0,3*0,9*1,035*3</t>
  </si>
  <si>
    <t>2,5*0,5*0,6*2*1,035*3</t>
  </si>
  <si>
    <t>1944570757</t>
  </si>
  <si>
    <t>0,3*4*0,6*3+(2,5+0,5)*2*0,4*3</t>
  </si>
  <si>
    <t>-1453309381</t>
  </si>
  <si>
    <t>1055451463</t>
  </si>
  <si>
    <t>1907174449</t>
  </si>
  <si>
    <t>0,4*2*(32,42+12,32+8,48+51,24-12,32)</t>
  </si>
  <si>
    <t>0,45*2*7,2*2</t>
  </si>
  <si>
    <t>0,4*2*(12,32*2+8,48)+0,75*2*7,2</t>
  </si>
  <si>
    <t>0,4*2*(7,2-3,2)+0,75*2*(1,5*2+1,6)*2</t>
  </si>
  <si>
    <t>579152880</t>
  </si>
  <si>
    <t>970079664</t>
  </si>
  <si>
    <t>a5*0,03+a7*0,015</t>
  </si>
  <si>
    <t>-916455519</t>
  </si>
  <si>
    <t>500,032*0,08</t>
  </si>
  <si>
    <t>-963793934</t>
  </si>
  <si>
    <t>51,34*8,58+152,72</t>
  </si>
  <si>
    <t>-204379842</t>
  </si>
  <si>
    <t>10,6*7,2*(0,52+0,07)+1,5*7,2*(0,42+0,57)+1,5*1,6*0,12*2</t>
  </si>
  <si>
    <t>(500,032-(10,6*7,2*2-1,5*7,2*2))*0,12</t>
  </si>
  <si>
    <t>-1634145571</t>
  </si>
  <si>
    <t>0,5*6,8*0,25*2+0,5*6,8*0,55*2+0,5*10,5*0,25*2+0,5*14*0,25*2</t>
  </si>
  <si>
    <t>6*0,5*0,25</t>
  </si>
  <si>
    <t>-442517571</t>
  </si>
  <si>
    <t>2,5*2,5*3</t>
  </si>
  <si>
    <t>-1015541075</t>
  </si>
  <si>
    <t>"pracovní spára"  0,65*4*0,25+8,48*2*0,25</t>
  </si>
  <si>
    <t>961055111</t>
  </si>
  <si>
    <t>Bourání základů ze ŽB - dle skut</t>
  </si>
  <si>
    <t>846509246</t>
  </si>
  <si>
    <t>Bourání základů z betonu železového</t>
  </si>
  <si>
    <t>12,45*6,3*0,2+12,55*6,3*0,2+26,24*0,36*1,25</t>
  </si>
  <si>
    <t>(12,45+32,42+12,55)*0,65*0,3</t>
  </si>
  <si>
    <t>0,85*1,6*0,5*2+0,45*0,35*7,3*2+0,9*0,55*7,3*2</t>
  </si>
  <si>
    <t>-1069626262</t>
  </si>
  <si>
    <t>-709412004</t>
  </si>
  <si>
    <t>1377696678</t>
  </si>
  <si>
    <t>156,941*9 'Přepočtené koeficientem množství</t>
  </si>
  <si>
    <t>-700851550</t>
  </si>
  <si>
    <t>854776804</t>
  </si>
  <si>
    <t>112,395</t>
  </si>
  <si>
    <t>65,4</t>
  </si>
  <si>
    <t>60,208</t>
  </si>
  <si>
    <t>80,781</t>
  </si>
  <si>
    <t>a13</t>
  </si>
  <si>
    <t>10,652</t>
  </si>
  <si>
    <t>54,686</t>
  </si>
  <si>
    <t>a144</t>
  </si>
  <si>
    <t>4,32</t>
  </si>
  <si>
    <t>so04 - SO 04 – PŘEČERPÁVACÍ STANICE</t>
  </si>
  <si>
    <t>23,665</t>
  </si>
  <si>
    <t>11,356</t>
  </si>
  <si>
    <t>a166</t>
  </si>
  <si>
    <t>142,782</t>
  </si>
  <si>
    <t>16,764</t>
  </si>
  <si>
    <t>181,042</t>
  </si>
  <si>
    <t>16,2</t>
  </si>
  <si>
    <t>136,476</t>
  </si>
  <si>
    <t>53,78</t>
  </si>
  <si>
    <t>49,5</t>
  </si>
  <si>
    <t>26,2</t>
  </si>
  <si>
    <t>46,3</t>
  </si>
  <si>
    <t>7,2</t>
  </si>
  <si>
    <t>53,922</t>
  </si>
  <si>
    <t>88,86</t>
  </si>
  <si>
    <t>56,654</t>
  </si>
  <si>
    <t>167,202</t>
  </si>
  <si>
    <t>50,98</t>
  </si>
  <si>
    <t>18,893</t>
  </si>
  <si>
    <t>171,699</t>
  </si>
  <si>
    <t>145,515</t>
  </si>
  <si>
    <t>133,025</t>
  </si>
  <si>
    <t xml:space="preserve">    762 - Konstrukce tesařské</t>
  </si>
  <si>
    <t>622252001</t>
  </si>
  <si>
    <t>Montáž zakládacích soklových lišt kontaktního zateplení</t>
  </si>
  <si>
    <t>-1665423719</t>
  </si>
  <si>
    <t>Montáž lišt kontaktního zateplení zakládacích soklových připevněných hmoždinkami</t>
  </si>
  <si>
    <t>(19,34+8,15+0,45*2)*2-2,1-0,9</t>
  </si>
  <si>
    <t>-2026209816</t>
  </si>
  <si>
    <t>Hloubení zapažených i nezapažených rýh šířky do 600 mm s urovnáním dna do předepsaného profilu a spádu v hornině tř. 3 do 100 m3</t>
  </si>
  <si>
    <t>"okap chodník"</t>
  </si>
  <si>
    <t>((19,34+8,15)*2+0,45*4)*0,6*0,3+0,6*0,6*4*0,3</t>
  </si>
  <si>
    <t>162301101</t>
  </si>
  <si>
    <t>Vodorovné přemístění do 500 m výkopku/sypaniny z horniny tř. 1 až 4</t>
  </si>
  <si>
    <t>-1423059464</t>
  </si>
  <si>
    <t>Vodorovné přemístění výkopku nebo sypaniny po suchu na obvyklém dopravním prostředku, bez naložení výkopku, avšak se složením bez rozhrnutí z horniny tř. 1 až 4 na vzdálenost přes 50 do 500 m</t>
  </si>
  <si>
    <t>(a13/0,3)*0,1</t>
  </si>
  <si>
    <t>182293417</t>
  </si>
  <si>
    <t>-366661418</t>
  </si>
  <si>
    <t>(a13/0,3)*0,2</t>
  </si>
  <si>
    <t>310238211</t>
  </si>
  <si>
    <t>Zazdívka otvorů pl do 1 m2 ve zdivu nadzákladovém cihlami pálenými na MVC</t>
  </si>
  <si>
    <t>1256532168</t>
  </si>
  <si>
    <t>Zazdívka otvorů ve zdivu nadzákladovém cihlami pálenými plochy přes 0,25 m2 do 1 m2 na maltu vápenocementovou</t>
  </si>
  <si>
    <t>1,2*0,6*0,365*8</t>
  </si>
  <si>
    <t>310239211</t>
  </si>
  <si>
    <t>Zazdívka otvorů pl do 4 m2 ve zdivu nadzákladovém cihlami pálenými na MVC</t>
  </si>
  <si>
    <t>-416978227</t>
  </si>
  <si>
    <t>Zazdívka otvorů ve zdivu nadzákladovém cihlami pálenými plochy přes 1 m2 do 4 m2 na maltu vápenocementovou</t>
  </si>
  <si>
    <t>1,5*2,2*0,365*2</t>
  </si>
  <si>
    <t>317234410</t>
  </si>
  <si>
    <t>Vyzdívka mezi nosníky z cihel pálených na MC</t>
  </si>
  <si>
    <t>-196389571</t>
  </si>
  <si>
    <t>Vyzdívka mezi nosníky cihlami pálenými na maltu cementovou</t>
  </si>
  <si>
    <t>(1,5*6+1+2,5)*0,365*0,1</t>
  </si>
  <si>
    <t>317944321</t>
  </si>
  <si>
    <t>Válcované nosníky do č.12 dodatečně osazované do připravených otvorů</t>
  </si>
  <si>
    <t>-298424566</t>
  </si>
  <si>
    <t>Válcované nosníky dodatečně osazované do připravených otvorů bez zazdění hlav do č. 12</t>
  </si>
  <si>
    <t>(1*2+1,5*2*6)*0,001*11,1</t>
  </si>
  <si>
    <t>317944323</t>
  </si>
  <si>
    <t>Válcované nosníky č.14 až 22 dodatečně osazované do připravených otvorů</t>
  </si>
  <si>
    <t>-930659409</t>
  </si>
  <si>
    <t>Válcované nosníky dodatečně osazované do připravených otvorů bez zazdění hlav č. 14 až 22</t>
  </si>
  <si>
    <t>2,5*2*0,001*14,3</t>
  </si>
  <si>
    <t>317998121</t>
  </si>
  <si>
    <t>Tepelná izolace mezi překlady jakékoliv výšky z polystyrénu tl do 50 mm</t>
  </si>
  <si>
    <t>540110551</t>
  </si>
  <si>
    <t>Izolace tepelná mezi překlady z pěnového polystyrénu jakékoliv výšky, tloušťky přes 30 do 50 mm</t>
  </si>
  <si>
    <t>1,2*0,15*6+1*0,15+2,5*0,15</t>
  </si>
  <si>
    <t>319201321</t>
  </si>
  <si>
    <t>Vyrovnání nerovného povrchu zdiva tl do 30 mm maltou</t>
  </si>
  <si>
    <t>-1714101388</t>
  </si>
  <si>
    <t>Vyrovnání nerovného povrchu vnitřního i vnějšího zdiva bez odsekání vadných cihel, maltou (s dodáním hmot) tl. do 30 mm</t>
  </si>
  <si>
    <t>346244381</t>
  </si>
  <si>
    <t>Plentování jednostranné v do 200 mm válcovaných nosníků cihlami</t>
  </si>
  <si>
    <t>-1715466838</t>
  </si>
  <si>
    <t>Plentování ocelových válcovaných nosníků jednostranné cihlami na maltu, výška stojiny do 200 mm</t>
  </si>
  <si>
    <t>(1,5*0,15*6+1*0,15+2,5*0,15)*2</t>
  </si>
  <si>
    <t>346481121</t>
  </si>
  <si>
    <t>Zaplentování rýh, potrubí, výklenků nebo nik ve stropu rabicovým pletivem</t>
  </si>
  <si>
    <t>1822135007</t>
  </si>
  <si>
    <t>Zaplentování rýh, potrubí, válcovaných nosníků, výklenků nebo nik jakéhokoliv tvaru, na maltu pod stropy rabicovým pletivem</t>
  </si>
  <si>
    <t>1,5*2*0,5*6+2,5*0,5*2+1*0,5*2+1,2*0,365*6+2,1*0,365</t>
  </si>
  <si>
    <t>611325422</t>
  </si>
  <si>
    <t>Oprava vnitřní vápenocementové štukové omítky stropů v rozsahu plochy do 30%</t>
  </si>
  <si>
    <t>1096820713</t>
  </si>
  <si>
    <t>Oprava vápenocementové nebo vápenné omítky vnitřních ploch štukové dvouvrstvé, tloušťky do 20 mm stropů, v rozsahu opravované plochy přes 10 do 30%</t>
  </si>
  <si>
    <t>-785542246</t>
  </si>
  <si>
    <t>a8-a10+1,5*2,25*2+1,2*0,6*8</t>
  </si>
  <si>
    <t>612325422</t>
  </si>
  <si>
    <t>Oprava vnitřní vápenocementové štukové omítky stěn v rozsahu plochy do 30%</t>
  </si>
  <si>
    <t>537661292</t>
  </si>
  <si>
    <t>Oprava vápenocementové nebo vápenné omítky vnitřních ploch štukové dvouvrstvé, tloušťky do 20 mm stěn, v rozsahu opravované plochy přes 10 do 30%</t>
  </si>
  <si>
    <t>612821012</t>
  </si>
  <si>
    <t>Vnitřní sanační štuková omítka pro vlhké a zasolené zdivo prováděná ručně</t>
  </si>
  <si>
    <t>352914243</t>
  </si>
  <si>
    <t>Sanační omítka vnitřních ploch stěn pro vlhké a zasolené zdivo, prováděná ve dvou vrstvách, tl. jádrové omítky do 30 mm ručně štuková</t>
  </si>
  <si>
    <t>"1"  (9,9+6,45)*2*2</t>
  </si>
  <si>
    <t>621131121</t>
  </si>
  <si>
    <t>Penetrace akrylát-silikon vnějších podhledů nanášená ručně</t>
  </si>
  <si>
    <t>725887056</t>
  </si>
  <si>
    <t>Podkladní a spojovací vrstva vnějších omítaných ploch penetrace akrylát-silikonová nanášená ručně podhledů</t>
  </si>
  <si>
    <t>621211011</t>
  </si>
  <si>
    <t>Montáž kontaktního zateplení vnějších podhledů z polystyrénových desek tl do 80 mm</t>
  </si>
  <si>
    <t>-805943268</t>
  </si>
  <si>
    <t>Montáž kontaktního zateplení z polystyrenových desek nebo z kombinovaných desek na vnější podhledy, tloušťky desek přes 40 do 80 mm</t>
  </si>
  <si>
    <t>18*2*0,45</t>
  </si>
  <si>
    <t>621531011</t>
  </si>
  <si>
    <t>Tenkovrstvá silikonová zrnitá omítka tl. 1,5 mm včetně penetrace vnějších podhledů</t>
  </si>
  <si>
    <t>1712202504</t>
  </si>
  <si>
    <t>Omítka tenkovrstvá silikonová vnějších ploch probarvená, včetně penetrace podkladu zrnitá, tloušťky 1,5 mm podhledů</t>
  </si>
  <si>
    <t>622131121</t>
  </si>
  <si>
    <t>Penetrace akrylát-silikon vnějších stěn nanášená ručně</t>
  </si>
  <si>
    <t>-802675325</t>
  </si>
  <si>
    <t>Podkladní a spojovací vrstva vnějších omítaných ploch penetrace akrylát-silikonová nanášená ručně stěn</t>
  </si>
  <si>
    <t>a16+a17+a18</t>
  </si>
  <si>
    <t>622211011</t>
  </si>
  <si>
    <t>Montáž kontaktního zateplení vnějších stěn z polystyrénových desek tl do 80 mm</t>
  </si>
  <si>
    <t>1883084763</t>
  </si>
  <si>
    <t>Montáž kontaktního zateplení z polystyrenových desek nebo z kombinovaných desek na vnější stěny, tloušťky desek přes 40 do 80 mm</t>
  </si>
  <si>
    <t>"sokl pod terén"  (19,34+8,15+0,45*2)*2*0,2</t>
  </si>
  <si>
    <t>"sokl nad terén"  8,15*0,3*2+(19,34+0,45*2-0,9)*0,3+(19,34+0,45*2)*0,3</t>
  </si>
  <si>
    <t>"stěny"  8,15*2,63*2-2,1*2,25+(2,1+2,25*2)*0,15</t>
  </si>
  <si>
    <t>(19,34+0,45*2)*2,63*2-0,9*2-0,6*1,2*6+(1,2+0,6*2)*0,15*6+(1+2,1*2)*0,15</t>
  </si>
  <si>
    <t>"atika"  (19,34+8,25)*2*0,7</t>
  </si>
  <si>
    <t>283759330</t>
  </si>
  <si>
    <t>deska fasádní polystyrénová EPS 70 F 1000 x 500 x 50 mm</t>
  </si>
  <si>
    <t>-43799552</t>
  </si>
  <si>
    <t>(a18+a19)*1,02</t>
  </si>
  <si>
    <t>283763520</t>
  </si>
  <si>
    <t>deska fasádní polystyrénová izolační Perimeter N PER 30 (EPS P) 1250 x 600 x 50 mm</t>
  </si>
  <si>
    <t>1760912002</t>
  </si>
  <si>
    <t>deska fasádní polystyrénová pro tepelné izolace spodní stavby 1250 x 600 x 50 mm</t>
  </si>
  <si>
    <t>(a16+a17)*1,02</t>
  </si>
  <si>
    <t>590516280</t>
  </si>
  <si>
    <t>lišta zakládací LO 53 mm tl 1,0 mm</t>
  </si>
  <si>
    <t>1135997971</t>
  </si>
  <si>
    <t>lišta zakládací pro telpelně izolační desky do roviny 53 mm tl 1,0 mm</t>
  </si>
  <si>
    <t>a20*1,05</t>
  </si>
  <si>
    <t>1658036024</t>
  </si>
  <si>
    <t>"rohová"  0,6*2*6+2,25*2+2,1*2+2,8*3*4</t>
  </si>
  <si>
    <t>"začišťovací"  2,1+2,25*2+1+2,1*2+(0,6*2+1,2)*6</t>
  </si>
  <si>
    <t>"s okapničkou"  18*2+2,1+1+1,2*6</t>
  </si>
  <si>
    <t>"podparapetní"  1,2*6</t>
  </si>
  <si>
    <t>590514800</t>
  </si>
  <si>
    <t>lišta rohová Al 10/10 cm s tkaninou bal. 2,5 m</t>
  </si>
  <si>
    <t>-552018856</t>
  </si>
  <si>
    <t>a21*1,05</t>
  </si>
  <si>
    <t>590515120</t>
  </si>
  <si>
    <t>profil parapetní - plast 2 m</t>
  </si>
  <si>
    <t>-158378463</t>
  </si>
  <si>
    <t>profil parapetní se sklovláknitou armovací tkaninou PVC 2 m</t>
  </si>
  <si>
    <t>a24*1,05</t>
  </si>
  <si>
    <t>590515100</t>
  </si>
  <si>
    <t>profil okenní s nepřiznanou okapnicí LTU plast 2,0 m</t>
  </si>
  <si>
    <t>-1513951067</t>
  </si>
  <si>
    <t>profil okenní s nepřiznanou podomítkovou okapnicí PVC 2,0 m</t>
  </si>
  <si>
    <t>a23*1,05</t>
  </si>
  <si>
    <t>590514750</t>
  </si>
  <si>
    <t>profil okenní začišťovací s tkaninou - 6 mm/2,4 m</t>
  </si>
  <si>
    <t>265427094</t>
  </si>
  <si>
    <t>profil okenní začišťovací se sklovláknitou armovací tkaninou 6 mm/2,4 m</t>
  </si>
  <si>
    <t>a22*1,05</t>
  </si>
  <si>
    <t>622325103</t>
  </si>
  <si>
    <t>Oprava vnější vápenocementové hladké omítky složitosti 1 stěn v rozsahu do 50%</t>
  </si>
  <si>
    <t>667543092</t>
  </si>
  <si>
    <t>Oprava vápenocementové omítky vnějších ploch stupně členitosti 1 hladké stěn, v rozsahu opravované plochy přes 30 do 50%</t>
  </si>
  <si>
    <t>622511111</t>
  </si>
  <si>
    <t>Tenkovrstvá akrylátová mozaiková střednězrnná omítka včetně penetrace vnějších stěn, imitace pásků</t>
  </si>
  <si>
    <t>130449374</t>
  </si>
  <si>
    <t>Omítka tenkovrstvá akrylátová vnějších ploch probarvená, včetně penetrace podkladu mozaiková střednězrnná stěn</t>
  </si>
  <si>
    <t>622531011</t>
  </si>
  <si>
    <t>Tenkovrstvá silikonová zrnitá omítka tl. 1,5 mm včetně penetrace vnějších stěn</t>
  </si>
  <si>
    <t>500910918</t>
  </si>
  <si>
    <t>Omítka tenkovrstvá silikonová vnějších ploch probarvená, včetně penetrace podkladu zrnitá, tloušťky 1,5 mm stěn</t>
  </si>
  <si>
    <t>629991011</t>
  </si>
  <si>
    <t>Zakrytí výplní otvorů a svislých ploch fólií přilepenou lepící páskou</t>
  </si>
  <si>
    <t>-83925182</t>
  </si>
  <si>
    <t>Zakrytí vnějších ploch před znečištěním včetně pozdějšího odkrytí výplní otvorů a svislých ploch fólií přilepenou lepící páskou</t>
  </si>
  <si>
    <t>1,2*0,6*6+1*2+2,1*2,25</t>
  </si>
  <si>
    <t>629995101</t>
  </si>
  <si>
    <t>Očištění vnějších ploch tlakovou vodou</t>
  </si>
  <si>
    <t>-51149278</t>
  </si>
  <si>
    <t>Očištění vnějších ploch tlakovou vodou omytím</t>
  </si>
  <si>
    <t>a11+a12+a14</t>
  </si>
  <si>
    <t>631342123</t>
  </si>
  <si>
    <t>Mazanina tl do 120 mm z betonu lehčeného tepelně-izolačního polystyrenového objem hmot 700 kg/m3</t>
  </si>
  <si>
    <t>2124637961</t>
  </si>
  <si>
    <t>Mazanina z betonu lehčeného tepelně-izolačního polystyrénového tl. přes 80 do 120 mm, objemové hmotnosti 700 kg/m3</t>
  </si>
  <si>
    <t>a2*0,12</t>
  </si>
  <si>
    <t>632451022</t>
  </si>
  <si>
    <t>Vyrovnávací potěr tl do 30 mm z MC 15 provedený v pásu</t>
  </si>
  <si>
    <t>-907460621</t>
  </si>
  <si>
    <t>Potěr cementový vyrovnávací z malty (MC-15) v pásu o průměrné (střední) tl. přes 20 do 30 mm</t>
  </si>
  <si>
    <t>"parapety"  1,2*0,365*6</t>
  </si>
  <si>
    <t>632451032</t>
  </si>
  <si>
    <t>Vyrovnávací potěr tl do 30 mm z MC 15 provedený v ploše</t>
  </si>
  <si>
    <t>432318266</t>
  </si>
  <si>
    <t>Potěr cementový vyrovnávací z malty (MC-15) v ploše o průměrné (střední) tl. přes 20 do 30 mm</t>
  </si>
  <si>
    <t>1746885397</t>
  </si>
  <si>
    <t>Násyp ze štěrkopísku, písku nebo kameniva pod podlahy se zhutněním ze štěrkopísku</t>
  </si>
  <si>
    <t>1442173527</t>
  </si>
  <si>
    <t>a13/0,3</t>
  </si>
  <si>
    <t>402338273</t>
  </si>
  <si>
    <t>(19,34+8,15+0,45*2)*2</t>
  </si>
  <si>
    <t>-689159003</t>
  </si>
  <si>
    <t>55331201</t>
  </si>
  <si>
    <t>zárubeň ocelová s drážkou pro těsnění H 110 DV 800 L/P</t>
  </si>
  <si>
    <t>-99007289</t>
  </si>
  <si>
    <t>zárubeň ocelová pro běžné zdění hranatý profil s drážko 110 800 L/P</t>
  </si>
  <si>
    <t>Osazování zárubní nebo rámů dveřních kovových do 4 m2 na montážní pěnu</t>
  </si>
  <si>
    <t>-1169600048</t>
  </si>
  <si>
    <t>644941112</t>
  </si>
  <si>
    <t>Osazování ventilačních mřížek velikosti do 300 x 300 mm</t>
  </si>
  <si>
    <t>391345020</t>
  </si>
  <si>
    <t>Montáž průvětrníků nebo mřížek odvětrávacích velikosti přes 150 x 200 do 300 x 300 mm</t>
  </si>
  <si>
    <t>55341428</t>
  </si>
  <si>
    <t>mřížka větrací nerezová ozn OK02 pr 200 kruhová se síťovinou, úprava proti dešti</t>
  </si>
  <si>
    <t>250795270</t>
  </si>
  <si>
    <t>6449421</t>
  </si>
  <si>
    <t>D+M žaluzie VZD nerez ozn OK03 vel 400x630mm, síťka hmyz, úprava proti dešti</t>
  </si>
  <si>
    <t>kzs</t>
  </si>
  <si>
    <t>255710355</t>
  </si>
  <si>
    <t>D+M žaluzie VZD nerez ozn OK03, síťka hmyz, úprava proti dešti</t>
  </si>
  <si>
    <t>6449422</t>
  </si>
  <si>
    <t>D+M žaluzie VZD nerez ozn OK04 vel. 630x630mm, síťka hmyz, úprava proti dešti</t>
  </si>
  <si>
    <t>1894796863</t>
  </si>
  <si>
    <t>736407658</t>
  </si>
  <si>
    <t>(19,34+1,5+8,15)*2*1,5+9,9*6,45</t>
  </si>
  <si>
    <t>949101112</t>
  </si>
  <si>
    <t>Lešení pomocné pro objekty pozemních staveb s lešeňovou podlahou v do 3,5 m zatížení do 150 kg/m2</t>
  </si>
  <si>
    <t>-666619361</t>
  </si>
  <si>
    <t>Lešení pomocné pracovní pro objekty pozemních staveb pro zatížení do 150 kg/m2, o výšce lešeňové podlahy přes 1,9 do 3,5 m</t>
  </si>
  <si>
    <t>9,9*6,45</t>
  </si>
  <si>
    <t>952901221</t>
  </si>
  <si>
    <t>Vyčištění budov objektů při jakékoliv výšce podlaží</t>
  </si>
  <si>
    <t>-841460025</t>
  </si>
  <si>
    <t>19,34*7,25+8,36*6,45</t>
  </si>
  <si>
    <t>953171021</t>
  </si>
  <si>
    <t>Osazování poklopů litinových nebo ocelových hmotnosti do 50 kg - nádrže</t>
  </si>
  <si>
    <t>1103226916</t>
  </si>
  <si>
    <t>Osazování kovových předmětů poklopů litinových nebo ocelových včetně rámů, hmotnosti do 50 kg</t>
  </si>
  <si>
    <t>5623060</t>
  </si>
  <si>
    <t>poklop  PU + rám HDPE, HE 700, 700 x 900 x 65 mm, rám, kotvení</t>
  </si>
  <si>
    <t>-1370399020</t>
  </si>
  <si>
    <t>šachtový poklop z PU + rám HDPE, 12,5t, 700 x 900 x 65 mm</t>
  </si>
  <si>
    <t>95395011</t>
  </si>
  <si>
    <t>Úprava stávající šachty vč poklopu - dle skut</t>
  </si>
  <si>
    <t>-1339514421</t>
  </si>
  <si>
    <t>1,9*1,9*5</t>
  </si>
  <si>
    <t>-259516344</t>
  </si>
  <si>
    <t>-1679322737</t>
  </si>
  <si>
    <t>1514238611</t>
  </si>
  <si>
    <t>Osazení a fixace prostupů dle PD technologie (dodávka v technologii) vč případného vrtání nebo bourání otvorů</t>
  </si>
  <si>
    <t>1516017378</t>
  </si>
  <si>
    <t>962032231</t>
  </si>
  <si>
    <t>Bourání zdiva z cihel pálených nebo vápenopískových na MV nebo MVC přes 1 m3</t>
  </si>
  <si>
    <t>1180612531</t>
  </si>
  <si>
    <t>Bourání zdiva nadzákladového z cihel nebo tvárnic z cihel pálených nebo vápenopískových, na maltu vápennou nebo vápenocementovou, objemu přes 1 m3</t>
  </si>
  <si>
    <t>2,1*2,25*0,365</t>
  </si>
  <si>
    <t>96208412</t>
  </si>
  <si>
    <t>Bourání zabedněných otvorů tl do 50 mm</t>
  </si>
  <si>
    <t>-909451941</t>
  </si>
  <si>
    <t>1,5*2,2*2+1,2*0,6*8</t>
  </si>
  <si>
    <t>965042141</t>
  </si>
  <si>
    <t>Bourání podkladů pod dlažby nebo mazanin betonových nebo z litého asfaltu tl do 100 mm pl přes 4 m2</t>
  </si>
  <si>
    <t>-1115819759</t>
  </si>
  <si>
    <t>Bourání mazanin betonových nebo z litého asfaltu tl. do 100 mm, plochy přes 4 m2</t>
  </si>
  <si>
    <t>17,84*7,65</t>
  </si>
  <si>
    <t>a2*0,06</t>
  </si>
  <si>
    <t>965082933</t>
  </si>
  <si>
    <t>Odstranění násypů pod podlahami tl do 200 mm pl přes 2 m2</t>
  </si>
  <si>
    <t>-1171602519</t>
  </si>
  <si>
    <t>Odstranění násypu pod podlahami nebo ochranného násypu na střechách tl. do 200 mm, plochy přes 2 m2</t>
  </si>
  <si>
    <t>a2*0,2</t>
  </si>
  <si>
    <t>967031132</t>
  </si>
  <si>
    <t>Přisekání rovných ostění v cihelném zdivu na MV nebo MVC</t>
  </si>
  <si>
    <t>-1886656656</t>
  </si>
  <si>
    <t>Přisekání (špicování) plošné nebo rovných ostění zdiva z cihel pálených rovných ostění, bez odstupu, po hrubém vybourání otvorů, na maltu vápennou nebo vápenocementovou</t>
  </si>
  <si>
    <t>0,365*0,6*2*6+2,25*0,365*2</t>
  </si>
  <si>
    <t>968072244</t>
  </si>
  <si>
    <t>Vybourání kovových rámů oken jednoduchých včetně křídel pl do 1 m2</t>
  </si>
  <si>
    <t>954094017</t>
  </si>
  <si>
    <t>Vybourání kovových rámů oken s křídly, dveřních zárubní, vrat, stěn, ostění nebo obkladů okenních rámů s křídly jednoduchých, plochy do 1 m2</t>
  </si>
  <si>
    <t>1,2*0,6*8</t>
  </si>
  <si>
    <t>968072455</t>
  </si>
  <si>
    <t>Vybourání kovových dveřních zárubní pl do 2 m2</t>
  </si>
  <si>
    <t>1398907236</t>
  </si>
  <si>
    <t>Vybourání kovových rámů oken s křídly, dveřních zárubní, vrat, stěn, ostění nebo obkladů dveřních zárubní, plochy do 2 m2</t>
  </si>
  <si>
    <t>0,9*1,97*2</t>
  </si>
  <si>
    <t>968072456</t>
  </si>
  <si>
    <t>Vybourání kovových dveřních zárubní pl přes 2 m2</t>
  </si>
  <si>
    <t>-1921978614</t>
  </si>
  <si>
    <t>Vybourání kovových rámů oken s křídly, dveřních zárubní, vrat, stěn, ostění nebo obkladů dveřních zárubní, plochy přes 2 m2</t>
  </si>
  <si>
    <t>1,5*2,2*2</t>
  </si>
  <si>
    <t>971033351</t>
  </si>
  <si>
    <t>Vybourání otvorů ve zdivu cihelném pl do 0,09 m2 na MVC nebo MV tl do 450 mm</t>
  </si>
  <si>
    <t>-445162229</t>
  </si>
  <si>
    <t>Vybourání otvorů ve zdivu základovém nebo nadzákladovém z cihel, tvárnic, příčkovek z cihel pálených na maltu vápennou nebo vápenocementovou plochy do 0,09 m2, tl. do 450 mm</t>
  </si>
  <si>
    <t>971033451</t>
  </si>
  <si>
    <t>Vybourání otvorů ve zdivu cihelném pl do 0,25 m2 na MVC nebo MV tl do 450 mm</t>
  </si>
  <si>
    <t>487122581</t>
  </si>
  <si>
    <t>Vybourání otvorů ve zdivu základovém nebo nadzákladovém z cihel, tvárnic, příčkovek z cihel pálených na maltu vápennou nebo vápenocementovou plochy do 0,25 m2, tl. do 450 mm</t>
  </si>
  <si>
    <t>971033561</t>
  </si>
  <si>
    <t>Vybourání otvorů ve zdivu cihelném pl do 1 m2 na MVC nebo MV tl do 600 mm</t>
  </si>
  <si>
    <t>407343042</t>
  </si>
  <si>
    <t>Vybourání otvorů ve zdivu základovém nebo nadzákladovém z cihel, tvárnic, příčkovek z cihel pálených na maltu vápennou nebo vápenocementovou plochy do 1 m2, tl. do 600 mm</t>
  </si>
  <si>
    <t>1,2*0,6*0,365*6+0,63*0,63*0,365</t>
  </si>
  <si>
    <t>974031664</t>
  </si>
  <si>
    <t>Vysekání rýh ve zdivu cihelném pro vtahování nosníků hl do 150 mm v do 150 mm</t>
  </si>
  <si>
    <t>-505406311</t>
  </si>
  <si>
    <t>Vysekání rýh ve zdivu cihelném na maltu vápennou nebo vápenocementovou pro vtahování nosníků do zdí, před vybouráním otvoru do hl. 150 mm, při v. nosníku do 150 mm</t>
  </si>
  <si>
    <t>1,5*2*6+2,5*2+1*2</t>
  </si>
  <si>
    <t>978011141</t>
  </si>
  <si>
    <t>Otlučení vnitřní vápenné nebo vápenocementové omítky stropů v rozsahu do 30 %</t>
  </si>
  <si>
    <t>-1972185046</t>
  </si>
  <si>
    <t>Otlučení vápenných nebo vápenocementových omítek vnitřních ploch stropů, v rozsahu přes 10 do 30 %</t>
  </si>
  <si>
    <t>"1"  9,9*6,45</t>
  </si>
  <si>
    <t>"2+3"  8,36*6,45*2</t>
  </si>
  <si>
    <t>978013141</t>
  </si>
  <si>
    <t>Otlučení vnitřní vápenné nebo vápenocementové omítky stěn v rozsahu do 30 %</t>
  </si>
  <si>
    <t>202287965</t>
  </si>
  <si>
    <t>Otlučení vápenných nebo vápenocementových omítek vnitřních ploch stěn s vyškrabáním spar, s očištěním zdiva, v rozsahu přes 10 do 30 %</t>
  </si>
  <si>
    <t>"1"  (9,9+6,45)*2*2,53-1,5*2,2-0,9*2-1,2*0,6*8-0,9*2</t>
  </si>
  <si>
    <t>"3"  (8,36+6,45)*2*2,53-2,1*2,25-1,5*2,2-1,2*0,6*3-0,9*2</t>
  </si>
  <si>
    <t>978013191</t>
  </si>
  <si>
    <t>Otlučení vnitřní vápenné nebo vápenocementové omítky stěn v rozsahu do 100 %</t>
  </si>
  <si>
    <t>1380838823</t>
  </si>
  <si>
    <t>Otlučení vápenných nebo vápenocementových omítek vnitřních ploch stěn s vyškrabáním spar, s očištěním zdiva, v rozsahu přes 50 do 100 %</t>
  </si>
  <si>
    <t>"1"  (9,9+6,45)*2*4,45</t>
  </si>
  <si>
    <t>978015361</t>
  </si>
  <si>
    <t>Otlučení vnější vápenné nebo vápenocementové vnější omítky stupně členitosti 1 a 2 rozsahu do 50%</t>
  </si>
  <si>
    <t>-421002477</t>
  </si>
  <si>
    <t>Otlučení vápenných nebo vápenocementových omítek vnějších ploch s vyškrabáním spar a s očištěním zdiva stupně členitosti 1 a 2, v rozsahu přes 30 do 50 %</t>
  </si>
  <si>
    <t>2*8,15*2,63-1,5*2,2+18*2,63-1,5*2-1,2*0,6*14-2,1*2,25</t>
  </si>
  <si>
    <t>(0,45+0,66)*2,63*4</t>
  </si>
  <si>
    <t>978059641</t>
  </si>
  <si>
    <t>Odsekání a odebrání obkladů stěn z vnějších obkládaček plochy přes 1 m2</t>
  </si>
  <si>
    <t>-891302950</t>
  </si>
  <si>
    <t>Odsekání obkladů stěn včetně otlučení podkladní omítky až na zdivo z obkládaček vnějších, z jakýchkoliv materiálů, plochy přes 1 m2</t>
  </si>
  <si>
    <t>18*2,63-0,9*2+(8,15-1,5)*0,25+8,15*0,6*0,5+(18-1,5)*0,3+18*0,5*0,5</t>
  </si>
  <si>
    <t>(0,45+0,66)*0,5*2</t>
  </si>
  <si>
    <t>978071321</t>
  </si>
  <si>
    <t>Otlučení omítky a odstranění izolace z desek hmotnosti přes 120 kg/m3 tl do 50 mm pl přes 1 m2</t>
  </si>
  <si>
    <t>1960336019</t>
  </si>
  <si>
    <t>Odsekání omítky (včetně podkladní) a odstranění tepelné nebo vodotěsné izolace z desek, objemové hmotnosti přes 120 kg/m3, tl. do 50 mm, plochy přes 1 m2</t>
  </si>
  <si>
    <t>"atika"  18*2*0,45+(8,15+19,34)*2*0,7</t>
  </si>
  <si>
    <t>985112111</t>
  </si>
  <si>
    <t>Odsekání degradovaného betonu stěn tl do 10 mm</t>
  </si>
  <si>
    <t>-1222488057</t>
  </si>
  <si>
    <t>Odsekání degradovaného betonu stěn, tloušťky do 10 mm</t>
  </si>
  <si>
    <t>a15*0,3+a166*0,1</t>
  </si>
  <si>
    <t>985112131</t>
  </si>
  <si>
    <t>Odsekání degradovaného betonu rubu kleneb a podlah tl do 10 mm</t>
  </si>
  <si>
    <t>-1297420531</t>
  </si>
  <si>
    <t>Odsekání degradovaného betonu rubu kleneb a podlah, tloušťky do 10 mm</t>
  </si>
  <si>
    <t>a28*0,1</t>
  </si>
  <si>
    <t>1568272239</t>
  </si>
  <si>
    <t>"základy strojů"  (0,8+1,9)*2*0,9*4+(6,05+2,4)*2*0,25</t>
  </si>
  <si>
    <t>"jímka"  8,36*6,45+(8,36+6,45)*2*3</t>
  </si>
  <si>
    <t>"podlaha"  8,36*6,45</t>
  </si>
  <si>
    <t>985311111</t>
  </si>
  <si>
    <t>Reprofilace stěn cementovými sanačními maltami tl 10 mm</t>
  </si>
  <si>
    <t>2096769602</t>
  </si>
  <si>
    <t>Reprofilace betonu sanačními maltami na cementové bázi ručně stěn, tloušťky do 10 mm</t>
  </si>
  <si>
    <t>985311311</t>
  </si>
  <si>
    <t>Reprofilace rubu kleneb a podlah cementovými sanačními maltami tl 10 mm</t>
  </si>
  <si>
    <t>2142527936</t>
  </si>
  <si>
    <t>Reprofilace betonu sanačními maltami na cementové bázi ručně rubu kleneb a podlah, tloušťky do 10 mm</t>
  </si>
  <si>
    <t>985323111</t>
  </si>
  <si>
    <t>Spojovací můstek reprofilovaného betonu na cementové bázi tl 1 mm</t>
  </si>
  <si>
    <t>542606961</t>
  </si>
  <si>
    <t>Spojovací můstek reprofilovaného betonu na cementové bázi, tloušťky 1 mm</t>
  </si>
  <si>
    <t>a15*0,3+a166*0,1+a28*0,1</t>
  </si>
  <si>
    <t>1729163523</t>
  </si>
  <si>
    <t>-1149062811</t>
  </si>
  <si>
    <t>1379177777</t>
  </si>
  <si>
    <t>96,056*9 'Přepočtené koeficientem množství</t>
  </si>
  <si>
    <t>997013831</t>
  </si>
  <si>
    <t>Poplatek za uložení stavebního směsného odpadu na skládce (skládkovné)</t>
  </si>
  <si>
    <t>-487492162</t>
  </si>
  <si>
    <t>Poplatek za uložení stavebního odpadu na skládce (skládkovné) směsného</t>
  </si>
  <si>
    <t>998011001</t>
  </si>
  <si>
    <t>Přesun hmot pro budovy zděné v do 6 m</t>
  </si>
  <si>
    <t>-320130319</t>
  </si>
  <si>
    <t>Přesun hmot pro budovy občanské výstavby, bydlení, výrobu a služby s nosnou svislou konstrukcí zděnou z cihel, tvárnic nebo kamene vodorovná dopravní vzdálenost do 100 m pro budovy výšky do 6 m</t>
  </si>
  <si>
    <t>711461103</t>
  </si>
  <si>
    <t>Provedení izolace proti tlakové vodě vodorovné fólií přilepenou v plné ploše</t>
  </si>
  <si>
    <t>-227230537</t>
  </si>
  <si>
    <t>Provedení izolace proti povrchové a podpovrchové tlakové vodě fóliemi na ploše vodorovné V přilepenou v plné ploše</t>
  </si>
  <si>
    <t>711462103</t>
  </si>
  <si>
    <t>Provedení izolace proti tlakové vodě svislé fólií přilepenou v plné ploše</t>
  </si>
  <si>
    <t>2082831934</t>
  </si>
  <si>
    <t>Provedení izolace proti povrchové a podpovrchové tlakové vodě fóliemi na ploše svislé S přilepenou v plné ploše</t>
  </si>
  <si>
    <t>2832201</t>
  </si>
  <si>
    <t>fólie hydroizolační bazénová šířka 2000 mm, tl. 1,5 mm</t>
  </si>
  <si>
    <t>-1953785256</t>
  </si>
  <si>
    <t>a25*1,15+a26*1,2</t>
  </si>
  <si>
    <t>71149117</t>
  </si>
  <si>
    <t>Provedení izolace proti tlakové vodě vodorovné z textilií vrstva podkladní lepená</t>
  </si>
  <si>
    <t>-542232505</t>
  </si>
  <si>
    <t>"dno jímky"  8,36*6,45</t>
  </si>
  <si>
    <t>711491271</t>
  </si>
  <si>
    <t>Provedení izolace proti tlakové vodě svislé z textilií vrstva podkladní lepená</t>
  </si>
  <si>
    <t>579414980</t>
  </si>
  <si>
    <t>"stěny jímky"  (8,36+6,45)*2*3</t>
  </si>
  <si>
    <t>textilie  500 g/m2 do š 8,8 m lepená - podklad fólie</t>
  </si>
  <si>
    <t>158111100</t>
  </si>
  <si>
    <t>121407125</t>
  </si>
  <si>
    <t>712300833</t>
  </si>
  <si>
    <t>Odstranění povlakové krytiny střech do 10° třívrstvé</t>
  </si>
  <si>
    <t>275901897</t>
  </si>
  <si>
    <t>Odstranění ze střech plochých do 10 st. krytiny povlakové třívrstvé</t>
  </si>
  <si>
    <t>19,34*8,25+(17,84+7,65)*2*0,15</t>
  </si>
  <si>
    <t>-1296911438</t>
  </si>
  <si>
    <t>-634506842</t>
  </si>
  <si>
    <t>a2*0,0003</t>
  </si>
  <si>
    <t>712331111</t>
  </si>
  <si>
    <t>Provedení povlakové krytiny střech do 10° podkladní vrstvy pásy na sucho samolepící</t>
  </si>
  <si>
    <t>-788773033</t>
  </si>
  <si>
    <t>Provedení povlakové krytiny střech plochých do 10 st. pásy na sucho podkladní samolepící asfaltový pás</t>
  </si>
  <si>
    <t>62866282</t>
  </si>
  <si>
    <t>podkladní pás asfaltový SBS modifikovaný za studena samolepící se samolepícími přesahy tl. 1,7 mm</t>
  </si>
  <si>
    <t>-137401731</t>
  </si>
  <si>
    <t>pás asfaltový modifikovaný za studena samolepící  tl. 1,7 mm</t>
  </si>
  <si>
    <t>a2*1,15</t>
  </si>
  <si>
    <t>-635417927</t>
  </si>
  <si>
    <t>a2+a3</t>
  </si>
  <si>
    <t>62836110</t>
  </si>
  <si>
    <t>pás těžký asfaltovaný s Al vložkou</t>
  </si>
  <si>
    <t>327241740</t>
  </si>
  <si>
    <t>628522560</t>
  </si>
  <si>
    <t>pás asfaltovaný modifikovaný SBS tl. 4mm</t>
  </si>
  <si>
    <t>-1850913506</t>
  </si>
  <si>
    <t>pásy s modifikovaným asfaltem tl. 4 mm vložka polyesterové rouno barevný minerální hrubozrnný posyp</t>
  </si>
  <si>
    <t>a3*1,15</t>
  </si>
  <si>
    <t>1133048913</t>
  </si>
  <si>
    <t>713140861</t>
  </si>
  <si>
    <t>Odstranění tepelné izolace střech nadstřešní lepené z polystyrenu tl do 100 mm</t>
  </si>
  <si>
    <t>1079032787</t>
  </si>
  <si>
    <t>Odstranění tepelné izolace běžných stavebních konstrukcí z rohoží, pásů, dílců, desek, bloků střech plochých nadstřešních izolací připevněných do 100 mm lepením z polystyrenu, tloušťky izolace</t>
  </si>
  <si>
    <t>-865630946</t>
  </si>
  <si>
    <t>a2*2</t>
  </si>
  <si>
    <t>283758730</t>
  </si>
  <si>
    <t>deska z pěnového polystyrenu EPS 70 Z 1000 x 500 x 100 mm</t>
  </si>
  <si>
    <t>1405869751</t>
  </si>
  <si>
    <t>deska z pěnového polystyrenu se zvýšenou pevností v tlaku 1000 x 500 x 100 mm</t>
  </si>
  <si>
    <t>a2*1,02</t>
  </si>
  <si>
    <t>283759910</t>
  </si>
  <si>
    <t>deska z pěnového polystyrenu EPS 150 S 1000 x 500 x ve spádu pr tl.160 mm</t>
  </si>
  <si>
    <t>821996830</t>
  </si>
  <si>
    <t>deska z pěnového polystyrenu pro trvalé zatížení v tlaku (max. 3000 kg/m2) 1000 x 500 x 160 mm ve spádu</t>
  </si>
  <si>
    <t>713141211</t>
  </si>
  <si>
    <t>Montáž izolace tepelné střech plochých volně položené atikový klín</t>
  </si>
  <si>
    <t>-919656049</t>
  </si>
  <si>
    <t>Montáž tepelné izolace střech plochých atikovými klíny kladenými volně</t>
  </si>
  <si>
    <t>(7,65+17,84)*2</t>
  </si>
  <si>
    <t>631529020</t>
  </si>
  <si>
    <t>klín atikový přechodný  tl.50 x 50 mm, délka 1000 mm</t>
  </si>
  <si>
    <t>1676305342</t>
  </si>
  <si>
    <t>klín atikový přechodný plochých střech tl.50 x 50 mm</t>
  </si>
  <si>
    <t>a4*1,02</t>
  </si>
  <si>
    <t>169732252</t>
  </si>
  <si>
    <t>721233113</t>
  </si>
  <si>
    <t>Střešní vtok polypropylen PP pro ploché střechy svislý odtok DN 125</t>
  </si>
  <si>
    <t>385136330</t>
  </si>
  <si>
    <t>Střešní vtoky (vpusti) polypropylenové (PP) pro ploché střechy s odtokem svislým DN 125 [HL 62]</t>
  </si>
  <si>
    <t>7212501</t>
  </si>
  <si>
    <t>Napojení nových střešních vpustí na stávající svod - dle skut</t>
  </si>
  <si>
    <t>-932281629</t>
  </si>
  <si>
    <t>998721101</t>
  </si>
  <si>
    <t>Přesun hmot tonážní pro vnitřní kanalizace v objektech v do 6 m</t>
  </si>
  <si>
    <t>394114008</t>
  </si>
  <si>
    <t>Přesun hmot pro vnitřní kanalizace stanovený z hmotnosti přesunovaného materiálu vodorovná dopravní vzdálenost do 50 m v objektech výšky do 6 m</t>
  </si>
  <si>
    <t>762</t>
  </si>
  <si>
    <t>Konstrukce tesařské</t>
  </si>
  <si>
    <t>762341034</t>
  </si>
  <si>
    <t>Bednění střech rovných z desek OSB tl 18 mm na sraz šroubovaných na rošt</t>
  </si>
  <si>
    <t>-1459659325</t>
  </si>
  <si>
    <t>Bednění a laťování bednění střech rovných sklonu do 60 st. s vyřezáním otvorů z dřevoštěpkových desek [OSB] šroubovaných na rošt 18 mm na sraz, tloušťky desky</t>
  </si>
  <si>
    <t>"atika"  (7,65+19,34)*2*0,35</t>
  </si>
  <si>
    <t>762395000</t>
  </si>
  <si>
    <t>Spojovací prostředky pro montáž krovu, bednění, laťování, světlíky, klíny</t>
  </si>
  <si>
    <t>-1619649104</t>
  </si>
  <si>
    <t>Spojovací prostředky krovů, bednění a laťování, nadstřešních konstrukcí svory, prkna, hřebíky, pásová ocel, vruty</t>
  </si>
  <si>
    <t>a5*0,018</t>
  </si>
  <si>
    <t>998762101</t>
  </si>
  <si>
    <t>Přesun hmot tonážní pro kce tesařské v objektech v do 6 m</t>
  </si>
  <si>
    <t>784986890</t>
  </si>
  <si>
    <t>Přesun hmot pro konstrukce tesařské stanovený z hmotnosti přesunovaného materiálu vodorovná dopravní vzdálenost do 50 m v objektech výšky do 6 m</t>
  </si>
  <si>
    <t>764002851</t>
  </si>
  <si>
    <t>Demontáž oplechování parapetů do suti</t>
  </si>
  <si>
    <t>-289084875</t>
  </si>
  <si>
    <t>Demontáž klempířských konstrukcí oplechování parapetů do suti</t>
  </si>
  <si>
    <t>1,25*8</t>
  </si>
  <si>
    <t>764002871</t>
  </si>
  <si>
    <t>Demontáž lemování zdí do suti</t>
  </si>
  <si>
    <t>883684777</t>
  </si>
  <si>
    <t>Demontáž klempířských konstrukcí lemování zdí do suti</t>
  </si>
  <si>
    <t>(8,25+19,34)*2</t>
  </si>
  <si>
    <t>764244406</t>
  </si>
  <si>
    <t>Oplechování horních ploch a nadezdívek bez rohů z TiZn předzvětral plechu kotvené rš 500 mm</t>
  </si>
  <si>
    <t>-399760123</t>
  </si>
  <si>
    <t>Oplechování horních ploch zdí a nadezdívek (atik) z titanzinkového předzvětralého plechu mechanicky kotvené rš 500 mm</t>
  </si>
  <si>
    <t>764246444</t>
  </si>
  <si>
    <t>Oplechování parapetů rovných celoplošně lepené z TiZn předzvětralého plechu rš 330 mm</t>
  </si>
  <si>
    <t>-1270592916</t>
  </si>
  <si>
    <t>Oplechování parapetů z titanzinkového předzvětralého plechu rovných celoplošně lepené, bez rohů rš 330 mm</t>
  </si>
  <si>
    <t>1,25*6</t>
  </si>
  <si>
    <t>-1298505037</t>
  </si>
  <si>
    <t>76758011</t>
  </si>
  <si>
    <t>D+M montážní Al žebřík dl 4000mm, š. 300mm, propřístup do jímky a na střechu, uložení v objektu</t>
  </si>
  <si>
    <t>2071054155</t>
  </si>
  <si>
    <t>767620126</t>
  </si>
  <si>
    <t>Montáž oken zdvojených otevíravých do zdiva plochy do 1,5 m2</t>
  </si>
  <si>
    <t>-875734797</t>
  </si>
  <si>
    <t>Montáž oken zdvojených z hliníkových nebo ocelových profilů otevíravých nebo výklopných do zdiva, plochy přes 0,6 do 1,5 m2</t>
  </si>
  <si>
    <t>1,2*0,6*6</t>
  </si>
  <si>
    <t>5534174</t>
  </si>
  <si>
    <t>okno hliníkové otevíravě sklopné jednokřídlové 1200 x 600 mm, U´1,1, olištování, barva šedá</t>
  </si>
  <si>
    <t>242036059</t>
  </si>
  <si>
    <t>-1864551215</t>
  </si>
  <si>
    <t>55341156</t>
  </si>
  <si>
    <t>dveře ocelové exteriérové zateplené ozn D01 jednokřídlé 90 x 197 cm, U=1,6, kování, zámek bezpečnostní, rám, barva šedá</t>
  </si>
  <si>
    <t>-1110635728</t>
  </si>
  <si>
    <t>dveře ocelové exteriérové zateplené  jednokřídlé 90 x 197 cm</t>
  </si>
  <si>
    <t>1339483015</t>
  </si>
  <si>
    <t>5534116</t>
  </si>
  <si>
    <t>dveře ocelové exteriérové zateplené ozn D02 dvoukřídlé 210 x 210 cm, plné zateplené, U=1,6, kování, bezpečnostní zámek, rám, barva šedá</t>
  </si>
  <si>
    <t>-1647486604</t>
  </si>
  <si>
    <t>Montáž dveří ocelových vnitřních jednokřídlových</t>
  </si>
  <si>
    <t>-1301587690</t>
  </si>
  <si>
    <t>55340907</t>
  </si>
  <si>
    <t>dveře ocelové interiérové  ozn D03 jednokřídlé 80 x 197 cm plné, kování, zámek bezpečnostní, barva šedá</t>
  </si>
  <si>
    <t>1900000278</t>
  </si>
  <si>
    <t>767651</t>
  </si>
  <si>
    <t xml:space="preserve">Demontáž stáv  žebříku odřezáním  </t>
  </si>
  <si>
    <t>1979393939</t>
  </si>
  <si>
    <t>"žebřík na střechu"  1</t>
  </si>
  <si>
    <t>767662110</t>
  </si>
  <si>
    <t>Montáž mříží pevných šroubovaných</t>
  </si>
  <si>
    <t>-1438704796</t>
  </si>
  <si>
    <t>Montáž mříží pevných, připevněných šroubováním</t>
  </si>
  <si>
    <t>55398016</t>
  </si>
  <si>
    <t>Ocel mříž na oknech vel. 1200x600mm, prut 12mm, oko 120mm, kotvení, žár zink</t>
  </si>
  <si>
    <t>1117815960</t>
  </si>
  <si>
    <t>767691812</t>
  </si>
  <si>
    <t>Vyvěšení nebo zavěšení kovových křídel oken do 1,5 m2</t>
  </si>
  <si>
    <t>480691542</t>
  </si>
  <si>
    <t>Vyvěšení nebo zavěšení kovových křídel – ostatní práce s případným uložením a opětovným zavěšením po provedení stavebních změn oken, plochy do 1,50 m2</t>
  </si>
  <si>
    <t>767691822</t>
  </si>
  <si>
    <t>Vyvěšení nebo zavěšení kovových křídel dveří do 2 m2</t>
  </si>
  <si>
    <t>894284908</t>
  </si>
  <si>
    <t>Vyvěšení nebo zavěšení kovových křídel – ostatní práce s případným uložením a opětovným zavěšením po provedení stavebních změn dveří, plochy do 2 m2</t>
  </si>
  <si>
    <t>767691823</t>
  </si>
  <si>
    <t>Vyvěšení nebo zavěšení kovových křídel dveří přes 2 m2</t>
  </si>
  <si>
    <t>-1115681591</t>
  </si>
  <si>
    <t>Vyvěšení nebo zavěšení kovových křídel – ostatní práce s případným uložením a opětovným zavěšením po provedení stavebních změn dveří, plochy přes 2 m2</t>
  </si>
  <si>
    <t>767881141</t>
  </si>
  <si>
    <t>Montáž bodů záchytného systému do železobetonu mechanickými kotvami</t>
  </si>
  <si>
    <t>-2139134708</t>
  </si>
  <si>
    <t>Montáž záchytného systému proti pádu bodů samostaných nebo v systému s poddajným kotvícím vedením do železobetonu mechanickými kotvami</t>
  </si>
  <si>
    <t>55399017</t>
  </si>
  <si>
    <t>Body záchytného systému dle VD</t>
  </si>
  <si>
    <t>350616930</t>
  </si>
  <si>
    <t>767995116</t>
  </si>
  <si>
    <t>Montáž atypických zámečnických konstrukcí hmotnosti do 250 kg</t>
  </si>
  <si>
    <t>-749237901</t>
  </si>
  <si>
    <t>Montáž ostatních atypických zámečnických konstrukcí hmotnosti přes 100 do 250 kg</t>
  </si>
  <si>
    <t>9*31,1</t>
  </si>
  <si>
    <t>55399015</t>
  </si>
  <si>
    <t>Pojezdová dráha vč kotvení do stropní konstrukce - dle skut</t>
  </si>
  <si>
    <t>-67434779</t>
  </si>
  <si>
    <t>9*31,1*1,05</t>
  </si>
  <si>
    <t>767995117</t>
  </si>
  <si>
    <t>Montáž atypických zámečnických konstrukcí hmotnosti do 500 kg</t>
  </si>
  <si>
    <t>1680601042</t>
  </si>
  <si>
    <t>Montáž ostatních atypických zámečnických konstrukcí hmotnosti přes 250 do 500 kg</t>
  </si>
  <si>
    <t>"vč.17"  3000</t>
  </si>
  <si>
    <t>55398014</t>
  </si>
  <si>
    <t>Ocelová konstrukce ochozu vč schodů, podesty, zábradlí a kotvení dle vč 17</t>
  </si>
  <si>
    <t>1856997977</t>
  </si>
  <si>
    <t>767996704</t>
  </si>
  <si>
    <t>Demontáž atypických zámečnických konstrukcí řezáním hmotnosti jednotlivých dílů do 500 kg</t>
  </si>
  <si>
    <t>-948382638</t>
  </si>
  <si>
    <t>Demontáž ostatních zámečnických konstrukcí o hmotnosti jednotlivých dílů řezáním přes 250 do 500 kg</t>
  </si>
  <si>
    <t>"pojezd"  9*31,1</t>
  </si>
  <si>
    <t>767996805</t>
  </si>
  <si>
    <t>Demontáž atypických zámečnických konstrukcí rozebráním hmotnosti jednotlivých dílů přes 500 kg</t>
  </si>
  <si>
    <t>634487359</t>
  </si>
  <si>
    <t>Demontáž ostatních zámečnických konstrukcí o hmotnosti jednotlivých dílů rozebráním přes 500 kg</t>
  </si>
  <si>
    <t>1809601611</t>
  </si>
  <si>
    <t>2043731865</t>
  </si>
  <si>
    <t>"zárubeň"  (0,8+2*1,97)*(0,11+0,1)</t>
  </si>
  <si>
    <t>"ok"  3*32</t>
  </si>
  <si>
    <t>"mříž"  1,2*0,6*2*6</t>
  </si>
  <si>
    <t>"dráha"  9*31,1*1,05*23*0,001</t>
  </si>
  <si>
    <t>-2091726394</t>
  </si>
  <si>
    <t>-616531144</t>
  </si>
  <si>
    <t>783933151</t>
  </si>
  <si>
    <t>Penetrační epoxidový nátěr hladkých betonových podlah</t>
  </si>
  <si>
    <t>1177959413</t>
  </si>
  <si>
    <t>Penetrační nátěr betonových podlah hladkých (z pohledového nebo gletovaného betonu, stěrky apod.) epoxidový</t>
  </si>
  <si>
    <t>a28+((8,36+6,45)*2-0,9-2+0,15*4)*0,1</t>
  </si>
  <si>
    <t>-1773583201</t>
  </si>
  <si>
    <t>1576840833</t>
  </si>
  <si>
    <t>a7+(9,9+6,45)*2*(4,45+2,53)+(8,36+6,45)*2*2,53</t>
  </si>
  <si>
    <t>-2065672941</t>
  </si>
  <si>
    <t>-2129574514</t>
  </si>
  <si>
    <t>4,384</t>
  </si>
  <si>
    <t>7,322</t>
  </si>
  <si>
    <t>17,02</t>
  </si>
  <si>
    <t>13,23</t>
  </si>
  <si>
    <t>10,764</t>
  </si>
  <si>
    <t>32,634</t>
  </si>
  <si>
    <t>11,998</t>
  </si>
  <si>
    <t>so05 - SO 05 – ŠACHTA VRTU</t>
  </si>
  <si>
    <t>30,456</t>
  </si>
  <si>
    <t>25,694</t>
  </si>
  <si>
    <t>122201101</t>
  </si>
  <si>
    <t>Odkopávky a prokopávky nezapažené v hornině tř. 3 objem do 100 m3</t>
  </si>
  <si>
    <t>-1255593558</t>
  </si>
  <si>
    <t>Odkopávky a prokopávky nezapažené s přehozením výkopku na vzdálenost do 3 m nebo s naložením na dopravní prostředek v hornině tř. 3 do 100 m3</t>
  </si>
  <si>
    <t>(7,05*4,32-0,9*0,9-0,65*0,65)*0,15</t>
  </si>
  <si>
    <t>330505266</t>
  </si>
  <si>
    <t>(7,05+3,12)*2*0,6*0,6</t>
  </si>
  <si>
    <t>1211865812</t>
  </si>
  <si>
    <t>894943186</t>
  </si>
  <si>
    <t>960225825</t>
  </si>
  <si>
    <t>181301105</t>
  </si>
  <si>
    <t>Rozprostření ornice tl vrstvy do 300 mm pl do 500 m2 v rovině nebo ve svahu do 1:5</t>
  </si>
  <si>
    <t>1632616212</t>
  </si>
  <si>
    <t>Rozprostření a urovnání ornice v rovině nebo ve svahu sklonu do 1:5 při souvislé ploše do 500 m2, tl. vrstvy přes 250 do 300 mm</t>
  </si>
  <si>
    <t>Poznámka k položce:
Zeminou vhodnou pro zúrodnění ze sejmutí vrchní humozní vrstvy v prostoru staveniště</t>
  </si>
  <si>
    <t>7,05*4,32</t>
  </si>
  <si>
    <t>899101211</t>
  </si>
  <si>
    <t>Demontáž poklopů litinových nebo ocelových včetně rámů hmotnosti do 50 kg</t>
  </si>
  <si>
    <t>-2062552149</t>
  </si>
  <si>
    <t>Demontáž poklopů litinových a ocelových včetně rámů, hmotnosti jednotlivě do 50 kg</t>
  </si>
  <si>
    <t>89933111</t>
  </si>
  <si>
    <t>Výšková úprava  vstupu do 300 mm zvýšením poklopu</t>
  </si>
  <si>
    <t>1380373069</t>
  </si>
  <si>
    <t>919726121</t>
  </si>
  <si>
    <t>Geotextilie pro ochranu, separaci a filtraci netkaná měrná hmotnost do 200 g/m2</t>
  </si>
  <si>
    <t>-889741993</t>
  </si>
  <si>
    <t>Geotextilie netkaná pro ochranu, separaci nebo filtraci měrná hmotnost do 200 g/m2</t>
  </si>
  <si>
    <t>952903112</t>
  </si>
  <si>
    <t>Vyčištění objektů ČOV, nádrží, žlabů a kanálů při v do 3,5 m</t>
  </si>
  <si>
    <t>1344287365</t>
  </si>
  <si>
    <t>Vyčištění objektů čistíren odpadních vod, nádrží, žlabů nebo kanálů světlé výšky prostoru do 3,5 m</t>
  </si>
  <si>
    <t>5,85*3,12</t>
  </si>
  <si>
    <t>953941210</t>
  </si>
  <si>
    <t>Osazování kovových poklopů s rámy pl do 1 m2</t>
  </si>
  <si>
    <t>1256812432</t>
  </si>
  <si>
    <t>Osazení drobných kovových výrobků bez jejich dodání s vysekáním kapes pro upevňovací prvky se zazděním, zabetonováním nebo zalitím kovových poklopů s rámy, plochy do 1 m2</t>
  </si>
  <si>
    <t>poklop šachtový PU + rám HDPE, HE 700, 700 x 700 x 65 mm, 12,5t</t>
  </si>
  <si>
    <t>2141800552</t>
  </si>
  <si>
    <t>šachtový poklop z PU + rám HDPE, 12,5t, 700 x 700 x 65 mm</t>
  </si>
  <si>
    <t>56230605</t>
  </si>
  <si>
    <t>poklop šachtový PU + rám HDPE, 900 x 900 mm, 12,5t</t>
  </si>
  <si>
    <t>-835003197</t>
  </si>
  <si>
    <t>šachtový poklop z PU + rám HDPE, 12,5t, 900 x 900 mm</t>
  </si>
  <si>
    <t>9760711</t>
  </si>
  <si>
    <t>Vybourání žebříku vč kotev</t>
  </si>
  <si>
    <t>-346073024</t>
  </si>
  <si>
    <t>424266025</t>
  </si>
  <si>
    <t>(a3+a4+a5+a6+a7)*0,3</t>
  </si>
  <si>
    <t>(a5+a6)*0,3</t>
  </si>
  <si>
    <t>985112121</t>
  </si>
  <si>
    <t>Odsekání degradovaného betonu líce kleneb a podhledů tl do 10 mm</t>
  </si>
  <si>
    <t>-1255048323</t>
  </si>
  <si>
    <t>Odsekání degradovaného betonu líce kleneb a podhledů, tloušťky do 10 mm</t>
  </si>
  <si>
    <t>a7*0,3</t>
  </si>
  <si>
    <t>-228841190</t>
  </si>
  <si>
    <t>(a3+a4)*0,3</t>
  </si>
  <si>
    <t>985131111</t>
  </si>
  <si>
    <t>Očištění ploch stěn, rubu kleneb a podlah tlakovou vodou</t>
  </si>
  <si>
    <t>2118386293</t>
  </si>
  <si>
    <t>a3+a4+a5+a6</t>
  </si>
  <si>
    <t>165317521</t>
  </si>
  <si>
    <t>"strop"  5,85*3,12-0,65*0,65-0,9*0,9</t>
  </si>
  <si>
    <t>"podlaha"  5,25*2,52</t>
  </si>
  <si>
    <t>"stěny venek"  (5,85+3,12)*2*0,6</t>
  </si>
  <si>
    <t>"stěny vnitřek"  (5,25+2,52)*2*2,1</t>
  </si>
  <si>
    <t>985132111</t>
  </si>
  <si>
    <t>Očištění ploch líce kleneb a podhledů tlakovou vodou</t>
  </si>
  <si>
    <t>-930341560</t>
  </si>
  <si>
    <t>985132411</t>
  </si>
  <si>
    <t>Očištění ploch líce kleneb a podhledů stlačeným vzduchem</t>
  </si>
  <si>
    <t>1682260030</t>
  </si>
  <si>
    <t>Očištění ploch líce kleneb a podhledů vysušení stlačeným vzduchem</t>
  </si>
  <si>
    <t>"strop vnitřek"  5,25*2,52-0,65*0,65-0,9*0,9</t>
  </si>
  <si>
    <t>-1178646223</t>
  </si>
  <si>
    <t>985311211</t>
  </si>
  <si>
    <t>Reprofilace líce kleneb a podhledů cementovými sanačními maltami tl 10 mm</t>
  </si>
  <si>
    <t>1505943951</t>
  </si>
  <si>
    <t>Reprofilace betonu sanačními maltami na cementové bázi ručně líce kleneb a podhledů, tloušťky do 10 mm</t>
  </si>
  <si>
    <t>370153016</t>
  </si>
  <si>
    <t>985321111</t>
  </si>
  <si>
    <t>Ochranný nátěr výztuže na cementové bázi stěn, líce kleneb a podhledů 1 vrstva tl 1 mm</t>
  </si>
  <si>
    <t>-281183500</t>
  </si>
  <si>
    <t>Ochranný nátěr betonářské výztuže 1 vrstva tloušťky 1 mm na cementové bázi stěn, líce kleneb a podhledů</t>
  </si>
  <si>
    <t>"dle skut"  a9*0,3</t>
  </si>
  <si>
    <t>-16990703</t>
  </si>
  <si>
    <t>1827133654</t>
  </si>
  <si>
    <t>240509585</t>
  </si>
  <si>
    <t>1753142732</t>
  </si>
  <si>
    <t>0,739*9 'Přepočtené koeficientem množství</t>
  </si>
  <si>
    <t>1109764291</t>
  </si>
  <si>
    <t>998142251</t>
  </si>
  <si>
    <t>Přesun hmot pro nádrže, jímky, zásobníky a jámy betonové monolitické v do 25 m</t>
  </si>
  <si>
    <t>-98647771</t>
  </si>
  <si>
    <t>Přesun hmot pro nádrže, jímky, zásobníky a jámy pozemní mimo zemědělství se svislou nosnou konstrukcí monolitickou betonovou tyčovou nebo plošnou vodorovná dopravní vzdálenost do 50 m výšky do 25 m</t>
  </si>
  <si>
    <t>711111001</t>
  </si>
  <si>
    <t>Provedení izolace proti zemní vlhkosti vodorovné za studena nátěrem penetračním</t>
  </si>
  <si>
    <t>358061224</t>
  </si>
  <si>
    <t>Provedení izolace proti zemní vlhkosti natěradly a tmely za studena na ploše vodorovné V nátěrem penetračním</t>
  </si>
  <si>
    <t>711112001</t>
  </si>
  <si>
    <t>Provedení izolace proti zemní vlhkosti svislé za studena nátěrem penetračním</t>
  </si>
  <si>
    <t>-624223052</t>
  </si>
  <si>
    <t>Provedení izolace proti zemní vlhkosti natěradly a tmely za studena na ploše svislé S nátěrem penetračním</t>
  </si>
  <si>
    <t>-211463634</t>
  </si>
  <si>
    <t>Poznámka k položce:
Spotřeba 0,3-0,4kg/m2 dle povrchu, ředidlo technický benzín</t>
  </si>
  <si>
    <t>a3*0,0003+a5*0,00035</t>
  </si>
  <si>
    <t>711141559</t>
  </si>
  <si>
    <t>Provedení izolace proti zemní vlhkosti pásy přitavením vodorovné NAIP</t>
  </si>
  <si>
    <t>-487217919</t>
  </si>
  <si>
    <t>Provedení izolace proti zemní vlhkosti pásy přitavením NAIP na ploše vodorovné V</t>
  </si>
  <si>
    <t>711142559</t>
  </si>
  <si>
    <t>Provedení izolace proti zemní vlhkosti pásy přitavením svislé NAIP</t>
  </si>
  <si>
    <t>-1428722913</t>
  </si>
  <si>
    <t>Provedení izolace proti zemní vlhkosti pásy přitavením NAIP na ploše svislé S</t>
  </si>
  <si>
    <t>628522540</t>
  </si>
  <si>
    <t>-441649891</t>
  </si>
  <si>
    <t>pásy s modifikovaným asfaltem tl. 4,0 mm vložka polyesterové rouno minerální jemnozrnný posyp</t>
  </si>
  <si>
    <t>a3*1,15+a5*1,2</t>
  </si>
  <si>
    <t>Izolace proti zemní vlhkosti na vodorovné ploše těsnicí kaší flexibilní minerální tl.2mm</t>
  </si>
  <si>
    <t>-1867690635</t>
  </si>
  <si>
    <t>Izolace proti zemní vlhkosti na svislé ploše těsnicí kaší 2mm</t>
  </si>
  <si>
    <t>-628687867</t>
  </si>
  <si>
    <t>1018070692</t>
  </si>
  <si>
    <t>711472053</t>
  </si>
  <si>
    <t>Provedení svislé izolace proti tlakové vodě termoplasty volně položenou fólií z nízkolehčeného PE</t>
  </si>
  <si>
    <t>847933912</t>
  </si>
  <si>
    <t>Provedení izolace proti povrchové a podpovrchové tlakové vodě termoplasty na ploše svislé S folií z nízkolehčeného PE položenou volně</t>
  </si>
  <si>
    <t>28322056</t>
  </si>
  <si>
    <t>fólie střešní mPVC k přitížení tl. 1,5 mm</t>
  </si>
  <si>
    <t>-350756308</t>
  </si>
  <si>
    <t>fólie střešní mPVC k přitížení 1,5 mm</t>
  </si>
  <si>
    <t>711491171</t>
  </si>
  <si>
    <t>Provedení izolace proti tlakové vodě vodorovné z textilií vrstva podkladní</t>
  </si>
  <si>
    <t>1785907924</t>
  </si>
  <si>
    <t>Provedení izolace proti povrchové a podpovrchové tlakové vodě ostatní na ploše vodorovné V z textilií, vrstvy podkladní</t>
  </si>
  <si>
    <t>711491172</t>
  </si>
  <si>
    <t>Provedení izolace proti tlakové vodě vodorovné z textilií vrstva ochranná</t>
  </si>
  <si>
    <t>-194135144</t>
  </si>
  <si>
    <t>Provedení izolace proti povrchové a podpovrchové tlakové vodě ostatní na ploše vodorovné V z textilií, vrstvy ochranné</t>
  </si>
  <si>
    <t>711491173</t>
  </si>
  <si>
    <t>Provedení izolace proti tlakové vodě vodorovné z nopové folie</t>
  </si>
  <si>
    <t>1182792558</t>
  </si>
  <si>
    <t>Provedení izolace proti povrchové a podpovrchové tlakové vodě ostatní na ploše vodorovné V z textilií, vrstvy z nopové fólie</t>
  </si>
  <si>
    <t>Provedení izolace proti tlakové vodě svislé z textilií vrstva podkladní</t>
  </si>
  <si>
    <t>-1962038704</t>
  </si>
  <si>
    <t>Provedení izolace proti povrchové a podpovrchové tlakové vodě ostatní na ploše svislé S z textilií, vrstvy podkladní</t>
  </si>
  <si>
    <t>711491272</t>
  </si>
  <si>
    <t>Provedení izolace proti tlakové vodě svislé z textilií vrstva ochranná</t>
  </si>
  <si>
    <t>39851411</t>
  </si>
  <si>
    <t>Provedení izolace proti povrchové a podpovrchové tlakové vodě ostatní na ploše svislé S z textilií, vrstvy ochranné</t>
  </si>
  <si>
    <t>69311146</t>
  </si>
  <si>
    <t>textilie 300 g/m2 do š 8,8 m</t>
  </si>
  <si>
    <t>1606929376</t>
  </si>
  <si>
    <t>a3*2*1,15+a5*2*1,15</t>
  </si>
  <si>
    <t>711491273</t>
  </si>
  <si>
    <t>Provedení izolace proti tlakové vodě svislé z nopové folie</t>
  </si>
  <si>
    <t>-565817161</t>
  </si>
  <si>
    <t>Provedení izolace proti povrchové a podpovrchové tlakové vodě ostatní na ploše svislé S z textilií, vrstvy z nopové fólie</t>
  </si>
  <si>
    <t>283235120</t>
  </si>
  <si>
    <t>fólie nopová profilovaná  2,0 x 20 m, výška nopu 20mm</t>
  </si>
  <si>
    <t>-1705655736</t>
  </si>
  <si>
    <t>fólie multifunkční profilovaná (nopová) 2,0 x 20 m, nop 20 mm</t>
  </si>
  <si>
    <t>Poznámka k položce:
Profilovaná fólie s oktagonálními nopy 20 mm.Používá se při zakládání staveb a všude tam, kde je třeba profilovaná fólie s vyšší kapacitou. Pevnost v tlaku: 200 kN/m2</t>
  </si>
  <si>
    <t>-1407922414</t>
  </si>
  <si>
    <t>713131141</t>
  </si>
  <si>
    <t>Montáž izolace tepelné stěn a základů lepením celoplošně rohoží, pásů, dílců, desek</t>
  </si>
  <si>
    <t>-2137000590</t>
  </si>
  <si>
    <t>Montáž tepelné izolace stěn rohožemi, pásy, deskami, dílci, bloky (izolační materiál ve specifikaci) lepením celoplošně</t>
  </si>
  <si>
    <t>713141131</t>
  </si>
  <si>
    <t>Montáž izolace tepelné střech plochých lepené za studena 1 vrstva rohoží, pásů, dílců, desek</t>
  </si>
  <si>
    <t>-1140649810</t>
  </si>
  <si>
    <t>Montáž tepelné izolace střech plochých rohožemi, pásy, deskami, dílci, bloky (izolační materiál ve specifikaci) přilepenými za studena zplna, jednovrstvá</t>
  </si>
  <si>
    <t>283763660</t>
  </si>
  <si>
    <t>deska z extrudovaného polystyrénu  - 1250 x 600 x 50 mm</t>
  </si>
  <si>
    <t>-1645545130</t>
  </si>
  <si>
    <t>deska z polystyrénu XPS, hrana rovná, polo či pero drážka a hladký povrch 1250 x 600 x 50 mm</t>
  </si>
  <si>
    <t>Poznámka k položce:
lambda=0,034 [W / m K]</t>
  </si>
  <si>
    <t>(a3+a5)*1,02</t>
  </si>
  <si>
    <t>1708820064</t>
  </si>
  <si>
    <t>76783210</t>
  </si>
  <si>
    <t xml:space="preserve">Montáž žebříků do zdi </t>
  </si>
  <si>
    <t>-1534331636</t>
  </si>
  <si>
    <t>Montáž žebříků do zdiva vč kotvení</t>
  </si>
  <si>
    <t>Kompozitní šachtový žebřík dl 2000mm, š. 400mm, vč kotvení</t>
  </si>
  <si>
    <t>1718471729</t>
  </si>
  <si>
    <t>1320187541</t>
  </si>
  <si>
    <t>1,525</t>
  </si>
  <si>
    <t>2,7</t>
  </si>
  <si>
    <t>so06 - SO 06 – DOČASNÉ OBJEKTY (POKLADNA A OŠETŘOVNA)</t>
  </si>
  <si>
    <t>-1156240492</t>
  </si>
  <si>
    <t>6,1*2,5*0,1</t>
  </si>
  <si>
    <t>952409763</t>
  </si>
  <si>
    <t>0,5*0,5*0,9*6*2</t>
  </si>
  <si>
    <t>-982341882</t>
  </si>
  <si>
    <t>a1+a2</t>
  </si>
  <si>
    <t>1786009056</t>
  </si>
  <si>
    <t>275313611</t>
  </si>
  <si>
    <t>Základové patky z betonu tř. C 16/20 XC2</t>
  </si>
  <si>
    <t>-1251226686</t>
  </si>
  <si>
    <t>Základy z betonu prostého patky a bloky z betonu kamenem neprokládaného tř. C 16/20</t>
  </si>
  <si>
    <t>0,5*0,5*1*6*2*1,035</t>
  </si>
  <si>
    <t>-915602502</t>
  </si>
  <si>
    <t>0,5*4*6*2*0,25</t>
  </si>
  <si>
    <t>-132238561</t>
  </si>
  <si>
    <t>381181001</t>
  </si>
  <si>
    <t>Montáž univerzálních mobilních buněk samostatně stojících</t>
  </si>
  <si>
    <t>-693805497</t>
  </si>
  <si>
    <t>911011</t>
  </si>
  <si>
    <t>Mobilní buňka vel. 6,058x2,438x2,82mm - dočasný objekt pokladny</t>
  </si>
  <si>
    <t>301209412</t>
  </si>
  <si>
    <t>Mobilní buňka vel. 6,058x2,438x2,82mm - dočasný objekt pokladny a ošetřovny</t>
  </si>
  <si>
    <t>Poznámka k položce:
TYP NOSNÉ KONSTRUKCE: SVAŘOVANÝ OCELOVÝ RÁM
ODVOD DEŠŤOVÉ VODY ZE STŘECHY: POTRUBÍM V ROHOVÝCH SLOUPCÍCH
DVEŘE: OCELOVÉ (PRŮCHOZÍ ROZMĚR 800x2000 mm)
OKNA: PLASTOVÁ S ROLETOU
ROZVADĚČ: VNITŘNÍ
OSVĚTLENÍ: 2 KS ZÁŘIVKOVÉ SVÍTIDLO 1x36 W
VYTÁPENÍ: 2kW KONVEKTOR s TERMOSTATEM
OHŘEV TUV: PRŮTOKOVÝ OHŘÍVAČ - 2 KS
UZEMNĚNÍ: STANDART-ZEMNÍCÍ SVORKA
VNĚJŠÍ PROVEDENÍ: HOBLOVANÁ PRKNA 26/120 mm VODOROVNĚ
na POLODRÁŽKU, SIBIŘSKÝ SMRK
OCHRANNÝ NAPOUŠTĚCÍ NÁTĚR V BARVĚ LADÍCÍ S AREÁLEM
VNITŘNÍ PROVEDENÍ: STROP-BÍLÁ LAMINOVANÁ DŘEVOTŘÍSKA
STĚNY-BÍLÁ LAMINOVANÁ DŘEVOTŘÍSKA
PODLAHA-DŘEVOTŘÍSKA + PVC
TEPELNÁ IZOLACE: STĚNY, STROP, PODLAHA - SKELNÁ VATA+PUR
VYBAVANÍ ELEKTRO: DVOJZÁSUVKY
VYBAVENÍ VODA: ROHOVÉ PŘÍPOJNÉ VENTILY, UMYVADLO</t>
  </si>
  <si>
    <t>63712111</t>
  </si>
  <si>
    <t>plocha pod buňkou pokladny z kačírku tl 100 mm s udusáním</t>
  </si>
  <si>
    <t>-126102948</t>
  </si>
  <si>
    <t>6,1*2,5</t>
  </si>
  <si>
    <t>9539427</t>
  </si>
  <si>
    <t>MTŽ PHP dle PBŘ</t>
  </si>
  <si>
    <t>1249895565</t>
  </si>
  <si>
    <t>44932113</t>
  </si>
  <si>
    <t>přístroj hasicí ruční práškový nebo sněhový</t>
  </si>
  <si>
    <t>1928752050</t>
  </si>
  <si>
    <t>přístroj hasicí ruční práškový nebo sněhový 6 kg</t>
  </si>
  <si>
    <t>Přesun hmot pro budovy v do 6 m</t>
  </si>
  <si>
    <t>1598935793</t>
  </si>
  <si>
    <t>136,5</t>
  </si>
  <si>
    <t>204,75</t>
  </si>
  <si>
    <t>68,25</t>
  </si>
  <si>
    <t>so10 - SO 10 – PŘÍPRAVA ÚZEMÍ</t>
  </si>
  <si>
    <t>113106121</t>
  </si>
  <si>
    <t>Rozebrání dlažeb komunikací pro pěší z betonových nebo kamenných dlaždic</t>
  </si>
  <si>
    <t>-39810671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</si>
  <si>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</si>
  <si>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113107132</t>
  </si>
  <si>
    <t>Odstranění podkladu pl do 50 m2 z betonu prostého tl 300 mm</t>
  </si>
  <si>
    <t>616829757</t>
  </si>
  <si>
    <t>Odstranění podkladů nebo krytů s přemístěním hmot na skládku na vzdálenost do 3 m nebo s naložením na dopravní prostředek v ploše jednotlivě do 50 m2 z betonu prostého, o tl. vrstvy přes 150 do 300 mm</t>
  </si>
  <si>
    <t>"schodiště na terénu - stupně, deska, popř boční zídky"</t>
  </si>
  <si>
    <t>5*2,5+1,75*13,5*2+5*5+2,5*1,25+5*1,25</t>
  </si>
  <si>
    <t>3,8*2,5*2+1,5*3,8+1,5*6,2*2+1,5*2,5*2+3,75*1,75</t>
  </si>
  <si>
    <t>113107183</t>
  </si>
  <si>
    <t>Odstranění podkladu pl přes 50 do 200 m2 živičných tl 150 mm</t>
  </si>
  <si>
    <t>615003880</t>
  </si>
  <si>
    <t>Odstranění podkladů nebo krytů s přemístěním hmot na skládku na vzdálenost do 20 m nebo s naložením na dopravní prostředek v ploše jednotlivě přes 50 m2 do 200 m2 živičných, o tl. vrstvy přes 100 do 150 mm</t>
  </si>
  <si>
    <t>113107231</t>
  </si>
  <si>
    <t>Odstranění podkladu pl přes 200 m2 z betonu prostého tl 150 mm</t>
  </si>
  <si>
    <t>2033642038</t>
  </si>
  <si>
    <t>Odstranění podkladů nebo krytů s přemístěním hmot na skládku na vzdálenost do 20 m nebo s naložením na dopravní prostředek v ploše jednotlivě přes 200 m2 z betonu prostého, o tl. vrstvy přes 100 do 150 mm</t>
  </si>
  <si>
    <t>113204111</t>
  </si>
  <si>
    <t>Vytrhání obrub záhonových</t>
  </si>
  <si>
    <t>415460133</t>
  </si>
  <si>
    <t>Vytrhání obrub s vybouráním lože, s přemístěním hmot na skládku na vzdálenost do 3 m nebo s naložením na dopravní prostředek záhonových</t>
  </si>
  <si>
    <t>132201102</t>
  </si>
  <si>
    <t>Hloubení rýh š do 600 mm v hornině tř. 3 objemu přes 100 m3</t>
  </si>
  <si>
    <t>950487066</t>
  </si>
  <si>
    <t>Hloubení zapažených i nezapažených rýh šířky do 600 mm s urovnáním dna do předepsaného profilu a spádu v hornině tř. 3 přes 100 m3</t>
  </si>
  <si>
    <t>"pro rozvody bazénové vody"  455*0,5*0,9</t>
  </si>
  <si>
    <t>-2128999733</t>
  </si>
  <si>
    <t>a10*2</t>
  </si>
  <si>
    <t>200519198</t>
  </si>
  <si>
    <t>-493185379</t>
  </si>
  <si>
    <t>-2021779799</t>
  </si>
  <si>
    <t>-2032843782</t>
  </si>
  <si>
    <t>a9*1,8</t>
  </si>
  <si>
    <t>1326457453</t>
  </si>
  <si>
    <t>a8-a9</t>
  </si>
  <si>
    <t>184818233</t>
  </si>
  <si>
    <t>Ochrana kmene průměru přes 500 do 700 mm bedněním výšky do 2 m - dle skut</t>
  </si>
  <si>
    <t>734320771</t>
  </si>
  <si>
    <t>Ochrana kmene bedněním před poškozením stavebním provozem zřízení včetně odstranění výšky bednění do 2 m průměru kmene přes 500 do 700 mm</t>
  </si>
  <si>
    <t>451572111</t>
  </si>
  <si>
    <t>Lože pod potrubí otevřený výkop z kameniva drobného těženého</t>
  </si>
  <si>
    <t>1446117713</t>
  </si>
  <si>
    <t>Lože pod potrubí, stoky a drobné objekty v otevřeném výkopu z kameniva drobného těženého 0 až 4 mm</t>
  </si>
  <si>
    <t>0,5*0,3*455</t>
  </si>
  <si>
    <t>95394025</t>
  </si>
  <si>
    <t>Dmtž stáv zařízení a vybavení - dle skut</t>
  </si>
  <si>
    <t>-678000818</t>
  </si>
  <si>
    <t>961044111</t>
  </si>
  <si>
    <t>Bourání základů z betonu prostého - opěrné zdi</t>
  </si>
  <si>
    <t>-561622875</t>
  </si>
  <si>
    <t>Bourání základů z betonu prostého</t>
  </si>
  <si>
    <t>"opěrné zdi"  0,4*0,8*(55+1,8*2+43,8*2+11,5*2)+0,4*1,2*6</t>
  </si>
  <si>
    <t>966001211</t>
  </si>
  <si>
    <t>Odstranění lavičky stabilní zabetonované</t>
  </si>
  <si>
    <t>-177580107</t>
  </si>
  <si>
    <t>Odstranění lavičky parkové stabilní zabetonované</t>
  </si>
  <si>
    <t>966001311</t>
  </si>
  <si>
    <t>Odstranění odpadkového koše s betonovou patkou - dle skut</t>
  </si>
  <si>
    <t>-1161419993</t>
  </si>
  <si>
    <t>Odstranění odpadkového koše s betonovou patkou</t>
  </si>
  <si>
    <t>976071111</t>
  </si>
  <si>
    <t>Vybourání kovových madel a zábradlí</t>
  </si>
  <si>
    <t>1430709051</t>
  </si>
  <si>
    <t>Vybourání kovových madel, zábradlí, dvířek, zděří, kotevních želez madel a zábradlí</t>
  </si>
  <si>
    <t>6,5*2+63,8-3,75*2-1,75*2+2,5*8+5*2+8*1,2+10</t>
  </si>
  <si>
    <t>981013413</t>
  </si>
  <si>
    <t>Demolice terasy na MC nebo z betonu podíl konstrukcí do 20 % těžkou mechanizací</t>
  </si>
  <si>
    <t>720402229</t>
  </si>
  <si>
    <t>63,8*6,5*0,6</t>
  </si>
  <si>
    <t>962042321</t>
  </si>
  <si>
    <t>Bourání zdiva nadzákladového z betonu prostého přes 1 m3</t>
  </si>
  <si>
    <t>1207663152</t>
  </si>
  <si>
    <t>Bourání zdiva z betonu prostého  nadzákladového objemu přes 1 m3</t>
  </si>
  <si>
    <t>"brodítka"  5*2,5*8*0,25</t>
  </si>
  <si>
    <t>"květináče"  (2*0,5+2,5)*0,12*(115+95,5)</t>
  </si>
  <si>
    <t>-126177513</t>
  </si>
  <si>
    <t>-1589396403</t>
  </si>
  <si>
    <t>1301,229*9 'Přepočtené koeficientem množství</t>
  </si>
  <si>
    <t>997221815</t>
  </si>
  <si>
    <t>Poplatek za uložení betonového odpadu na skládce (skládkovné)</t>
  </si>
  <si>
    <t>-388580627</t>
  </si>
  <si>
    <t>Poplatek za uložení stavebního odpadu na skládce (skládkovné) betonového</t>
  </si>
  <si>
    <t>997221845</t>
  </si>
  <si>
    <t>Poplatek za uložení odpadu z asfaltových povrchů na skládce (skládkovné)</t>
  </si>
  <si>
    <t>-643822961</t>
  </si>
  <si>
    <t>Poplatek za uložení stavebního odpadu na skládce (skládkovné) z asfaltových povrchů</t>
  </si>
  <si>
    <t>so11 - SO 11 – ZPEVNĚNÉ PLOCHY</t>
  </si>
  <si>
    <t xml:space="preserve">    5 - Komunikace pozemní</t>
  </si>
  <si>
    <t>122202203</t>
  </si>
  <si>
    <t>Odkopávky a prokopávky nezapažené pro silnice objemu do 5000 m3 v hornině tř. 3</t>
  </si>
  <si>
    <t>251953513</t>
  </si>
  <si>
    <t>Odkopávky a prokopávky nezapažené pro silnice  s přemístěním výkopku v příčných profilech na vzdálenost do 15 m nebo s naložením na dopravní prostředek v hornině tř. 3 přes 1 000 do 5 000 m3</t>
  </si>
  <si>
    <t>-2101860232</t>
  </si>
  <si>
    <t>171101105</t>
  </si>
  <si>
    <t>Uložení sypaniny z hornin soudržných do násypů zhutněných do 103 % PS</t>
  </si>
  <si>
    <t>-1590385706</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</si>
  <si>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</si>
  <si>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918755061</t>
  </si>
  <si>
    <t>1610246402</t>
  </si>
  <si>
    <t>-1965049045</t>
  </si>
  <si>
    <t>339921132</t>
  </si>
  <si>
    <t>Osazování betonových palisád do betonového základu v řadě výšky prvku přes 0,5 do 1 m</t>
  </si>
  <si>
    <t>-888207868</t>
  </si>
  <si>
    <t>Osazování palisád betonových v řadě se zabetonováním výšky palisády přes 500 do 1000 mm</t>
  </si>
  <si>
    <t>5922841</t>
  </si>
  <si>
    <t>palisáda betonová přírodní 12x18x60 cm</t>
  </si>
  <si>
    <t>-928560142</t>
  </si>
  <si>
    <t>434121426</t>
  </si>
  <si>
    <t>Osazení ŽB schodišťových stupňů na desku drsných</t>
  </si>
  <si>
    <t>-1309941134</t>
  </si>
  <si>
    <t>Osazování schodišťových stupňů železobetonových s vyspárováním styčných spár, s provizorním dřevěným zábradlím a dočasným zakrytím stupnic prkny na desku, stupňů drsných</t>
  </si>
  <si>
    <t>593737</t>
  </si>
  <si>
    <t>stupeň schodišťový betonový 350x150x1000mm</t>
  </si>
  <si>
    <t>-1586952825</t>
  </si>
  <si>
    <t xml:space="preserve">stupeň schodišťový betonový univerzální dl.100 cm </t>
  </si>
  <si>
    <t>Komunikace pozemní</t>
  </si>
  <si>
    <t>564851111</t>
  </si>
  <si>
    <t>Podklad ze štěrkodrtě ŠD tl 150 mm</t>
  </si>
  <si>
    <t>731070317</t>
  </si>
  <si>
    <t>Podklad ze štěrkodrti ŠD s rozprostřením a zhutněním, po zhutnění tl. 150 mm</t>
  </si>
  <si>
    <t>564861111</t>
  </si>
  <si>
    <t>Podklad ze štěrkodrtě ŠD tl 200 mm</t>
  </si>
  <si>
    <t>1537561332</t>
  </si>
  <si>
    <t>Podklad ze štěrkodrti ŠD s rozprostřením a zhutněním, po zhutnění tl. 200 mm</t>
  </si>
  <si>
    <t>567132111</t>
  </si>
  <si>
    <t>Podklad ze směsi stmelené cementem SC C 8/10 (KSC I) tl 160 mm</t>
  </si>
  <si>
    <t>-205865242</t>
  </si>
  <si>
    <t>Podklad ze směsi stmelené cementem SC bez dilatačních spár, s rozprostřením a zhutněním SC C 8/10 (KSC I), po zhutnění tl. 160 mm</t>
  </si>
  <si>
    <t>596211113</t>
  </si>
  <si>
    <t>Kladení zámkové dlažby komunikací pro pěší tl 60 mm skupiny A pl přes 300 m2</t>
  </si>
  <si>
    <t>-946838080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</si>
  <si>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</si>
  <si>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592453080</t>
  </si>
  <si>
    <t>dlažba z vibrolisovaných dlaždic 20 x 10 x 6 cm přírodní</t>
  </si>
  <si>
    <t>-1194419133</t>
  </si>
  <si>
    <t>dlažba skladebná betonová základní 20 x 10 x 6 cm přírodní</t>
  </si>
  <si>
    <t>596212213</t>
  </si>
  <si>
    <t>Kladení zámkové dlažby pozemních komunikací tl 80 mm skupiny A pl přes 300 m2</t>
  </si>
  <si>
    <t>1543171256</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</si>
  <si>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</si>
  <si>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592453110</t>
  </si>
  <si>
    <t>dlažba z vibrolisovaných dlaždic 20 x 10 x 8 cm přírodní</t>
  </si>
  <si>
    <t>-438382885</t>
  </si>
  <si>
    <t>dlažba skladebná betonová základní 20 x 10 x 8 cm přírodní</t>
  </si>
  <si>
    <t>6246312</t>
  </si>
  <si>
    <t>Tmelení silikonovým tmelem spar schodišťových stupňů včetně penetrace</t>
  </si>
  <si>
    <t>838033403</t>
  </si>
  <si>
    <t>268766006</t>
  </si>
  <si>
    <t>-1918382355</t>
  </si>
  <si>
    <t>-1018005140</t>
  </si>
  <si>
    <t>75,6*2*0,001*1,15*1,6313</t>
  </si>
  <si>
    <t>635111241</t>
  </si>
  <si>
    <t>Násyp pod podlahy z hrubého kameniva 8-16 se zhutněním</t>
  </si>
  <si>
    <t>2016010887</t>
  </si>
  <si>
    <t>Násyp ze štěrkopísku, písku nebo kameniva pod podlahy se zhutněním z kameniva hrubého 8-16</t>
  </si>
  <si>
    <t>55,8*0,15</t>
  </si>
  <si>
    <t>911121111</t>
  </si>
  <si>
    <t>Montáž zábradlí ocelového přichyceného vruty do betonového podkladu</t>
  </si>
  <si>
    <t>827596647</t>
  </si>
  <si>
    <t>Zábradlí nerez v 1100mm vč kotvení, dle PD</t>
  </si>
  <si>
    <t>889896262</t>
  </si>
  <si>
    <t>916231213</t>
  </si>
  <si>
    <t>Osazení chodníkového obrubníku betonového stojatého s boční opěrou do lože z betonu prostého</t>
  </si>
  <si>
    <t>-625134910</t>
  </si>
  <si>
    <t>Osazení chodníkového obrubníku betonového se zřízením lože, s vyplněním a zatřením spár cementovou maltou stojatého s boční opěrou z betonu prostého tř. C 12/15, do lože z betonu prostého téže značky</t>
  </si>
  <si>
    <t>592174090</t>
  </si>
  <si>
    <t>obrubník betonový chodníkový ABO 16-10 100x8x25 cm</t>
  </si>
  <si>
    <t>974685</t>
  </si>
  <si>
    <t>obrubník betonový chodníkový vibrolisovaný 100x8x25 cm</t>
  </si>
  <si>
    <t>998223011</t>
  </si>
  <si>
    <t>Přesun hmot pro pozemní komunikace s krytem dlážděným</t>
  </si>
  <si>
    <t>-1514403981</t>
  </si>
  <si>
    <t>Přesun hmot pro pozemní komunikace s krytem dlážděným dopravní vzdálenost do 200 m jakékoliv délky objektu</t>
  </si>
  <si>
    <t>372,717</t>
  </si>
  <si>
    <t>15,225</t>
  </si>
  <si>
    <t>12,022</t>
  </si>
  <si>
    <t>15,26</t>
  </si>
  <si>
    <t>12,18</t>
  </si>
  <si>
    <t>so12 - SO 12 – OPLOCENÍ</t>
  </si>
  <si>
    <t>1492434441</t>
  </si>
  <si>
    <t>"a"  13,853</t>
  </si>
  <si>
    <t>"b1"  7,481</t>
  </si>
  <si>
    <t>"b2"  6,186</t>
  </si>
  <si>
    <t>"b3"  41,066</t>
  </si>
  <si>
    <t>"c1"  23,515</t>
  </si>
  <si>
    <t>"c2"  46,785</t>
  </si>
  <si>
    <t>"d"  35,501</t>
  </si>
  <si>
    <t>"e"  25,639</t>
  </si>
  <si>
    <t>"f"  15,078</t>
  </si>
  <si>
    <t>"g"  6,351</t>
  </si>
  <si>
    <t>"h"  36,276</t>
  </si>
  <si>
    <t>"i"  22,777</t>
  </si>
  <si>
    <t>"j"  29,606</t>
  </si>
  <si>
    <t>"k"  4,004</t>
  </si>
  <si>
    <t>"l"  15,289</t>
  </si>
  <si>
    <t>"m"  32,991</t>
  </si>
  <si>
    <t>"n"  10,319</t>
  </si>
  <si>
    <t>"o+p"  5,15+1,78+4,7+3,595</t>
  </si>
  <si>
    <t>a1*0,1*0,20+a2*0,25*1,2</t>
  </si>
  <si>
    <t>1452769348</t>
  </si>
  <si>
    <t>"pro sloupky"  3,14*0,15*0,15*1,2*180</t>
  </si>
  <si>
    <t>-496721162</t>
  </si>
  <si>
    <t>a3+a4</t>
  </si>
  <si>
    <t>-778235065</t>
  </si>
  <si>
    <t>233211113</t>
  </si>
  <si>
    <t>Zemní vrut pro ploty a dopravní značky D 66 mm dl 650 mm</t>
  </si>
  <si>
    <t>1205467381</t>
  </si>
  <si>
    <t>Zemní ocelové vruty pro ploty a dopravní značky průměru 66 mm, délky 650 mm</t>
  </si>
  <si>
    <t>233211114</t>
  </si>
  <si>
    <t>Zemní vrut pro ploty a dopravní značky D 66 mm dl 700 mm</t>
  </si>
  <si>
    <t>-731203751</t>
  </si>
  <si>
    <t>Zemní ocelové vruty pro ploty a dopravní značky průměru 66 mm, délky 700 mm</t>
  </si>
  <si>
    <t>"pro zábradlí ozn 2"  17</t>
  </si>
  <si>
    <t>274313611</t>
  </si>
  <si>
    <t>Základové pásy z betonu tř. C 16/20</t>
  </si>
  <si>
    <t>2087199765</t>
  </si>
  <si>
    <t>Základy z betonu prostého pasy betonu kamenem neprokládaného tř. C 16/20</t>
  </si>
  <si>
    <t>a2*0,25*1,2*1,035</t>
  </si>
  <si>
    <t>Základové patky z betonu tř. C 16/20</t>
  </si>
  <si>
    <t>-843505013</t>
  </si>
  <si>
    <t>a4*1,035</t>
  </si>
  <si>
    <t>279311951</t>
  </si>
  <si>
    <t>Základová zeď z betonu prostého tř. C 20/25</t>
  </si>
  <si>
    <t>-175639344</t>
  </si>
  <si>
    <t>Základové zdi z betonu prostého bez zvláštních nároků na vliv prostředí tř. C 20/25</t>
  </si>
  <si>
    <t>a2*0,25*0,4</t>
  </si>
  <si>
    <t>279351105</t>
  </si>
  <si>
    <t>Zřízení bednění základových zdí oboustranné</t>
  </si>
  <si>
    <t>1601817559</t>
  </si>
  <si>
    <t>Bednění základových zdí svislé nebo šikmé (odkloněné), půdorysně přímé nebo zalomené ve volných nebo zapažených jámách, rýhách, šachtách, včetně případných vzpěr, oboustranné za každou stranu zřízení</t>
  </si>
  <si>
    <t>a2*0,4*2</t>
  </si>
  <si>
    <t>279351106</t>
  </si>
  <si>
    <t>Odstranění bednění základových zdí oboustranné</t>
  </si>
  <si>
    <t>-1498771263</t>
  </si>
  <si>
    <t>Bednění základových zdí svislé nebo šikmé (odkloněné), půdorysně přímé nebo zalomené ve volných nebo zapažených jámách, rýhách, šachtách, včetně případných vzpěr, oboustranné za každou stranu odstranění</t>
  </si>
  <si>
    <t>338171121</t>
  </si>
  <si>
    <t>Osazování sloupků a vzpěr plotových ocelových do  3,0m se zalitím MC</t>
  </si>
  <si>
    <t>-125500534</t>
  </si>
  <si>
    <t>Osazování sloupků a vzpěr plotových ocelových trubkových nebo profilovaných se zalitím cementovou maltou do vynechaných otvorů</t>
  </si>
  <si>
    <t>5534239</t>
  </si>
  <si>
    <t>sloupek plotový pr délka 2850 mm, barva šedá grafitová, hladký 60 x 60 x 5 mm, podklad žár zink, víčko, úprava pro uchycení podhrabových desek, bavolet pro ostnatý drát</t>
  </si>
  <si>
    <t>1840433771</t>
  </si>
  <si>
    <t>sloupek plotový pr délka 2850 mm, barva šedá grafitová, hladký 60 x 60 x 5 mm, podklad žár zink, víčko, úprava pro uchycení podhrabových desek</t>
  </si>
  <si>
    <t>5534232</t>
  </si>
  <si>
    <t>sloupek vratový délka 2800 mm, barva šedá grafitová, hladký 100 x 100 x 6 mm, víčko, nátěr</t>
  </si>
  <si>
    <t>337241545</t>
  </si>
  <si>
    <t>348101230</t>
  </si>
  <si>
    <t>Osazení vrat a vrátek k oplocení na ocelové sloupky do 6 m2</t>
  </si>
  <si>
    <t>-1665991771</t>
  </si>
  <si>
    <t>Montáž vrat a vrátek k oplocení na sloupky ocelové, plochy jednotlivě přes 4 do 6 m2</t>
  </si>
  <si>
    <t>55342302</t>
  </si>
  <si>
    <t>brána kovová  dvoukřídlová 3250x1800 mm, výplň ocel profil dle stáv oplocení, žár zink, nátěr, kování, zámek</t>
  </si>
  <si>
    <t>-1381870271</t>
  </si>
  <si>
    <t>brána kovová  dvoukřídlová 13250x1800 mm, výplň ocel profil dle stáv oplocení, žár zink, nátěr, kování, zámek</t>
  </si>
  <si>
    <t>34811011</t>
  </si>
  <si>
    <t>D+M pojedová brána jednostranná vel 3300x1800mm, kotvení, vč založení, povrch úprava, napojení na elektro, el pohon, výplň dle stáv oplocení</t>
  </si>
  <si>
    <t>-112296359</t>
  </si>
  <si>
    <t>348121221</t>
  </si>
  <si>
    <t>Montáž podhrabových desek délky do 3 m na ocelové plotové sloupky</t>
  </si>
  <si>
    <t>345808686</t>
  </si>
  <si>
    <t>Montáž podhrabových desek na ocelové sloupky, délky desek přes 2 do 3 m</t>
  </si>
  <si>
    <t>592331</t>
  </si>
  <si>
    <t>deska plotová  250x5x29 cm</t>
  </si>
  <si>
    <t>1075819701</t>
  </si>
  <si>
    <t>170,000*1,02</t>
  </si>
  <si>
    <t>348171230</t>
  </si>
  <si>
    <t>Osazení rámového oplocení výšky do 2 m ve sklonu svahu přes 15°</t>
  </si>
  <si>
    <t>-212643820</t>
  </si>
  <si>
    <t>Osazení oplocení z dílců kovových rámových, na ocelové sloupky přes 15 st. sklonu svahu, výšky přes 1,5 do 2,0 m</t>
  </si>
  <si>
    <t>55399014</t>
  </si>
  <si>
    <t>Plotový panel 3D s kotvením do sloupků, v 1730mm, dl 2500mm s úpravami dle svahu, výplň dle stáv, žár zink+poplast</t>
  </si>
  <si>
    <t>827333150</t>
  </si>
  <si>
    <t>Rámové oplocení s kotvením do sloupků, v 1800mm, výplň dle stáv, žár zink+nátěr</t>
  </si>
  <si>
    <t>55399016</t>
  </si>
  <si>
    <t>Úprava stáv rámu oplocení pro nové použití u vstupu, nový nátěr</t>
  </si>
  <si>
    <t>546272382</t>
  </si>
  <si>
    <t>348401410</t>
  </si>
  <si>
    <t>Rozvinutí, osazení a napnutí ostnatého drátu ve výšce do 2 m ve sklonu svahu přes 15°</t>
  </si>
  <si>
    <t>-1557683832</t>
  </si>
  <si>
    <t>Osazení oplocení ze strojového pletiva rozvinutí, uchycení a napnutí drátu přes 15 st. sklonu svahu ostnatého, výšky do 2,0 m</t>
  </si>
  <si>
    <t>314782010</t>
  </si>
  <si>
    <t>drát ostnatý D 2 mm 1 svitek 100 m</t>
  </si>
  <si>
    <t>620714366</t>
  </si>
  <si>
    <t>Poznámka k položce:
Hmotnost 7kg/100m. Drát ostnatý 1,8/2,0mm Zn - 100m</t>
  </si>
  <si>
    <t>(a1/100)*1,1</t>
  </si>
  <si>
    <t>911111111</t>
  </si>
  <si>
    <t xml:space="preserve">Montáž zábradlí ocelového </t>
  </si>
  <si>
    <t>-2125221564</t>
  </si>
  <si>
    <t>"q"  25,1+11,2+19,55+21,6+7,8+32,5+10,4+12,1+33,8+12,1+9,15+4,06+23,64</t>
  </si>
  <si>
    <t>Zábradlí (oplocení) v 103cm do vrutů pro oddělení čisté a špinavé zóny, poplast, typ výrobek, podklad žár zink, výplň 2D</t>
  </si>
  <si>
    <t>2016291925</t>
  </si>
  <si>
    <t>Zábradlí (oplocení) v 103cm do vrutů pro oddělení čisté a špinavé zóny, poplast, typ výrobek, podklad žár zink</t>
  </si>
  <si>
    <t>962042320</t>
  </si>
  <si>
    <t>Bourání zdiva nadzákladového z betonu prostého do 1 m3</t>
  </si>
  <si>
    <t>1582417344</t>
  </si>
  <si>
    <t>Bourání zdiva z betonu prostého nadzákladového objemu do 1 m3</t>
  </si>
  <si>
    <t>"podezdívka vstup"  8,3*0,3*0,6</t>
  </si>
  <si>
    <t>"ostatní podezdívka vč základu - dle skut"  a1*0,6*0,3</t>
  </si>
  <si>
    <t>966071721</t>
  </si>
  <si>
    <t>Bourání sloupků a vzpěr plotových ocelových do 2,5 m odřezáním</t>
  </si>
  <si>
    <t>310414208</t>
  </si>
  <si>
    <t>Bourání plotových sloupků a vzpěr ocelových trubkových nebo profilovaných výšky do 2,50 m odřezáním</t>
  </si>
  <si>
    <t>966071822</t>
  </si>
  <si>
    <t>Rozebrání oplocení z drátěného pletiva se čtvercovými oky výšky do 2,0 m</t>
  </si>
  <si>
    <t>1560950172</t>
  </si>
  <si>
    <t>Rozebrání oplocení z pletiva drátěného se čtvercovými oky, výšky přes 1,6 do 2,0 m</t>
  </si>
  <si>
    <t>a1-190,317</t>
  </si>
  <si>
    <t>966071823</t>
  </si>
  <si>
    <t>Rozebrání oplocení z drátěného pletiva se čtvercovými oky výšky přes 2,0 m</t>
  </si>
  <si>
    <t>103401649</t>
  </si>
  <si>
    <t>Rozebrání oplocení z pletiva  drátěného se čtvercovými oky, výšky přes 2,0 do 4,0 m</t>
  </si>
  <si>
    <t>"hřiště"  64</t>
  </si>
  <si>
    <t>966072811</t>
  </si>
  <si>
    <t>Rozebrání rámového oplocení na ocelové sloupky výšky do 2m</t>
  </si>
  <si>
    <t>-75541069</t>
  </si>
  <si>
    <t>Rozebrání oplocení z dílců rámových na ocelové sloupky, výšky přes 1 do 2 m</t>
  </si>
  <si>
    <t>8,3+190,317</t>
  </si>
  <si>
    <t>1741829593</t>
  </si>
  <si>
    <t>1340252940</t>
  </si>
  <si>
    <t>947334230</t>
  </si>
  <si>
    <t>154,367*9 'Přepočtené koeficientem množství</t>
  </si>
  <si>
    <t>942678031</t>
  </si>
  <si>
    <t>998232110</t>
  </si>
  <si>
    <t>Přesun hmot pro oplocení zděné z cihel nebo tvárnic v do 3 m</t>
  </si>
  <si>
    <t>570688112</t>
  </si>
  <si>
    <t>Přesun hmot pro oplocení se svislou nosnou konstrukcí zděnou z cihel, tvárnic, bloků, popř. kovovou nebo dřevěnou vodorovná dopravní vzdálenost do 50 m, pro oplocení výšky do 3 m</t>
  </si>
  <si>
    <t>so13 - SO 13 – SADOVÉ ÚPRAVY</t>
  </si>
  <si>
    <t>mob - Mobiliář</t>
  </si>
  <si>
    <t xml:space="preserve">    9 - Mobiliář</t>
  </si>
  <si>
    <t xml:space="preserve">      01 - Informační systém</t>
  </si>
  <si>
    <t xml:space="preserve">      02 - Herní prvky</t>
  </si>
  <si>
    <t xml:space="preserve">      03 - Mobiliář</t>
  </si>
  <si>
    <t>936104211</t>
  </si>
  <si>
    <t>Montáž odpadkového koše do betonové patky</t>
  </si>
  <si>
    <t>-528349090</t>
  </si>
  <si>
    <t>936124112</t>
  </si>
  <si>
    <t>Montáž lavičky stabilní parkové se zabetonováním noh</t>
  </si>
  <si>
    <t>1771255140</t>
  </si>
  <si>
    <t>Montáž lavičky parkové stabilní se zabetonováním noh</t>
  </si>
  <si>
    <t>01</t>
  </si>
  <si>
    <t>Informační systém</t>
  </si>
  <si>
    <t>9509101</t>
  </si>
  <si>
    <t>D+M vstupní orientační tabule vel. 2000x1500mm, vč založení</t>
  </si>
  <si>
    <t>-1291182936</t>
  </si>
  <si>
    <t>D+M vstupní orientační tabule vel. 2000x1500mm, vč založení - ocelový plech na rámové konstrukci s podpěrami - volně stojící</t>
  </si>
  <si>
    <t>9509102</t>
  </si>
  <si>
    <t>D+M plotrová folie na rohu dveří vel. 150x150mm, ozn B1-B12 mimo B2+B4</t>
  </si>
  <si>
    <t>-276413915</t>
  </si>
  <si>
    <t>9509103</t>
  </si>
  <si>
    <t>D+M Plotrová folie s motivem lepená na dveřní křídlo ozn B2+B4</t>
  </si>
  <si>
    <t>57126431</t>
  </si>
  <si>
    <t>9509104</t>
  </si>
  <si>
    <t>D+M Zavěšená lakovaná směrová tabule-pařížská modř, s piktogramy z plotrové folie, rozměry cedule 300 mm na výšku, délka dle textu</t>
  </si>
  <si>
    <t>-1137720705</t>
  </si>
  <si>
    <t>02</t>
  </si>
  <si>
    <t>Herní prvky</t>
  </si>
  <si>
    <t>951011</t>
  </si>
  <si>
    <t>D+M houpadlo na pružině vč založení - koník</t>
  </si>
  <si>
    <t>-1836656243</t>
  </si>
  <si>
    <t>951012</t>
  </si>
  <si>
    <t>D+M kolotoč na stání vč založení - celokovový, průměr 1,4 m, s protiskluzovou podlahou</t>
  </si>
  <si>
    <t>773541</t>
  </si>
  <si>
    <t>951013</t>
  </si>
  <si>
    <t>D+M lanová pyramida vč založení -  výška 2,5 m, výška pádu 1 m, jako dopadová plocha postačí tráva</t>
  </si>
  <si>
    <t>-1457273537</t>
  </si>
  <si>
    <t>951014</t>
  </si>
  <si>
    <t xml:space="preserve">D+M skluzavka se žebříkem vč založení, výška pádu 1500mm </t>
  </si>
  <si>
    <t>816002058</t>
  </si>
  <si>
    <t>951015</t>
  </si>
  <si>
    <t>D+M prolézací tunel vč založení, celokovový - 2x lanový tunel, 3x prolézací tunel, který je vyroben z laminátu a je UV stabilní, výška pádu do 1 m</t>
  </si>
  <si>
    <t>725285556</t>
  </si>
  <si>
    <t>951016</t>
  </si>
  <si>
    <t>D+M vahadlová dvojhoupačka vč založení</t>
  </si>
  <si>
    <t>-1074832285</t>
  </si>
  <si>
    <t>03</t>
  </si>
  <si>
    <t>952021</t>
  </si>
  <si>
    <t xml:space="preserve">betonová lavička s opěradlem a s ukotvením, rozměr: 195x67x75 cm, </t>
  </si>
  <si>
    <t>-1009563527</t>
  </si>
  <si>
    <t xml:space="preserve">D+M betonová lavička s ukotvením, rozměr: 195x67x75 cm, </t>
  </si>
  <si>
    <t>952022</t>
  </si>
  <si>
    <t xml:space="preserve">betonová lavička bez opěradla a s ukotvením, rozměr: 195x40x47 cm, </t>
  </si>
  <si>
    <t>212787593</t>
  </si>
  <si>
    <t>952023</t>
  </si>
  <si>
    <t xml:space="preserve">betonová sedací souprava s ukotvením - stůl+lavička bez opěradla+lavička s opěradlem </t>
  </si>
  <si>
    <t>703060309</t>
  </si>
  <si>
    <t>952024</t>
  </si>
  <si>
    <t>D+M betonová váza s lavičkou a s ukotvením - vel. 120x80x53cm</t>
  </si>
  <si>
    <t>-692337</t>
  </si>
  <si>
    <t>952025</t>
  </si>
  <si>
    <t>betonový odpadkový koš obdélníkový 45l  s ukotvením - vel. 40x35x83cm</t>
  </si>
  <si>
    <t>26962632</t>
  </si>
  <si>
    <t>998222012</t>
  </si>
  <si>
    <t>Přesun hmot pro plochy</t>
  </si>
  <si>
    <t>-572795069</t>
  </si>
  <si>
    <t>su - Sadové úpravy</t>
  </si>
  <si>
    <t>D1 - Rostlinný materiál</t>
  </si>
  <si>
    <t>D2 - Ostatní dodávky</t>
  </si>
  <si>
    <t>D3 - Práce</t>
  </si>
  <si>
    <t>D1</t>
  </si>
  <si>
    <t>Rostlinný materiál</t>
  </si>
  <si>
    <t>Pinus nigra ´Pyramidalis´, v 350-400cm</t>
  </si>
  <si>
    <t>ks</t>
  </si>
  <si>
    <t>Carpinus betulus ´Frans Fontaine´, ok 14-16</t>
  </si>
  <si>
    <t>Quercus robur ´Concordia´, ok 14-16</t>
  </si>
  <si>
    <t>Liriodendron tulipifera ´Fastigiatum´, ok 14-16</t>
  </si>
  <si>
    <t>Magnolia soulangeana, ok 14-16</t>
  </si>
  <si>
    <t>Platanus acerifolia ´Pyramidalis´, ok 14-16</t>
  </si>
  <si>
    <t>Ostatní</t>
  </si>
  <si>
    <t>Travní směs pro sušší zátěžové polohy</t>
  </si>
  <si>
    <t>9920*0,03</t>
  </si>
  <si>
    <t>D2</t>
  </si>
  <si>
    <t>Ostatní dodávky</t>
  </si>
  <si>
    <t>0050051</t>
  </si>
  <si>
    <t>Dřevěný kůl frézovaný se špicí 3m-průměr 0,1m</t>
  </si>
  <si>
    <t>373547088</t>
  </si>
  <si>
    <t>0050052</t>
  </si>
  <si>
    <t>Úvazek</t>
  </si>
  <si>
    <t>-589479649</t>
  </si>
  <si>
    <t>0050053</t>
  </si>
  <si>
    <t>Spojka ( 3 ks/strom)</t>
  </si>
  <si>
    <t>68498949</t>
  </si>
  <si>
    <t>0050054</t>
  </si>
  <si>
    <t>Ochrana kmene – juta (2 vrstvy)/1bal=2 stromy/</t>
  </si>
  <si>
    <t>bal</t>
  </si>
  <si>
    <t>1217529571</t>
  </si>
  <si>
    <t>0050055</t>
  </si>
  <si>
    <t>speciální pomalu rozpustné hnojivo vysokým obsahem živin, tableta 10 g</t>
  </si>
  <si>
    <t>1250460203</t>
  </si>
  <si>
    <t>0050056</t>
  </si>
  <si>
    <t>Herbicidní přípravek</t>
  </si>
  <si>
    <t>l</t>
  </si>
  <si>
    <t>0050057</t>
  </si>
  <si>
    <t>Kůrový substrát</t>
  </si>
  <si>
    <t>0050058</t>
  </si>
  <si>
    <t>Zahradnická zemina k výsadbám</t>
  </si>
  <si>
    <t>1189610780</t>
  </si>
  <si>
    <t>D3</t>
  </si>
  <si>
    <t>Práce</t>
  </si>
  <si>
    <t>184802111</t>
  </si>
  <si>
    <t>Chemické ošetření plošně před založením kultury</t>
  </si>
  <si>
    <t>181951101</t>
  </si>
  <si>
    <t>Úprava pláně v hornině tř. 1 až 4 bez zhutnění</t>
  </si>
  <si>
    <t>Úprava pláně vyrovnáním výškových rozdílů v hornině tř. 1 až 4 bez zhutnění</t>
  </si>
  <si>
    <t>181451131</t>
  </si>
  <si>
    <t>Založení parkového trávníku výsevem plochy přes 1000 m2 v rovině a ve svahu do 1:5</t>
  </si>
  <si>
    <t>Založení trávníku na půdě předem připravené plochy přes 1000 m2 výsevem včetně utažení parkového v rovině nebo na svahu do 1:5</t>
  </si>
  <si>
    <t>183403161</t>
  </si>
  <si>
    <t>Válení po založení trávníku</t>
  </si>
  <si>
    <t>183101321</t>
  </si>
  <si>
    <t>Hloubení jamek pro vysazování stromů s výměnou zeminy 100%</t>
  </si>
  <si>
    <t>Ks</t>
  </si>
  <si>
    <t>183101322</t>
  </si>
  <si>
    <t>184102116</t>
  </si>
  <si>
    <t>Výsadba dřevin s balem D&lt;80 cm do předem vyhloubené jamky se zalitím, v rovině</t>
  </si>
  <si>
    <t>184102118</t>
  </si>
  <si>
    <t>Výsadba dřevin s balem D&lt;120 cm do předem vyhloubené jamky se zalitím, v rovině</t>
  </si>
  <si>
    <t>185802114</t>
  </si>
  <si>
    <t>Hnojení umělým hnojivem k jednotl. rostlinám v rovině</t>
  </si>
  <si>
    <t>184215113</t>
  </si>
  <si>
    <t>Ukotvení kmene dřevin jedním kůlem D do 0,1 m délky do 3 m</t>
  </si>
  <si>
    <t>Ukotvení dřeviny kůly jedním kůlem, délky přes 2 do 3 m</t>
  </si>
  <si>
    <t>184215132</t>
  </si>
  <si>
    <t>Ukotvení kmene dřevin třemi kůly D do 0,1 m délky do 2 m</t>
  </si>
  <si>
    <t>Ukotvení dřeviny kůly třemi kůly, délky přes 1 do 2 m</t>
  </si>
  <si>
    <t>184921093</t>
  </si>
  <si>
    <t>Mulčování mísy-tl 10 cm-plocha 1,5m2 /1 ks</t>
  </si>
  <si>
    <t>185804312</t>
  </si>
  <si>
    <t>Zalití rostlin po výsadbě</t>
  </si>
  <si>
    <t>185851121</t>
  </si>
  <si>
    <t>Dovoz vody pro zálivku rostlin za vzdálenost do 1000 m</t>
  </si>
  <si>
    <t>Dovoz vody pro zálivku rostlin na vzdálenost do 1000 m</t>
  </si>
  <si>
    <t>026-0015</t>
  </si>
  <si>
    <t>Voda k zálivce</t>
  </si>
  <si>
    <t>111211132</t>
  </si>
  <si>
    <t>Spálení listnatého klestu se snášením D přes 30 cm ve svahu do 1:3</t>
  </si>
  <si>
    <t>35166198</t>
  </si>
  <si>
    <t>Pálení větví stromů se snášením na hromady listnatých v rovině nebo ve svahu do 1:3, průměru kmene přes 30 cm</t>
  </si>
  <si>
    <t>2+3+15+27</t>
  </si>
  <si>
    <t>112101102</t>
  </si>
  <si>
    <t>Kácení stromů listnatých D kmene do 500 mm</t>
  </si>
  <si>
    <t>64624337</t>
  </si>
  <si>
    <t>Kácení stromů s odřezáním kmene a s odvětvením listnatých, průměru kmene přes 300 do 500 mm</t>
  </si>
  <si>
    <t>112101103</t>
  </si>
  <si>
    <t>Kácení stromů listnatých D kmene do 700 mm</t>
  </si>
  <si>
    <t>499576278</t>
  </si>
  <si>
    <t>Kácení stromů s odřezáním kmene a s odvětvením listnatých, průměru kmene přes 500 do 700 mm</t>
  </si>
  <si>
    <t>112101104</t>
  </si>
  <si>
    <t>Kácení stromů listnatých D kmene do 900 mm</t>
  </si>
  <si>
    <t>1820160683</t>
  </si>
  <si>
    <t>Kácení stromů s odřezáním kmene a s odvětvením listnatých, průměru kmene přes 700 do 900 mm</t>
  </si>
  <si>
    <t>112101105</t>
  </si>
  <si>
    <t>Kácení stromů listnatých D kmene do 1100 mm</t>
  </si>
  <si>
    <t>634182539</t>
  </si>
  <si>
    <t>Kácení stromů s odřezáním kmene a s odvětvením listnatých, průměru kmene přes 900 do 1100 mm</t>
  </si>
  <si>
    <t>112201102</t>
  </si>
  <si>
    <t>Odstranění pařezů D do 500 mm</t>
  </si>
  <si>
    <t>-51808932</t>
  </si>
  <si>
    <t>Odstranění pařezů s jejich vykopáním, vytrháním nebo odstřelením, s přesekáním kořenů průměru přes 300 do 500 mm</t>
  </si>
  <si>
    <t>112201103</t>
  </si>
  <si>
    <t>Odstranění pařezů D do 700 mm</t>
  </si>
  <si>
    <t>1060441544</t>
  </si>
  <si>
    <t>Odstranění pařezů s jejich vykopáním, vytrháním nebo odstřelením, s přesekáním kořenů průměru přes 500 do 700 mm</t>
  </si>
  <si>
    <t>112201104</t>
  </si>
  <si>
    <t>Odstranění pařezů D do 900 mm</t>
  </si>
  <si>
    <t>-662624480</t>
  </si>
  <si>
    <t>Odstranění pařezů s jejich vykopáním, vytrháním nebo odstřelením, s přesekáním kořenů průměru přes 700 do 900 mm</t>
  </si>
  <si>
    <t>112201105</t>
  </si>
  <si>
    <t>Odstranění pařezů D přes 900 mm</t>
  </si>
  <si>
    <t>-59951882</t>
  </si>
  <si>
    <t>Odstranění pařezů s jejich vykopáním, vytrháním nebo odstřelením, s přesekáním kořenů průměru přes 900 mm</t>
  </si>
  <si>
    <t>121101102</t>
  </si>
  <si>
    <t>Sejmutí ornice s přemístěním na vzdálenost do 100 m - dle skut</t>
  </si>
  <si>
    <t>1414425474</t>
  </si>
  <si>
    <t>Sejmutí ornice nebo lesní půdy s vodorovným přemístěním na hromady v místě upotřebení nebo na dočasné či trvalé skládky se složením, na vzdálenost přes 50 do 100 m</t>
  </si>
  <si>
    <t>9920*0,1</t>
  </si>
  <si>
    <t>162301412</t>
  </si>
  <si>
    <t>Vodorovné přemístění kmenů stromů listnatých do 5 km D kmene do 500 mm</t>
  </si>
  <si>
    <t>-1584839147</t>
  </si>
  <si>
    <t>Vodorovné přemístění větví, kmenů nebo pařezů s naložením, složením a dopravou do 5000 m kmenů stromů listnatých, průměru přes 300 do 500 mm</t>
  </si>
  <si>
    <t>162301413</t>
  </si>
  <si>
    <t>Vodorovné přemístění kmenů stromů listnatých do 5 km D kmene do 700 mm</t>
  </si>
  <si>
    <t>-714864532</t>
  </si>
  <si>
    <t>Vodorovné přemístění větví, kmenů nebo pařezů s naložením, složením a dopravou do 5000 m kmenů stromů listnatých, průměru přes 500 do 700 mm</t>
  </si>
  <si>
    <t>162301414</t>
  </si>
  <si>
    <t>Vodorovné přemístění kmenů stromů listnatých do 5 km D kmene do 900 mm</t>
  </si>
  <si>
    <t>595977328</t>
  </si>
  <si>
    <t>Vodorovné přemístění větví, kmenů nebo pařezů s naložením, složením a dopravou do 5000 m kmenů stromů listnatých, průměru přes 700 do 900 mm</t>
  </si>
  <si>
    <t>15+27</t>
  </si>
  <si>
    <t>162301422</t>
  </si>
  <si>
    <t>Vodorovné přemístění pařezů do 5 km D do 500 mm</t>
  </si>
  <si>
    <t>-1447519289</t>
  </si>
  <si>
    <t>Vodorovné přemístění větví, kmenů nebo pařezů s naložením, složením a dopravou do 5000 m pařezů kmenů, průměru přes 300 do 500 mm</t>
  </si>
  <si>
    <t>162301423</t>
  </si>
  <si>
    <t>Vodorovné přemístění pařezů do 5 km D do 700 mm</t>
  </si>
  <si>
    <t>-359813724</t>
  </si>
  <si>
    <t>Vodorovné přemístění větví, kmenů nebo pařezů s naložením, složením a dopravou do 5000 m pařezů kmenů, průměru přes 500 do 700 mm</t>
  </si>
  <si>
    <t>162301424</t>
  </si>
  <si>
    <t>Vodorovné přemístění pařezů do 5 km D do 900 mm</t>
  </si>
  <si>
    <t>1692071404</t>
  </si>
  <si>
    <t>Vodorovné přemístění větví, kmenů nebo pařezů s naložením, složením a dopravou do 5000 m pařezů kmenů, průměru přes 700 do 900 mm</t>
  </si>
  <si>
    <t>174201202</t>
  </si>
  <si>
    <t>Zásyp jam po pařezech D pařezů do 500 mm</t>
  </si>
  <si>
    <t>-463788857</t>
  </si>
  <si>
    <t>Zásyp jam po pařezech výkopkem z horniny získané při dobývání pařezů s hrubým urovnáním povrchu zasypávky průměru pařezu přes 300 do 500 mm</t>
  </si>
  <si>
    <t>174201203</t>
  </si>
  <si>
    <t>Zásyp jam po pařezech D pařezů do 700 mm</t>
  </si>
  <si>
    <t>-63705764</t>
  </si>
  <si>
    <t>Zásyp jam po pařezech výkopkem z horniny získané při dobývání pařezů s hrubým urovnáním povrchu zasypávky průměru pařezu přes 500 do 700 mm</t>
  </si>
  <si>
    <t>174201204</t>
  </si>
  <si>
    <t>Zásyp jam po pařezech D pařezů do 900 mm</t>
  </si>
  <si>
    <t>-250850273</t>
  </si>
  <si>
    <t>Zásyp jam po pařezech výkopkem z horniny získané při dobývání pařezů s hrubým urovnáním povrchu zasypávky průměru pařezu přes 700 do 900 mm</t>
  </si>
  <si>
    <t>181301111</t>
  </si>
  <si>
    <t>Rozprostření ornice tl vrstvy do 100 mm pl přes 500 m2 v rovině nebo ve svahu do 1:5</t>
  </si>
  <si>
    <t>241577306</t>
  </si>
  <si>
    <t>Rozprostření a urovnání ornice v rovině nebo ve svahu sklonu do 1:5 při souvislé ploše přes 500 m2, tl. vrstvy do 100 mm</t>
  </si>
  <si>
    <t>1859001</t>
  </si>
  <si>
    <t>Zdravotně bezpečnostní řez - dle skut</t>
  </si>
  <si>
    <t>-48734350</t>
  </si>
  <si>
    <t>1859002</t>
  </si>
  <si>
    <t>Následná pěstební péče v délce 2 roky</t>
  </si>
  <si>
    <t>1805205308</t>
  </si>
  <si>
    <t>zahrnuje zálivku rostlin, pletí, doplnění mulče, doplnění kůry, kosení trávníku, hrabání listí</t>
  </si>
  <si>
    <t>997013811</t>
  </si>
  <si>
    <t>Poplatek za uložení stavebního dřevěného odpadu na skládce (skládkovné)</t>
  </si>
  <si>
    <t>2070561223</t>
  </si>
  <si>
    <t>Poplatek za uložení stavebního odpadu na skládce (skládkovné) dřevěného</t>
  </si>
  <si>
    <t>998231311</t>
  </si>
  <si>
    <t>Přesun hmot pro sad. úpravy</t>
  </si>
  <si>
    <t>-2031689093</t>
  </si>
  <si>
    <t>so20 - SO 20 – KANALIZACE</t>
  </si>
  <si>
    <t>Kanalizace dle samostatného výkazu výměr</t>
  </si>
  <si>
    <t>634097677</t>
  </si>
  <si>
    <t>Část výtlakové kanalizace v areálu dle samostatného výkazu výměr</t>
  </si>
  <si>
    <t>-1461223171</t>
  </si>
  <si>
    <t>so21 - SO 21 – VODOVOD</t>
  </si>
  <si>
    <t>Vodovod dle samostatného výkazu výměr</t>
  </si>
  <si>
    <t>1383044087</t>
  </si>
  <si>
    <t>so22 - SO 22 – ROZVODY ELEKTRO vč veřejného osvětlení SO 23</t>
  </si>
  <si>
    <t>Rozvody elektro dle samostatného výkazu výměr</t>
  </si>
  <si>
    <t>-1146689078</t>
  </si>
  <si>
    <t>so24 - SO 24 – ELEKTRONICKÉ KOMUNIKACE</t>
  </si>
  <si>
    <t>9539503</t>
  </si>
  <si>
    <t>Slaboproud dle samostatného výkazu výměr</t>
  </si>
  <si>
    <t>-1801115650</t>
  </si>
  <si>
    <t>ps01 - PS 01 - TECHNOLOGIE</t>
  </si>
  <si>
    <t>Bazénová technologie dle samostatného výkazu výměr</t>
  </si>
  <si>
    <t>Kč</t>
  </si>
  <si>
    <t>-1032639343</t>
  </si>
  <si>
    <t>vrn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</si>
  <si>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</si>
  <si>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</si>
  <si>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</si>
  <si>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</si>
  <si>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</si>
  <si>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VRN9 - Ostatní náklady</t>
  </si>
  <si>
    <t>VRN</t>
  </si>
  <si>
    <t>Vedlejší rozpočtové náklady</t>
  </si>
  <si>
    <t>VRN1</t>
  </si>
  <si>
    <t>Průzkumné, geodetické a projektové práce</t>
  </si>
  <si>
    <t>012203000</t>
  </si>
  <si>
    <t>Geodetické práce při provádění stavby</t>
  </si>
  <si>
    <t>CS ÚRS 2015 01</t>
  </si>
  <si>
    <t>1024</t>
  </si>
  <si>
    <t>-1505236665</t>
  </si>
  <si>
    <t>Průzkumné, geodetické a projektové práce geodetické práce při provádění stavby</t>
  </si>
  <si>
    <t>012303000</t>
  </si>
  <si>
    <t>Geodetické práce po výstavbě</t>
  </si>
  <si>
    <t>-1047385533</t>
  </si>
  <si>
    <t>Průzkumné, geodetické a projektové práce geodetické práce po výstavbě</t>
  </si>
  <si>
    <t>013254000</t>
  </si>
  <si>
    <t>Dokumentace skutečného provedení stavby</t>
  </si>
  <si>
    <t>-1551079869</t>
  </si>
  <si>
    <t>Průzkumné, geodetické a projektové práce projektové práce dokumentace stavby (výkresová a textová) skutečného provedení stavby</t>
  </si>
  <si>
    <t>VRN3</t>
  </si>
  <si>
    <t>Zařízení staveniště</t>
  </si>
  <si>
    <t>031002000</t>
  </si>
  <si>
    <t>Související práce pro zařízení staveniště</t>
  </si>
  <si>
    <t>337442262</t>
  </si>
  <si>
    <t>Hlavní tituly průvodních činností a nákladů zařízení staveniště související (přípravné) práce</t>
  </si>
  <si>
    <t>032002000</t>
  </si>
  <si>
    <t>Vybavení staveniště</t>
  </si>
  <si>
    <t>-1217969970</t>
  </si>
  <si>
    <t>Hlavní tituly průvodních činností a nákladů zařízení staveniště vybavení staveniště</t>
  </si>
  <si>
    <t>033002000</t>
  </si>
  <si>
    <t>Připojení staveniště na inženýrské sítě</t>
  </si>
  <si>
    <t>-1873459884</t>
  </si>
  <si>
    <t>Hlavní tituly průvodních činností a nákladů zařízení staveniště připojení na inženýrské sítě</t>
  </si>
  <si>
    <t>034002000</t>
  </si>
  <si>
    <t>Zabezpečení staveniště</t>
  </si>
  <si>
    <t>-1713943767</t>
  </si>
  <si>
    <t>Hlavní tituly průvodních činností a nákladů zařízení staveniště zabezpečení staveniště</t>
  </si>
  <si>
    <t>039002000</t>
  </si>
  <si>
    <t>Zrušení zařízení staveniště</t>
  </si>
  <si>
    <t>-2115795927</t>
  </si>
  <si>
    <t>Hlavní tituly průvodních činností a nákladů zařízení staveniště zrušení zařízení staveniště</t>
  </si>
  <si>
    <t>VRN4</t>
  </si>
  <si>
    <t>Inženýrská činnost</t>
  </si>
  <si>
    <t>043002000</t>
  </si>
  <si>
    <t>Zkoušky a ostatní měření - zkušební provoz</t>
  </si>
  <si>
    <t>-1007515413</t>
  </si>
  <si>
    <t>Hlavní tituly průvodních činností a nákladů inženýrská činnost zkoušky a ostatní měření</t>
  </si>
  <si>
    <t>VRN5</t>
  </si>
  <si>
    <t>Finanční náklady</t>
  </si>
  <si>
    <t>053103000</t>
  </si>
  <si>
    <t>Místní poplatky</t>
  </si>
  <si>
    <t>1699113610</t>
  </si>
  <si>
    <t>Finanční náklady poplatky místní poplatky</t>
  </si>
  <si>
    <t>VRN9</t>
  </si>
  <si>
    <t>Ostatní náklady</t>
  </si>
  <si>
    <t>091705000</t>
  </si>
  <si>
    <t>Informační banner vel 5x2,4m</t>
  </si>
  <si>
    <t>-1114097340</t>
  </si>
  <si>
    <t>Ostatní náklady související s objektem náklady na údržbu</t>
  </si>
  <si>
    <t>091706000</t>
  </si>
  <si>
    <t>Pamětní tabule vel. 60 x 40 cm</t>
  </si>
  <si>
    <t>-213956883</t>
  </si>
  <si>
    <t>092002000</t>
  </si>
  <si>
    <t xml:space="preserve">Ostatní náklady související s provozem - průkaz o dodržení hygienických limitů pro hluk </t>
  </si>
  <si>
    <t>-2144846418</t>
  </si>
  <si>
    <t>Ostatní náklady související s provozem</t>
  </si>
  <si>
    <t>Poznámka k položce:
V závazném stanovisku KHSUL ze dne 07.02.2018 je pod bodem 3. uveden požadavek na předložení závazného termínu pro předložení průkazu o dodržení hygienických limitů pro hluk vyvolaný navýšením provozu na odstavných plochách pro návštěvníky areálu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</si>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</sst>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41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3"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21"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35"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35" fillId="0" borderId="0" xfId="0" applyFont="1" applyAlignment="1">
      <alignment horizontal="left" vertical="center" wrapText="1"/>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7" fillId="0" borderId="13" xfId="0" applyNumberFormat="1" applyFont="1" applyBorder="1" applyAlignment="1" applyProtection="1">
      <alignment/>
      <protection/>
    </xf>
    <xf numFmtId="166" fontId="37" fillId="0" borderId="14" xfId="0" applyNumberFormat="1" applyFont="1" applyBorder="1" applyAlignment="1" applyProtection="1">
      <alignment/>
      <protection/>
    </xf>
    <xf numFmtId="4" fontId="38"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9" fillId="0" borderId="0" xfId="0" applyFont="1" applyAlignment="1" applyProtection="1">
      <alignment horizontal="left" vertical="center"/>
      <protection/>
    </xf>
    <xf numFmtId="0" fontId="40"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41" fillId="0" borderId="27" xfId="0" applyFont="1" applyBorder="1" applyAlignment="1" applyProtection="1">
      <alignment horizontal="center" vertical="center"/>
      <protection/>
    </xf>
    <xf numFmtId="49" fontId="41" fillId="0" borderId="27" xfId="0" applyNumberFormat="1" applyFont="1" applyBorder="1" applyAlignment="1" applyProtection="1">
      <alignment horizontal="left" vertical="center" wrapText="1"/>
      <protection/>
    </xf>
    <xf numFmtId="0" fontId="41" fillId="0" borderId="27" xfId="0" applyFont="1" applyBorder="1" applyAlignment="1" applyProtection="1">
      <alignment horizontal="left" vertical="center" wrapText="1"/>
      <protection/>
    </xf>
    <xf numFmtId="0" fontId="41" fillId="0" borderId="27" xfId="0" applyFont="1" applyBorder="1" applyAlignment="1" applyProtection="1">
      <alignment horizontal="center" vertical="center" wrapText="1"/>
      <protection/>
    </xf>
    <xf numFmtId="167" fontId="41" fillId="0" borderId="27" xfId="0" applyNumberFormat="1" applyFont="1" applyBorder="1" applyAlignment="1" applyProtection="1">
      <alignment vertical="center"/>
      <protection/>
    </xf>
    <xf numFmtId="4" fontId="41" fillId="3" borderId="27" xfId="0" applyNumberFormat="1" applyFont="1" applyFill="1" applyBorder="1" applyAlignment="1" applyProtection="1">
      <alignment vertical="center"/>
      <protection locked="0"/>
    </xf>
    <xf numFmtId="4" fontId="41" fillId="0" borderId="27" xfId="0" applyNumberFormat="1" applyFont="1" applyBorder="1" applyAlignment="1" applyProtection="1">
      <alignment vertical="center"/>
      <protection/>
    </xf>
    <xf numFmtId="0" fontId="41" fillId="0" borderId="4" xfId="0" applyFont="1" applyBorder="1" applyAlignment="1">
      <alignment vertical="center"/>
    </xf>
    <xf numFmtId="0" fontId="41" fillId="3" borderId="27"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2" fillId="0" borderId="0" xfId="0" applyFont="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28" fillId="0" borderId="0" xfId="0" applyNumberFormat="1" applyFont="1" applyAlignment="1" applyProtection="1">
      <alignment horizontal="righ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0" fillId="0" borderId="0" xfId="0" applyFont="1" applyAlignment="1" applyProtection="1">
      <alignment vertical="center"/>
      <protection/>
    </xf>
    <xf numFmtId="0" fontId="34" fillId="2" borderId="0" xfId="20" applyFont="1" applyFill="1" applyAlignment="1">
      <alignment vertical="center"/>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20"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8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3" width="3.16015625" style="0" customWidth="1"/>
    <col min="4" max="33" width="2" style="0" customWidth="1"/>
    <col min="34" max="34" width="2.5" style="0" customWidth="1"/>
    <col min="35" max="35" width="23.66015625" style="0" customWidth="1"/>
    <col min="36" max="37" width="1.83203125" style="0" customWidth="1"/>
    <col min="38" max="38" width="6.16015625" style="0" customWidth="1"/>
    <col min="39" max="39" width="2.5" style="0" customWidth="1"/>
    <col min="40" max="40" width="10" style="0" customWidth="1"/>
    <col min="41" max="41" width="5.66015625" style="0" customWidth="1"/>
    <col min="42" max="42" width="3.16015625" style="0" customWidth="1"/>
    <col min="43" max="43" width="11.66015625" style="0" customWidth="1"/>
    <col min="44" max="44" width="10.16015625" style="0" customWidth="1"/>
    <col min="45" max="47" width="19.33203125" style="0" hidden="1" customWidth="1"/>
    <col min="48" max="52" width="16.16015625" style="0" hidden="1" customWidth="1"/>
    <col min="53" max="53" width="14.33203125" style="0" hidden="1" customWidth="1"/>
    <col min="54" max="54" width="18.66015625" style="0" hidden="1" customWidth="1"/>
    <col min="55" max="56" width="14.33203125" style="0" hidden="1" customWidth="1"/>
    <col min="57" max="57" width="49.83203125" style="0" customWidth="1"/>
    <col min="71" max="91" width="9"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365"/>
      <c r="AS2" s="365"/>
      <c r="AT2" s="365"/>
      <c r="AU2" s="365"/>
      <c r="AV2" s="365"/>
      <c r="AW2" s="365"/>
      <c r="AX2" s="365"/>
      <c r="AY2" s="365"/>
      <c r="AZ2" s="365"/>
      <c r="BA2" s="365"/>
      <c r="BB2" s="365"/>
      <c r="BC2" s="365"/>
      <c r="BD2" s="365"/>
      <c r="BE2" s="365"/>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5" customHeight="1">
      <c r="B5" s="29"/>
      <c r="C5" s="30"/>
      <c r="D5" s="35" t="s">
        <v>15</v>
      </c>
      <c r="E5" s="30"/>
      <c r="F5" s="30"/>
      <c r="G5" s="30"/>
      <c r="H5" s="30"/>
      <c r="I5" s="30"/>
      <c r="J5" s="30"/>
      <c r="K5" s="390" t="s">
        <v>16</v>
      </c>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0"/>
      <c r="AQ5" s="32"/>
      <c r="BE5" s="388" t="s">
        <v>17</v>
      </c>
      <c r="BS5" s="25" t="s">
        <v>8</v>
      </c>
    </row>
    <row r="6" spans="2:71" ht="36.95" customHeight="1">
      <c r="B6" s="29"/>
      <c r="C6" s="30"/>
      <c r="D6" s="37" t="s">
        <v>18</v>
      </c>
      <c r="E6" s="30"/>
      <c r="F6" s="30"/>
      <c r="G6" s="30"/>
      <c r="H6" s="30"/>
      <c r="I6" s="30"/>
      <c r="J6" s="30"/>
      <c r="K6" s="392" t="s">
        <v>19</v>
      </c>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0"/>
      <c r="AQ6" s="32"/>
      <c r="BE6" s="389"/>
      <c r="BS6" s="25" t="s">
        <v>8</v>
      </c>
    </row>
    <row r="7" spans="2:71" ht="14.45" customHeight="1">
      <c r="B7" s="29"/>
      <c r="C7" s="30"/>
      <c r="D7" s="38"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22</v>
      </c>
      <c r="AL7" s="30"/>
      <c r="AM7" s="30"/>
      <c r="AN7" s="36" t="s">
        <v>21</v>
      </c>
      <c r="AO7" s="30"/>
      <c r="AP7" s="30"/>
      <c r="AQ7" s="32"/>
      <c r="BE7" s="389"/>
      <c r="BS7" s="25" t="s">
        <v>8</v>
      </c>
    </row>
    <row r="8" spans="2:71" ht="14.45" customHeight="1">
      <c r="B8" s="29"/>
      <c r="C8" s="30"/>
      <c r="D8" s="38"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25</v>
      </c>
      <c r="AL8" s="30"/>
      <c r="AM8" s="30"/>
      <c r="AN8" s="39" t="s">
        <v>26</v>
      </c>
      <c r="AO8" s="30"/>
      <c r="AP8" s="30"/>
      <c r="AQ8" s="32"/>
      <c r="BE8" s="389"/>
      <c r="BS8" s="25" t="s">
        <v>8</v>
      </c>
    </row>
    <row r="9" spans="2:71"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89"/>
      <c r="BS9" s="25" t="s">
        <v>8</v>
      </c>
    </row>
    <row r="10" spans="2:71" ht="14.45" customHeight="1">
      <c r="B10" s="29"/>
      <c r="C10" s="30"/>
      <c r="D10" s="38"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28</v>
      </c>
      <c r="AL10" s="30"/>
      <c r="AM10" s="30"/>
      <c r="AN10" s="36" t="s">
        <v>21</v>
      </c>
      <c r="AO10" s="30"/>
      <c r="AP10" s="30"/>
      <c r="AQ10" s="32"/>
      <c r="BE10" s="389"/>
      <c r="BS10" s="25" t="s">
        <v>8</v>
      </c>
    </row>
    <row r="11" spans="2:71" ht="18.6" customHeight="1">
      <c r="B11" s="29"/>
      <c r="C11" s="30"/>
      <c r="D11" s="30"/>
      <c r="E11" s="36" t="s">
        <v>29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30</v>
      </c>
      <c r="AL11" s="30"/>
      <c r="AM11" s="30"/>
      <c r="AN11" s="36" t="s">
        <v>21</v>
      </c>
      <c r="AO11" s="30"/>
      <c r="AP11" s="30"/>
      <c r="AQ11" s="32"/>
      <c r="BE11" s="389"/>
      <c r="BS11" s="25" t="s">
        <v>8</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89"/>
      <c r="BS12" s="25" t="s">
        <v>8</v>
      </c>
    </row>
    <row r="13" spans="2:71" ht="14.45" customHeight="1">
      <c r="B13" s="29"/>
      <c r="C13" s="30"/>
      <c r="D13" s="38" t="s">
        <v>31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28</v>
      </c>
      <c r="AL13" s="30"/>
      <c r="AM13" s="30"/>
      <c r="AN13" s="40" t="s">
        <v>32</v>
      </c>
      <c r="AO13" s="30"/>
      <c r="AP13" s="30"/>
      <c r="AQ13" s="32"/>
      <c r="BE13" s="389"/>
      <c r="BS13" s="25" t="s">
        <v>8</v>
      </c>
    </row>
    <row r="14" spans="2:71" ht="15">
      <c r="B14" s="29"/>
      <c r="C14" s="30"/>
      <c r="D14" s="30"/>
      <c r="E14" s="393" t="s">
        <v>32</v>
      </c>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8" t="s">
        <v>30</v>
      </c>
      <c r="AL14" s="30"/>
      <c r="AM14" s="30"/>
      <c r="AN14" s="40" t="s">
        <v>32</v>
      </c>
      <c r="AO14" s="30"/>
      <c r="AP14" s="30"/>
      <c r="AQ14" s="32"/>
      <c r="BE14" s="389"/>
      <c r="BS14" s="25" t="s">
        <v>8</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89"/>
      <c r="BS15" s="25" t="s">
        <v>6</v>
      </c>
    </row>
    <row r="16" spans="2:71" ht="14.45" customHeight="1">
      <c r="B16" s="29"/>
      <c r="C16" s="30"/>
      <c r="D16" s="38" t="s">
        <v>33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28</v>
      </c>
      <c r="AL16" s="30"/>
      <c r="AM16" s="30"/>
      <c r="AN16" s="36" t="s">
        <v>21</v>
      </c>
      <c r="AO16" s="30"/>
      <c r="AP16" s="30"/>
      <c r="AQ16" s="32"/>
      <c r="BE16" s="389"/>
      <c r="BS16" s="25" t="s">
        <v>6</v>
      </c>
    </row>
    <row r="17" spans="2:71" ht="18.6" customHeight="1">
      <c r="B17" s="29"/>
      <c r="C17" s="30"/>
      <c r="D17" s="30"/>
      <c r="E17" s="36" t="s">
        <v>29</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30</v>
      </c>
      <c r="AL17" s="30"/>
      <c r="AM17" s="30"/>
      <c r="AN17" s="36" t="s">
        <v>21</v>
      </c>
      <c r="AO17" s="30"/>
      <c r="AP17" s="30"/>
      <c r="AQ17" s="32"/>
      <c r="BE17" s="389"/>
      <c r="BS17" s="25" t="s">
        <v>34</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89"/>
      <c r="BS18" s="25" t="s">
        <v>8</v>
      </c>
    </row>
    <row r="19" spans="2:71" ht="14.45" customHeight="1">
      <c r="B19" s="29"/>
      <c r="C19" s="30"/>
      <c r="D19" s="38" t="s">
        <v>35</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89"/>
      <c r="BS19" s="25" t="s">
        <v>8</v>
      </c>
    </row>
    <row r="20" spans="2:71" ht="14.45" customHeight="1">
      <c r="B20" s="29"/>
      <c r="C20" s="30"/>
      <c r="D20" s="30"/>
      <c r="E20" s="395" t="s">
        <v>21</v>
      </c>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0"/>
      <c r="AP20" s="30"/>
      <c r="AQ20" s="32"/>
      <c r="BE20" s="389"/>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89"/>
    </row>
    <row r="22" spans="2:57" ht="6.95"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89"/>
    </row>
    <row r="23" spans="2:57" s="1" customFormat="1" ht="25.9" customHeight="1">
      <c r="B23" s="42"/>
      <c r="C23" s="43"/>
      <c r="D23" s="44" t="s">
        <v>36</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96">
        <f>ROUND(AG51,2)</f>
        <v>0</v>
      </c>
      <c r="AL23" s="397"/>
      <c r="AM23" s="397"/>
      <c r="AN23" s="397"/>
      <c r="AO23" s="397"/>
      <c r="AP23" s="43"/>
      <c r="AQ23" s="46"/>
      <c r="BE23" s="389"/>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89"/>
    </row>
    <row r="25" spans="2:57" s="1" customFormat="1" ht="13.5">
      <c r="B25" s="42"/>
      <c r="C25" s="43"/>
      <c r="D25" s="43"/>
      <c r="E25" s="43"/>
      <c r="F25" s="43"/>
      <c r="G25" s="43"/>
      <c r="H25" s="43"/>
      <c r="I25" s="43"/>
      <c r="J25" s="43"/>
      <c r="K25" s="43"/>
      <c r="L25" s="398" t="s">
        <v>37</v>
      </c>
      <c r="M25" s="398"/>
      <c r="N25" s="398"/>
      <c r="O25" s="398"/>
      <c r="P25" s="43"/>
      <c r="Q25" s="43"/>
      <c r="R25" s="43"/>
      <c r="S25" s="43"/>
      <c r="T25" s="43"/>
      <c r="U25" s="43"/>
      <c r="V25" s="43"/>
      <c r="W25" s="398" t="s">
        <v>38</v>
      </c>
      <c r="X25" s="398"/>
      <c r="Y25" s="398"/>
      <c r="Z25" s="398"/>
      <c r="AA25" s="398"/>
      <c r="AB25" s="398"/>
      <c r="AC25" s="398"/>
      <c r="AD25" s="398"/>
      <c r="AE25" s="398"/>
      <c r="AF25" s="43"/>
      <c r="AG25" s="43"/>
      <c r="AH25" s="43"/>
      <c r="AI25" s="43"/>
      <c r="AJ25" s="43"/>
      <c r="AK25" s="398" t="s">
        <v>39</v>
      </c>
      <c r="AL25" s="398"/>
      <c r="AM25" s="398"/>
      <c r="AN25" s="398"/>
      <c r="AO25" s="398"/>
      <c r="AP25" s="43"/>
      <c r="AQ25" s="46"/>
      <c r="BE25" s="389"/>
    </row>
    <row r="26" spans="2:57" s="2" customFormat="1" ht="14.45" customHeight="1">
      <c r="B26" s="48"/>
      <c r="C26" s="49"/>
      <c r="D26" s="50" t="s">
        <v>40</v>
      </c>
      <c r="E26" s="49"/>
      <c r="F26" s="50" t="s">
        <v>41</v>
      </c>
      <c r="G26" s="49"/>
      <c r="H26" s="49"/>
      <c r="I26" s="49"/>
      <c r="J26" s="49"/>
      <c r="K26" s="49"/>
      <c r="L26" s="399">
        <v>0.21</v>
      </c>
      <c r="M26" s="400"/>
      <c r="N26" s="400"/>
      <c r="O26" s="400"/>
      <c r="P26" s="49"/>
      <c r="Q26" s="49"/>
      <c r="R26" s="49"/>
      <c r="S26" s="49"/>
      <c r="T26" s="49"/>
      <c r="U26" s="49"/>
      <c r="V26" s="49"/>
      <c r="W26" s="401">
        <f>ROUND(AZ51,2)</f>
        <v>0</v>
      </c>
      <c r="X26" s="400"/>
      <c r="Y26" s="400"/>
      <c r="Z26" s="400"/>
      <c r="AA26" s="400"/>
      <c r="AB26" s="400"/>
      <c r="AC26" s="400"/>
      <c r="AD26" s="400"/>
      <c r="AE26" s="400"/>
      <c r="AF26" s="49"/>
      <c r="AG26" s="49"/>
      <c r="AH26" s="49"/>
      <c r="AI26" s="49"/>
      <c r="AJ26" s="49"/>
      <c r="AK26" s="401">
        <f>ROUND(AV51,2)</f>
        <v>0</v>
      </c>
      <c r="AL26" s="400"/>
      <c r="AM26" s="400"/>
      <c r="AN26" s="400"/>
      <c r="AO26" s="400"/>
      <c r="AP26" s="49"/>
      <c r="AQ26" s="51"/>
      <c r="BE26" s="389"/>
    </row>
    <row r="27" spans="2:57" s="2" customFormat="1" ht="14.45" customHeight="1">
      <c r="B27" s="48"/>
      <c r="C27" s="49"/>
      <c r="D27" s="49"/>
      <c r="E27" s="49"/>
      <c r="F27" s="50" t="s">
        <v>42</v>
      </c>
      <c r="G27" s="49"/>
      <c r="H27" s="49"/>
      <c r="I27" s="49"/>
      <c r="J27" s="49"/>
      <c r="K27" s="49"/>
      <c r="L27" s="399">
        <v>0.15</v>
      </c>
      <c r="M27" s="400"/>
      <c r="N27" s="400"/>
      <c r="O27" s="400"/>
      <c r="P27" s="49"/>
      <c r="Q27" s="49"/>
      <c r="R27" s="49"/>
      <c r="S27" s="49"/>
      <c r="T27" s="49"/>
      <c r="U27" s="49"/>
      <c r="V27" s="49"/>
      <c r="W27" s="401">
        <f>ROUND(BA51,2)</f>
        <v>0</v>
      </c>
      <c r="X27" s="400"/>
      <c r="Y27" s="400"/>
      <c r="Z27" s="400"/>
      <c r="AA27" s="400"/>
      <c r="AB27" s="400"/>
      <c r="AC27" s="400"/>
      <c r="AD27" s="400"/>
      <c r="AE27" s="400"/>
      <c r="AF27" s="49"/>
      <c r="AG27" s="49"/>
      <c r="AH27" s="49"/>
      <c r="AI27" s="49"/>
      <c r="AJ27" s="49"/>
      <c r="AK27" s="401">
        <f>ROUND(AW51,2)</f>
        <v>0</v>
      </c>
      <c r="AL27" s="400"/>
      <c r="AM27" s="400"/>
      <c r="AN27" s="400"/>
      <c r="AO27" s="400"/>
      <c r="AP27" s="49"/>
      <c r="AQ27" s="51"/>
      <c r="BE27" s="389"/>
    </row>
    <row r="28" spans="2:57" s="2" customFormat="1" ht="14.45" customHeight="1" hidden="1">
      <c r="B28" s="48"/>
      <c r="C28" s="49"/>
      <c r="D28" s="49"/>
      <c r="E28" s="49"/>
      <c r="F28" s="50" t="s">
        <v>43</v>
      </c>
      <c r="G28" s="49"/>
      <c r="H28" s="49"/>
      <c r="I28" s="49"/>
      <c r="J28" s="49"/>
      <c r="K28" s="49"/>
      <c r="L28" s="399">
        <v>0.21</v>
      </c>
      <c r="M28" s="400"/>
      <c r="N28" s="400"/>
      <c r="O28" s="400"/>
      <c r="P28" s="49"/>
      <c r="Q28" s="49"/>
      <c r="R28" s="49"/>
      <c r="S28" s="49"/>
      <c r="T28" s="49"/>
      <c r="U28" s="49"/>
      <c r="V28" s="49"/>
      <c r="W28" s="401">
        <f>ROUND(BB51,2)</f>
        <v>0</v>
      </c>
      <c r="X28" s="400"/>
      <c r="Y28" s="400"/>
      <c r="Z28" s="400"/>
      <c r="AA28" s="400"/>
      <c r="AB28" s="400"/>
      <c r="AC28" s="400"/>
      <c r="AD28" s="400"/>
      <c r="AE28" s="400"/>
      <c r="AF28" s="49"/>
      <c r="AG28" s="49"/>
      <c r="AH28" s="49"/>
      <c r="AI28" s="49"/>
      <c r="AJ28" s="49"/>
      <c r="AK28" s="401">
        <v>0</v>
      </c>
      <c r="AL28" s="400"/>
      <c r="AM28" s="400"/>
      <c r="AN28" s="400"/>
      <c r="AO28" s="400"/>
      <c r="AP28" s="49"/>
      <c r="AQ28" s="51"/>
      <c r="BE28" s="389"/>
    </row>
    <row r="29" spans="2:57" s="2" customFormat="1" ht="14.45" customHeight="1" hidden="1">
      <c r="B29" s="48"/>
      <c r="C29" s="49"/>
      <c r="D29" s="49"/>
      <c r="E29" s="49"/>
      <c r="F29" s="50" t="s">
        <v>44</v>
      </c>
      <c r="G29" s="49"/>
      <c r="H29" s="49"/>
      <c r="I29" s="49"/>
      <c r="J29" s="49"/>
      <c r="K29" s="49"/>
      <c r="L29" s="399">
        <v>0.15</v>
      </c>
      <c r="M29" s="400"/>
      <c r="N29" s="400"/>
      <c r="O29" s="400"/>
      <c r="P29" s="49"/>
      <c r="Q29" s="49"/>
      <c r="R29" s="49"/>
      <c r="S29" s="49"/>
      <c r="T29" s="49"/>
      <c r="U29" s="49"/>
      <c r="V29" s="49"/>
      <c r="W29" s="401">
        <f>ROUND(BC51,2)</f>
        <v>0</v>
      </c>
      <c r="X29" s="400"/>
      <c r="Y29" s="400"/>
      <c r="Z29" s="400"/>
      <c r="AA29" s="400"/>
      <c r="AB29" s="400"/>
      <c r="AC29" s="400"/>
      <c r="AD29" s="400"/>
      <c r="AE29" s="400"/>
      <c r="AF29" s="49"/>
      <c r="AG29" s="49"/>
      <c r="AH29" s="49"/>
      <c r="AI29" s="49"/>
      <c r="AJ29" s="49"/>
      <c r="AK29" s="401">
        <v>0</v>
      </c>
      <c r="AL29" s="400"/>
      <c r="AM29" s="400"/>
      <c r="AN29" s="400"/>
      <c r="AO29" s="400"/>
      <c r="AP29" s="49"/>
      <c r="AQ29" s="51"/>
      <c r="BE29" s="389"/>
    </row>
    <row r="30" spans="2:57" s="2" customFormat="1" ht="14.45" customHeight="1" hidden="1">
      <c r="B30" s="48"/>
      <c r="C30" s="49"/>
      <c r="D30" s="49"/>
      <c r="E30" s="49"/>
      <c r="F30" s="50" t="s">
        <v>45</v>
      </c>
      <c r="G30" s="49"/>
      <c r="H30" s="49"/>
      <c r="I30" s="49"/>
      <c r="J30" s="49"/>
      <c r="K30" s="49"/>
      <c r="L30" s="399">
        <v>0</v>
      </c>
      <c r="M30" s="400"/>
      <c r="N30" s="400"/>
      <c r="O30" s="400"/>
      <c r="P30" s="49"/>
      <c r="Q30" s="49"/>
      <c r="R30" s="49"/>
      <c r="S30" s="49"/>
      <c r="T30" s="49"/>
      <c r="U30" s="49"/>
      <c r="V30" s="49"/>
      <c r="W30" s="401">
        <f>ROUND(BD51,2)</f>
        <v>0</v>
      </c>
      <c r="X30" s="400"/>
      <c r="Y30" s="400"/>
      <c r="Z30" s="400"/>
      <c r="AA30" s="400"/>
      <c r="AB30" s="400"/>
      <c r="AC30" s="400"/>
      <c r="AD30" s="400"/>
      <c r="AE30" s="400"/>
      <c r="AF30" s="49"/>
      <c r="AG30" s="49"/>
      <c r="AH30" s="49"/>
      <c r="AI30" s="49"/>
      <c r="AJ30" s="49"/>
      <c r="AK30" s="401">
        <v>0</v>
      </c>
      <c r="AL30" s="400"/>
      <c r="AM30" s="400"/>
      <c r="AN30" s="400"/>
      <c r="AO30" s="400"/>
      <c r="AP30" s="49"/>
      <c r="AQ30" s="51"/>
      <c r="BE30" s="389"/>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89"/>
    </row>
    <row r="32" spans="2:57" s="1" customFormat="1" ht="25.9" customHeight="1">
      <c r="B32" s="42"/>
      <c r="C32" s="52"/>
      <c r="D32" s="53" t="s">
        <v>46</v>
      </c>
      <c r="E32" s="54"/>
      <c r="F32" s="54"/>
      <c r="G32" s="54"/>
      <c r="H32" s="54"/>
      <c r="I32" s="54"/>
      <c r="J32" s="54"/>
      <c r="K32" s="54"/>
      <c r="L32" s="54"/>
      <c r="M32" s="54"/>
      <c r="N32" s="54"/>
      <c r="O32" s="54"/>
      <c r="P32" s="54"/>
      <c r="Q32" s="54"/>
      <c r="R32" s="54"/>
      <c r="S32" s="54"/>
      <c r="T32" s="55" t="s">
        <v>47</v>
      </c>
      <c r="U32" s="54"/>
      <c r="V32" s="54"/>
      <c r="W32" s="54"/>
      <c r="X32" s="370" t="s">
        <v>48</v>
      </c>
      <c r="Y32" s="371"/>
      <c r="Z32" s="371"/>
      <c r="AA32" s="371"/>
      <c r="AB32" s="371"/>
      <c r="AC32" s="54"/>
      <c r="AD32" s="54"/>
      <c r="AE32" s="54"/>
      <c r="AF32" s="54"/>
      <c r="AG32" s="54"/>
      <c r="AH32" s="54"/>
      <c r="AI32" s="54"/>
      <c r="AJ32" s="54"/>
      <c r="AK32" s="372">
        <f>SUM(AK23:AK30)</f>
        <v>0</v>
      </c>
      <c r="AL32" s="371"/>
      <c r="AM32" s="371"/>
      <c r="AN32" s="371"/>
      <c r="AO32" s="373"/>
      <c r="AP32" s="52"/>
      <c r="AQ32" s="56"/>
      <c r="BE32" s="389"/>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49</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klise1_soutez</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74" t="str">
        <f>K6</f>
        <v>Venkovní areál plavecké haly Klíše -Stavební úpravy</v>
      </c>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5">
      <c r="B44" s="42"/>
      <c r="C44" s="66" t="s">
        <v>23</v>
      </c>
      <c r="D44" s="64"/>
      <c r="E44" s="64"/>
      <c r="F44" s="64"/>
      <c r="G44" s="64"/>
      <c r="H44" s="64"/>
      <c r="I44" s="64"/>
      <c r="J44" s="64"/>
      <c r="K44" s="64"/>
      <c r="L44" s="73" t="str">
        <f>IF(K8="","",K8)</f>
        <v>Ústí nad Labem</v>
      </c>
      <c r="M44" s="64"/>
      <c r="N44" s="64"/>
      <c r="O44" s="64"/>
      <c r="P44" s="64"/>
      <c r="Q44" s="64"/>
      <c r="R44" s="64"/>
      <c r="S44" s="64"/>
      <c r="T44" s="64"/>
      <c r="U44" s="64"/>
      <c r="V44" s="64"/>
      <c r="W44" s="64"/>
      <c r="X44" s="64"/>
      <c r="Y44" s="64"/>
      <c r="Z44" s="64"/>
      <c r="AA44" s="64"/>
      <c r="AB44" s="64"/>
      <c r="AC44" s="64"/>
      <c r="AD44" s="64"/>
      <c r="AE44" s="64"/>
      <c r="AF44" s="64"/>
      <c r="AG44" s="64"/>
      <c r="AH44" s="64"/>
      <c r="AI44" s="66" t="s">
        <v>25</v>
      </c>
      <c r="AJ44" s="64"/>
      <c r="AK44" s="64"/>
      <c r="AL44" s="64"/>
      <c r="AM44" s="376" t="str">
        <f>IF(AN8="","",AN8)</f>
        <v>24. 1. 2018</v>
      </c>
      <c r="AN44" s="376"/>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5">
      <c r="B46" s="42"/>
      <c r="C46" s="66" t="s">
        <v>27</v>
      </c>
      <c r="D46" s="64"/>
      <c r="E46" s="64"/>
      <c r="F46" s="64"/>
      <c r="G46" s="64"/>
      <c r="H46" s="64"/>
      <c r="I46" s="64"/>
      <c r="J46" s="64"/>
      <c r="K46" s="64"/>
      <c r="L46" s="67" t="str">
        <f>IF(E11="","",E11)</f>
        <v xml:space="preserve"> </v>
      </c>
      <c r="M46" s="64"/>
      <c r="N46" s="64"/>
      <c r="O46" s="64"/>
      <c r="P46" s="64"/>
      <c r="Q46" s="64"/>
      <c r="R46" s="64"/>
      <c r="S46" s="64"/>
      <c r="T46" s="64"/>
      <c r="U46" s="64"/>
      <c r="V46" s="64"/>
      <c r="W46" s="64"/>
      <c r="X46" s="64"/>
      <c r="Y46" s="64"/>
      <c r="Z46" s="64"/>
      <c r="AA46" s="64"/>
      <c r="AB46" s="64"/>
      <c r="AC46" s="64"/>
      <c r="AD46" s="64"/>
      <c r="AE46" s="64"/>
      <c r="AF46" s="64"/>
      <c r="AG46" s="64"/>
      <c r="AH46" s="64"/>
      <c r="AI46" s="66" t="s">
        <v>33</v>
      </c>
      <c r="AJ46" s="64"/>
      <c r="AK46" s="64"/>
      <c r="AL46" s="64"/>
      <c r="AM46" s="377" t="str">
        <f>IF(E17="","",E17)</f>
        <v xml:space="preserve"> </v>
      </c>
      <c r="AN46" s="377"/>
      <c r="AO46" s="377"/>
      <c r="AP46" s="377"/>
      <c r="AQ46" s="64"/>
      <c r="AR46" s="62"/>
      <c r="AS46" s="378" t="s">
        <v>50</v>
      </c>
      <c r="AT46" s="379"/>
      <c r="AU46" s="75"/>
      <c r="AV46" s="75"/>
      <c r="AW46" s="75"/>
      <c r="AX46" s="75"/>
      <c r="AY46" s="75"/>
      <c r="AZ46" s="75"/>
      <c r="BA46" s="75"/>
      <c r="BB46" s="75"/>
      <c r="BC46" s="75"/>
      <c r="BD46" s="76"/>
    </row>
    <row r="47" spans="2:56" s="1" customFormat="1" ht="15">
      <c r="B47" s="42"/>
      <c r="C47" s="66" t="s">
        <v>31</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80"/>
      <c r="AT47" s="381"/>
      <c r="AU47" s="77"/>
      <c r="AV47" s="77"/>
      <c r="AW47" s="77"/>
      <c r="AX47" s="77"/>
      <c r="AY47" s="77"/>
      <c r="AZ47" s="77"/>
      <c r="BA47" s="77"/>
      <c r="BB47" s="77"/>
      <c r="BC47" s="77"/>
      <c r="BD47" s="78"/>
    </row>
    <row r="48" spans="2:56" s="1" customFormat="1" ht="10.7"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82"/>
      <c r="AT48" s="383"/>
      <c r="AU48" s="43"/>
      <c r="AV48" s="43"/>
      <c r="AW48" s="43"/>
      <c r="AX48" s="43"/>
      <c r="AY48" s="43"/>
      <c r="AZ48" s="43"/>
      <c r="BA48" s="43"/>
      <c r="BB48" s="43"/>
      <c r="BC48" s="43"/>
      <c r="BD48" s="79"/>
    </row>
    <row r="49" spans="2:56" s="1" customFormat="1" ht="29.25" customHeight="1">
      <c r="B49" s="42"/>
      <c r="C49" s="384" t="s">
        <v>51</v>
      </c>
      <c r="D49" s="385"/>
      <c r="E49" s="385"/>
      <c r="F49" s="385"/>
      <c r="G49" s="385"/>
      <c r="H49" s="80"/>
      <c r="I49" s="386" t="s">
        <v>52</v>
      </c>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7" t="s">
        <v>53</v>
      </c>
      <c r="AH49" s="385"/>
      <c r="AI49" s="385"/>
      <c r="AJ49" s="385"/>
      <c r="AK49" s="385"/>
      <c r="AL49" s="385"/>
      <c r="AM49" s="385"/>
      <c r="AN49" s="386" t="s">
        <v>54</v>
      </c>
      <c r="AO49" s="385"/>
      <c r="AP49" s="385"/>
      <c r="AQ49" s="81" t="s">
        <v>55</v>
      </c>
      <c r="AR49" s="62"/>
      <c r="AS49" s="82" t="s">
        <v>56</v>
      </c>
      <c r="AT49" s="83" t="s">
        <v>57</v>
      </c>
      <c r="AU49" s="83" t="s">
        <v>58</v>
      </c>
      <c r="AV49" s="83" t="s">
        <v>59</v>
      </c>
      <c r="AW49" s="83" t="s">
        <v>60</v>
      </c>
      <c r="AX49" s="83" t="s">
        <v>61</v>
      </c>
      <c r="AY49" s="83" t="s">
        <v>62</v>
      </c>
      <c r="AZ49" s="83" t="s">
        <v>63</v>
      </c>
      <c r="BA49" s="83" t="s">
        <v>64</v>
      </c>
      <c r="BB49" s="83" t="s">
        <v>65</v>
      </c>
      <c r="BC49" s="83" t="s">
        <v>66</v>
      </c>
      <c r="BD49" s="84" t="s">
        <v>67</v>
      </c>
    </row>
    <row r="50" spans="2:56" s="1" customFormat="1" ht="10.7"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68</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63">
        <f>ROUND(AG52+AG58+AG62+AG66+AG70+AG72+SUM(AG74:AG77)+SUM(AG80:AG85),2)</f>
        <v>0</v>
      </c>
      <c r="AH51" s="363"/>
      <c r="AI51" s="363"/>
      <c r="AJ51" s="363"/>
      <c r="AK51" s="363"/>
      <c r="AL51" s="363"/>
      <c r="AM51" s="363"/>
      <c r="AN51" s="364">
        <f aca="true" t="shared" si="0" ref="AN51:AN85">SUM(AG51,AT51)</f>
        <v>0</v>
      </c>
      <c r="AO51" s="364"/>
      <c r="AP51" s="364"/>
      <c r="AQ51" s="90" t="s">
        <v>21</v>
      </c>
      <c r="AR51" s="72"/>
      <c r="AS51" s="91">
        <f>ROUND(AS52+AS58+AS62+AS66+AS70+AS72+SUM(AS74:AS77)+SUM(AS80:AS85),2)</f>
        <v>0</v>
      </c>
      <c r="AT51" s="92">
        <f aca="true" t="shared" si="1" ref="AT51:AT85">ROUND(SUM(AV51:AW51),2)</f>
        <v>0</v>
      </c>
      <c r="AU51" s="93">
        <f>ROUND(AU52+AU58+AU62+AU66+AU70+AU72+SUM(AU74:AU77)+SUM(AU80:AU85),5)</f>
        <v>0</v>
      </c>
      <c r="AV51" s="92">
        <f>ROUND(AZ51*L26,2)</f>
        <v>0</v>
      </c>
      <c r="AW51" s="92">
        <f>ROUND(BA51*L27,2)</f>
        <v>0</v>
      </c>
      <c r="AX51" s="92">
        <f>ROUND(BB51*L26,2)</f>
        <v>0</v>
      </c>
      <c r="AY51" s="92">
        <f>ROUND(BC51*L27,2)</f>
        <v>0</v>
      </c>
      <c r="AZ51" s="92">
        <f>ROUND(AZ52+AZ58+AZ62+AZ66+AZ70+AZ72+SUM(AZ74:AZ77)+SUM(AZ80:AZ85),2)</f>
        <v>0</v>
      </c>
      <c r="BA51" s="92">
        <f>ROUND(BA52+BA58+BA62+BA66+BA70+BA72+SUM(BA74:BA77)+SUM(BA80:BA85),2)</f>
        <v>0</v>
      </c>
      <c r="BB51" s="92">
        <f>ROUND(BB52+BB58+BB62+BB66+BB70+BB72+SUM(BB74:BB77)+SUM(BB80:BB85),2)</f>
        <v>0</v>
      </c>
      <c r="BC51" s="92">
        <f>ROUND(BC52+BC58+BC62+BC66+BC70+BC72+SUM(BC74:BC77)+SUM(BC80:BC85),2)</f>
        <v>0</v>
      </c>
      <c r="BD51" s="94">
        <f>ROUND(BD52+BD58+BD62+BD66+BD70+BD72+SUM(BD74:BD77)+SUM(BD80:BD85),2)</f>
        <v>0</v>
      </c>
      <c r="BS51" s="95" t="s">
        <v>69</v>
      </c>
      <c r="BT51" s="95" t="s">
        <v>70</v>
      </c>
      <c r="BU51" s="96" t="s">
        <v>71</v>
      </c>
      <c r="BV51" s="95" t="s">
        <v>72</v>
      </c>
      <c r="BW51" s="95" t="s">
        <v>7</v>
      </c>
      <c r="BX51" s="95" t="s">
        <v>73</v>
      </c>
      <c r="CL51" s="95" t="s">
        <v>21</v>
      </c>
    </row>
    <row r="52" spans="2:91" s="5" customFormat="1" ht="14.45" customHeight="1">
      <c r="B52" s="97"/>
      <c r="C52" s="98"/>
      <c r="D52" s="362" t="s">
        <v>74</v>
      </c>
      <c r="E52" s="362"/>
      <c r="F52" s="362"/>
      <c r="G52" s="362"/>
      <c r="H52" s="362"/>
      <c r="I52" s="99"/>
      <c r="J52" s="362" t="s">
        <v>75</v>
      </c>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9">
        <f>ROUND(SUM(AG53:AG57),2)</f>
        <v>0</v>
      </c>
      <c r="AH52" s="361"/>
      <c r="AI52" s="361"/>
      <c r="AJ52" s="361"/>
      <c r="AK52" s="361"/>
      <c r="AL52" s="361"/>
      <c r="AM52" s="361"/>
      <c r="AN52" s="360">
        <f t="shared" si="0"/>
        <v>0</v>
      </c>
      <c r="AO52" s="361"/>
      <c r="AP52" s="361"/>
      <c r="AQ52" s="100" t="s">
        <v>76</v>
      </c>
      <c r="AR52" s="101"/>
      <c r="AS52" s="102">
        <f>ROUND(SUM(AS53:AS57),2)</f>
        <v>0</v>
      </c>
      <c r="AT52" s="103">
        <f t="shared" si="1"/>
        <v>0</v>
      </c>
      <c r="AU52" s="104">
        <f>ROUND(SUM(AU53:AU57),5)</f>
        <v>0</v>
      </c>
      <c r="AV52" s="103">
        <f>ROUND(AZ52*L26,2)</f>
        <v>0</v>
      </c>
      <c r="AW52" s="103">
        <f>ROUND(BA52*L27,2)</f>
        <v>0</v>
      </c>
      <c r="AX52" s="103">
        <f>ROUND(BB52*L26,2)</f>
        <v>0</v>
      </c>
      <c r="AY52" s="103">
        <f>ROUND(BC52*L27,2)</f>
        <v>0</v>
      </c>
      <c r="AZ52" s="103">
        <f>ROUND(SUM(AZ53:AZ57),2)</f>
        <v>0</v>
      </c>
      <c r="BA52" s="103">
        <f>ROUND(SUM(BA53:BA57),2)</f>
        <v>0</v>
      </c>
      <c r="BB52" s="103">
        <f>ROUND(SUM(BB53:BB57),2)</f>
        <v>0</v>
      </c>
      <c r="BC52" s="103">
        <f>ROUND(SUM(BC53:BC57),2)</f>
        <v>0</v>
      </c>
      <c r="BD52" s="105">
        <f>ROUND(SUM(BD53:BD57),2)</f>
        <v>0</v>
      </c>
      <c r="BS52" s="106" t="s">
        <v>69</v>
      </c>
      <c r="BT52" s="106" t="s">
        <v>77</v>
      </c>
      <c r="BU52" s="106" t="s">
        <v>71</v>
      </c>
      <c r="BV52" s="106" t="s">
        <v>72</v>
      </c>
      <c r="BW52" s="106" t="s">
        <v>78</v>
      </c>
      <c r="BX52" s="106" t="s">
        <v>7</v>
      </c>
      <c r="CL52" s="106" t="s">
        <v>21</v>
      </c>
      <c r="CM52" s="106" t="s">
        <v>79</v>
      </c>
    </row>
    <row r="53" spans="1:90" s="6" customFormat="1" ht="14.45" customHeight="1">
      <c r="A53" s="107" t="s">
        <v>80</v>
      </c>
      <c r="B53" s="108"/>
      <c r="C53" s="109"/>
      <c r="D53" s="109"/>
      <c r="E53" s="368" t="s">
        <v>81</v>
      </c>
      <c r="F53" s="368"/>
      <c r="G53" s="368"/>
      <c r="H53" s="368"/>
      <c r="I53" s="368"/>
      <c r="J53" s="109"/>
      <c r="K53" s="368" t="s">
        <v>82</v>
      </c>
      <c r="L53" s="368"/>
      <c r="M53" s="368"/>
      <c r="N53" s="368"/>
      <c r="O53" s="368"/>
      <c r="P53" s="368"/>
      <c r="Q53" s="368"/>
      <c r="R53" s="368"/>
      <c r="S53" s="368"/>
      <c r="T53" s="368"/>
      <c r="U53" s="368"/>
      <c r="V53" s="368"/>
      <c r="W53" s="368"/>
      <c r="X53" s="368"/>
      <c r="Y53" s="368"/>
      <c r="Z53" s="368"/>
      <c r="AA53" s="368"/>
      <c r="AB53" s="368"/>
      <c r="AC53" s="368"/>
      <c r="AD53" s="368"/>
      <c r="AE53" s="368"/>
      <c r="AF53" s="368"/>
      <c r="AG53" s="366">
        <f>'stav - Stavební část'!J29</f>
        <v>0</v>
      </c>
      <c r="AH53" s="367"/>
      <c r="AI53" s="367"/>
      <c r="AJ53" s="367"/>
      <c r="AK53" s="367"/>
      <c r="AL53" s="367"/>
      <c r="AM53" s="367"/>
      <c r="AN53" s="366">
        <f t="shared" si="0"/>
        <v>0</v>
      </c>
      <c r="AO53" s="367"/>
      <c r="AP53" s="367"/>
      <c r="AQ53" s="110" t="s">
        <v>83</v>
      </c>
      <c r="AR53" s="111"/>
      <c r="AS53" s="112">
        <v>0</v>
      </c>
      <c r="AT53" s="113">
        <f t="shared" si="1"/>
        <v>0</v>
      </c>
      <c r="AU53" s="114">
        <f>'stav - Stavební část'!P106</f>
        <v>0</v>
      </c>
      <c r="AV53" s="113">
        <f>'stav - Stavební část'!J32</f>
        <v>0</v>
      </c>
      <c r="AW53" s="113">
        <f>'stav - Stavební část'!J33</f>
        <v>0</v>
      </c>
      <c r="AX53" s="113">
        <f>'stav - Stavební část'!J34</f>
        <v>0</v>
      </c>
      <c r="AY53" s="113">
        <f>'stav - Stavební část'!J35</f>
        <v>0</v>
      </c>
      <c r="AZ53" s="113">
        <f>'stav - Stavební část'!F32</f>
        <v>0</v>
      </c>
      <c r="BA53" s="113">
        <f>'stav - Stavební část'!F33</f>
        <v>0</v>
      </c>
      <c r="BB53" s="113">
        <f>'stav - Stavební část'!F34</f>
        <v>0</v>
      </c>
      <c r="BC53" s="113">
        <f>'stav - Stavební část'!F35</f>
        <v>0</v>
      </c>
      <c r="BD53" s="115">
        <f>'stav - Stavební část'!F36</f>
        <v>0</v>
      </c>
      <c r="BT53" s="116" t="s">
        <v>79</v>
      </c>
      <c r="BV53" s="116" t="s">
        <v>72</v>
      </c>
      <c r="BW53" s="116" t="s">
        <v>84</v>
      </c>
      <c r="BX53" s="116" t="s">
        <v>78</v>
      </c>
      <c r="CL53" s="116" t="s">
        <v>21</v>
      </c>
    </row>
    <row r="54" spans="1:90" s="6" customFormat="1" ht="27" customHeight="1">
      <c r="A54" s="107" t="s">
        <v>80</v>
      </c>
      <c r="B54" s="108"/>
      <c r="C54" s="109"/>
      <c r="D54" s="109"/>
      <c r="E54" s="368" t="s">
        <v>85</v>
      </c>
      <c r="F54" s="368"/>
      <c r="G54" s="368"/>
      <c r="H54" s="368"/>
      <c r="I54" s="368"/>
      <c r="J54" s="109"/>
      <c r="K54" s="368" t="s">
        <v>86</v>
      </c>
      <c r="L54" s="368"/>
      <c r="M54" s="368"/>
      <c r="N54" s="368"/>
      <c r="O54" s="368"/>
      <c r="P54" s="368"/>
      <c r="Q54" s="368"/>
      <c r="R54" s="368"/>
      <c r="S54" s="368"/>
      <c r="T54" s="368"/>
      <c r="U54" s="368"/>
      <c r="V54" s="368"/>
      <c r="W54" s="368"/>
      <c r="X54" s="368"/>
      <c r="Y54" s="368"/>
      <c r="Z54" s="368"/>
      <c r="AA54" s="368"/>
      <c r="AB54" s="368"/>
      <c r="AC54" s="368"/>
      <c r="AD54" s="368"/>
      <c r="AE54" s="368"/>
      <c r="AF54" s="368"/>
      <c r="AG54" s="366">
        <f>'zti - ZDRAVOTNĚ TECHNICKÉ...'!J29</f>
        <v>0</v>
      </c>
      <c r="AH54" s="367"/>
      <c r="AI54" s="367"/>
      <c r="AJ54" s="367"/>
      <c r="AK54" s="367"/>
      <c r="AL54" s="367"/>
      <c r="AM54" s="367"/>
      <c r="AN54" s="366">
        <f t="shared" si="0"/>
        <v>0</v>
      </c>
      <c r="AO54" s="367"/>
      <c r="AP54" s="367"/>
      <c r="AQ54" s="110" t="s">
        <v>83</v>
      </c>
      <c r="AR54" s="111"/>
      <c r="AS54" s="112">
        <v>0</v>
      </c>
      <c r="AT54" s="113">
        <f t="shared" si="1"/>
        <v>0</v>
      </c>
      <c r="AU54" s="114">
        <f>'zti - ZDRAVOTNĚ TECHNICKÉ...'!P92</f>
        <v>0</v>
      </c>
      <c r="AV54" s="113">
        <f>'zti - ZDRAVOTNĚ TECHNICKÉ...'!J32</f>
        <v>0</v>
      </c>
      <c r="AW54" s="113">
        <f>'zti - ZDRAVOTNĚ TECHNICKÉ...'!J33</f>
        <v>0</v>
      </c>
      <c r="AX54" s="113">
        <f>'zti - ZDRAVOTNĚ TECHNICKÉ...'!J34</f>
        <v>0</v>
      </c>
      <c r="AY54" s="113">
        <f>'zti - ZDRAVOTNĚ TECHNICKÉ...'!J35</f>
        <v>0</v>
      </c>
      <c r="AZ54" s="113">
        <f>'zti - ZDRAVOTNĚ TECHNICKÉ...'!F32</f>
        <v>0</v>
      </c>
      <c r="BA54" s="113">
        <f>'zti - ZDRAVOTNĚ TECHNICKÉ...'!F33</f>
        <v>0</v>
      </c>
      <c r="BB54" s="113">
        <f>'zti - ZDRAVOTNĚ TECHNICKÉ...'!F34</f>
        <v>0</v>
      </c>
      <c r="BC54" s="113">
        <f>'zti - ZDRAVOTNĚ TECHNICKÉ...'!F35</f>
        <v>0</v>
      </c>
      <c r="BD54" s="115">
        <f>'zti - ZDRAVOTNĚ TECHNICKÉ...'!F36</f>
        <v>0</v>
      </c>
      <c r="BT54" s="116" t="s">
        <v>79</v>
      </c>
      <c r="BV54" s="116" t="s">
        <v>72</v>
      </c>
      <c r="BW54" s="116" t="s">
        <v>87</v>
      </c>
      <c r="BX54" s="116" t="s">
        <v>78</v>
      </c>
      <c r="CL54" s="116" t="s">
        <v>21</v>
      </c>
    </row>
    <row r="55" spans="1:90" s="6" customFormat="1" ht="14.45" customHeight="1">
      <c r="A55" s="107" t="s">
        <v>80</v>
      </c>
      <c r="B55" s="108"/>
      <c r="C55" s="109"/>
      <c r="D55" s="109"/>
      <c r="E55" s="368" t="s">
        <v>88</v>
      </c>
      <c r="F55" s="368"/>
      <c r="G55" s="368"/>
      <c r="H55" s="368"/>
      <c r="I55" s="368"/>
      <c r="J55" s="109"/>
      <c r="K55" s="368" t="s">
        <v>89</v>
      </c>
      <c r="L55" s="368"/>
      <c r="M55" s="368"/>
      <c r="N55" s="368"/>
      <c r="O55" s="368"/>
      <c r="P55" s="368"/>
      <c r="Q55" s="368"/>
      <c r="R55" s="368"/>
      <c r="S55" s="368"/>
      <c r="T55" s="368"/>
      <c r="U55" s="368"/>
      <c r="V55" s="368"/>
      <c r="W55" s="368"/>
      <c r="X55" s="368"/>
      <c r="Y55" s="368"/>
      <c r="Z55" s="368"/>
      <c r="AA55" s="368"/>
      <c r="AB55" s="368"/>
      <c r="AC55" s="368"/>
      <c r="AD55" s="368"/>
      <c r="AE55" s="368"/>
      <c r="AF55" s="368"/>
      <c r="AG55" s="366">
        <f>'el - Elektroinstalace'!J29</f>
        <v>0</v>
      </c>
      <c r="AH55" s="367"/>
      <c r="AI55" s="367"/>
      <c r="AJ55" s="367"/>
      <c r="AK55" s="367"/>
      <c r="AL55" s="367"/>
      <c r="AM55" s="367"/>
      <c r="AN55" s="366">
        <f t="shared" si="0"/>
        <v>0</v>
      </c>
      <c r="AO55" s="367"/>
      <c r="AP55" s="367"/>
      <c r="AQ55" s="110" t="s">
        <v>83</v>
      </c>
      <c r="AR55" s="111"/>
      <c r="AS55" s="112">
        <v>0</v>
      </c>
      <c r="AT55" s="113">
        <f t="shared" si="1"/>
        <v>0</v>
      </c>
      <c r="AU55" s="114">
        <f>'el - Elektroinstalace'!P84</f>
        <v>0</v>
      </c>
      <c r="AV55" s="113">
        <f>'el - Elektroinstalace'!J32</f>
        <v>0</v>
      </c>
      <c r="AW55" s="113">
        <f>'el - Elektroinstalace'!J33</f>
        <v>0</v>
      </c>
      <c r="AX55" s="113">
        <f>'el - Elektroinstalace'!J34</f>
        <v>0</v>
      </c>
      <c r="AY55" s="113">
        <f>'el - Elektroinstalace'!J35</f>
        <v>0</v>
      </c>
      <c r="AZ55" s="113">
        <f>'el - Elektroinstalace'!F32</f>
        <v>0</v>
      </c>
      <c r="BA55" s="113">
        <f>'el - Elektroinstalace'!F33</f>
        <v>0</v>
      </c>
      <c r="BB55" s="113">
        <f>'el - Elektroinstalace'!F34</f>
        <v>0</v>
      </c>
      <c r="BC55" s="113">
        <f>'el - Elektroinstalace'!F35</f>
        <v>0</v>
      </c>
      <c r="BD55" s="115">
        <f>'el - Elektroinstalace'!F36</f>
        <v>0</v>
      </c>
      <c r="BT55" s="116" t="s">
        <v>79</v>
      </c>
      <c r="BV55" s="116" t="s">
        <v>72</v>
      </c>
      <c r="BW55" s="116" t="s">
        <v>90</v>
      </c>
      <c r="BX55" s="116" t="s">
        <v>78</v>
      </c>
      <c r="CL55" s="116" t="s">
        <v>21</v>
      </c>
    </row>
    <row r="56" spans="1:90" s="6" customFormat="1" ht="14.45" customHeight="1">
      <c r="A56" s="107" t="s">
        <v>80</v>
      </c>
      <c r="B56" s="108"/>
      <c r="C56" s="109"/>
      <c r="D56" s="109"/>
      <c r="E56" s="368" t="s">
        <v>91</v>
      </c>
      <c r="F56" s="368"/>
      <c r="G56" s="368"/>
      <c r="H56" s="368"/>
      <c r="I56" s="368"/>
      <c r="J56" s="109"/>
      <c r="K56" s="368" t="s">
        <v>92</v>
      </c>
      <c r="L56" s="368"/>
      <c r="M56" s="368"/>
      <c r="N56" s="368"/>
      <c r="O56" s="368"/>
      <c r="P56" s="368"/>
      <c r="Q56" s="368"/>
      <c r="R56" s="368"/>
      <c r="S56" s="368"/>
      <c r="T56" s="368"/>
      <c r="U56" s="368"/>
      <c r="V56" s="368"/>
      <c r="W56" s="368"/>
      <c r="X56" s="368"/>
      <c r="Y56" s="368"/>
      <c r="Z56" s="368"/>
      <c r="AA56" s="368"/>
      <c r="AB56" s="368"/>
      <c r="AC56" s="368"/>
      <c r="AD56" s="368"/>
      <c r="AE56" s="368"/>
      <c r="AF56" s="368"/>
      <c r="AG56" s="366">
        <f>'MaR - Měření a regulace'!J29</f>
        <v>0</v>
      </c>
      <c r="AH56" s="367"/>
      <c r="AI56" s="367"/>
      <c r="AJ56" s="367"/>
      <c r="AK56" s="367"/>
      <c r="AL56" s="367"/>
      <c r="AM56" s="367"/>
      <c r="AN56" s="366">
        <f t="shared" si="0"/>
        <v>0</v>
      </c>
      <c r="AO56" s="367"/>
      <c r="AP56" s="367"/>
      <c r="AQ56" s="110" t="s">
        <v>83</v>
      </c>
      <c r="AR56" s="111"/>
      <c r="AS56" s="112">
        <v>0</v>
      </c>
      <c r="AT56" s="113">
        <f t="shared" si="1"/>
        <v>0</v>
      </c>
      <c r="AU56" s="114">
        <f>'MaR - Měření a regulace'!P84</f>
        <v>0</v>
      </c>
      <c r="AV56" s="113">
        <f>'MaR - Měření a regulace'!J32</f>
        <v>0</v>
      </c>
      <c r="AW56" s="113">
        <f>'MaR - Měření a regulace'!J33</f>
        <v>0</v>
      </c>
      <c r="AX56" s="113">
        <f>'MaR - Měření a regulace'!J34</f>
        <v>0</v>
      </c>
      <c r="AY56" s="113">
        <f>'MaR - Měření a regulace'!J35</f>
        <v>0</v>
      </c>
      <c r="AZ56" s="113">
        <f>'MaR - Měření a regulace'!F32</f>
        <v>0</v>
      </c>
      <c r="BA56" s="113">
        <f>'MaR - Měření a regulace'!F33</f>
        <v>0</v>
      </c>
      <c r="BB56" s="113">
        <f>'MaR - Měření a regulace'!F34</f>
        <v>0</v>
      </c>
      <c r="BC56" s="113">
        <f>'MaR - Měření a regulace'!F35</f>
        <v>0</v>
      </c>
      <c r="BD56" s="115">
        <f>'MaR - Měření a regulace'!F36</f>
        <v>0</v>
      </c>
      <c r="BT56" s="116" t="s">
        <v>79</v>
      </c>
      <c r="BV56" s="116" t="s">
        <v>72</v>
      </c>
      <c r="BW56" s="116" t="s">
        <v>93</v>
      </c>
      <c r="BX56" s="116" t="s">
        <v>78</v>
      </c>
      <c r="CL56" s="116" t="s">
        <v>21</v>
      </c>
    </row>
    <row r="57" spans="1:90" s="6" customFormat="1" ht="14.45" customHeight="1">
      <c r="A57" s="107" t="s">
        <v>80</v>
      </c>
      <c r="B57" s="108"/>
      <c r="C57" s="109"/>
      <c r="D57" s="109"/>
      <c r="E57" s="368" t="s">
        <v>94</v>
      </c>
      <c r="F57" s="368"/>
      <c r="G57" s="368"/>
      <c r="H57" s="368"/>
      <c r="I57" s="368"/>
      <c r="J57" s="109"/>
      <c r="K57" s="368" t="s">
        <v>95</v>
      </c>
      <c r="L57" s="368"/>
      <c r="M57" s="368"/>
      <c r="N57" s="368"/>
      <c r="O57" s="368"/>
      <c r="P57" s="368"/>
      <c r="Q57" s="368"/>
      <c r="R57" s="368"/>
      <c r="S57" s="368"/>
      <c r="T57" s="368"/>
      <c r="U57" s="368"/>
      <c r="V57" s="368"/>
      <c r="W57" s="368"/>
      <c r="X57" s="368"/>
      <c r="Y57" s="368"/>
      <c r="Z57" s="368"/>
      <c r="AA57" s="368"/>
      <c r="AB57" s="368"/>
      <c r="AC57" s="368"/>
      <c r="AD57" s="368"/>
      <c r="AE57" s="368"/>
      <c r="AF57" s="368"/>
      <c r="AG57" s="366">
        <f>'vzd - Vzduchotechnika'!J29</f>
        <v>0</v>
      </c>
      <c r="AH57" s="367"/>
      <c r="AI57" s="367"/>
      <c r="AJ57" s="367"/>
      <c r="AK57" s="367"/>
      <c r="AL57" s="367"/>
      <c r="AM57" s="367"/>
      <c r="AN57" s="366">
        <f t="shared" si="0"/>
        <v>0</v>
      </c>
      <c r="AO57" s="367"/>
      <c r="AP57" s="367"/>
      <c r="AQ57" s="110" t="s">
        <v>83</v>
      </c>
      <c r="AR57" s="111"/>
      <c r="AS57" s="112">
        <v>0</v>
      </c>
      <c r="AT57" s="113">
        <f t="shared" si="1"/>
        <v>0</v>
      </c>
      <c r="AU57" s="114">
        <f>'vzd - Vzduchotechnika'!P84</f>
        <v>0</v>
      </c>
      <c r="AV57" s="113">
        <f>'vzd - Vzduchotechnika'!J32</f>
        <v>0</v>
      </c>
      <c r="AW57" s="113">
        <f>'vzd - Vzduchotechnika'!J33</f>
        <v>0</v>
      </c>
      <c r="AX57" s="113">
        <f>'vzd - Vzduchotechnika'!J34</f>
        <v>0</v>
      </c>
      <c r="AY57" s="113">
        <f>'vzd - Vzduchotechnika'!J35</f>
        <v>0</v>
      </c>
      <c r="AZ57" s="113">
        <f>'vzd - Vzduchotechnika'!F32</f>
        <v>0</v>
      </c>
      <c r="BA57" s="113">
        <f>'vzd - Vzduchotechnika'!F33</f>
        <v>0</v>
      </c>
      <c r="BB57" s="113">
        <f>'vzd - Vzduchotechnika'!F34</f>
        <v>0</v>
      </c>
      <c r="BC57" s="113">
        <f>'vzd - Vzduchotechnika'!F35</f>
        <v>0</v>
      </c>
      <c r="BD57" s="115">
        <f>'vzd - Vzduchotechnika'!F36</f>
        <v>0</v>
      </c>
      <c r="BT57" s="116" t="s">
        <v>79</v>
      </c>
      <c r="BV57" s="116" t="s">
        <v>72</v>
      </c>
      <c r="BW57" s="116" t="s">
        <v>96</v>
      </c>
      <c r="BX57" s="116" t="s">
        <v>78</v>
      </c>
      <c r="CL57" s="116" t="s">
        <v>21</v>
      </c>
    </row>
    <row r="58" spans="2:91" s="5" customFormat="1" ht="27.95" customHeight="1">
      <c r="B58" s="97"/>
      <c r="C58" s="98"/>
      <c r="D58" s="362" t="s">
        <v>97</v>
      </c>
      <c r="E58" s="362"/>
      <c r="F58" s="362"/>
      <c r="G58" s="362"/>
      <c r="H58" s="362"/>
      <c r="I58" s="99"/>
      <c r="J58" s="362" t="s">
        <v>98</v>
      </c>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9">
        <f>ROUND(SUM(AG59:AG61),2)</f>
        <v>0</v>
      </c>
      <c r="AH58" s="361"/>
      <c r="AI58" s="361"/>
      <c r="AJ58" s="361"/>
      <c r="AK58" s="361"/>
      <c r="AL58" s="361"/>
      <c r="AM58" s="361"/>
      <c r="AN58" s="360">
        <f t="shared" si="0"/>
        <v>0</v>
      </c>
      <c r="AO58" s="361"/>
      <c r="AP58" s="361"/>
      <c r="AQ58" s="100" t="s">
        <v>76</v>
      </c>
      <c r="AR58" s="101"/>
      <c r="AS58" s="102">
        <f>ROUND(SUM(AS59:AS61),2)</f>
        <v>0</v>
      </c>
      <c r="AT58" s="103">
        <f t="shared" si="1"/>
        <v>0</v>
      </c>
      <c r="AU58" s="104">
        <f>ROUND(SUM(AU59:AU61),5)</f>
        <v>0</v>
      </c>
      <c r="AV58" s="103">
        <f>ROUND(AZ58*L26,2)</f>
        <v>0</v>
      </c>
      <c r="AW58" s="103">
        <f>ROUND(BA58*L27,2)</f>
        <v>0</v>
      </c>
      <c r="AX58" s="103">
        <f>ROUND(BB58*L26,2)</f>
        <v>0</v>
      </c>
      <c r="AY58" s="103">
        <f>ROUND(BC58*L27,2)</f>
        <v>0</v>
      </c>
      <c r="AZ58" s="103">
        <f>ROUND(SUM(AZ59:AZ61),2)</f>
        <v>0</v>
      </c>
      <c r="BA58" s="103">
        <f>ROUND(SUM(BA59:BA61),2)</f>
        <v>0</v>
      </c>
      <c r="BB58" s="103">
        <f>ROUND(SUM(BB59:BB61),2)</f>
        <v>0</v>
      </c>
      <c r="BC58" s="103">
        <f>ROUND(SUM(BC59:BC61),2)</f>
        <v>0</v>
      </c>
      <c r="BD58" s="105">
        <f>ROUND(SUM(BD59:BD61),2)</f>
        <v>0</v>
      </c>
      <c r="BS58" s="106" t="s">
        <v>69</v>
      </c>
      <c r="BT58" s="106" t="s">
        <v>77</v>
      </c>
      <c r="BU58" s="106" t="s">
        <v>71</v>
      </c>
      <c r="BV58" s="106" t="s">
        <v>72</v>
      </c>
      <c r="BW58" s="106" t="s">
        <v>99</v>
      </c>
      <c r="BX58" s="106" t="s">
        <v>7</v>
      </c>
      <c r="CL58" s="106" t="s">
        <v>21</v>
      </c>
      <c r="CM58" s="106" t="s">
        <v>79</v>
      </c>
    </row>
    <row r="59" spans="1:90" s="6" customFormat="1" ht="14.45" customHeight="1">
      <c r="A59" s="107" t="s">
        <v>80</v>
      </c>
      <c r="B59" s="108"/>
      <c r="C59" s="109"/>
      <c r="D59" s="109"/>
      <c r="E59" s="368" t="s">
        <v>100</v>
      </c>
      <c r="F59" s="368"/>
      <c r="G59" s="368"/>
      <c r="H59" s="368"/>
      <c r="I59" s="368"/>
      <c r="J59" s="109"/>
      <c r="K59" s="368" t="s">
        <v>101</v>
      </c>
      <c r="L59" s="368"/>
      <c r="M59" s="368"/>
      <c r="N59" s="368"/>
      <c r="O59" s="368"/>
      <c r="P59" s="368"/>
      <c r="Q59" s="368"/>
      <c r="R59" s="368"/>
      <c r="S59" s="368"/>
      <c r="T59" s="368"/>
      <c r="U59" s="368"/>
      <c r="V59" s="368"/>
      <c r="W59" s="368"/>
      <c r="X59" s="368"/>
      <c r="Y59" s="368"/>
      <c r="Z59" s="368"/>
      <c r="AA59" s="368"/>
      <c r="AB59" s="368"/>
      <c r="AC59" s="368"/>
      <c r="AD59" s="368"/>
      <c r="AE59" s="368"/>
      <c r="AF59" s="368"/>
      <c r="AG59" s="366">
        <f>'brod - Brodítka - část nerez'!J29</f>
        <v>0</v>
      </c>
      <c r="AH59" s="367"/>
      <c r="AI59" s="367"/>
      <c r="AJ59" s="367"/>
      <c r="AK59" s="367"/>
      <c r="AL59" s="367"/>
      <c r="AM59" s="367"/>
      <c r="AN59" s="366">
        <f t="shared" si="0"/>
        <v>0</v>
      </c>
      <c r="AO59" s="367"/>
      <c r="AP59" s="367"/>
      <c r="AQ59" s="110" t="s">
        <v>83</v>
      </c>
      <c r="AR59" s="111"/>
      <c r="AS59" s="112">
        <v>0</v>
      </c>
      <c r="AT59" s="113">
        <f t="shared" si="1"/>
        <v>0</v>
      </c>
      <c r="AU59" s="114">
        <f>'brod - Brodítka - část nerez'!P84</f>
        <v>0</v>
      </c>
      <c r="AV59" s="113">
        <f>'brod - Brodítka - část nerez'!J32</f>
        <v>0</v>
      </c>
      <c r="AW59" s="113">
        <f>'brod - Brodítka - část nerez'!J33</f>
        <v>0</v>
      </c>
      <c r="AX59" s="113">
        <f>'brod - Brodítka - část nerez'!J34</f>
        <v>0</v>
      </c>
      <c r="AY59" s="113">
        <f>'brod - Brodítka - část nerez'!J35</f>
        <v>0</v>
      </c>
      <c r="AZ59" s="113">
        <f>'brod - Brodítka - část nerez'!F32</f>
        <v>0</v>
      </c>
      <c r="BA59" s="113">
        <f>'brod - Brodítka - část nerez'!F33</f>
        <v>0</v>
      </c>
      <c r="BB59" s="113">
        <f>'brod - Brodítka - část nerez'!F34</f>
        <v>0</v>
      </c>
      <c r="BC59" s="113">
        <f>'brod - Brodítka - část nerez'!F35</f>
        <v>0</v>
      </c>
      <c r="BD59" s="115">
        <f>'brod - Brodítka - část nerez'!F36</f>
        <v>0</v>
      </c>
      <c r="BT59" s="116" t="s">
        <v>79</v>
      </c>
      <c r="BV59" s="116" t="s">
        <v>72</v>
      </c>
      <c r="BW59" s="116" t="s">
        <v>102</v>
      </c>
      <c r="BX59" s="116" t="s">
        <v>99</v>
      </c>
      <c r="CL59" s="116" t="s">
        <v>21</v>
      </c>
    </row>
    <row r="60" spans="1:90" s="6" customFormat="1" ht="40.5" customHeight="1">
      <c r="A60" s="107" t="s">
        <v>80</v>
      </c>
      <c r="B60" s="108"/>
      <c r="C60" s="109"/>
      <c r="D60" s="109"/>
      <c r="E60" s="368" t="s">
        <v>103</v>
      </c>
      <c r="F60" s="368"/>
      <c r="G60" s="368"/>
      <c r="H60" s="368"/>
      <c r="I60" s="368"/>
      <c r="J60" s="109"/>
      <c r="K60" s="368" t="s">
        <v>104</v>
      </c>
      <c r="L60" s="368"/>
      <c r="M60" s="368"/>
      <c r="N60" s="368"/>
      <c r="O60" s="368"/>
      <c r="P60" s="368"/>
      <c r="Q60" s="368"/>
      <c r="R60" s="368"/>
      <c r="S60" s="368"/>
      <c r="T60" s="368"/>
      <c r="U60" s="368"/>
      <c r="V60" s="368"/>
      <c r="W60" s="368"/>
      <c r="X60" s="368"/>
      <c r="Y60" s="368"/>
      <c r="Z60" s="368"/>
      <c r="AA60" s="368"/>
      <c r="AB60" s="368"/>
      <c r="AC60" s="368"/>
      <c r="AD60" s="368"/>
      <c r="AE60" s="368"/>
      <c r="AF60" s="368"/>
      <c r="AG60" s="366">
        <f>'nerez - Víceúčelový venko...'!J29</f>
        <v>0</v>
      </c>
      <c r="AH60" s="367"/>
      <c r="AI60" s="367"/>
      <c r="AJ60" s="367"/>
      <c r="AK60" s="367"/>
      <c r="AL60" s="367"/>
      <c r="AM60" s="367"/>
      <c r="AN60" s="366">
        <f t="shared" si="0"/>
        <v>0</v>
      </c>
      <c r="AO60" s="367"/>
      <c r="AP60" s="367"/>
      <c r="AQ60" s="110" t="s">
        <v>83</v>
      </c>
      <c r="AR60" s="111"/>
      <c r="AS60" s="112">
        <v>0</v>
      </c>
      <c r="AT60" s="113">
        <f t="shared" si="1"/>
        <v>0</v>
      </c>
      <c r="AU60" s="114">
        <f>'nerez - Víceúčelový venko...'!P84</f>
        <v>0</v>
      </c>
      <c r="AV60" s="113">
        <f>'nerez - Víceúčelový venko...'!J32</f>
        <v>0</v>
      </c>
      <c r="AW60" s="113">
        <f>'nerez - Víceúčelový venko...'!J33</f>
        <v>0</v>
      </c>
      <c r="AX60" s="113">
        <f>'nerez - Víceúčelový venko...'!J34</f>
        <v>0</v>
      </c>
      <c r="AY60" s="113">
        <f>'nerez - Víceúčelový venko...'!J35</f>
        <v>0</v>
      </c>
      <c r="AZ60" s="113">
        <f>'nerez - Víceúčelový venko...'!F32</f>
        <v>0</v>
      </c>
      <c r="BA60" s="113">
        <f>'nerez - Víceúčelový venko...'!F33</f>
        <v>0</v>
      </c>
      <c r="BB60" s="113">
        <f>'nerez - Víceúčelový venko...'!F34</f>
        <v>0</v>
      </c>
      <c r="BC60" s="113">
        <f>'nerez - Víceúčelový venko...'!F35</f>
        <v>0</v>
      </c>
      <c r="BD60" s="115">
        <f>'nerez - Víceúčelový venko...'!F36</f>
        <v>0</v>
      </c>
      <c r="BT60" s="116" t="s">
        <v>79</v>
      </c>
      <c r="BV60" s="116" t="s">
        <v>72</v>
      </c>
      <c r="BW60" s="116" t="s">
        <v>105</v>
      </c>
      <c r="BX60" s="116" t="s">
        <v>99</v>
      </c>
      <c r="CL60" s="116" t="s">
        <v>21</v>
      </c>
    </row>
    <row r="61" spans="1:90" s="6" customFormat="1" ht="27" customHeight="1">
      <c r="A61" s="107" t="s">
        <v>80</v>
      </c>
      <c r="B61" s="108"/>
      <c r="C61" s="109"/>
      <c r="D61" s="109"/>
      <c r="E61" s="368" t="s">
        <v>106</v>
      </c>
      <c r="F61" s="368"/>
      <c r="G61" s="368"/>
      <c r="H61" s="368"/>
      <c r="I61" s="368"/>
      <c r="J61" s="109"/>
      <c r="K61" s="368" t="s">
        <v>107</v>
      </c>
      <c r="L61" s="368"/>
      <c r="M61" s="368"/>
      <c r="N61" s="368"/>
      <c r="O61" s="368"/>
      <c r="P61" s="368"/>
      <c r="Q61" s="368"/>
      <c r="R61" s="368"/>
      <c r="S61" s="368"/>
      <c r="T61" s="368"/>
      <c r="U61" s="368"/>
      <c r="V61" s="368"/>
      <c r="W61" s="368"/>
      <c r="X61" s="368"/>
      <c r="Y61" s="368"/>
      <c r="Z61" s="368"/>
      <c r="AA61" s="368"/>
      <c r="AB61" s="368"/>
      <c r="AC61" s="368"/>
      <c r="AD61" s="368"/>
      <c r="AE61" s="368"/>
      <c r="AF61" s="368"/>
      <c r="AG61" s="366">
        <f>'stav pd - Stavební práce ...'!J29</f>
        <v>0</v>
      </c>
      <c r="AH61" s="367"/>
      <c r="AI61" s="367"/>
      <c r="AJ61" s="367"/>
      <c r="AK61" s="367"/>
      <c r="AL61" s="367"/>
      <c r="AM61" s="367"/>
      <c r="AN61" s="366">
        <f t="shared" si="0"/>
        <v>0</v>
      </c>
      <c r="AO61" s="367"/>
      <c r="AP61" s="367"/>
      <c r="AQ61" s="110" t="s">
        <v>83</v>
      </c>
      <c r="AR61" s="111"/>
      <c r="AS61" s="112">
        <v>0</v>
      </c>
      <c r="AT61" s="113">
        <f t="shared" si="1"/>
        <v>0</v>
      </c>
      <c r="AU61" s="114">
        <f>'stav pd - Stavební práce ...'!P90</f>
        <v>0</v>
      </c>
      <c r="AV61" s="113">
        <f>'stav pd - Stavební práce ...'!J32</f>
        <v>0</v>
      </c>
      <c r="AW61" s="113">
        <f>'stav pd - Stavební práce ...'!J33</f>
        <v>0</v>
      </c>
      <c r="AX61" s="113">
        <f>'stav pd - Stavební práce ...'!J34</f>
        <v>0</v>
      </c>
      <c r="AY61" s="113">
        <f>'stav pd - Stavební práce ...'!J35</f>
        <v>0</v>
      </c>
      <c r="AZ61" s="113">
        <f>'stav pd - Stavební práce ...'!F32</f>
        <v>0</v>
      </c>
      <c r="BA61" s="113">
        <f>'stav pd - Stavební práce ...'!F33</f>
        <v>0</v>
      </c>
      <c r="BB61" s="113">
        <f>'stav pd - Stavební práce ...'!F34</f>
        <v>0</v>
      </c>
      <c r="BC61" s="113">
        <f>'stav pd - Stavební práce ...'!F35</f>
        <v>0</v>
      </c>
      <c r="BD61" s="115">
        <f>'stav pd - Stavební práce ...'!F36</f>
        <v>0</v>
      </c>
      <c r="BT61" s="116" t="s">
        <v>79</v>
      </c>
      <c r="BV61" s="116" t="s">
        <v>72</v>
      </c>
      <c r="BW61" s="116" t="s">
        <v>108</v>
      </c>
      <c r="BX61" s="116" t="s">
        <v>99</v>
      </c>
      <c r="CL61" s="116" t="s">
        <v>21</v>
      </c>
    </row>
    <row r="62" spans="2:91" s="5" customFormat="1" ht="14.45" customHeight="1">
      <c r="B62" s="97"/>
      <c r="C62" s="98"/>
      <c r="D62" s="362" t="s">
        <v>109</v>
      </c>
      <c r="E62" s="362"/>
      <c r="F62" s="362"/>
      <c r="G62" s="362"/>
      <c r="H62" s="362"/>
      <c r="I62" s="99"/>
      <c r="J62" s="362" t="s">
        <v>110</v>
      </c>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9">
        <f>ROUND(SUM(AG63:AG65),2)</f>
        <v>0</v>
      </c>
      <c r="AH62" s="361"/>
      <c r="AI62" s="361"/>
      <c r="AJ62" s="361"/>
      <c r="AK62" s="361"/>
      <c r="AL62" s="361"/>
      <c r="AM62" s="361"/>
      <c r="AN62" s="360">
        <f t="shared" si="0"/>
        <v>0</v>
      </c>
      <c r="AO62" s="361"/>
      <c r="AP62" s="361"/>
      <c r="AQ62" s="100" t="s">
        <v>76</v>
      </c>
      <c r="AR62" s="101"/>
      <c r="AS62" s="102">
        <f>ROUND(SUM(AS63:AS65),2)</f>
        <v>0</v>
      </c>
      <c r="AT62" s="103">
        <f t="shared" si="1"/>
        <v>0</v>
      </c>
      <c r="AU62" s="104">
        <f>ROUND(SUM(AU63:AU65),5)</f>
        <v>0</v>
      </c>
      <c r="AV62" s="103">
        <f>ROUND(AZ62*L26,2)</f>
        <v>0</v>
      </c>
      <c r="AW62" s="103">
        <f>ROUND(BA62*L27,2)</f>
        <v>0</v>
      </c>
      <c r="AX62" s="103">
        <f>ROUND(BB62*L26,2)</f>
        <v>0</v>
      </c>
      <c r="AY62" s="103">
        <f>ROUND(BC62*L27,2)</f>
        <v>0</v>
      </c>
      <c r="AZ62" s="103">
        <f>ROUND(SUM(AZ63:AZ65),2)</f>
        <v>0</v>
      </c>
      <c r="BA62" s="103">
        <f>ROUND(SUM(BA63:BA65),2)</f>
        <v>0</v>
      </c>
      <c r="BB62" s="103">
        <f>ROUND(SUM(BB63:BB65),2)</f>
        <v>0</v>
      </c>
      <c r="BC62" s="103">
        <f>ROUND(SUM(BC63:BC65),2)</f>
        <v>0</v>
      </c>
      <c r="BD62" s="105">
        <f>ROUND(SUM(BD63:BD65),2)</f>
        <v>0</v>
      </c>
      <c r="BS62" s="106" t="s">
        <v>69</v>
      </c>
      <c r="BT62" s="106" t="s">
        <v>77</v>
      </c>
      <c r="BU62" s="106" t="s">
        <v>71</v>
      </c>
      <c r="BV62" s="106" t="s">
        <v>72</v>
      </c>
      <c r="BW62" s="106" t="s">
        <v>111</v>
      </c>
      <c r="BX62" s="106" t="s">
        <v>7</v>
      </c>
      <c r="CL62" s="106" t="s">
        <v>21</v>
      </c>
      <c r="CM62" s="106" t="s">
        <v>79</v>
      </c>
    </row>
    <row r="63" spans="1:90" s="6" customFormat="1" ht="14.45" customHeight="1">
      <c r="A63" s="107" t="s">
        <v>80</v>
      </c>
      <c r="B63" s="108"/>
      <c r="C63" s="109"/>
      <c r="D63" s="109"/>
      <c r="E63" s="368" t="s">
        <v>100</v>
      </c>
      <c r="F63" s="368"/>
      <c r="G63" s="368"/>
      <c r="H63" s="368"/>
      <c r="I63" s="368"/>
      <c r="J63" s="109"/>
      <c r="K63" s="368" t="s">
        <v>101</v>
      </c>
      <c r="L63" s="368"/>
      <c r="M63" s="368"/>
      <c r="N63" s="368"/>
      <c r="O63" s="368"/>
      <c r="P63" s="368"/>
      <c r="Q63" s="368"/>
      <c r="R63" s="368"/>
      <c r="S63" s="368"/>
      <c r="T63" s="368"/>
      <c r="U63" s="368"/>
      <c r="V63" s="368"/>
      <c r="W63" s="368"/>
      <c r="X63" s="368"/>
      <c r="Y63" s="368"/>
      <c r="Z63" s="368"/>
      <c r="AA63" s="368"/>
      <c r="AB63" s="368"/>
      <c r="AC63" s="368"/>
      <c r="AD63" s="368"/>
      <c r="AE63" s="368"/>
      <c r="AF63" s="368"/>
      <c r="AG63" s="366">
        <f>'brod - Brodítka - část nerez_01'!J29</f>
        <v>0</v>
      </c>
      <c r="AH63" s="367"/>
      <c r="AI63" s="367"/>
      <c r="AJ63" s="367"/>
      <c r="AK63" s="367"/>
      <c r="AL63" s="367"/>
      <c r="AM63" s="367"/>
      <c r="AN63" s="366">
        <f t="shared" si="0"/>
        <v>0</v>
      </c>
      <c r="AO63" s="367"/>
      <c r="AP63" s="367"/>
      <c r="AQ63" s="110" t="s">
        <v>83</v>
      </c>
      <c r="AR63" s="111"/>
      <c r="AS63" s="112">
        <v>0</v>
      </c>
      <c r="AT63" s="113">
        <f t="shared" si="1"/>
        <v>0</v>
      </c>
      <c r="AU63" s="114">
        <f>'brod - Brodítka - část nerez_01'!P84</f>
        <v>0</v>
      </c>
      <c r="AV63" s="113">
        <f>'brod - Brodítka - část nerez_01'!J32</f>
        <v>0</v>
      </c>
      <c r="AW63" s="113">
        <f>'brod - Brodítka - část nerez_01'!J33</f>
        <v>0</v>
      </c>
      <c r="AX63" s="113">
        <f>'brod - Brodítka - část nerez_01'!J34</f>
        <v>0</v>
      </c>
      <c r="AY63" s="113">
        <f>'brod - Brodítka - část nerez_01'!J35</f>
        <v>0</v>
      </c>
      <c r="AZ63" s="113">
        <f>'brod - Brodítka - část nerez_01'!F32</f>
        <v>0</v>
      </c>
      <c r="BA63" s="113">
        <f>'brod - Brodítka - část nerez_01'!F33</f>
        <v>0</v>
      </c>
      <c r="BB63" s="113">
        <f>'brod - Brodítka - část nerez_01'!F34</f>
        <v>0</v>
      </c>
      <c r="BC63" s="113">
        <f>'brod - Brodítka - část nerez_01'!F35</f>
        <v>0</v>
      </c>
      <c r="BD63" s="115">
        <f>'brod - Brodítka - část nerez_01'!F36</f>
        <v>0</v>
      </c>
      <c r="BT63" s="116" t="s">
        <v>79</v>
      </c>
      <c r="BV63" s="116" t="s">
        <v>72</v>
      </c>
      <c r="BW63" s="116" t="s">
        <v>112</v>
      </c>
      <c r="BX63" s="116" t="s">
        <v>111</v>
      </c>
      <c r="CL63" s="116" t="s">
        <v>21</v>
      </c>
    </row>
    <row r="64" spans="1:90" s="6" customFormat="1" ht="27" customHeight="1">
      <c r="A64" s="107" t="s">
        <v>80</v>
      </c>
      <c r="B64" s="108"/>
      <c r="C64" s="109"/>
      <c r="D64" s="109"/>
      <c r="E64" s="368" t="s">
        <v>103</v>
      </c>
      <c r="F64" s="368"/>
      <c r="G64" s="368"/>
      <c r="H64" s="368"/>
      <c r="I64" s="368"/>
      <c r="J64" s="109"/>
      <c r="K64" s="368" t="s">
        <v>113</v>
      </c>
      <c r="L64" s="368"/>
      <c r="M64" s="368"/>
      <c r="N64" s="368"/>
      <c r="O64" s="368"/>
      <c r="P64" s="368"/>
      <c r="Q64" s="368"/>
      <c r="R64" s="368"/>
      <c r="S64" s="368"/>
      <c r="T64" s="368"/>
      <c r="U64" s="368"/>
      <c r="V64" s="368"/>
      <c r="W64" s="368"/>
      <c r="X64" s="368"/>
      <c r="Y64" s="368"/>
      <c r="Z64" s="368"/>
      <c r="AA64" s="368"/>
      <c r="AB64" s="368"/>
      <c r="AC64" s="368"/>
      <c r="AD64" s="368"/>
      <c r="AE64" s="368"/>
      <c r="AF64" s="368"/>
      <c r="AG64" s="366">
        <f>'nerez - Dětský venkovní n...'!J29</f>
        <v>0</v>
      </c>
      <c r="AH64" s="367"/>
      <c r="AI64" s="367"/>
      <c r="AJ64" s="367"/>
      <c r="AK64" s="367"/>
      <c r="AL64" s="367"/>
      <c r="AM64" s="367"/>
      <c r="AN64" s="366">
        <f t="shared" si="0"/>
        <v>0</v>
      </c>
      <c r="AO64" s="367"/>
      <c r="AP64" s="367"/>
      <c r="AQ64" s="110" t="s">
        <v>83</v>
      </c>
      <c r="AR64" s="111"/>
      <c r="AS64" s="112">
        <v>0</v>
      </c>
      <c r="AT64" s="113">
        <f t="shared" si="1"/>
        <v>0</v>
      </c>
      <c r="AU64" s="114">
        <f>'nerez - Dětský venkovní n...'!P84</f>
        <v>0</v>
      </c>
      <c r="AV64" s="113">
        <f>'nerez - Dětský venkovní n...'!J32</f>
        <v>0</v>
      </c>
      <c r="AW64" s="113">
        <f>'nerez - Dětský venkovní n...'!J33</f>
        <v>0</v>
      </c>
      <c r="AX64" s="113">
        <f>'nerez - Dětský venkovní n...'!J34</f>
        <v>0</v>
      </c>
      <c r="AY64" s="113">
        <f>'nerez - Dětský venkovní n...'!J35</f>
        <v>0</v>
      </c>
      <c r="AZ64" s="113">
        <f>'nerez - Dětský venkovní n...'!F32</f>
        <v>0</v>
      </c>
      <c r="BA64" s="113">
        <f>'nerez - Dětský venkovní n...'!F33</f>
        <v>0</v>
      </c>
      <c r="BB64" s="113">
        <f>'nerez - Dětský venkovní n...'!F34</f>
        <v>0</v>
      </c>
      <c r="BC64" s="113">
        <f>'nerez - Dětský venkovní n...'!F35</f>
        <v>0</v>
      </c>
      <c r="BD64" s="115">
        <f>'nerez - Dětský venkovní n...'!F36</f>
        <v>0</v>
      </c>
      <c r="BT64" s="116" t="s">
        <v>79</v>
      </c>
      <c r="BV64" s="116" t="s">
        <v>72</v>
      </c>
      <c r="BW64" s="116" t="s">
        <v>114</v>
      </c>
      <c r="BX64" s="116" t="s">
        <v>111</v>
      </c>
      <c r="CL64" s="116" t="s">
        <v>21</v>
      </c>
    </row>
    <row r="65" spans="1:90" s="6" customFormat="1" ht="27" customHeight="1">
      <c r="A65" s="107" t="s">
        <v>80</v>
      </c>
      <c r="B65" s="108"/>
      <c r="C65" s="109"/>
      <c r="D65" s="109"/>
      <c r="E65" s="368" t="s">
        <v>106</v>
      </c>
      <c r="F65" s="368"/>
      <c r="G65" s="368"/>
      <c r="H65" s="368"/>
      <c r="I65" s="368"/>
      <c r="J65" s="109"/>
      <c r="K65" s="368" t="s">
        <v>115</v>
      </c>
      <c r="L65" s="368"/>
      <c r="M65" s="368"/>
      <c r="N65" s="368"/>
      <c r="O65" s="368"/>
      <c r="P65" s="368"/>
      <c r="Q65" s="368"/>
      <c r="R65" s="368"/>
      <c r="S65" s="368"/>
      <c r="T65" s="368"/>
      <c r="U65" s="368"/>
      <c r="V65" s="368"/>
      <c r="W65" s="368"/>
      <c r="X65" s="368"/>
      <c r="Y65" s="368"/>
      <c r="Z65" s="368"/>
      <c r="AA65" s="368"/>
      <c r="AB65" s="368"/>
      <c r="AC65" s="368"/>
      <c r="AD65" s="368"/>
      <c r="AE65" s="368"/>
      <c r="AF65" s="368"/>
      <c r="AG65" s="366">
        <f>'stav pd - Stavební práce ..._01'!J29</f>
        <v>0</v>
      </c>
      <c r="AH65" s="367"/>
      <c r="AI65" s="367"/>
      <c r="AJ65" s="367"/>
      <c r="AK65" s="367"/>
      <c r="AL65" s="367"/>
      <c r="AM65" s="367"/>
      <c r="AN65" s="366">
        <f t="shared" si="0"/>
        <v>0</v>
      </c>
      <c r="AO65" s="367"/>
      <c r="AP65" s="367"/>
      <c r="AQ65" s="110" t="s">
        <v>83</v>
      </c>
      <c r="AR65" s="111"/>
      <c r="AS65" s="112">
        <v>0</v>
      </c>
      <c r="AT65" s="113">
        <f t="shared" si="1"/>
        <v>0</v>
      </c>
      <c r="AU65" s="114">
        <f>'stav pd - Stavební práce ..._01'!P90</f>
        <v>0</v>
      </c>
      <c r="AV65" s="113">
        <f>'stav pd - Stavební práce ..._01'!J32</f>
        <v>0</v>
      </c>
      <c r="AW65" s="113">
        <f>'stav pd - Stavební práce ..._01'!J33</f>
        <v>0</v>
      </c>
      <c r="AX65" s="113">
        <f>'stav pd - Stavební práce ..._01'!J34</f>
        <v>0</v>
      </c>
      <c r="AY65" s="113">
        <f>'stav pd - Stavební práce ..._01'!J35</f>
        <v>0</v>
      </c>
      <c r="AZ65" s="113">
        <f>'stav pd - Stavební práce ..._01'!F32</f>
        <v>0</v>
      </c>
      <c r="BA65" s="113">
        <f>'stav pd - Stavební práce ..._01'!F33</f>
        <v>0</v>
      </c>
      <c r="BB65" s="113">
        <f>'stav pd - Stavební práce ..._01'!F34</f>
        <v>0</v>
      </c>
      <c r="BC65" s="113">
        <f>'stav pd - Stavební práce ..._01'!F35</f>
        <v>0</v>
      </c>
      <c r="BD65" s="115">
        <f>'stav pd - Stavební práce ..._01'!F36</f>
        <v>0</v>
      </c>
      <c r="BT65" s="116" t="s">
        <v>79</v>
      </c>
      <c r="BV65" s="116" t="s">
        <v>72</v>
      </c>
      <c r="BW65" s="116" t="s">
        <v>116</v>
      </c>
      <c r="BX65" s="116" t="s">
        <v>111</v>
      </c>
      <c r="CL65" s="116" t="s">
        <v>21</v>
      </c>
    </row>
    <row r="66" spans="2:91" s="5" customFormat="1" ht="27.95" customHeight="1">
      <c r="B66" s="97"/>
      <c r="C66" s="98"/>
      <c r="D66" s="362" t="s">
        <v>117</v>
      </c>
      <c r="E66" s="362"/>
      <c r="F66" s="362"/>
      <c r="G66" s="362"/>
      <c r="H66" s="362"/>
      <c r="I66" s="99"/>
      <c r="J66" s="362" t="s">
        <v>118</v>
      </c>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9">
        <f>ROUND(SUM(AG67:AG69),2)</f>
        <v>0</v>
      </c>
      <c r="AH66" s="361"/>
      <c r="AI66" s="361"/>
      <c r="AJ66" s="361"/>
      <c r="AK66" s="361"/>
      <c r="AL66" s="361"/>
      <c r="AM66" s="361"/>
      <c r="AN66" s="360">
        <f t="shared" si="0"/>
        <v>0</v>
      </c>
      <c r="AO66" s="361"/>
      <c r="AP66" s="361"/>
      <c r="AQ66" s="100" t="s">
        <v>76</v>
      </c>
      <c r="AR66" s="101"/>
      <c r="AS66" s="102">
        <f>ROUND(SUM(AS67:AS69),2)</f>
        <v>0</v>
      </c>
      <c r="AT66" s="103">
        <f t="shared" si="1"/>
        <v>0</v>
      </c>
      <c r="AU66" s="104">
        <f>ROUND(SUM(AU67:AU69),5)</f>
        <v>0</v>
      </c>
      <c r="AV66" s="103">
        <f>ROUND(AZ66*L26,2)</f>
        <v>0</v>
      </c>
      <c r="AW66" s="103">
        <f>ROUND(BA66*L27,2)</f>
        <v>0</v>
      </c>
      <c r="AX66" s="103">
        <f>ROUND(BB66*L26,2)</f>
        <v>0</v>
      </c>
      <c r="AY66" s="103">
        <f>ROUND(BC66*L27,2)</f>
        <v>0</v>
      </c>
      <c r="AZ66" s="103">
        <f>ROUND(SUM(AZ67:AZ69),2)</f>
        <v>0</v>
      </c>
      <c r="BA66" s="103">
        <f>ROUND(SUM(BA67:BA69),2)</f>
        <v>0</v>
      </c>
      <c r="BB66" s="103">
        <f>ROUND(SUM(BB67:BB69),2)</f>
        <v>0</v>
      </c>
      <c r="BC66" s="103">
        <f>ROUND(SUM(BC67:BC69),2)</f>
        <v>0</v>
      </c>
      <c r="BD66" s="105">
        <f>ROUND(SUM(BD67:BD69),2)</f>
        <v>0</v>
      </c>
      <c r="BS66" s="106" t="s">
        <v>69</v>
      </c>
      <c r="BT66" s="106" t="s">
        <v>77</v>
      </c>
      <c r="BU66" s="106" t="s">
        <v>71</v>
      </c>
      <c r="BV66" s="106" t="s">
        <v>72</v>
      </c>
      <c r="BW66" s="106" t="s">
        <v>119</v>
      </c>
      <c r="BX66" s="106" t="s">
        <v>7</v>
      </c>
      <c r="CL66" s="106" t="s">
        <v>21</v>
      </c>
      <c r="CM66" s="106" t="s">
        <v>79</v>
      </c>
    </row>
    <row r="67" spans="1:90" s="6" customFormat="1" ht="14.45" customHeight="1">
      <c r="A67" s="107" t="s">
        <v>80</v>
      </c>
      <c r="B67" s="108"/>
      <c r="C67" s="109"/>
      <c r="D67" s="109"/>
      <c r="E67" s="368" t="s">
        <v>81</v>
      </c>
      <c r="F67" s="368"/>
      <c r="G67" s="368"/>
      <c r="H67" s="368"/>
      <c r="I67" s="368"/>
      <c r="J67" s="109"/>
      <c r="K67" s="368" t="s">
        <v>82</v>
      </c>
      <c r="L67" s="368"/>
      <c r="M67" s="368"/>
      <c r="N67" s="368"/>
      <c r="O67" s="368"/>
      <c r="P67" s="368"/>
      <c r="Q67" s="368"/>
      <c r="R67" s="368"/>
      <c r="S67" s="368"/>
      <c r="T67" s="368"/>
      <c r="U67" s="368"/>
      <c r="V67" s="368"/>
      <c r="W67" s="368"/>
      <c r="X67" s="368"/>
      <c r="Y67" s="368"/>
      <c r="Z67" s="368"/>
      <c r="AA67" s="368"/>
      <c r="AB67" s="368"/>
      <c r="AC67" s="368"/>
      <c r="AD67" s="368"/>
      <c r="AE67" s="368"/>
      <c r="AF67" s="368"/>
      <c r="AG67" s="366">
        <f>'stav - Stavební část_01'!J29</f>
        <v>0</v>
      </c>
      <c r="AH67" s="367"/>
      <c r="AI67" s="367"/>
      <c r="AJ67" s="367"/>
      <c r="AK67" s="367"/>
      <c r="AL67" s="367"/>
      <c r="AM67" s="367"/>
      <c r="AN67" s="366">
        <f t="shared" si="0"/>
        <v>0</v>
      </c>
      <c r="AO67" s="367"/>
      <c r="AP67" s="367"/>
      <c r="AQ67" s="110" t="s">
        <v>83</v>
      </c>
      <c r="AR67" s="111"/>
      <c r="AS67" s="112">
        <v>0</v>
      </c>
      <c r="AT67" s="113">
        <f t="shared" si="1"/>
        <v>0</v>
      </c>
      <c r="AU67" s="114">
        <f>'stav - Stavební část_01'!P99</f>
        <v>0</v>
      </c>
      <c r="AV67" s="113">
        <f>'stav - Stavební část_01'!J32</f>
        <v>0</v>
      </c>
      <c r="AW67" s="113">
        <f>'stav - Stavební část_01'!J33</f>
        <v>0</v>
      </c>
      <c r="AX67" s="113">
        <f>'stav - Stavební část_01'!J34</f>
        <v>0</v>
      </c>
      <c r="AY67" s="113">
        <f>'stav - Stavební část_01'!J35</f>
        <v>0</v>
      </c>
      <c r="AZ67" s="113">
        <f>'stav - Stavební část_01'!F32</f>
        <v>0</v>
      </c>
      <c r="BA67" s="113">
        <f>'stav - Stavební část_01'!F33</f>
        <v>0</v>
      </c>
      <c r="BB67" s="113">
        <f>'stav - Stavební část_01'!F34</f>
        <v>0</v>
      </c>
      <c r="BC67" s="113">
        <f>'stav - Stavební část_01'!F35</f>
        <v>0</v>
      </c>
      <c r="BD67" s="115">
        <f>'stav - Stavební část_01'!F36</f>
        <v>0</v>
      </c>
      <c r="BT67" s="116" t="s">
        <v>79</v>
      </c>
      <c r="BV67" s="116" t="s">
        <v>72</v>
      </c>
      <c r="BW67" s="116" t="s">
        <v>120</v>
      </c>
      <c r="BX67" s="116" t="s">
        <v>119</v>
      </c>
      <c r="CL67" s="116" t="s">
        <v>21</v>
      </c>
    </row>
    <row r="68" spans="1:90" s="6" customFormat="1" ht="14.45" customHeight="1">
      <c r="A68" s="107" t="s">
        <v>80</v>
      </c>
      <c r="B68" s="108"/>
      <c r="C68" s="109"/>
      <c r="D68" s="109"/>
      <c r="E68" s="368" t="s">
        <v>88</v>
      </c>
      <c r="F68" s="368"/>
      <c r="G68" s="368"/>
      <c r="H68" s="368"/>
      <c r="I68" s="368"/>
      <c r="J68" s="109"/>
      <c r="K68" s="368" t="s">
        <v>89</v>
      </c>
      <c r="L68" s="368"/>
      <c r="M68" s="368"/>
      <c r="N68" s="368"/>
      <c r="O68" s="368"/>
      <c r="P68" s="368"/>
      <c r="Q68" s="368"/>
      <c r="R68" s="368"/>
      <c r="S68" s="368"/>
      <c r="T68" s="368"/>
      <c r="U68" s="368"/>
      <c r="V68" s="368"/>
      <c r="W68" s="368"/>
      <c r="X68" s="368"/>
      <c r="Y68" s="368"/>
      <c r="Z68" s="368"/>
      <c r="AA68" s="368"/>
      <c r="AB68" s="368"/>
      <c r="AC68" s="368"/>
      <c r="AD68" s="368"/>
      <c r="AE68" s="368"/>
      <c r="AF68" s="368"/>
      <c r="AG68" s="366">
        <f>'el - Elektroinstalace_01'!J29</f>
        <v>0</v>
      </c>
      <c r="AH68" s="367"/>
      <c r="AI68" s="367"/>
      <c r="AJ68" s="367"/>
      <c r="AK68" s="367"/>
      <c r="AL68" s="367"/>
      <c r="AM68" s="367"/>
      <c r="AN68" s="366">
        <f t="shared" si="0"/>
        <v>0</v>
      </c>
      <c r="AO68" s="367"/>
      <c r="AP68" s="367"/>
      <c r="AQ68" s="110" t="s">
        <v>83</v>
      </c>
      <c r="AR68" s="111"/>
      <c r="AS68" s="112">
        <v>0</v>
      </c>
      <c r="AT68" s="113">
        <f t="shared" si="1"/>
        <v>0</v>
      </c>
      <c r="AU68" s="114">
        <f>'el - Elektroinstalace_01'!P84</f>
        <v>0</v>
      </c>
      <c r="AV68" s="113">
        <f>'el - Elektroinstalace_01'!J32</f>
        <v>0</v>
      </c>
      <c r="AW68" s="113">
        <f>'el - Elektroinstalace_01'!J33</f>
        <v>0</v>
      </c>
      <c r="AX68" s="113">
        <f>'el - Elektroinstalace_01'!J34</f>
        <v>0</v>
      </c>
      <c r="AY68" s="113">
        <f>'el - Elektroinstalace_01'!J35</f>
        <v>0</v>
      </c>
      <c r="AZ68" s="113">
        <f>'el - Elektroinstalace_01'!F32</f>
        <v>0</v>
      </c>
      <c r="BA68" s="113">
        <f>'el - Elektroinstalace_01'!F33</f>
        <v>0</v>
      </c>
      <c r="BB68" s="113">
        <f>'el - Elektroinstalace_01'!F34</f>
        <v>0</v>
      </c>
      <c r="BC68" s="113">
        <f>'el - Elektroinstalace_01'!F35</f>
        <v>0</v>
      </c>
      <c r="BD68" s="115">
        <f>'el - Elektroinstalace_01'!F36</f>
        <v>0</v>
      </c>
      <c r="BT68" s="116" t="s">
        <v>79</v>
      </c>
      <c r="BV68" s="116" t="s">
        <v>72</v>
      </c>
      <c r="BW68" s="116" t="s">
        <v>121</v>
      </c>
      <c r="BX68" s="116" t="s">
        <v>119</v>
      </c>
      <c r="CL68" s="116" t="s">
        <v>21</v>
      </c>
    </row>
    <row r="69" spans="1:90" s="6" customFormat="1" ht="14.45" customHeight="1">
      <c r="A69" s="107" t="s">
        <v>80</v>
      </c>
      <c r="B69" s="108"/>
      <c r="C69" s="109"/>
      <c r="D69" s="109"/>
      <c r="E69" s="368" t="s">
        <v>94</v>
      </c>
      <c r="F69" s="368"/>
      <c r="G69" s="368"/>
      <c r="H69" s="368"/>
      <c r="I69" s="368"/>
      <c r="J69" s="109"/>
      <c r="K69" s="368" t="s">
        <v>95</v>
      </c>
      <c r="L69" s="368"/>
      <c r="M69" s="368"/>
      <c r="N69" s="368"/>
      <c r="O69" s="368"/>
      <c r="P69" s="368"/>
      <c r="Q69" s="368"/>
      <c r="R69" s="368"/>
      <c r="S69" s="368"/>
      <c r="T69" s="368"/>
      <c r="U69" s="368"/>
      <c r="V69" s="368"/>
      <c r="W69" s="368"/>
      <c r="X69" s="368"/>
      <c r="Y69" s="368"/>
      <c r="Z69" s="368"/>
      <c r="AA69" s="368"/>
      <c r="AB69" s="368"/>
      <c r="AC69" s="368"/>
      <c r="AD69" s="368"/>
      <c r="AE69" s="368"/>
      <c r="AF69" s="368"/>
      <c r="AG69" s="366">
        <f>'vzd - Vzduchotechnika_01'!J29</f>
        <v>0</v>
      </c>
      <c r="AH69" s="367"/>
      <c r="AI69" s="367"/>
      <c r="AJ69" s="367"/>
      <c r="AK69" s="367"/>
      <c r="AL69" s="367"/>
      <c r="AM69" s="367"/>
      <c r="AN69" s="366">
        <f t="shared" si="0"/>
        <v>0</v>
      </c>
      <c r="AO69" s="367"/>
      <c r="AP69" s="367"/>
      <c r="AQ69" s="110" t="s">
        <v>83</v>
      </c>
      <c r="AR69" s="111"/>
      <c r="AS69" s="112">
        <v>0</v>
      </c>
      <c r="AT69" s="113">
        <f t="shared" si="1"/>
        <v>0</v>
      </c>
      <c r="AU69" s="114">
        <f>'vzd - Vzduchotechnika_01'!P84</f>
        <v>0</v>
      </c>
      <c r="AV69" s="113">
        <f>'vzd - Vzduchotechnika_01'!J32</f>
        <v>0</v>
      </c>
      <c r="AW69" s="113">
        <f>'vzd - Vzduchotechnika_01'!J33</f>
        <v>0</v>
      </c>
      <c r="AX69" s="113">
        <f>'vzd - Vzduchotechnika_01'!J34</f>
        <v>0</v>
      </c>
      <c r="AY69" s="113">
        <f>'vzd - Vzduchotechnika_01'!J35</f>
        <v>0</v>
      </c>
      <c r="AZ69" s="113">
        <f>'vzd - Vzduchotechnika_01'!F32</f>
        <v>0</v>
      </c>
      <c r="BA69" s="113">
        <f>'vzd - Vzduchotechnika_01'!F33</f>
        <v>0</v>
      </c>
      <c r="BB69" s="113">
        <f>'vzd - Vzduchotechnika_01'!F34</f>
        <v>0</v>
      </c>
      <c r="BC69" s="113">
        <f>'vzd - Vzduchotechnika_01'!F35</f>
        <v>0</v>
      </c>
      <c r="BD69" s="115">
        <f>'vzd - Vzduchotechnika_01'!F36</f>
        <v>0</v>
      </c>
      <c r="BT69" s="116" t="s">
        <v>79</v>
      </c>
      <c r="BV69" s="116" t="s">
        <v>72</v>
      </c>
      <c r="BW69" s="116" t="s">
        <v>122</v>
      </c>
      <c r="BX69" s="116" t="s">
        <v>119</v>
      </c>
      <c r="CL69" s="116" t="s">
        <v>21</v>
      </c>
    </row>
    <row r="70" spans="2:91" s="5" customFormat="1" ht="14.45" customHeight="1">
      <c r="B70" s="97"/>
      <c r="C70" s="98"/>
      <c r="D70" s="362" t="s">
        <v>123</v>
      </c>
      <c r="E70" s="362"/>
      <c r="F70" s="362"/>
      <c r="G70" s="362"/>
      <c r="H70" s="362"/>
      <c r="I70" s="99"/>
      <c r="J70" s="362" t="s">
        <v>124</v>
      </c>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9">
        <f>ROUND(AG71,2)</f>
        <v>0</v>
      </c>
      <c r="AH70" s="361"/>
      <c r="AI70" s="361"/>
      <c r="AJ70" s="361"/>
      <c r="AK70" s="361"/>
      <c r="AL70" s="361"/>
      <c r="AM70" s="361"/>
      <c r="AN70" s="360">
        <f t="shared" si="0"/>
        <v>0</v>
      </c>
      <c r="AO70" s="361"/>
      <c r="AP70" s="361"/>
      <c r="AQ70" s="100" t="s">
        <v>76</v>
      </c>
      <c r="AR70" s="101"/>
      <c r="AS70" s="102">
        <f>ROUND(AS71,2)</f>
        <v>0</v>
      </c>
      <c r="AT70" s="103">
        <f t="shared" si="1"/>
        <v>0</v>
      </c>
      <c r="AU70" s="104">
        <f>ROUND(AU71,5)</f>
        <v>0</v>
      </c>
      <c r="AV70" s="103">
        <f>ROUND(AZ70*L26,2)</f>
        <v>0</v>
      </c>
      <c r="AW70" s="103">
        <f>ROUND(BA70*L27,2)</f>
        <v>0</v>
      </c>
      <c r="AX70" s="103">
        <f>ROUND(BB70*L26,2)</f>
        <v>0</v>
      </c>
      <c r="AY70" s="103">
        <f>ROUND(BC70*L27,2)</f>
        <v>0</v>
      </c>
      <c r="AZ70" s="103">
        <f>ROUND(AZ71,2)</f>
        <v>0</v>
      </c>
      <c r="BA70" s="103">
        <f>ROUND(BA71,2)</f>
        <v>0</v>
      </c>
      <c r="BB70" s="103">
        <f>ROUND(BB71,2)</f>
        <v>0</v>
      </c>
      <c r="BC70" s="103">
        <f>ROUND(BC71,2)</f>
        <v>0</v>
      </c>
      <c r="BD70" s="105">
        <f>ROUND(BD71,2)</f>
        <v>0</v>
      </c>
      <c r="BS70" s="106" t="s">
        <v>69</v>
      </c>
      <c r="BT70" s="106" t="s">
        <v>77</v>
      </c>
      <c r="BU70" s="106" t="s">
        <v>71</v>
      </c>
      <c r="BV70" s="106" t="s">
        <v>72</v>
      </c>
      <c r="BW70" s="106" t="s">
        <v>125</v>
      </c>
      <c r="BX70" s="106" t="s">
        <v>7</v>
      </c>
      <c r="CL70" s="106" t="s">
        <v>21</v>
      </c>
      <c r="CM70" s="106" t="s">
        <v>79</v>
      </c>
    </row>
    <row r="71" spans="1:90" s="6" customFormat="1" ht="14.45" customHeight="1">
      <c r="A71" s="107" t="s">
        <v>80</v>
      </c>
      <c r="B71" s="108"/>
      <c r="C71" s="109"/>
      <c r="D71" s="109"/>
      <c r="E71" s="368" t="s">
        <v>81</v>
      </c>
      <c r="F71" s="368"/>
      <c r="G71" s="368"/>
      <c r="H71" s="368"/>
      <c r="I71" s="368"/>
      <c r="J71" s="109"/>
      <c r="K71" s="368" t="s">
        <v>82</v>
      </c>
      <c r="L71" s="368"/>
      <c r="M71" s="368"/>
      <c r="N71" s="368"/>
      <c r="O71" s="368"/>
      <c r="P71" s="368"/>
      <c r="Q71" s="368"/>
      <c r="R71" s="368"/>
      <c r="S71" s="368"/>
      <c r="T71" s="368"/>
      <c r="U71" s="368"/>
      <c r="V71" s="368"/>
      <c r="W71" s="368"/>
      <c r="X71" s="368"/>
      <c r="Y71" s="368"/>
      <c r="Z71" s="368"/>
      <c r="AA71" s="368"/>
      <c r="AB71" s="368"/>
      <c r="AC71" s="368"/>
      <c r="AD71" s="368"/>
      <c r="AE71" s="368"/>
      <c r="AF71" s="368"/>
      <c r="AG71" s="366">
        <f>'stav - Stavební část_02'!J29</f>
        <v>0</v>
      </c>
      <c r="AH71" s="367"/>
      <c r="AI71" s="367"/>
      <c r="AJ71" s="367"/>
      <c r="AK71" s="367"/>
      <c r="AL71" s="367"/>
      <c r="AM71" s="367"/>
      <c r="AN71" s="366">
        <f t="shared" si="0"/>
        <v>0</v>
      </c>
      <c r="AO71" s="367"/>
      <c r="AP71" s="367"/>
      <c r="AQ71" s="110" t="s">
        <v>83</v>
      </c>
      <c r="AR71" s="111"/>
      <c r="AS71" s="112">
        <v>0</v>
      </c>
      <c r="AT71" s="113">
        <f t="shared" si="1"/>
        <v>0</v>
      </c>
      <c r="AU71" s="114">
        <f>'stav - Stavební část_02'!P92</f>
        <v>0</v>
      </c>
      <c r="AV71" s="113">
        <f>'stav - Stavební část_02'!J32</f>
        <v>0</v>
      </c>
      <c r="AW71" s="113">
        <f>'stav - Stavební část_02'!J33</f>
        <v>0</v>
      </c>
      <c r="AX71" s="113">
        <f>'stav - Stavební část_02'!J34</f>
        <v>0</v>
      </c>
      <c r="AY71" s="113">
        <f>'stav - Stavební část_02'!J35</f>
        <v>0</v>
      </c>
      <c r="AZ71" s="113">
        <f>'stav - Stavební část_02'!F32</f>
        <v>0</v>
      </c>
      <c r="BA71" s="113">
        <f>'stav - Stavební část_02'!F33</f>
        <v>0</v>
      </c>
      <c r="BB71" s="113">
        <f>'stav - Stavební část_02'!F34</f>
        <v>0</v>
      </c>
      <c r="BC71" s="113">
        <f>'stav - Stavební část_02'!F35</f>
        <v>0</v>
      </c>
      <c r="BD71" s="115">
        <f>'stav - Stavební část_02'!F36</f>
        <v>0</v>
      </c>
      <c r="BT71" s="116" t="s">
        <v>79</v>
      </c>
      <c r="BV71" s="116" t="s">
        <v>72</v>
      </c>
      <c r="BW71" s="116" t="s">
        <v>126</v>
      </c>
      <c r="BX71" s="116" t="s">
        <v>125</v>
      </c>
      <c r="CL71" s="116" t="s">
        <v>21</v>
      </c>
    </row>
    <row r="72" spans="2:91" s="5" customFormat="1" ht="42" customHeight="1">
      <c r="B72" s="97"/>
      <c r="C72" s="98"/>
      <c r="D72" s="362" t="s">
        <v>127</v>
      </c>
      <c r="E72" s="362"/>
      <c r="F72" s="362"/>
      <c r="G72" s="362"/>
      <c r="H72" s="362"/>
      <c r="I72" s="99"/>
      <c r="J72" s="362" t="s">
        <v>128</v>
      </c>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9">
        <f>ROUND(AG73,2)</f>
        <v>0</v>
      </c>
      <c r="AH72" s="361"/>
      <c r="AI72" s="361"/>
      <c r="AJ72" s="361"/>
      <c r="AK72" s="361"/>
      <c r="AL72" s="361"/>
      <c r="AM72" s="361"/>
      <c r="AN72" s="360">
        <f t="shared" si="0"/>
        <v>0</v>
      </c>
      <c r="AO72" s="361"/>
      <c r="AP72" s="361"/>
      <c r="AQ72" s="100" t="s">
        <v>76</v>
      </c>
      <c r="AR72" s="101"/>
      <c r="AS72" s="102">
        <f>ROUND(AS73,2)</f>
        <v>0</v>
      </c>
      <c r="AT72" s="103">
        <f t="shared" si="1"/>
        <v>0</v>
      </c>
      <c r="AU72" s="104">
        <f>ROUND(AU73,5)</f>
        <v>0</v>
      </c>
      <c r="AV72" s="103">
        <f>ROUND(AZ72*L26,2)</f>
        <v>0</v>
      </c>
      <c r="AW72" s="103">
        <f>ROUND(BA72*L27,2)</f>
        <v>0</v>
      </c>
      <c r="AX72" s="103">
        <f>ROUND(BB72*L26,2)</f>
        <v>0</v>
      </c>
      <c r="AY72" s="103">
        <f>ROUND(BC72*L27,2)</f>
        <v>0</v>
      </c>
      <c r="AZ72" s="103">
        <f>ROUND(AZ73,2)</f>
        <v>0</v>
      </c>
      <c r="BA72" s="103">
        <f>ROUND(BA73,2)</f>
        <v>0</v>
      </c>
      <c r="BB72" s="103">
        <f>ROUND(BB73,2)</f>
        <v>0</v>
      </c>
      <c r="BC72" s="103">
        <f>ROUND(BC73,2)</f>
        <v>0</v>
      </c>
      <c r="BD72" s="105">
        <f>ROUND(BD73,2)</f>
        <v>0</v>
      </c>
      <c r="BS72" s="106" t="s">
        <v>69</v>
      </c>
      <c r="BT72" s="106" t="s">
        <v>77</v>
      </c>
      <c r="BU72" s="106" t="s">
        <v>71</v>
      </c>
      <c r="BV72" s="106" t="s">
        <v>72</v>
      </c>
      <c r="BW72" s="106" t="s">
        <v>129</v>
      </c>
      <c r="BX72" s="106" t="s">
        <v>7</v>
      </c>
      <c r="CL72" s="106" t="s">
        <v>21</v>
      </c>
      <c r="CM72" s="106" t="s">
        <v>79</v>
      </c>
    </row>
    <row r="73" spans="1:90" s="6" customFormat="1" ht="14.45" customHeight="1">
      <c r="A73" s="107" t="s">
        <v>80</v>
      </c>
      <c r="B73" s="108"/>
      <c r="C73" s="109"/>
      <c r="D73" s="109"/>
      <c r="E73" s="368" t="s">
        <v>81</v>
      </c>
      <c r="F73" s="368"/>
      <c r="G73" s="368"/>
      <c r="H73" s="368"/>
      <c r="I73" s="368"/>
      <c r="J73" s="109"/>
      <c r="K73" s="368" t="s">
        <v>82</v>
      </c>
      <c r="L73" s="368"/>
      <c r="M73" s="368"/>
      <c r="N73" s="368"/>
      <c r="O73" s="368"/>
      <c r="P73" s="368"/>
      <c r="Q73" s="368"/>
      <c r="R73" s="368"/>
      <c r="S73" s="368"/>
      <c r="T73" s="368"/>
      <c r="U73" s="368"/>
      <c r="V73" s="368"/>
      <c r="W73" s="368"/>
      <c r="X73" s="368"/>
      <c r="Y73" s="368"/>
      <c r="Z73" s="368"/>
      <c r="AA73" s="368"/>
      <c r="AB73" s="368"/>
      <c r="AC73" s="368"/>
      <c r="AD73" s="368"/>
      <c r="AE73" s="368"/>
      <c r="AF73" s="368"/>
      <c r="AG73" s="366">
        <f>'stav - Stavební část_03'!J29</f>
        <v>0</v>
      </c>
      <c r="AH73" s="367"/>
      <c r="AI73" s="367"/>
      <c r="AJ73" s="367"/>
      <c r="AK73" s="367"/>
      <c r="AL73" s="367"/>
      <c r="AM73" s="367"/>
      <c r="AN73" s="366">
        <f t="shared" si="0"/>
        <v>0</v>
      </c>
      <c r="AO73" s="367"/>
      <c r="AP73" s="367"/>
      <c r="AQ73" s="110" t="s">
        <v>83</v>
      </c>
      <c r="AR73" s="111"/>
      <c r="AS73" s="112">
        <v>0</v>
      </c>
      <c r="AT73" s="113">
        <f t="shared" si="1"/>
        <v>0</v>
      </c>
      <c r="AU73" s="114">
        <f>'stav - Stavební část_03'!P89</f>
        <v>0</v>
      </c>
      <c r="AV73" s="113">
        <f>'stav - Stavební část_03'!J32</f>
        <v>0</v>
      </c>
      <c r="AW73" s="113">
        <f>'stav - Stavební část_03'!J33</f>
        <v>0</v>
      </c>
      <c r="AX73" s="113">
        <f>'stav - Stavební část_03'!J34</f>
        <v>0</v>
      </c>
      <c r="AY73" s="113">
        <f>'stav - Stavební část_03'!J35</f>
        <v>0</v>
      </c>
      <c r="AZ73" s="113">
        <f>'stav - Stavební část_03'!F32</f>
        <v>0</v>
      </c>
      <c r="BA73" s="113">
        <f>'stav - Stavební část_03'!F33</f>
        <v>0</v>
      </c>
      <c r="BB73" s="113">
        <f>'stav - Stavební část_03'!F34</f>
        <v>0</v>
      </c>
      <c r="BC73" s="113">
        <f>'stav - Stavební část_03'!F35</f>
        <v>0</v>
      </c>
      <c r="BD73" s="115">
        <f>'stav - Stavební část_03'!F36</f>
        <v>0</v>
      </c>
      <c r="BT73" s="116" t="s">
        <v>79</v>
      </c>
      <c r="BV73" s="116" t="s">
        <v>72</v>
      </c>
      <c r="BW73" s="116" t="s">
        <v>130</v>
      </c>
      <c r="BX73" s="116" t="s">
        <v>129</v>
      </c>
      <c r="CL73" s="116" t="s">
        <v>21</v>
      </c>
    </row>
    <row r="74" spans="1:91" s="5" customFormat="1" ht="27.95" customHeight="1">
      <c r="A74" s="107" t="s">
        <v>80</v>
      </c>
      <c r="B74" s="97"/>
      <c r="C74" s="98"/>
      <c r="D74" s="362" t="s">
        <v>131</v>
      </c>
      <c r="E74" s="362"/>
      <c r="F74" s="362"/>
      <c r="G74" s="362"/>
      <c r="H74" s="362"/>
      <c r="I74" s="99"/>
      <c r="J74" s="362" t="s">
        <v>132</v>
      </c>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0">
        <f>'so10 - SO 10 – PŘÍPRAVA Ú...'!J27</f>
        <v>0</v>
      </c>
      <c r="AH74" s="361"/>
      <c r="AI74" s="361"/>
      <c r="AJ74" s="361"/>
      <c r="AK74" s="361"/>
      <c r="AL74" s="361"/>
      <c r="AM74" s="361"/>
      <c r="AN74" s="360">
        <f t="shared" si="0"/>
        <v>0</v>
      </c>
      <c r="AO74" s="361"/>
      <c r="AP74" s="361"/>
      <c r="AQ74" s="100" t="s">
        <v>76</v>
      </c>
      <c r="AR74" s="101"/>
      <c r="AS74" s="102">
        <v>0</v>
      </c>
      <c r="AT74" s="103">
        <f t="shared" si="1"/>
        <v>0</v>
      </c>
      <c r="AU74" s="104">
        <f>'so10 - SO 10 – PŘÍPRAVA Ú...'!P81</f>
        <v>0</v>
      </c>
      <c r="AV74" s="103">
        <f>'so10 - SO 10 – PŘÍPRAVA Ú...'!J30</f>
        <v>0</v>
      </c>
      <c r="AW74" s="103">
        <f>'so10 - SO 10 – PŘÍPRAVA Ú...'!J31</f>
        <v>0</v>
      </c>
      <c r="AX74" s="103">
        <f>'so10 - SO 10 – PŘÍPRAVA Ú...'!J32</f>
        <v>0</v>
      </c>
      <c r="AY74" s="103">
        <f>'so10 - SO 10 – PŘÍPRAVA Ú...'!J33</f>
        <v>0</v>
      </c>
      <c r="AZ74" s="103">
        <f>'so10 - SO 10 – PŘÍPRAVA Ú...'!F30</f>
        <v>0</v>
      </c>
      <c r="BA74" s="103">
        <f>'so10 - SO 10 – PŘÍPRAVA Ú...'!F31</f>
        <v>0</v>
      </c>
      <c r="BB74" s="103">
        <f>'so10 - SO 10 – PŘÍPRAVA Ú...'!F32</f>
        <v>0</v>
      </c>
      <c r="BC74" s="103">
        <f>'so10 - SO 10 – PŘÍPRAVA Ú...'!F33</f>
        <v>0</v>
      </c>
      <c r="BD74" s="105">
        <f>'so10 - SO 10 – PŘÍPRAVA Ú...'!F34</f>
        <v>0</v>
      </c>
      <c r="BT74" s="106" t="s">
        <v>77</v>
      </c>
      <c r="BV74" s="106" t="s">
        <v>72</v>
      </c>
      <c r="BW74" s="106" t="s">
        <v>133</v>
      </c>
      <c r="BX74" s="106" t="s">
        <v>7</v>
      </c>
      <c r="CL74" s="106" t="s">
        <v>21</v>
      </c>
      <c r="CM74" s="106" t="s">
        <v>79</v>
      </c>
    </row>
    <row r="75" spans="1:91" s="5" customFormat="1" ht="27.95" customHeight="1">
      <c r="A75" s="107" t="s">
        <v>80</v>
      </c>
      <c r="B75" s="97"/>
      <c r="C75" s="98"/>
      <c r="D75" s="362" t="s">
        <v>134</v>
      </c>
      <c r="E75" s="362"/>
      <c r="F75" s="362"/>
      <c r="G75" s="362"/>
      <c r="H75" s="362"/>
      <c r="I75" s="99"/>
      <c r="J75" s="362" t="s">
        <v>135</v>
      </c>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0">
        <f>'so11 - SO 11 – ZPEVNĚNÉ P...'!J27</f>
        <v>0</v>
      </c>
      <c r="AH75" s="361"/>
      <c r="AI75" s="361"/>
      <c r="AJ75" s="361"/>
      <c r="AK75" s="361"/>
      <c r="AL75" s="361"/>
      <c r="AM75" s="361"/>
      <c r="AN75" s="360">
        <f t="shared" si="0"/>
        <v>0</v>
      </c>
      <c r="AO75" s="361"/>
      <c r="AP75" s="361"/>
      <c r="AQ75" s="100" t="s">
        <v>76</v>
      </c>
      <c r="AR75" s="101"/>
      <c r="AS75" s="102">
        <v>0</v>
      </c>
      <c r="AT75" s="103">
        <f t="shared" si="1"/>
        <v>0</v>
      </c>
      <c r="AU75" s="104">
        <f>'so11 - SO 11 – ZPEVNĚNÉ P...'!P84</f>
        <v>0</v>
      </c>
      <c r="AV75" s="103">
        <f>'so11 - SO 11 – ZPEVNĚNÉ P...'!J30</f>
        <v>0</v>
      </c>
      <c r="AW75" s="103">
        <f>'so11 - SO 11 – ZPEVNĚNÉ P...'!J31</f>
        <v>0</v>
      </c>
      <c r="AX75" s="103">
        <f>'so11 - SO 11 – ZPEVNĚNÉ P...'!J32</f>
        <v>0</v>
      </c>
      <c r="AY75" s="103">
        <f>'so11 - SO 11 – ZPEVNĚNÉ P...'!J33</f>
        <v>0</v>
      </c>
      <c r="AZ75" s="103">
        <f>'so11 - SO 11 – ZPEVNĚNÉ P...'!F30</f>
        <v>0</v>
      </c>
      <c r="BA75" s="103">
        <f>'so11 - SO 11 – ZPEVNĚNÉ P...'!F31</f>
        <v>0</v>
      </c>
      <c r="BB75" s="103">
        <f>'so11 - SO 11 – ZPEVNĚNÉ P...'!F32</f>
        <v>0</v>
      </c>
      <c r="BC75" s="103">
        <f>'so11 - SO 11 – ZPEVNĚNÉ P...'!F33</f>
        <v>0</v>
      </c>
      <c r="BD75" s="105">
        <f>'so11 - SO 11 – ZPEVNĚNÉ P...'!F34</f>
        <v>0</v>
      </c>
      <c r="BT75" s="106" t="s">
        <v>77</v>
      </c>
      <c r="BV75" s="106" t="s">
        <v>72</v>
      </c>
      <c r="BW75" s="106" t="s">
        <v>136</v>
      </c>
      <c r="BX75" s="106" t="s">
        <v>7</v>
      </c>
      <c r="CL75" s="106" t="s">
        <v>21</v>
      </c>
      <c r="CM75" s="106" t="s">
        <v>79</v>
      </c>
    </row>
    <row r="76" spans="1:91" s="5" customFormat="1" ht="14.45" customHeight="1">
      <c r="A76" s="107" t="s">
        <v>80</v>
      </c>
      <c r="B76" s="97"/>
      <c r="C76" s="98"/>
      <c r="D76" s="362" t="s">
        <v>137</v>
      </c>
      <c r="E76" s="362"/>
      <c r="F76" s="362"/>
      <c r="G76" s="362"/>
      <c r="H76" s="362"/>
      <c r="I76" s="99"/>
      <c r="J76" s="362" t="s">
        <v>138</v>
      </c>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0">
        <f>'so12 - SO 12 – OPLOCENÍ'!J27</f>
        <v>0</v>
      </c>
      <c r="AH76" s="361"/>
      <c r="AI76" s="361"/>
      <c r="AJ76" s="361"/>
      <c r="AK76" s="361"/>
      <c r="AL76" s="361"/>
      <c r="AM76" s="361"/>
      <c r="AN76" s="360">
        <f t="shared" si="0"/>
        <v>0</v>
      </c>
      <c r="AO76" s="361"/>
      <c r="AP76" s="361"/>
      <c r="AQ76" s="100" t="s">
        <v>76</v>
      </c>
      <c r="AR76" s="101"/>
      <c r="AS76" s="102">
        <v>0</v>
      </c>
      <c r="AT76" s="103">
        <f t="shared" si="1"/>
        <v>0</v>
      </c>
      <c r="AU76" s="104">
        <f>'so12 - SO 12 – OPLOCENÍ'!P83</f>
        <v>0</v>
      </c>
      <c r="AV76" s="103">
        <f>'so12 - SO 12 – OPLOCENÍ'!J30</f>
        <v>0</v>
      </c>
      <c r="AW76" s="103">
        <f>'so12 - SO 12 – OPLOCENÍ'!J31</f>
        <v>0</v>
      </c>
      <c r="AX76" s="103">
        <f>'so12 - SO 12 – OPLOCENÍ'!J32</f>
        <v>0</v>
      </c>
      <c r="AY76" s="103">
        <f>'so12 - SO 12 – OPLOCENÍ'!J33</f>
        <v>0</v>
      </c>
      <c r="AZ76" s="103">
        <f>'so12 - SO 12 – OPLOCENÍ'!F30</f>
        <v>0</v>
      </c>
      <c r="BA76" s="103">
        <f>'so12 - SO 12 – OPLOCENÍ'!F31</f>
        <v>0</v>
      </c>
      <c r="BB76" s="103">
        <f>'so12 - SO 12 – OPLOCENÍ'!F32</f>
        <v>0</v>
      </c>
      <c r="BC76" s="103">
        <f>'so12 - SO 12 – OPLOCENÍ'!F33</f>
        <v>0</v>
      </c>
      <c r="BD76" s="105">
        <f>'so12 - SO 12 – OPLOCENÍ'!F34</f>
        <v>0</v>
      </c>
      <c r="BT76" s="106" t="s">
        <v>77</v>
      </c>
      <c r="BV76" s="106" t="s">
        <v>72</v>
      </c>
      <c r="BW76" s="106" t="s">
        <v>139</v>
      </c>
      <c r="BX76" s="106" t="s">
        <v>7</v>
      </c>
      <c r="CL76" s="106" t="s">
        <v>21</v>
      </c>
      <c r="CM76" s="106" t="s">
        <v>79</v>
      </c>
    </row>
    <row r="77" spans="2:91" s="5" customFormat="1" ht="27.95" customHeight="1">
      <c r="B77" s="97"/>
      <c r="C77" s="98"/>
      <c r="D77" s="362" t="s">
        <v>140</v>
      </c>
      <c r="E77" s="362"/>
      <c r="F77" s="362"/>
      <c r="G77" s="362"/>
      <c r="H77" s="362"/>
      <c r="I77" s="99"/>
      <c r="J77" s="362" t="s">
        <v>141</v>
      </c>
      <c r="K77" s="362"/>
      <c r="L77" s="362"/>
      <c r="M77" s="362"/>
      <c r="N77" s="362"/>
      <c r="O77" s="362"/>
      <c r="P77" s="362"/>
      <c r="Q77" s="362"/>
      <c r="R77" s="362"/>
      <c r="S77" s="362"/>
      <c r="T77" s="362"/>
      <c r="U77" s="362"/>
      <c r="V77" s="362"/>
      <c r="W77" s="362"/>
      <c r="X77" s="362"/>
      <c r="Y77" s="362"/>
      <c r="Z77" s="362"/>
      <c r="AA77" s="362"/>
      <c r="AB77" s="362"/>
      <c r="AC77" s="362"/>
      <c r="AD77" s="362"/>
      <c r="AE77" s="362"/>
      <c r="AF77" s="362"/>
      <c r="AG77" s="369">
        <f>ROUND(SUM(AG78:AG79),2)</f>
        <v>0</v>
      </c>
      <c r="AH77" s="361"/>
      <c r="AI77" s="361"/>
      <c r="AJ77" s="361"/>
      <c r="AK77" s="361"/>
      <c r="AL77" s="361"/>
      <c r="AM77" s="361"/>
      <c r="AN77" s="360">
        <f t="shared" si="0"/>
        <v>0</v>
      </c>
      <c r="AO77" s="361"/>
      <c r="AP77" s="361"/>
      <c r="AQ77" s="100" t="s">
        <v>76</v>
      </c>
      <c r="AR77" s="101"/>
      <c r="AS77" s="102">
        <f>ROUND(SUM(AS78:AS79),2)</f>
        <v>0</v>
      </c>
      <c r="AT77" s="103">
        <f t="shared" si="1"/>
        <v>0</v>
      </c>
      <c r="AU77" s="104">
        <f>ROUND(SUM(AU78:AU79),5)</f>
        <v>0</v>
      </c>
      <c r="AV77" s="103">
        <f>ROUND(AZ77*L26,2)</f>
        <v>0</v>
      </c>
      <c r="AW77" s="103">
        <f>ROUND(BA77*L27,2)</f>
        <v>0</v>
      </c>
      <c r="AX77" s="103">
        <f>ROUND(BB77*L26,2)</f>
        <v>0</v>
      </c>
      <c r="AY77" s="103">
        <f>ROUND(BC77*L27,2)</f>
        <v>0</v>
      </c>
      <c r="AZ77" s="103">
        <f>ROUND(SUM(AZ78:AZ79),2)</f>
        <v>0</v>
      </c>
      <c r="BA77" s="103">
        <f>ROUND(SUM(BA78:BA79),2)</f>
        <v>0</v>
      </c>
      <c r="BB77" s="103">
        <f>ROUND(SUM(BB78:BB79),2)</f>
        <v>0</v>
      </c>
      <c r="BC77" s="103">
        <f>ROUND(SUM(BC78:BC79),2)</f>
        <v>0</v>
      </c>
      <c r="BD77" s="105">
        <f>ROUND(SUM(BD78:BD79),2)</f>
        <v>0</v>
      </c>
      <c r="BS77" s="106" t="s">
        <v>69</v>
      </c>
      <c r="BT77" s="106" t="s">
        <v>77</v>
      </c>
      <c r="BU77" s="106" t="s">
        <v>71</v>
      </c>
      <c r="BV77" s="106" t="s">
        <v>72</v>
      </c>
      <c r="BW77" s="106" t="s">
        <v>142</v>
      </c>
      <c r="BX77" s="106" t="s">
        <v>7</v>
      </c>
      <c r="CL77" s="106" t="s">
        <v>21</v>
      </c>
      <c r="CM77" s="106" t="s">
        <v>79</v>
      </c>
    </row>
    <row r="78" spans="1:90" s="6" customFormat="1" ht="14.45" customHeight="1">
      <c r="A78" s="107" t="s">
        <v>80</v>
      </c>
      <c r="B78" s="108"/>
      <c r="C78" s="109"/>
      <c r="D78" s="109"/>
      <c r="E78" s="368" t="s">
        <v>143</v>
      </c>
      <c r="F78" s="368"/>
      <c r="G78" s="368"/>
      <c r="H78" s="368"/>
      <c r="I78" s="368"/>
      <c r="J78" s="109"/>
      <c r="K78" s="368" t="s">
        <v>144</v>
      </c>
      <c r="L78" s="368"/>
      <c r="M78" s="368"/>
      <c r="N78" s="368"/>
      <c r="O78" s="368"/>
      <c r="P78" s="368"/>
      <c r="Q78" s="368"/>
      <c r="R78" s="368"/>
      <c r="S78" s="368"/>
      <c r="T78" s="368"/>
      <c r="U78" s="368"/>
      <c r="V78" s="368"/>
      <c r="W78" s="368"/>
      <c r="X78" s="368"/>
      <c r="Y78" s="368"/>
      <c r="Z78" s="368"/>
      <c r="AA78" s="368"/>
      <c r="AB78" s="368"/>
      <c r="AC78" s="368"/>
      <c r="AD78" s="368"/>
      <c r="AE78" s="368"/>
      <c r="AF78" s="368"/>
      <c r="AG78" s="366">
        <f>'mob - Mobiliář'!J29</f>
        <v>0</v>
      </c>
      <c r="AH78" s="367"/>
      <c r="AI78" s="367"/>
      <c r="AJ78" s="367"/>
      <c r="AK78" s="367"/>
      <c r="AL78" s="367"/>
      <c r="AM78" s="367"/>
      <c r="AN78" s="366">
        <f t="shared" si="0"/>
        <v>0</v>
      </c>
      <c r="AO78" s="367"/>
      <c r="AP78" s="367"/>
      <c r="AQ78" s="110" t="s">
        <v>83</v>
      </c>
      <c r="AR78" s="111"/>
      <c r="AS78" s="112">
        <v>0</v>
      </c>
      <c r="AT78" s="113">
        <f t="shared" si="1"/>
        <v>0</v>
      </c>
      <c r="AU78" s="114">
        <f>'mob - Mobiliář'!P88</f>
        <v>0</v>
      </c>
      <c r="AV78" s="113">
        <f>'mob - Mobiliář'!J32</f>
        <v>0</v>
      </c>
      <c r="AW78" s="113">
        <f>'mob - Mobiliář'!J33</f>
        <v>0</v>
      </c>
      <c r="AX78" s="113">
        <f>'mob - Mobiliář'!J34</f>
        <v>0</v>
      </c>
      <c r="AY78" s="113">
        <f>'mob - Mobiliář'!J35</f>
        <v>0</v>
      </c>
      <c r="AZ78" s="113">
        <f>'mob - Mobiliář'!F32</f>
        <v>0</v>
      </c>
      <c r="BA78" s="113">
        <f>'mob - Mobiliář'!F33</f>
        <v>0</v>
      </c>
      <c r="BB78" s="113">
        <f>'mob - Mobiliář'!F34</f>
        <v>0</v>
      </c>
      <c r="BC78" s="113">
        <f>'mob - Mobiliář'!F35</f>
        <v>0</v>
      </c>
      <c r="BD78" s="115">
        <f>'mob - Mobiliář'!F36</f>
        <v>0</v>
      </c>
      <c r="BT78" s="116" t="s">
        <v>79</v>
      </c>
      <c r="BV78" s="116" t="s">
        <v>72</v>
      </c>
      <c r="BW78" s="116" t="s">
        <v>145</v>
      </c>
      <c r="BX78" s="116" t="s">
        <v>142</v>
      </c>
      <c r="CL78" s="116" t="s">
        <v>21</v>
      </c>
    </row>
    <row r="79" spans="1:90" s="6" customFormat="1" ht="14.45" customHeight="1">
      <c r="A79" s="107" t="s">
        <v>80</v>
      </c>
      <c r="B79" s="108"/>
      <c r="C79" s="109"/>
      <c r="D79" s="109"/>
      <c r="E79" s="368" t="s">
        <v>146</v>
      </c>
      <c r="F79" s="368"/>
      <c r="G79" s="368"/>
      <c r="H79" s="368"/>
      <c r="I79" s="368"/>
      <c r="J79" s="109"/>
      <c r="K79" s="368" t="s">
        <v>147</v>
      </c>
      <c r="L79" s="368"/>
      <c r="M79" s="368"/>
      <c r="N79" s="368"/>
      <c r="O79" s="368"/>
      <c r="P79" s="368"/>
      <c r="Q79" s="368"/>
      <c r="R79" s="368"/>
      <c r="S79" s="368"/>
      <c r="T79" s="368"/>
      <c r="U79" s="368"/>
      <c r="V79" s="368"/>
      <c r="W79" s="368"/>
      <c r="X79" s="368"/>
      <c r="Y79" s="368"/>
      <c r="Z79" s="368"/>
      <c r="AA79" s="368"/>
      <c r="AB79" s="368"/>
      <c r="AC79" s="368"/>
      <c r="AD79" s="368"/>
      <c r="AE79" s="368"/>
      <c r="AF79" s="368"/>
      <c r="AG79" s="366">
        <f>'su - Sadové úpravy'!J29</f>
        <v>0</v>
      </c>
      <c r="AH79" s="367"/>
      <c r="AI79" s="367"/>
      <c r="AJ79" s="367"/>
      <c r="AK79" s="367"/>
      <c r="AL79" s="367"/>
      <c r="AM79" s="367"/>
      <c r="AN79" s="366">
        <f t="shared" si="0"/>
        <v>0</v>
      </c>
      <c r="AO79" s="367"/>
      <c r="AP79" s="367"/>
      <c r="AQ79" s="110" t="s">
        <v>83</v>
      </c>
      <c r="AR79" s="111"/>
      <c r="AS79" s="112">
        <v>0</v>
      </c>
      <c r="AT79" s="113">
        <f t="shared" si="1"/>
        <v>0</v>
      </c>
      <c r="AU79" s="114">
        <f>'su - Sadové úpravy'!P89</f>
        <v>0</v>
      </c>
      <c r="AV79" s="113">
        <f>'su - Sadové úpravy'!J32</f>
        <v>0</v>
      </c>
      <c r="AW79" s="113">
        <f>'su - Sadové úpravy'!J33</f>
        <v>0</v>
      </c>
      <c r="AX79" s="113">
        <f>'su - Sadové úpravy'!J34</f>
        <v>0</v>
      </c>
      <c r="AY79" s="113">
        <f>'su - Sadové úpravy'!J35</f>
        <v>0</v>
      </c>
      <c r="AZ79" s="113">
        <f>'su - Sadové úpravy'!F32</f>
        <v>0</v>
      </c>
      <c r="BA79" s="113">
        <f>'su - Sadové úpravy'!F33</f>
        <v>0</v>
      </c>
      <c r="BB79" s="113">
        <f>'su - Sadové úpravy'!F34</f>
        <v>0</v>
      </c>
      <c r="BC79" s="113">
        <f>'su - Sadové úpravy'!F35</f>
        <v>0</v>
      </c>
      <c r="BD79" s="115">
        <f>'su - Sadové úpravy'!F36</f>
        <v>0</v>
      </c>
      <c r="BT79" s="116" t="s">
        <v>79</v>
      </c>
      <c r="BV79" s="116" t="s">
        <v>72</v>
      </c>
      <c r="BW79" s="116" t="s">
        <v>148</v>
      </c>
      <c r="BX79" s="116" t="s">
        <v>142</v>
      </c>
      <c r="CL79" s="116" t="s">
        <v>21</v>
      </c>
    </row>
    <row r="80" spans="1:91" s="5" customFormat="1" ht="14.45" customHeight="1">
      <c r="A80" s="107" t="s">
        <v>80</v>
      </c>
      <c r="B80" s="97"/>
      <c r="C80" s="98"/>
      <c r="D80" s="362" t="s">
        <v>149</v>
      </c>
      <c r="E80" s="362"/>
      <c r="F80" s="362"/>
      <c r="G80" s="362"/>
      <c r="H80" s="362"/>
      <c r="I80" s="99"/>
      <c r="J80" s="362" t="s">
        <v>150</v>
      </c>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0">
        <f>'so20 - SO 20 – KANALIZACE'!J27</f>
        <v>0</v>
      </c>
      <c r="AH80" s="361"/>
      <c r="AI80" s="361"/>
      <c r="AJ80" s="361"/>
      <c r="AK80" s="361"/>
      <c r="AL80" s="361"/>
      <c r="AM80" s="361"/>
      <c r="AN80" s="360">
        <f t="shared" si="0"/>
        <v>0</v>
      </c>
      <c r="AO80" s="361"/>
      <c r="AP80" s="361"/>
      <c r="AQ80" s="100" t="s">
        <v>76</v>
      </c>
      <c r="AR80" s="101"/>
      <c r="AS80" s="102">
        <v>0</v>
      </c>
      <c r="AT80" s="103">
        <f t="shared" si="1"/>
        <v>0</v>
      </c>
      <c r="AU80" s="104">
        <f>'so20 - SO 20 – KANALIZACE'!P78</f>
        <v>0</v>
      </c>
      <c r="AV80" s="103">
        <f>'so20 - SO 20 – KANALIZACE'!J30</f>
        <v>0</v>
      </c>
      <c r="AW80" s="103">
        <f>'so20 - SO 20 – KANALIZACE'!J31</f>
        <v>0</v>
      </c>
      <c r="AX80" s="103">
        <f>'so20 - SO 20 – KANALIZACE'!J32</f>
        <v>0</v>
      </c>
      <c r="AY80" s="103">
        <f>'so20 - SO 20 – KANALIZACE'!J33</f>
        <v>0</v>
      </c>
      <c r="AZ80" s="103">
        <f>'so20 - SO 20 – KANALIZACE'!F30</f>
        <v>0</v>
      </c>
      <c r="BA80" s="103">
        <f>'so20 - SO 20 – KANALIZACE'!F31</f>
        <v>0</v>
      </c>
      <c r="BB80" s="103">
        <f>'so20 - SO 20 – KANALIZACE'!F32</f>
        <v>0</v>
      </c>
      <c r="BC80" s="103">
        <f>'so20 - SO 20 – KANALIZACE'!F33</f>
        <v>0</v>
      </c>
      <c r="BD80" s="105">
        <f>'so20 - SO 20 – KANALIZACE'!F34</f>
        <v>0</v>
      </c>
      <c r="BT80" s="106" t="s">
        <v>77</v>
      </c>
      <c r="BV80" s="106" t="s">
        <v>72</v>
      </c>
      <c r="BW80" s="106" t="s">
        <v>151</v>
      </c>
      <c r="BX80" s="106" t="s">
        <v>7</v>
      </c>
      <c r="CL80" s="106" t="s">
        <v>21</v>
      </c>
      <c r="CM80" s="106" t="s">
        <v>79</v>
      </c>
    </row>
    <row r="81" spans="1:91" s="5" customFormat="1" ht="14.45" customHeight="1">
      <c r="A81" s="107" t="s">
        <v>80</v>
      </c>
      <c r="B81" s="97"/>
      <c r="C81" s="98"/>
      <c r="D81" s="362" t="s">
        <v>152</v>
      </c>
      <c r="E81" s="362"/>
      <c r="F81" s="362"/>
      <c r="G81" s="362"/>
      <c r="H81" s="362"/>
      <c r="I81" s="99"/>
      <c r="J81" s="362" t="s">
        <v>153</v>
      </c>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0">
        <f>'so21 - SO 21 – VODOVOD'!J27</f>
        <v>0</v>
      </c>
      <c r="AH81" s="361"/>
      <c r="AI81" s="361"/>
      <c r="AJ81" s="361"/>
      <c r="AK81" s="361"/>
      <c r="AL81" s="361"/>
      <c r="AM81" s="361"/>
      <c r="AN81" s="360">
        <f t="shared" si="0"/>
        <v>0</v>
      </c>
      <c r="AO81" s="361"/>
      <c r="AP81" s="361"/>
      <c r="AQ81" s="100" t="s">
        <v>76</v>
      </c>
      <c r="AR81" s="101"/>
      <c r="AS81" s="102">
        <v>0</v>
      </c>
      <c r="AT81" s="103">
        <f t="shared" si="1"/>
        <v>0</v>
      </c>
      <c r="AU81" s="104">
        <f>'so21 - SO 21 – VODOVOD'!P78</f>
        <v>0</v>
      </c>
      <c r="AV81" s="103">
        <f>'so21 - SO 21 – VODOVOD'!J30</f>
        <v>0</v>
      </c>
      <c r="AW81" s="103">
        <f>'so21 - SO 21 – VODOVOD'!J31</f>
        <v>0</v>
      </c>
      <c r="AX81" s="103">
        <f>'so21 - SO 21 – VODOVOD'!J32</f>
        <v>0</v>
      </c>
      <c r="AY81" s="103">
        <f>'so21 - SO 21 – VODOVOD'!J33</f>
        <v>0</v>
      </c>
      <c r="AZ81" s="103">
        <f>'so21 - SO 21 – VODOVOD'!F30</f>
        <v>0</v>
      </c>
      <c r="BA81" s="103">
        <f>'so21 - SO 21 – VODOVOD'!F31</f>
        <v>0</v>
      </c>
      <c r="BB81" s="103">
        <f>'so21 - SO 21 – VODOVOD'!F32</f>
        <v>0</v>
      </c>
      <c r="BC81" s="103">
        <f>'so21 - SO 21 – VODOVOD'!F33</f>
        <v>0</v>
      </c>
      <c r="BD81" s="105">
        <f>'so21 - SO 21 – VODOVOD'!F34</f>
        <v>0</v>
      </c>
      <c r="BT81" s="106" t="s">
        <v>77</v>
      </c>
      <c r="BV81" s="106" t="s">
        <v>72</v>
      </c>
      <c r="BW81" s="106" t="s">
        <v>154</v>
      </c>
      <c r="BX81" s="106" t="s">
        <v>7</v>
      </c>
      <c r="CL81" s="106" t="s">
        <v>21</v>
      </c>
      <c r="CM81" s="106" t="s">
        <v>79</v>
      </c>
    </row>
    <row r="82" spans="1:91" s="5" customFormat="1" ht="42" customHeight="1">
      <c r="A82" s="107" t="s">
        <v>80</v>
      </c>
      <c r="B82" s="97"/>
      <c r="C82" s="98"/>
      <c r="D82" s="362" t="s">
        <v>155</v>
      </c>
      <c r="E82" s="362"/>
      <c r="F82" s="362"/>
      <c r="G82" s="362"/>
      <c r="H82" s="362"/>
      <c r="I82" s="99"/>
      <c r="J82" s="362" t="s">
        <v>156</v>
      </c>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0">
        <f>'so22 - SO 22 – ROZVODY EL...'!J27</f>
        <v>0</v>
      </c>
      <c r="AH82" s="361"/>
      <c r="AI82" s="361"/>
      <c r="AJ82" s="361"/>
      <c r="AK82" s="361"/>
      <c r="AL82" s="361"/>
      <c r="AM82" s="361"/>
      <c r="AN82" s="360">
        <f t="shared" si="0"/>
        <v>0</v>
      </c>
      <c r="AO82" s="361"/>
      <c r="AP82" s="361"/>
      <c r="AQ82" s="100" t="s">
        <v>76</v>
      </c>
      <c r="AR82" s="101"/>
      <c r="AS82" s="102">
        <v>0</v>
      </c>
      <c r="AT82" s="103">
        <f t="shared" si="1"/>
        <v>0</v>
      </c>
      <c r="AU82" s="104">
        <f>'so22 - SO 22 – ROZVODY EL...'!P78</f>
        <v>0</v>
      </c>
      <c r="AV82" s="103">
        <f>'so22 - SO 22 – ROZVODY EL...'!J30</f>
        <v>0</v>
      </c>
      <c r="AW82" s="103">
        <f>'so22 - SO 22 – ROZVODY EL...'!J31</f>
        <v>0</v>
      </c>
      <c r="AX82" s="103">
        <f>'so22 - SO 22 – ROZVODY EL...'!J32</f>
        <v>0</v>
      </c>
      <c r="AY82" s="103">
        <f>'so22 - SO 22 – ROZVODY EL...'!J33</f>
        <v>0</v>
      </c>
      <c r="AZ82" s="103">
        <f>'so22 - SO 22 – ROZVODY EL...'!F30</f>
        <v>0</v>
      </c>
      <c r="BA82" s="103">
        <f>'so22 - SO 22 – ROZVODY EL...'!F31</f>
        <v>0</v>
      </c>
      <c r="BB82" s="103">
        <f>'so22 - SO 22 – ROZVODY EL...'!F32</f>
        <v>0</v>
      </c>
      <c r="BC82" s="103">
        <f>'so22 - SO 22 – ROZVODY EL...'!F33</f>
        <v>0</v>
      </c>
      <c r="BD82" s="105">
        <f>'so22 - SO 22 – ROZVODY EL...'!F34</f>
        <v>0</v>
      </c>
      <c r="BT82" s="106" t="s">
        <v>77</v>
      </c>
      <c r="BV82" s="106" t="s">
        <v>72</v>
      </c>
      <c r="BW82" s="106" t="s">
        <v>157</v>
      </c>
      <c r="BX82" s="106" t="s">
        <v>7</v>
      </c>
      <c r="CL82" s="106" t="s">
        <v>21</v>
      </c>
      <c r="CM82" s="106" t="s">
        <v>79</v>
      </c>
    </row>
    <row r="83" spans="1:91" s="5" customFormat="1" ht="27.95" customHeight="1">
      <c r="A83" s="107" t="s">
        <v>80</v>
      </c>
      <c r="B83" s="97"/>
      <c r="C83" s="98"/>
      <c r="D83" s="362" t="s">
        <v>158</v>
      </c>
      <c r="E83" s="362"/>
      <c r="F83" s="362"/>
      <c r="G83" s="362"/>
      <c r="H83" s="362"/>
      <c r="I83" s="99"/>
      <c r="J83" s="362" t="s">
        <v>159</v>
      </c>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60">
        <f>'so24 - SO 24 – ELEKTRONIC...'!J27</f>
        <v>0</v>
      </c>
      <c r="AH83" s="361"/>
      <c r="AI83" s="361"/>
      <c r="AJ83" s="361"/>
      <c r="AK83" s="361"/>
      <c r="AL83" s="361"/>
      <c r="AM83" s="361"/>
      <c r="AN83" s="360">
        <f t="shared" si="0"/>
        <v>0</v>
      </c>
      <c r="AO83" s="361"/>
      <c r="AP83" s="361"/>
      <c r="AQ83" s="100" t="s">
        <v>76</v>
      </c>
      <c r="AR83" s="101"/>
      <c r="AS83" s="102">
        <v>0</v>
      </c>
      <c r="AT83" s="103">
        <f t="shared" si="1"/>
        <v>0</v>
      </c>
      <c r="AU83" s="104">
        <f>'so24 - SO 24 – ELEKTRONIC...'!P78</f>
        <v>0</v>
      </c>
      <c r="AV83" s="103">
        <f>'so24 - SO 24 – ELEKTRONIC...'!J30</f>
        <v>0</v>
      </c>
      <c r="AW83" s="103">
        <f>'so24 - SO 24 – ELEKTRONIC...'!J31</f>
        <v>0</v>
      </c>
      <c r="AX83" s="103">
        <f>'so24 - SO 24 – ELEKTRONIC...'!J32</f>
        <v>0</v>
      </c>
      <c r="AY83" s="103">
        <f>'so24 - SO 24 – ELEKTRONIC...'!J33</f>
        <v>0</v>
      </c>
      <c r="AZ83" s="103">
        <f>'so24 - SO 24 – ELEKTRONIC...'!F30</f>
        <v>0</v>
      </c>
      <c r="BA83" s="103">
        <f>'so24 - SO 24 – ELEKTRONIC...'!F31</f>
        <v>0</v>
      </c>
      <c r="BB83" s="103">
        <f>'so24 - SO 24 – ELEKTRONIC...'!F32</f>
        <v>0</v>
      </c>
      <c r="BC83" s="103">
        <f>'so24 - SO 24 – ELEKTRONIC...'!F33</f>
        <v>0</v>
      </c>
      <c r="BD83" s="105">
        <f>'so24 - SO 24 – ELEKTRONIC...'!F34</f>
        <v>0</v>
      </c>
      <c r="BT83" s="106" t="s">
        <v>77</v>
      </c>
      <c r="BV83" s="106" t="s">
        <v>72</v>
      </c>
      <c r="BW83" s="106" t="s">
        <v>160</v>
      </c>
      <c r="BX83" s="106" t="s">
        <v>7</v>
      </c>
      <c r="CL83" s="106" t="s">
        <v>21</v>
      </c>
      <c r="CM83" s="106" t="s">
        <v>79</v>
      </c>
    </row>
    <row r="84" spans="1:91" s="5" customFormat="1" ht="14.45" customHeight="1">
      <c r="A84" s="107" t="s">
        <v>80</v>
      </c>
      <c r="B84" s="97"/>
      <c r="C84" s="98"/>
      <c r="D84" s="362" t="s">
        <v>161</v>
      </c>
      <c r="E84" s="362"/>
      <c r="F84" s="362"/>
      <c r="G84" s="362"/>
      <c r="H84" s="362"/>
      <c r="I84" s="99"/>
      <c r="J84" s="362" t="s">
        <v>162</v>
      </c>
      <c r="K84" s="362"/>
      <c r="L84" s="362"/>
      <c r="M84" s="362"/>
      <c r="N84" s="362"/>
      <c r="O84" s="362"/>
      <c r="P84" s="362"/>
      <c r="Q84" s="362"/>
      <c r="R84" s="362"/>
      <c r="S84" s="362"/>
      <c r="T84" s="362"/>
      <c r="U84" s="362"/>
      <c r="V84" s="362"/>
      <c r="W84" s="362"/>
      <c r="X84" s="362"/>
      <c r="Y84" s="362"/>
      <c r="Z84" s="362"/>
      <c r="AA84" s="362"/>
      <c r="AB84" s="362"/>
      <c r="AC84" s="362"/>
      <c r="AD84" s="362"/>
      <c r="AE84" s="362"/>
      <c r="AF84" s="362"/>
      <c r="AG84" s="360">
        <f>'ps01 - PS 01 - TECHNOLOGIE'!J27</f>
        <v>0</v>
      </c>
      <c r="AH84" s="361"/>
      <c r="AI84" s="361"/>
      <c r="AJ84" s="361"/>
      <c r="AK84" s="361"/>
      <c r="AL84" s="361"/>
      <c r="AM84" s="361"/>
      <c r="AN84" s="360">
        <f t="shared" si="0"/>
        <v>0</v>
      </c>
      <c r="AO84" s="361"/>
      <c r="AP84" s="361"/>
      <c r="AQ84" s="100" t="s">
        <v>76</v>
      </c>
      <c r="AR84" s="101"/>
      <c r="AS84" s="102">
        <v>0</v>
      </c>
      <c r="AT84" s="103">
        <f t="shared" si="1"/>
        <v>0</v>
      </c>
      <c r="AU84" s="104">
        <f>'ps01 - PS 01 - TECHNOLOGIE'!P78</f>
        <v>0</v>
      </c>
      <c r="AV84" s="103">
        <f>'ps01 - PS 01 - TECHNOLOGIE'!J30</f>
        <v>0</v>
      </c>
      <c r="AW84" s="103">
        <f>'ps01 - PS 01 - TECHNOLOGIE'!J31</f>
        <v>0</v>
      </c>
      <c r="AX84" s="103">
        <f>'ps01 - PS 01 - TECHNOLOGIE'!J32</f>
        <v>0</v>
      </c>
      <c r="AY84" s="103">
        <f>'ps01 - PS 01 - TECHNOLOGIE'!J33</f>
        <v>0</v>
      </c>
      <c r="AZ84" s="103">
        <f>'ps01 - PS 01 - TECHNOLOGIE'!F30</f>
        <v>0</v>
      </c>
      <c r="BA84" s="103">
        <f>'ps01 - PS 01 - TECHNOLOGIE'!F31</f>
        <v>0</v>
      </c>
      <c r="BB84" s="103">
        <f>'ps01 - PS 01 - TECHNOLOGIE'!F32</f>
        <v>0</v>
      </c>
      <c r="BC84" s="103">
        <f>'ps01 - PS 01 - TECHNOLOGIE'!F33</f>
        <v>0</v>
      </c>
      <c r="BD84" s="105">
        <f>'ps01 - PS 01 - TECHNOLOGIE'!F34</f>
        <v>0</v>
      </c>
      <c r="BT84" s="106" t="s">
        <v>77</v>
      </c>
      <c r="BV84" s="106" t="s">
        <v>72</v>
      </c>
      <c r="BW84" s="106" t="s">
        <v>163</v>
      </c>
      <c r="BX84" s="106" t="s">
        <v>7</v>
      </c>
      <c r="CL84" s="106" t="s">
        <v>21</v>
      </c>
      <c r="CM84" s="106" t="s">
        <v>79</v>
      </c>
    </row>
    <row r="85" spans="1:91" s="5" customFormat="1" ht="27.95" customHeight="1">
      <c r="A85" s="107" t="s">
        <v>80</v>
      </c>
      <c r="B85" s="97"/>
      <c r="C85" s="98"/>
      <c r="D85" s="362" t="s">
        <v>164</v>
      </c>
      <c r="E85" s="362"/>
      <c r="F85" s="362"/>
      <c r="G85" s="362"/>
      <c r="H85" s="362"/>
      <c r="I85" s="99"/>
      <c r="J85" s="362" t="s">
        <v>165</v>
      </c>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0">
        <f>'vrn - Vedlejší a ostatní ...'!J27</f>
        <v>0</v>
      </c>
      <c r="AH85" s="361"/>
      <c r="AI85" s="361"/>
      <c r="AJ85" s="361"/>
      <c r="AK85" s="361"/>
      <c r="AL85" s="361"/>
      <c r="AM85" s="361"/>
      <c r="AN85" s="360">
        <f t="shared" si="0"/>
        <v>0</v>
      </c>
      <c r="AO85" s="361"/>
      <c r="AP85" s="361"/>
      <c r="AQ85" s="100" t="s">
        <v>76</v>
      </c>
      <c r="AR85" s="101"/>
      <c r="AS85" s="117">
        <v>0</v>
      </c>
      <c r="AT85" s="118">
        <f t="shared" si="1"/>
        <v>0</v>
      </c>
      <c r="AU85" s="119">
        <f>'vrn - Vedlejší a ostatní ...'!P82</f>
        <v>0</v>
      </c>
      <c r="AV85" s="118">
        <f>'vrn - Vedlejší a ostatní ...'!J30</f>
        <v>0</v>
      </c>
      <c r="AW85" s="118">
        <f>'vrn - Vedlejší a ostatní ...'!J31</f>
        <v>0</v>
      </c>
      <c r="AX85" s="118">
        <f>'vrn - Vedlejší a ostatní ...'!J32</f>
        <v>0</v>
      </c>
      <c r="AY85" s="118">
        <f>'vrn - Vedlejší a ostatní ...'!J33</f>
        <v>0</v>
      </c>
      <c r="AZ85" s="118">
        <f>'vrn - Vedlejší a ostatní ...'!F30</f>
        <v>0</v>
      </c>
      <c r="BA85" s="118">
        <f>'vrn - Vedlejší a ostatní ...'!F31</f>
        <v>0</v>
      </c>
      <c r="BB85" s="118">
        <f>'vrn - Vedlejší a ostatní ...'!F32</f>
        <v>0</v>
      </c>
      <c r="BC85" s="118">
        <f>'vrn - Vedlejší a ostatní ...'!F33</f>
        <v>0</v>
      </c>
      <c r="BD85" s="120">
        <f>'vrn - Vedlejší a ostatní ...'!F34</f>
        <v>0</v>
      </c>
      <c r="BT85" s="106" t="s">
        <v>77</v>
      </c>
      <c r="BV85" s="106" t="s">
        <v>72</v>
      </c>
      <c r="BW85" s="106" t="s">
        <v>166</v>
      </c>
      <c r="BX85" s="106" t="s">
        <v>7</v>
      </c>
      <c r="CL85" s="106" t="s">
        <v>21</v>
      </c>
      <c r="CM85" s="106" t="s">
        <v>79</v>
      </c>
    </row>
    <row r="86" spans="2:44" s="1" customFormat="1" ht="30" customHeight="1">
      <c r="B86" s="42"/>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2"/>
    </row>
    <row r="87" spans="2:44" s="1" customFormat="1" ht="6.95" customHeight="1">
      <c r="B87" s="57"/>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62"/>
    </row>
  </sheetData>
  <sheetProtection algorithmName="SHA-512" hashValue="8I02DLwEbwqkvoIig0ri/dZyKRUZrYZhxXbg+QqMxWOXK+DYh+ejSLH6KXKbF5p4tlH0JGY0TcabM5P/4su57w==" saltValue="TgesKDAaGqYIW7LM5vOs9JHPL7DA3Cg0pd886gSc8aUOZzo3kStccUp9d0hRdmGjXcCEDtFCKKJUOzBHdvrPnQ==" spinCount="100000" sheet="1" objects="1" scenarios="1" formatColumns="0" formatRows="0"/>
  <mergeCells count="17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E54:I54"/>
    <mergeCell ref="K54:AF54"/>
    <mergeCell ref="AN55:AP55"/>
    <mergeCell ref="AG55:AM55"/>
    <mergeCell ref="E55:I55"/>
    <mergeCell ref="K55:AF55"/>
    <mergeCell ref="AN56:AP56"/>
    <mergeCell ref="AG56:AM56"/>
    <mergeCell ref="E56:I56"/>
    <mergeCell ref="K56:AF56"/>
    <mergeCell ref="AN57:AP57"/>
    <mergeCell ref="AG57:AM57"/>
    <mergeCell ref="E57:I57"/>
    <mergeCell ref="K57:AF57"/>
    <mergeCell ref="AN58:AP58"/>
    <mergeCell ref="AG58:AM58"/>
    <mergeCell ref="D58:H58"/>
    <mergeCell ref="J58:AF58"/>
    <mergeCell ref="AN59:AP59"/>
    <mergeCell ref="AG59:AM59"/>
    <mergeCell ref="E59:I59"/>
    <mergeCell ref="K59:AF59"/>
    <mergeCell ref="AN60:AP60"/>
    <mergeCell ref="AG60:AM60"/>
    <mergeCell ref="E60:I60"/>
    <mergeCell ref="K60:AF60"/>
    <mergeCell ref="AN61:AP61"/>
    <mergeCell ref="AG61:AM61"/>
    <mergeCell ref="E61:I61"/>
    <mergeCell ref="K61:AF61"/>
    <mergeCell ref="AN62:AP62"/>
    <mergeCell ref="AG62:AM62"/>
    <mergeCell ref="D62:H62"/>
    <mergeCell ref="J62:AF62"/>
    <mergeCell ref="AN63:AP63"/>
    <mergeCell ref="AG63:AM63"/>
    <mergeCell ref="E63:I63"/>
    <mergeCell ref="K63:AF63"/>
    <mergeCell ref="AN64:AP64"/>
    <mergeCell ref="AG64:AM64"/>
    <mergeCell ref="E64:I64"/>
    <mergeCell ref="K64:AF64"/>
    <mergeCell ref="AN65:AP65"/>
    <mergeCell ref="AG65:AM65"/>
    <mergeCell ref="E65:I65"/>
    <mergeCell ref="K65:AF65"/>
    <mergeCell ref="AN66:AP66"/>
    <mergeCell ref="AG66:AM66"/>
    <mergeCell ref="D66:H66"/>
    <mergeCell ref="J66:AF66"/>
    <mergeCell ref="AN67:AP67"/>
    <mergeCell ref="AG67:AM67"/>
    <mergeCell ref="E67:I67"/>
    <mergeCell ref="K67:AF67"/>
    <mergeCell ref="AN68:AP68"/>
    <mergeCell ref="AG68:AM68"/>
    <mergeCell ref="E68:I68"/>
    <mergeCell ref="K68:AF68"/>
    <mergeCell ref="AN69:AP69"/>
    <mergeCell ref="AG69:AM69"/>
    <mergeCell ref="E69:I69"/>
    <mergeCell ref="K69:AF69"/>
    <mergeCell ref="AN70:AP70"/>
    <mergeCell ref="AG70:AM70"/>
    <mergeCell ref="D70:H70"/>
    <mergeCell ref="J70:AF70"/>
    <mergeCell ref="AN71:AP71"/>
    <mergeCell ref="AG71:AM71"/>
    <mergeCell ref="E71:I71"/>
    <mergeCell ref="K71:AF71"/>
    <mergeCell ref="AN72:AP72"/>
    <mergeCell ref="AG72:AM72"/>
    <mergeCell ref="D72:H72"/>
    <mergeCell ref="J72:AF72"/>
    <mergeCell ref="AN73:AP73"/>
    <mergeCell ref="AG73:AM73"/>
    <mergeCell ref="E73:I73"/>
    <mergeCell ref="K73:AF73"/>
    <mergeCell ref="AN74:AP74"/>
    <mergeCell ref="AG74:AM74"/>
    <mergeCell ref="D74:H74"/>
    <mergeCell ref="J74:AF74"/>
    <mergeCell ref="AN75:AP75"/>
    <mergeCell ref="AG75:AM75"/>
    <mergeCell ref="D75:H75"/>
    <mergeCell ref="J75:AF75"/>
    <mergeCell ref="AG80:AM80"/>
    <mergeCell ref="D80:H80"/>
    <mergeCell ref="J80:AF80"/>
    <mergeCell ref="AN81:AP81"/>
    <mergeCell ref="AG81:AM81"/>
    <mergeCell ref="D81:H81"/>
    <mergeCell ref="J81:AF81"/>
    <mergeCell ref="AN76:AP76"/>
    <mergeCell ref="AG76:AM76"/>
    <mergeCell ref="D76:H76"/>
    <mergeCell ref="J76:AF76"/>
    <mergeCell ref="AN77:AP77"/>
    <mergeCell ref="AG77:AM77"/>
    <mergeCell ref="D77:H77"/>
    <mergeCell ref="J77:AF77"/>
    <mergeCell ref="AN78:AP78"/>
    <mergeCell ref="AG78:AM78"/>
    <mergeCell ref="E78:I78"/>
    <mergeCell ref="K78:AF78"/>
    <mergeCell ref="AN85:AP85"/>
    <mergeCell ref="AG85:AM85"/>
    <mergeCell ref="D85:H85"/>
    <mergeCell ref="J85:AF85"/>
    <mergeCell ref="AG51:AM51"/>
    <mergeCell ref="AN51:AP51"/>
    <mergeCell ref="AR2:BE2"/>
    <mergeCell ref="AN82:AP82"/>
    <mergeCell ref="AG82:AM82"/>
    <mergeCell ref="D82:H82"/>
    <mergeCell ref="J82:AF82"/>
    <mergeCell ref="AN83:AP83"/>
    <mergeCell ref="AG83:AM83"/>
    <mergeCell ref="D83:H83"/>
    <mergeCell ref="J83:AF83"/>
    <mergeCell ref="AN84:AP84"/>
    <mergeCell ref="AG84:AM84"/>
    <mergeCell ref="D84:H84"/>
    <mergeCell ref="J84:AF84"/>
    <mergeCell ref="AN79:AP79"/>
    <mergeCell ref="AG79:AM79"/>
    <mergeCell ref="E79:I79"/>
    <mergeCell ref="K79:AF79"/>
    <mergeCell ref="AN80:AP80"/>
  </mergeCells>
  <hyperlinks>
    <hyperlink ref="K1:S1" location="C2" display="1) Rekapitulace stavby"/>
    <hyperlink ref="W1:AI1" location="C51" display="2) Rekapitulace objektů stavby a soupisů prací"/>
    <hyperlink ref="A53" location="'stav - Stavební část'!C2" display="/"/>
    <hyperlink ref="A54" location="'zti - ZDRAVOTNĚ TECHNICKÉ...'!C2" display="/"/>
    <hyperlink ref="A55" location="'el - Elektroinstalace'!C2" display="/"/>
    <hyperlink ref="A56" location="'MaR - Měření a regulace'!C2" display="/"/>
    <hyperlink ref="A57" location="'vzd - Vzduchotechnika'!C2" display="/"/>
    <hyperlink ref="A59" location="'brod - Brodítka - část nerez'!C2" display="/"/>
    <hyperlink ref="A60" location="'nerez - Víceúčelový venko...'!C2" display="/"/>
    <hyperlink ref="A61" location="'stav pd - Stavební práce ...'!C2" display="/"/>
    <hyperlink ref="A63" location="'brod - Brodítka - část nerez_01'!C2" display="/"/>
    <hyperlink ref="A64" location="'nerez - Dětský venkovní n...'!C2" display="/"/>
    <hyperlink ref="A65" location="'stav pd - Stavební práce ..._01'!C2" display="/"/>
    <hyperlink ref="A67" location="'stav - Stavební část_01'!C2" display="/"/>
    <hyperlink ref="A68" location="'el - Elektroinstalace_01'!C2" display="/"/>
    <hyperlink ref="A69" location="'vzd - Vzduchotechnika_01'!C2" display="/"/>
    <hyperlink ref="A71" location="'stav - Stavební část_02'!C2" display="/"/>
    <hyperlink ref="A73" location="'stav - Stavební část_03'!C2" display="/"/>
    <hyperlink ref="A74" location="'so10 - SO 10 – PŘÍPRAVA Ú...'!C2" display="/"/>
    <hyperlink ref="A75" location="'so11 - SO 11 – ZPEVNĚNÉ P...'!C2" display="/"/>
    <hyperlink ref="A76" location="'so12 - SO 12 – OPLOCENÍ'!C2" display="/"/>
    <hyperlink ref="A78" location="'mob - Mobiliář'!C2" display="/"/>
    <hyperlink ref="A79" location="'su - Sadové úpravy'!C2" display="/"/>
    <hyperlink ref="A80" location="'so20 - SO 20 – KANALIZACE'!C2" display="/"/>
    <hyperlink ref="A81" location="'so21 - SO 21 – VODOVOD'!C2" display="/"/>
    <hyperlink ref="A82" location="'so22 - SO 22 – ROZVODY EL...'!C2" display="/"/>
    <hyperlink ref="A83" location="'so24 - SO 24 – ELEKTRONIC...'!C2" display="/"/>
    <hyperlink ref="A84" location="'ps01 - PS 01 - TECHNOLOGIE'!C2" display="/"/>
    <hyperlink ref="A85" location="'vr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1"/>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112</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2250</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2010</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ROUND(SUM(BE84:BE90),2)</f>
        <v>0</v>
      </c>
      <c r="G32" s="43"/>
      <c r="H32" s="43"/>
      <c r="I32" s="143">
        <v>0.21</v>
      </c>
      <c r="J32" s="142">
        <f>ROUND(ROUND((SUM(BE84:BE90)),2)*I32,2)</f>
        <v>0</v>
      </c>
      <c r="K32" s="46"/>
    </row>
    <row r="33" spans="2:11" s="1" customFormat="1" ht="14.45" customHeight="1">
      <c r="B33" s="42"/>
      <c r="C33" s="43"/>
      <c r="D33" s="43"/>
      <c r="E33" s="50" t="s">
        <v>42</v>
      </c>
      <c r="F33" s="142">
        <f>ROUND(SUM(BF84:BF90),2)</f>
        <v>0</v>
      </c>
      <c r="G33" s="43"/>
      <c r="H33" s="43"/>
      <c r="I33" s="143">
        <v>0.15</v>
      </c>
      <c r="J33" s="142">
        <f>ROUND(ROUND((SUM(BF84:BF90)),2)*I33,2)</f>
        <v>0</v>
      </c>
      <c r="K33" s="46"/>
    </row>
    <row r="34" spans="2:11" s="1" customFormat="1" ht="14.45" customHeight="1" hidden="1">
      <c r="B34" s="42"/>
      <c r="C34" s="43"/>
      <c r="D34" s="43"/>
      <c r="E34" s="50" t="s">
        <v>43</v>
      </c>
      <c r="F34" s="142">
        <f>ROUND(SUM(BG84:BG90),2)</f>
        <v>0</v>
      </c>
      <c r="G34" s="43"/>
      <c r="H34" s="43"/>
      <c r="I34" s="143">
        <v>0.21</v>
      </c>
      <c r="J34" s="142">
        <v>0</v>
      </c>
      <c r="K34" s="46"/>
    </row>
    <row r="35" spans="2:11" s="1" customFormat="1" ht="14.45" customHeight="1" hidden="1">
      <c r="B35" s="42"/>
      <c r="C35" s="43"/>
      <c r="D35" s="43"/>
      <c r="E35" s="50" t="s">
        <v>44</v>
      </c>
      <c r="F35" s="142">
        <f>ROUND(SUM(BH84:BH90),2)</f>
        <v>0</v>
      </c>
      <c r="G35" s="43"/>
      <c r="H35" s="43"/>
      <c r="I35" s="143">
        <v>0.15</v>
      </c>
      <c r="J35" s="142">
        <v>0</v>
      </c>
      <c r="K35" s="46"/>
    </row>
    <row r="36" spans="2:11" s="1" customFormat="1" ht="14.45" customHeight="1" hidden="1">
      <c r="B36" s="42"/>
      <c r="C36" s="43"/>
      <c r="D36" s="43"/>
      <c r="E36" s="50" t="s">
        <v>45</v>
      </c>
      <c r="F36" s="142">
        <f>ROUND(SUM(BI84:BI90),2)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2250</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brod - Brodítka - část nerez</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2250</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brod - Brodítka - část nerez</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SUM(P87:P90)</f>
        <v>0</v>
      </c>
      <c r="Q86" s="198"/>
      <c r="R86" s="199">
        <f>SUM(R87:R90)</f>
        <v>0</v>
      </c>
      <c r="S86" s="198"/>
      <c r="T86" s="200">
        <f>SUM(T87:T90)</f>
        <v>0</v>
      </c>
      <c r="AR86" s="201" t="s">
        <v>77</v>
      </c>
      <c r="AT86" s="202" t="s">
        <v>69</v>
      </c>
      <c r="AU86" s="202" t="s">
        <v>77</v>
      </c>
      <c r="AY86" s="201" t="s">
        <v>314</v>
      </c>
      <c r="BK86" s="203">
        <f>SUM(BK87:BK90)</f>
        <v>0</v>
      </c>
    </row>
    <row r="87" spans="2:65" s="1" customFormat="1" ht="23.1" customHeight="1">
      <c r="B87" s="42"/>
      <c r="C87" s="206" t="s">
        <v>77</v>
      </c>
      <c r="D87" s="206" t="s">
        <v>316</v>
      </c>
      <c r="E87" s="207" t="s">
        <v>1999</v>
      </c>
      <c r="F87" s="208" t="s">
        <v>2011</v>
      </c>
      <c r="G87" s="209" t="s">
        <v>490</v>
      </c>
      <c r="H87" s="210">
        <v>2</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2251</v>
      </c>
    </row>
    <row r="88" spans="2:47" s="1" customFormat="1" ht="27">
      <c r="B88" s="42"/>
      <c r="C88" s="64"/>
      <c r="D88" s="218" t="s">
        <v>323</v>
      </c>
      <c r="E88" s="64"/>
      <c r="F88" s="219" t="s">
        <v>2011</v>
      </c>
      <c r="G88" s="64"/>
      <c r="H88" s="64"/>
      <c r="I88" s="175"/>
      <c r="J88" s="64"/>
      <c r="K88" s="64"/>
      <c r="L88" s="62"/>
      <c r="M88" s="220"/>
      <c r="N88" s="43"/>
      <c r="O88" s="43"/>
      <c r="P88" s="43"/>
      <c r="Q88" s="43"/>
      <c r="R88" s="43"/>
      <c r="S88" s="43"/>
      <c r="T88" s="79"/>
      <c r="AT88" s="25" t="s">
        <v>323</v>
      </c>
      <c r="AU88" s="25" t="s">
        <v>79</v>
      </c>
    </row>
    <row r="89" spans="2:65" s="1" customFormat="1" ht="23.1" customHeight="1">
      <c r="B89" s="42"/>
      <c r="C89" s="206" t="s">
        <v>79</v>
      </c>
      <c r="D89" s="206" t="s">
        <v>316</v>
      </c>
      <c r="E89" s="207" t="s">
        <v>2013</v>
      </c>
      <c r="F89" s="208" t="s">
        <v>2014</v>
      </c>
      <c r="G89" s="209" t="s">
        <v>490</v>
      </c>
      <c r="H89" s="210">
        <v>1</v>
      </c>
      <c r="I89" s="211"/>
      <c r="J89" s="212">
        <f>ROUND(I89*H89,2)</f>
        <v>0</v>
      </c>
      <c r="K89" s="208" t="s">
        <v>21</v>
      </c>
      <c r="L89" s="62"/>
      <c r="M89" s="213" t="s">
        <v>21</v>
      </c>
      <c r="N89" s="214" t="s">
        <v>41</v>
      </c>
      <c r="O89" s="43"/>
      <c r="P89" s="215">
        <f>O89*H89</f>
        <v>0</v>
      </c>
      <c r="Q89" s="215">
        <v>0</v>
      </c>
      <c r="R89" s="215">
        <f>Q89*H89</f>
        <v>0</v>
      </c>
      <c r="S89" s="215">
        <v>0</v>
      </c>
      <c r="T89" s="216">
        <f>S89*H89</f>
        <v>0</v>
      </c>
      <c r="AR89" s="25" t="s">
        <v>321</v>
      </c>
      <c r="AT89" s="25" t="s">
        <v>316</v>
      </c>
      <c r="AU89" s="25" t="s">
        <v>79</v>
      </c>
      <c r="AY89" s="25" t="s">
        <v>314</v>
      </c>
      <c r="BE89" s="217">
        <f>IF(N89="základní",J89,0)</f>
        <v>0</v>
      </c>
      <c r="BF89" s="217">
        <f>IF(N89="snížená",J89,0)</f>
        <v>0</v>
      </c>
      <c r="BG89" s="217">
        <f>IF(N89="zákl. přenesená",J89,0)</f>
        <v>0</v>
      </c>
      <c r="BH89" s="217">
        <f>IF(N89="sníž. přenesená",J89,0)</f>
        <v>0</v>
      </c>
      <c r="BI89" s="217">
        <f>IF(N89="nulová",J89,0)</f>
        <v>0</v>
      </c>
      <c r="BJ89" s="25" t="s">
        <v>77</v>
      </c>
      <c r="BK89" s="217">
        <f>ROUND(I89*H89,2)</f>
        <v>0</v>
      </c>
      <c r="BL89" s="25" t="s">
        <v>321</v>
      </c>
      <c r="BM89" s="25" t="s">
        <v>2252</v>
      </c>
    </row>
    <row r="90" spans="2:47" s="1" customFormat="1" ht="27">
      <c r="B90" s="42"/>
      <c r="C90" s="64"/>
      <c r="D90" s="218" t="s">
        <v>323</v>
      </c>
      <c r="E90" s="64"/>
      <c r="F90" s="219" t="s">
        <v>2011</v>
      </c>
      <c r="G90" s="64"/>
      <c r="H90" s="64"/>
      <c r="I90" s="175"/>
      <c r="J90" s="64"/>
      <c r="K90" s="64"/>
      <c r="L90" s="62"/>
      <c r="M90" s="275"/>
      <c r="N90" s="276"/>
      <c r="O90" s="276"/>
      <c r="P90" s="276"/>
      <c r="Q90" s="276"/>
      <c r="R90" s="276"/>
      <c r="S90" s="276"/>
      <c r="T90" s="277"/>
      <c r="AT90" s="25" t="s">
        <v>323</v>
      </c>
      <c r="AU90" s="25" t="s">
        <v>79</v>
      </c>
    </row>
    <row r="91" spans="2:12" s="1" customFormat="1" ht="6.95" customHeight="1">
      <c r="B91" s="57"/>
      <c r="C91" s="58"/>
      <c r="D91" s="58"/>
      <c r="E91" s="58"/>
      <c r="F91" s="58"/>
      <c r="G91" s="58"/>
      <c r="H91" s="58"/>
      <c r="I91" s="151"/>
      <c r="J91" s="58"/>
      <c r="K91" s="58"/>
      <c r="L91" s="62"/>
    </row>
  </sheetData>
  <sheetProtection algorithmName="SHA-512" hashValue="EZfPl0u5hCqWywWClhrTWKXRDUJlJndafTp2PBhRGcHnE6S+wcp5TLX8UqOYIvHgF6QHs3n/Xy/UwfkCXOA29w==" saltValue="cbvPVaEvQXc/NufH6/TWhiJXh83Y4gc3xWUpF1H4p71qChPVExfL1pUPN0mnx/p0M6pauHyrsc2Ptapdkkm/3g==" spinCount="100000" sheet="1" objects="1" scenarios="1" formatColumns="0" formatRows="0" autoFilter="0"/>
  <autoFilter ref="C83:K90"/>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114</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2250</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2253</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ROUND(SUM(BE84:BE88),2)</f>
        <v>0</v>
      </c>
      <c r="G32" s="43"/>
      <c r="H32" s="43"/>
      <c r="I32" s="143">
        <v>0.21</v>
      </c>
      <c r="J32" s="142">
        <f>ROUND(ROUND((SUM(BE84:BE88)),2)*I32,2)</f>
        <v>0</v>
      </c>
      <c r="K32" s="46"/>
    </row>
    <row r="33" spans="2:11" s="1" customFormat="1" ht="14.45" customHeight="1">
      <c r="B33" s="42"/>
      <c r="C33" s="43"/>
      <c r="D33" s="43"/>
      <c r="E33" s="50" t="s">
        <v>42</v>
      </c>
      <c r="F33" s="142">
        <f>ROUND(SUM(BF84:BF88),2)</f>
        <v>0</v>
      </c>
      <c r="G33" s="43"/>
      <c r="H33" s="43"/>
      <c r="I33" s="143">
        <v>0.15</v>
      </c>
      <c r="J33" s="142">
        <f>ROUND(ROUND((SUM(BF84:BF88)),2)*I33,2)</f>
        <v>0</v>
      </c>
      <c r="K33" s="46"/>
    </row>
    <row r="34" spans="2:11" s="1" customFormat="1" ht="14.45" customHeight="1" hidden="1">
      <c r="B34" s="42"/>
      <c r="C34" s="43"/>
      <c r="D34" s="43"/>
      <c r="E34" s="50" t="s">
        <v>43</v>
      </c>
      <c r="F34" s="142">
        <f>ROUND(SUM(BG84:BG88),2)</f>
        <v>0</v>
      </c>
      <c r="G34" s="43"/>
      <c r="H34" s="43"/>
      <c r="I34" s="143">
        <v>0.21</v>
      </c>
      <c r="J34" s="142">
        <v>0</v>
      </c>
      <c r="K34" s="46"/>
    </row>
    <row r="35" spans="2:11" s="1" customFormat="1" ht="14.45" customHeight="1" hidden="1">
      <c r="B35" s="42"/>
      <c r="C35" s="43"/>
      <c r="D35" s="43"/>
      <c r="E35" s="50" t="s">
        <v>44</v>
      </c>
      <c r="F35" s="142">
        <f>ROUND(SUM(BH84:BH88),2)</f>
        <v>0</v>
      </c>
      <c r="G35" s="43"/>
      <c r="H35" s="43"/>
      <c r="I35" s="143">
        <v>0.15</v>
      </c>
      <c r="J35" s="142">
        <v>0</v>
      </c>
      <c r="K35" s="46"/>
    </row>
    <row r="36" spans="2:11" s="1" customFormat="1" ht="14.45" customHeight="1" hidden="1">
      <c r="B36" s="42"/>
      <c r="C36" s="43"/>
      <c r="D36" s="43"/>
      <c r="E36" s="50" t="s">
        <v>45</v>
      </c>
      <c r="F36" s="142">
        <f>ROUND(SUM(BI84:BI88),2)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2250</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nerez - Dětský venkovní nerezový bazén - část nerez</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2250</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nerez - Dětský venkovní nerezový bazén - část nerez</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SUM(P87:P88)</f>
        <v>0</v>
      </c>
      <c r="Q86" s="198"/>
      <c r="R86" s="199">
        <f>SUM(R87:R88)</f>
        <v>0</v>
      </c>
      <c r="S86" s="198"/>
      <c r="T86" s="200">
        <f>SUM(T87:T88)</f>
        <v>0</v>
      </c>
      <c r="AR86" s="201" t="s">
        <v>77</v>
      </c>
      <c r="AT86" s="202" t="s">
        <v>69</v>
      </c>
      <c r="AU86" s="202" t="s">
        <v>77</v>
      </c>
      <c r="AY86" s="201" t="s">
        <v>314</v>
      </c>
      <c r="BK86" s="203">
        <f>SUM(BK87:BK88)</f>
        <v>0</v>
      </c>
    </row>
    <row r="87" spans="2:65" s="1" customFormat="1" ht="23.1" customHeight="1">
      <c r="B87" s="42"/>
      <c r="C87" s="206" t="s">
        <v>77</v>
      </c>
      <c r="D87" s="206" t="s">
        <v>316</v>
      </c>
      <c r="E87" s="207" t="s">
        <v>2254</v>
      </c>
      <c r="F87" s="208" t="s">
        <v>2255</v>
      </c>
      <c r="G87" s="209" t="s">
        <v>848</v>
      </c>
      <c r="H87" s="210">
        <v>1</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2256</v>
      </c>
    </row>
    <row r="88" spans="2:47" s="1" customFormat="1" ht="13.5">
      <c r="B88" s="42"/>
      <c r="C88" s="64"/>
      <c r="D88" s="218" t="s">
        <v>323</v>
      </c>
      <c r="E88" s="64"/>
      <c r="F88" s="219" t="s">
        <v>2255</v>
      </c>
      <c r="G88" s="64"/>
      <c r="H88" s="64"/>
      <c r="I88" s="175"/>
      <c r="J88" s="64"/>
      <c r="K88" s="64"/>
      <c r="L88" s="62"/>
      <c r="M88" s="275"/>
      <c r="N88" s="276"/>
      <c r="O88" s="276"/>
      <c r="P88" s="276"/>
      <c r="Q88" s="276"/>
      <c r="R88" s="276"/>
      <c r="S88" s="276"/>
      <c r="T88" s="277"/>
      <c r="AT88" s="25" t="s">
        <v>323</v>
      </c>
      <c r="AU88" s="25" t="s">
        <v>79</v>
      </c>
    </row>
    <row r="89" spans="2:12" s="1" customFormat="1" ht="6.95" customHeight="1">
      <c r="B89" s="57"/>
      <c r="C89" s="58"/>
      <c r="D89" s="58"/>
      <c r="E89" s="58"/>
      <c r="F89" s="58"/>
      <c r="G89" s="58"/>
      <c r="H89" s="58"/>
      <c r="I89" s="151"/>
      <c r="J89" s="58"/>
      <c r="K89" s="58"/>
      <c r="L89" s="62"/>
    </row>
  </sheetData>
  <sheetProtection algorithmName="SHA-512" hashValue="I9Rwz9HI96urRT7jizftGVgtYzeMdnaXWoE/nwI2MQVFGKFl3tR9+ohkG+BHn+Xhk/3Sg/t6keqJcm5gJtVASw==" saltValue="9gM4MOJloLcnJU2aJgqMLFDmsJAF9qK6kvPxHiDQBe5MvfjVS/gak+KuqFLgKvl8CMTFYkWfUe2/ePMfkHXRGg==" spinCount="100000" sheet="1" objects="1" scenarios="1" formatColumns="0" formatRows="0" autoFilter="0"/>
  <autoFilter ref="C83:K88"/>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7"/>
  <sheetViews>
    <sheetView showGridLines="0" workbookViewId="0" topLeftCell="A1">
      <pane ySplit="1" topLeftCell="A2" activePane="bottomLeft" state="frozen"/>
      <selection pane="bottomLeft" activeCell="G13" sqref="G13"/>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1.660156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116</v>
      </c>
      <c r="AZ2" s="126" t="s">
        <v>2257</v>
      </c>
      <c r="BA2" s="126" t="s">
        <v>21</v>
      </c>
      <c r="BB2" s="126" t="s">
        <v>21</v>
      </c>
      <c r="BC2" s="126" t="s">
        <v>2258</v>
      </c>
      <c r="BD2" s="126" t="s">
        <v>79</v>
      </c>
    </row>
    <row r="3" spans="2:56" ht="6.95" customHeight="1">
      <c r="B3" s="26"/>
      <c r="C3" s="27"/>
      <c r="D3" s="27"/>
      <c r="E3" s="27"/>
      <c r="F3" s="27"/>
      <c r="G3" s="27"/>
      <c r="H3" s="27"/>
      <c r="I3" s="127"/>
      <c r="J3" s="27"/>
      <c r="K3" s="28"/>
      <c r="AT3" s="25" t="s">
        <v>79</v>
      </c>
      <c r="AZ3" s="126" t="s">
        <v>245</v>
      </c>
      <c r="BA3" s="126" t="s">
        <v>21</v>
      </c>
      <c r="BB3" s="126" t="s">
        <v>21</v>
      </c>
      <c r="BC3" s="126" t="s">
        <v>2259</v>
      </c>
      <c r="BD3" s="126" t="s">
        <v>79</v>
      </c>
    </row>
    <row r="4" spans="2:56" ht="36.95" customHeight="1">
      <c r="B4" s="29"/>
      <c r="C4" s="30"/>
      <c r="D4" s="31" t="s">
        <v>176</v>
      </c>
      <c r="E4" s="30"/>
      <c r="F4" s="30"/>
      <c r="G4" s="30"/>
      <c r="H4" s="30"/>
      <c r="I4" s="128"/>
      <c r="J4" s="30"/>
      <c r="K4" s="32"/>
      <c r="M4" s="33" t="s">
        <v>12</v>
      </c>
      <c r="AT4" s="25" t="s">
        <v>6</v>
      </c>
      <c r="AZ4" s="126" t="s">
        <v>249</v>
      </c>
      <c r="BA4" s="126" t="s">
        <v>21</v>
      </c>
      <c r="BB4" s="126" t="s">
        <v>21</v>
      </c>
      <c r="BC4" s="126" t="s">
        <v>2260</v>
      </c>
      <c r="BD4" s="126" t="s">
        <v>79</v>
      </c>
    </row>
    <row r="5" spans="2:56" ht="6.95" customHeight="1">
      <c r="B5" s="29"/>
      <c r="C5" s="30"/>
      <c r="D5" s="30"/>
      <c r="E5" s="30"/>
      <c r="F5" s="30"/>
      <c r="G5" s="30"/>
      <c r="H5" s="30"/>
      <c r="I5" s="128"/>
      <c r="J5" s="30"/>
      <c r="K5" s="32"/>
      <c r="AZ5" s="126" t="s">
        <v>251</v>
      </c>
      <c r="BA5" s="126" t="s">
        <v>21</v>
      </c>
      <c r="BB5" s="126" t="s">
        <v>21</v>
      </c>
      <c r="BC5" s="126" t="s">
        <v>2261</v>
      </c>
      <c r="BD5" s="126" t="s">
        <v>79</v>
      </c>
    </row>
    <row r="6" spans="2:56" ht="15">
      <c r="B6" s="29"/>
      <c r="C6" s="30"/>
      <c r="D6" s="38" t="s">
        <v>18</v>
      </c>
      <c r="E6" s="30"/>
      <c r="F6" s="30"/>
      <c r="G6" s="30"/>
      <c r="H6" s="30"/>
      <c r="I6" s="128"/>
      <c r="J6" s="30"/>
      <c r="K6" s="32"/>
      <c r="AZ6" s="126" t="s">
        <v>2027</v>
      </c>
      <c r="BA6" s="126" t="s">
        <v>21</v>
      </c>
      <c r="BB6" s="126" t="s">
        <v>21</v>
      </c>
      <c r="BC6" s="126" t="s">
        <v>2262</v>
      </c>
      <c r="BD6" s="126" t="s">
        <v>79</v>
      </c>
    </row>
    <row r="7" spans="2:56" ht="14.45" customHeight="1">
      <c r="B7" s="29"/>
      <c r="C7" s="30"/>
      <c r="D7" s="30"/>
      <c r="E7" s="404" t="str">
        <f>'Rekapitulace stavby'!K6</f>
        <v>Venkovní areál plavecké haly Klíše -Stavební úpravy</v>
      </c>
      <c r="F7" s="410"/>
      <c r="G7" s="410"/>
      <c r="H7" s="410"/>
      <c r="I7" s="128"/>
      <c r="J7" s="30"/>
      <c r="K7" s="32"/>
      <c r="AZ7" s="126" t="s">
        <v>253</v>
      </c>
      <c r="BA7" s="126" t="s">
        <v>21</v>
      </c>
      <c r="BB7" s="126" t="s">
        <v>21</v>
      </c>
      <c r="BC7" s="126" t="s">
        <v>2263</v>
      </c>
      <c r="BD7" s="126" t="s">
        <v>79</v>
      </c>
    </row>
    <row r="8" spans="2:56" ht="15">
      <c r="B8" s="29"/>
      <c r="C8" s="30"/>
      <c r="D8" s="38" t="s">
        <v>185</v>
      </c>
      <c r="E8" s="30"/>
      <c r="F8" s="30"/>
      <c r="G8" s="30"/>
      <c r="H8" s="30"/>
      <c r="I8" s="128"/>
      <c r="J8" s="30"/>
      <c r="K8" s="32"/>
      <c r="AZ8" s="126" t="s">
        <v>255</v>
      </c>
      <c r="BA8" s="126" t="s">
        <v>21</v>
      </c>
      <c r="BB8" s="126" t="s">
        <v>21</v>
      </c>
      <c r="BC8" s="126" t="s">
        <v>2264</v>
      </c>
      <c r="BD8" s="126" t="s">
        <v>79</v>
      </c>
    </row>
    <row r="9" spans="2:56" s="1" customFormat="1" ht="14.45" customHeight="1">
      <c r="B9" s="42"/>
      <c r="C9" s="43"/>
      <c r="D9" s="43"/>
      <c r="E9" s="404" t="s">
        <v>2250</v>
      </c>
      <c r="F9" s="405"/>
      <c r="G9" s="405"/>
      <c r="H9" s="405"/>
      <c r="I9" s="129"/>
      <c r="J9" s="43"/>
      <c r="K9" s="46"/>
      <c r="AZ9" s="126" t="s">
        <v>2030</v>
      </c>
      <c r="BA9" s="126" t="s">
        <v>21</v>
      </c>
      <c r="BB9" s="126" t="s">
        <v>21</v>
      </c>
      <c r="BC9" s="126" t="s">
        <v>2265</v>
      </c>
      <c r="BD9" s="126" t="s">
        <v>79</v>
      </c>
    </row>
    <row r="10" spans="2:11" s="1" customFormat="1" ht="15">
      <c r="B10" s="42"/>
      <c r="C10" s="43"/>
      <c r="D10" s="38" t="s">
        <v>191</v>
      </c>
      <c r="E10" s="43"/>
      <c r="F10" s="43"/>
      <c r="G10" s="43"/>
      <c r="H10" s="43"/>
      <c r="I10" s="129"/>
      <c r="J10" s="43"/>
      <c r="K10" s="46"/>
    </row>
    <row r="11" spans="2:11" s="1" customFormat="1" ht="36.95" customHeight="1">
      <c r="B11" s="42"/>
      <c r="C11" s="43"/>
      <c r="D11" s="43"/>
      <c r="E11" s="406" t="s">
        <v>2266</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ROUND(J90,2)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ROUND(SUM(BE90:BE206),2)</f>
        <v>0</v>
      </c>
      <c r="G32" s="43"/>
      <c r="H32" s="43"/>
      <c r="I32" s="143">
        <v>0.21</v>
      </c>
      <c r="J32" s="142">
        <f>ROUND(ROUND((SUM(BE90:BE206)),2)*I32,2)</f>
        <v>0</v>
      </c>
      <c r="K32" s="46"/>
    </row>
    <row r="33" spans="2:11" s="1" customFormat="1" ht="14.45" customHeight="1">
      <c r="B33" s="42"/>
      <c r="C33" s="43"/>
      <c r="D33" s="43"/>
      <c r="E33" s="50" t="s">
        <v>42</v>
      </c>
      <c r="F33" s="142">
        <f>ROUND(SUM(BF90:BF206),2)</f>
        <v>0</v>
      </c>
      <c r="G33" s="43"/>
      <c r="H33" s="43"/>
      <c r="I33" s="143">
        <v>0.15</v>
      </c>
      <c r="J33" s="142">
        <f>ROUND(ROUND((SUM(BF90:BF206)),2)*I33,2)</f>
        <v>0</v>
      </c>
      <c r="K33" s="46"/>
    </row>
    <row r="34" spans="2:11" s="1" customFormat="1" ht="14.45" customHeight="1" hidden="1">
      <c r="B34" s="42"/>
      <c r="C34" s="43"/>
      <c r="D34" s="43"/>
      <c r="E34" s="50" t="s">
        <v>43</v>
      </c>
      <c r="F34" s="142">
        <f>ROUND(SUM(BG90:BG206),2)</f>
        <v>0</v>
      </c>
      <c r="G34" s="43"/>
      <c r="H34" s="43"/>
      <c r="I34" s="143">
        <v>0.21</v>
      </c>
      <c r="J34" s="142">
        <v>0</v>
      </c>
      <c r="K34" s="46"/>
    </row>
    <row r="35" spans="2:11" s="1" customFormat="1" ht="14.45" customHeight="1" hidden="1">
      <c r="B35" s="42"/>
      <c r="C35" s="43"/>
      <c r="D35" s="43"/>
      <c r="E35" s="50" t="s">
        <v>44</v>
      </c>
      <c r="F35" s="142">
        <f>ROUND(SUM(BH90:BH206),2)</f>
        <v>0</v>
      </c>
      <c r="G35" s="43"/>
      <c r="H35" s="43"/>
      <c r="I35" s="143">
        <v>0.15</v>
      </c>
      <c r="J35" s="142">
        <v>0</v>
      </c>
      <c r="K35" s="46"/>
    </row>
    <row r="36" spans="2:11" s="1" customFormat="1" ht="14.45" customHeight="1" hidden="1">
      <c r="B36" s="42"/>
      <c r="C36" s="43"/>
      <c r="D36" s="43"/>
      <c r="E36" s="50" t="s">
        <v>45</v>
      </c>
      <c r="F36" s="142">
        <f>ROUND(SUM(BI90:BI206),2)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2250</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stav pd - Stavební práce dle pd pro dětský bazén</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J90</f>
        <v>0</v>
      </c>
      <c r="K60" s="46"/>
      <c r="AU60" s="25" t="s">
        <v>273</v>
      </c>
    </row>
    <row r="61" spans="2:11" s="8" customFormat="1" ht="24.95" customHeight="1">
      <c r="B61" s="161"/>
      <c r="C61" s="162"/>
      <c r="D61" s="163" t="s">
        <v>274</v>
      </c>
      <c r="E61" s="164"/>
      <c r="F61" s="164"/>
      <c r="G61" s="164"/>
      <c r="H61" s="164"/>
      <c r="I61" s="165"/>
      <c r="J61" s="166">
        <f>J91</f>
        <v>0</v>
      </c>
      <c r="K61" s="167"/>
    </row>
    <row r="62" spans="2:11" s="9" customFormat="1" ht="19.9" customHeight="1">
      <c r="B62" s="168"/>
      <c r="C62" s="169"/>
      <c r="D62" s="170" t="s">
        <v>275</v>
      </c>
      <c r="E62" s="171"/>
      <c r="F62" s="171"/>
      <c r="G62" s="171"/>
      <c r="H62" s="171"/>
      <c r="I62" s="172"/>
      <c r="J62" s="173">
        <f>J92</f>
        <v>0</v>
      </c>
      <c r="K62" s="174"/>
    </row>
    <row r="63" spans="2:11" s="9" customFormat="1" ht="19.9" customHeight="1">
      <c r="B63" s="168"/>
      <c r="C63" s="169"/>
      <c r="D63" s="170" t="s">
        <v>276</v>
      </c>
      <c r="E63" s="171"/>
      <c r="F63" s="171"/>
      <c r="G63" s="171"/>
      <c r="H63" s="171"/>
      <c r="I63" s="172"/>
      <c r="J63" s="173">
        <f>J108</f>
        <v>0</v>
      </c>
      <c r="K63" s="174"/>
    </row>
    <row r="64" spans="2:11" s="9" customFormat="1" ht="19.9" customHeight="1">
      <c r="B64" s="168"/>
      <c r="C64" s="169"/>
      <c r="D64" s="170" t="s">
        <v>279</v>
      </c>
      <c r="E64" s="171"/>
      <c r="F64" s="171"/>
      <c r="G64" s="171"/>
      <c r="H64" s="171"/>
      <c r="I64" s="172"/>
      <c r="J64" s="173">
        <f>J163</f>
        <v>0</v>
      </c>
      <c r="K64" s="174"/>
    </row>
    <row r="65" spans="2:11" s="9" customFormat="1" ht="19.9" customHeight="1">
      <c r="B65" s="168"/>
      <c r="C65" s="169"/>
      <c r="D65" s="170" t="s">
        <v>280</v>
      </c>
      <c r="E65" s="171"/>
      <c r="F65" s="171"/>
      <c r="G65" s="171"/>
      <c r="H65" s="171"/>
      <c r="I65" s="172"/>
      <c r="J65" s="173">
        <f>J175</f>
        <v>0</v>
      </c>
      <c r="K65" s="174"/>
    </row>
    <row r="66" spans="2:11" s="9" customFormat="1" ht="19.9" customHeight="1">
      <c r="B66" s="168"/>
      <c r="C66" s="169"/>
      <c r="D66" s="170" t="s">
        <v>281</v>
      </c>
      <c r="E66" s="171"/>
      <c r="F66" s="171"/>
      <c r="G66" s="171"/>
      <c r="H66" s="171"/>
      <c r="I66" s="172"/>
      <c r="J66" s="173">
        <f>J181</f>
        <v>0</v>
      </c>
      <c r="K66" s="174"/>
    </row>
    <row r="67" spans="2:11" s="9" customFormat="1" ht="19.9" customHeight="1">
      <c r="B67" s="168"/>
      <c r="C67" s="169"/>
      <c r="D67" s="170" t="s">
        <v>2043</v>
      </c>
      <c r="E67" s="171"/>
      <c r="F67" s="171"/>
      <c r="G67" s="171"/>
      <c r="H67" s="171"/>
      <c r="I67" s="172"/>
      <c r="J67" s="173">
        <f>J194</f>
        <v>0</v>
      </c>
      <c r="K67" s="174"/>
    </row>
    <row r="68" spans="2:11" s="9" customFormat="1" ht="19.9" customHeight="1">
      <c r="B68" s="168"/>
      <c r="C68" s="169"/>
      <c r="D68" s="170" t="s">
        <v>282</v>
      </c>
      <c r="E68" s="171"/>
      <c r="F68" s="171"/>
      <c r="G68" s="171"/>
      <c r="H68" s="171"/>
      <c r="I68" s="172"/>
      <c r="J68" s="173">
        <f>J204</f>
        <v>0</v>
      </c>
      <c r="K68" s="174"/>
    </row>
    <row r="69" spans="2:11" s="1" customFormat="1" ht="21.75" customHeight="1">
      <c r="B69" s="42"/>
      <c r="C69" s="43"/>
      <c r="D69" s="43"/>
      <c r="E69" s="43"/>
      <c r="F69" s="43"/>
      <c r="G69" s="43"/>
      <c r="H69" s="43"/>
      <c r="I69" s="129"/>
      <c r="J69" s="43"/>
      <c r="K69" s="46"/>
    </row>
    <row r="70" spans="2:11" s="1" customFormat="1" ht="6.95" customHeight="1">
      <c r="B70" s="57"/>
      <c r="C70" s="58"/>
      <c r="D70" s="58"/>
      <c r="E70" s="58"/>
      <c r="F70" s="58"/>
      <c r="G70" s="58"/>
      <c r="H70" s="58"/>
      <c r="I70" s="151"/>
      <c r="J70" s="58"/>
      <c r="K70" s="59"/>
    </row>
    <row r="74" spans="2:12" s="1" customFormat="1" ht="6.95" customHeight="1">
      <c r="B74" s="60"/>
      <c r="C74" s="61"/>
      <c r="D74" s="61"/>
      <c r="E74" s="61"/>
      <c r="F74" s="61"/>
      <c r="G74" s="61"/>
      <c r="H74" s="61"/>
      <c r="I74" s="154"/>
      <c r="J74" s="61"/>
      <c r="K74" s="61"/>
      <c r="L74" s="62"/>
    </row>
    <row r="75" spans="2:12" s="1" customFormat="1" ht="36.95" customHeight="1">
      <c r="B75" s="42"/>
      <c r="C75" s="63" t="s">
        <v>298</v>
      </c>
      <c r="D75" s="64"/>
      <c r="E75" s="64"/>
      <c r="F75" s="64"/>
      <c r="G75" s="64"/>
      <c r="H75" s="64"/>
      <c r="I75" s="175"/>
      <c r="J75" s="64"/>
      <c r="K75" s="64"/>
      <c r="L75" s="62"/>
    </row>
    <row r="76" spans="2:12" s="1" customFormat="1" ht="6.95" customHeight="1">
      <c r="B76" s="42"/>
      <c r="C76" s="64"/>
      <c r="D76" s="64"/>
      <c r="E76" s="64"/>
      <c r="F76" s="64"/>
      <c r="G76" s="64"/>
      <c r="H76" s="64"/>
      <c r="I76" s="175"/>
      <c r="J76" s="64"/>
      <c r="K76" s="64"/>
      <c r="L76" s="62"/>
    </row>
    <row r="77" spans="2:12" s="1" customFormat="1" ht="14.45" customHeight="1">
      <c r="B77" s="42"/>
      <c r="C77" s="66" t="s">
        <v>18</v>
      </c>
      <c r="D77" s="64"/>
      <c r="E77" s="64"/>
      <c r="F77" s="64"/>
      <c r="G77" s="64"/>
      <c r="H77" s="64"/>
      <c r="I77" s="175"/>
      <c r="J77" s="64"/>
      <c r="K77" s="64"/>
      <c r="L77" s="62"/>
    </row>
    <row r="78" spans="2:12" s="1" customFormat="1" ht="14.45" customHeight="1">
      <c r="B78" s="42"/>
      <c r="C78" s="64"/>
      <c r="D78" s="64"/>
      <c r="E78" s="408" t="str">
        <f>E7</f>
        <v>Venkovní areál plavecké haly Klíše -Stavební úpravy</v>
      </c>
      <c r="F78" s="409"/>
      <c r="G78" s="409"/>
      <c r="H78" s="409"/>
      <c r="I78" s="175"/>
      <c r="J78" s="64"/>
      <c r="K78" s="64"/>
      <c r="L78" s="62"/>
    </row>
    <row r="79" spans="2:12" ht="15">
      <c r="B79" s="29"/>
      <c r="C79" s="66" t="s">
        <v>185</v>
      </c>
      <c r="D79" s="176"/>
      <c r="E79" s="176"/>
      <c r="F79" s="176"/>
      <c r="G79" s="176"/>
      <c r="H79" s="176"/>
      <c r="J79" s="176"/>
      <c r="K79" s="176"/>
      <c r="L79" s="177"/>
    </row>
    <row r="80" spans="2:12" s="1" customFormat="1" ht="14.45" customHeight="1">
      <c r="B80" s="42"/>
      <c r="C80" s="64"/>
      <c r="D80" s="64"/>
      <c r="E80" s="408" t="s">
        <v>2250</v>
      </c>
      <c r="F80" s="402"/>
      <c r="G80" s="402"/>
      <c r="H80" s="402"/>
      <c r="I80" s="175"/>
      <c r="J80" s="64"/>
      <c r="K80" s="64"/>
      <c r="L80" s="62"/>
    </row>
    <row r="81" spans="2:12" s="1" customFormat="1" ht="14.45" customHeight="1">
      <c r="B81" s="42"/>
      <c r="C81" s="66" t="s">
        <v>191</v>
      </c>
      <c r="D81" s="64"/>
      <c r="E81" s="64"/>
      <c r="F81" s="64"/>
      <c r="G81" s="64"/>
      <c r="H81" s="64"/>
      <c r="I81" s="175"/>
      <c r="J81" s="64"/>
      <c r="K81" s="64"/>
      <c r="L81" s="62"/>
    </row>
    <row r="82" spans="2:12" s="1" customFormat="1" ht="15" customHeight="1">
      <c r="B82" s="42"/>
      <c r="C82" s="64"/>
      <c r="D82" s="64"/>
      <c r="E82" s="374" t="str">
        <f>E11</f>
        <v>stav pd - Stavební práce dle pd pro dětský bazén</v>
      </c>
      <c r="F82" s="402"/>
      <c r="G82" s="402"/>
      <c r="H82" s="402"/>
      <c r="I82" s="175"/>
      <c r="J82" s="64"/>
      <c r="K82" s="64"/>
      <c r="L82" s="62"/>
    </row>
    <row r="83" spans="2:12" s="1" customFormat="1" ht="6.95" customHeight="1">
      <c r="B83" s="42"/>
      <c r="C83" s="64"/>
      <c r="D83" s="64"/>
      <c r="E83" s="64"/>
      <c r="F83" s="64"/>
      <c r="G83" s="64"/>
      <c r="H83" s="64"/>
      <c r="I83" s="175"/>
      <c r="J83" s="64"/>
      <c r="K83" s="64"/>
      <c r="L83" s="62"/>
    </row>
    <row r="84" spans="2:12" s="1" customFormat="1" ht="18" customHeight="1">
      <c r="B84" s="42"/>
      <c r="C84" s="66" t="s">
        <v>23</v>
      </c>
      <c r="D84" s="64"/>
      <c r="E84" s="64"/>
      <c r="F84" s="178" t="str">
        <f>F14</f>
        <v>Ústí nad Labem</v>
      </c>
      <c r="G84" s="64"/>
      <c r="H84" s="64"/>
      <c r="I84" s="179" t="s">
        <v>25</v>
      </c>
      <c r="J84" s="74" t="str">
        <f>IF(J14="","",J14)</f>
        <v>24. 1. 2018</v>
      </c>
      <c r="K84" s="64"/>
      <c r="L84" s="62"/>
    </row>
    <row r="85" spans="2:12" s="1" customFormat="1" ht="6.95" customHeight="1">
      <c r="B85" s="42"/>
      <c r="C85" s="64"/>
      <c r="D85" s="64"/>
      <c r="E85" s="64"/>
      <c r="F85" s="64"/>
      <c r="G85" s="64"/>
      <c r="H85" s="64"/>
      <c r="I85" s="175"/>
      <c r="J85" s="64"/>
      <c r="K85" s="64"/>
      <c r="L85" s="62"/>
    </row>
    <row r="86" spans="2:12" s="1" customFormat="1" ht="15">
      <c r="B86" s="42"/>
      <c r="C86" s="66" t="s">
        <v>27</v>
      </c>
      <c r="D86" s="64"/>
      <c r="E86" s="64"/>
      <c r="F86" s="178" t="str">
        <f>E17</f>
        <v xml:space="preserve"> </v>
      </c>
      <c r="G86" s="64"/>
      <c r="H86" s="64"/>
      <c r="I86" s="179" t="s">
        <v>33</v>
      </c>
      <c r="J86" s="178" t="str">
        <f>E23</f>
        <v xml:space="preserve"> </v>
      </c>
      <c r="K86" s="64"/>
      <c r="L86" s="62"/>
    </row>
    <row r="87" spans="2:12" s="1" customFormat="1" ht="14.45" customHeight="1">
      <c r="B87" s="42"/>
      <c r="C87" s="66" t="s">
        <v>31</v>
      </c>
      <c r="D87" s="64"/>
      <c r="E87" s="64"/>
      <c r="F87" s="178" t="str">
        <f>IF(E20="","",E20)</f>
        <v/>
      </c>
      <c r="G87" s="64"/>
      <c r="H87" s="64"/>
      <c r="I87" s="175"/>
      <c r="J87" s="64"/>
      <c r="K87" s="64"/>
      <c r="L87" s="62"/>
    </row>
    <row r="88" spans="2:12" s="1" customFormat="1" ht="10.35" customHeight="1">
      <c r="B88" s="42"/>
      <c r="C88" s="64"/>
      <c r="D88" s="64"/>
      <c r="E88" s="64"/>
      <c r="F88" s="64"/>
      <c r="G88" s="64"/>
      <c r="H88" s="64"/>
      <c r="I88" s="175"/>
      <c r="J88" s="64"/>
      <c r="K88" s="64"/>
      <c r="L88" s="62"/>
    </row>
    <row r="89" spans="2:20" s="10" customFormat="1" ht="29.25" customHeight="1">
      <c r="B89" s="180"/>
      <c r="C89" s="181" t="s">
        <v>299</v>
      </c>
      <c r="D89" s="182" t="s">
        <v>55</v>
      </c>
      <c r="E89" s="182" t="s">
        <v>51</v>
      </c>
      <c r="F89" s="182" t="s">
        <v>300</v>
      </c>
      <c r="G89" s="182" t="s">
        <v>301</v>
      </c>
      <c r="H89" s="182" t="s">
        <v>302</v>
      </c>
      <c r="I89" s="183" t="s">
        <v>303</v>
      </c>
      <c r="J89" s="182" t="s">
        <v>271</v>
      </c>
      <c r="K89" s="184" t="s">
        <v>304</v>
      </c>
      <c r="L89" s="185"/>
      <c r="M89" s="82" t="s">
        <v>305</v>
      </c>
      <c r="N89" s="83" t="s">
        <v>40</v>
      </c>
      <c r="O89" s="83" t="s">
        <v>306</v>
      </c>
      <c r="P89" s="83" t="s">
        <v>307</v>
      </c>
      <c r="Q89" s="83" t="s">
        <v>308</v>
      </c>
      <c r="R89" s="83" t="s">
        <v>309</v>
      </c>
      <c r="S89" s="83" t="s">
        <v>310</v>
      </c>
      <c r="T89" s="84" t="s">
        <v>311</v>
      </c>
    </row>
    <row r="90" spans="2:63" s="1" customFormat="1" ht="29.25" customHeight="1">
      <c r="B90" s="42"/>
      <c r="C90" s="88" t="s">
        <v>272</v>
      </c>
      <c r="D90" s="64"/>
      <c r="E90" s="64"/>
      <c r="F90" s="64"/>
      <c r="G90" s="64"/>
      <c r="H90" s="64"/>
      <c r="I90" s="175"/>
      <c r="J90" s="186">
        <f>BK90</f>
        <v>0</v>
      </c>
      <c r="K90" s="64"/>
      <c r="L90" s="62"/>
      <c r="M90" s="85"/>
      <c r="N90" s="86"/>
      <c r="O90" s="86"/>
      <c r="P90" s="187">
        <f>P91</f>
        <v>0</v>
      </c>
      <c r="Q90" s="86"/>
      <c r="R90" s="187">
        <f>R91</f>
        <v>579.4668993399999</v>
      </c>
      <c r="S90" s="86"/>
      <c r="T90" s="188">
        <f>T91</f>
        <v>156.9408</v>
      </c>
      <c r="AT90" s="25" t="s">
        <v>69</v>
      </c>
      <c r="AU90" s="25" t="s">
        <v>273</v>
      </c>
      <c r="BK90" s="189">
        <f>BK91</f>
        <v>0</v>
      </c>
    </row>
    <row r="91" spans="2:63" s="11" customFormat="1" ht="37.35" customHeight="1">
      <c r="B91" s="190"/>
      <c r="C91" s="191"/>
      <c r="D91" s="192" t="s">
        <v>69</v>
      </c>
      <c r="E91" s="193" t="s">
        <v>312</v>
      </c>
      <c r="F91" s="193" t="s">
        <v>313</v>
      </c>
      <c r="G91" s="191"/>
      <c r="H91" s="191"/>
      <c r="I91" s="194"/>
      <c r="J91" s="195">
        <f>BK91</f>
        <v>0</v>
      </c>
      <c r="K91" s="191"/>
      <c r="L91" s="196"/>
      <c r="M91" s="197"/>
      <c r="N91" s="198"/>
      <c r="O91" s="198"/>
      <c r="P91" s="199">
        <f>P92+P108+P163+P175+P181+P194+P204</f>
        <v>0</v>
      </c>
      <c r="Q91" s="198"/>
      <c r="R91" s="199">
        <f>R92+R108+R163+R175+R181+R194+R204</f>
        <v>579.4668993399999</v>
      </c>
      <c r="S91" s="198"/>
      <c r="T91" s="200">
        <f>T92+T108+T163+T175+T181+T194+T204</f>
        <v>156.9408</v>
      </c>
      <c r="AR91" s="201" t="s">
        <v>77</v>
      </c>
      <c r="AT91" s="202" t="s">
        <v>69</v>
      </c>
      <c r="AU91" s="202" t="s">
        <v>70</v>
      </c>
      <c r="AY91" s="201" t="s">
        <v>314</v>
      </c>
      <c r="BK91" s="203">
        <f>BK92+BK108+BK163+BK175+BK181+BK194+BK204</f>
        <v>0</v>
      </c>
    </row>
    <row r="92" spans="2:63" s="11" customFormat="1" ht="19.9" customHeight="1">
      <c r="B92" s="190"/>
      <c r="C92" s="191"/>
      <c r="D92" s="192" t="s">
        <v>69</v>
      </c>
      <c r="E92" s="204" t="s">
        <v>77</v>
      </c>
      <c r="F92" s="204" t="s">
        <v>315</v>
      </c>
      <c r="G92" s="191"/>
      <c r="H92" s="191"/>
      <c r="I92" s="194"/>
      <c r="J92" s="205">
        <f>BK92</f>
        <v>0</v>
      </c>
      <c r="K92" s="191"/>
      <c r="L92" s="196"/>
      <c r="M92" s="197"/>
      <c r="N92" s="198"/>
      <c r="O92" s="198"/>
      <c r="P92" s="199">
        <f>SUM(P93:P107)</f>
        <v>0</v>
      </c>
      <c r="Q92" s="198"/>
      <c r="R92" s="199">
        <f>SUM(R93:R107)</f>
        <v>0</v>
      </c>
      <c r="S92" s="198"/>
      <c r="T92" s="200">
        <f>SUM(T93:T107)</f>
        <v>0</v>
      </c>
      <c r="AR92" s="201" t="s">
        <v>77</v>
      </c>
      <c r="AT92" s="202" t="s">
        <v>69</v>
      </c>
      <c r="AU92" s="202" t="s">
        <v>77</v>
      </c>
      <c r="AY92" s="201" t="s">
        <v>314</v>
      </c>
      <c r="BK92" s="203">
        <f>SUM(BK93:BK107)</f>
        <v>0</v>
      </c>
    </row>
    <row r="93" spans="2:65" s="1" customFormat="1" ht="23.1" customHeight="1">
      <c r="B93" s="42"/>
      <c r="C93" s="206" t="s">
        <v>77</v>
      </c>
      <c r="D93" s="206" t="s">
        <v>316</v>
      </c>
      <c r="E93" s="207" t="s">
        <v>2044</v>
      </c>
      <c r="F93" s="208" t="s">
        <v>2045</v>
      </c>
      <c r="G93" s="209" t="s">
        <v>335</v>
      </c>
      <c r="H93" s="210">
        <v>5.625</v>
      </c>
      <c r="I93" s="211"/>
      <c r="J93" s="212">
        <f>ROUND(I93*H93,2)</f>
        <v>0</v>
      </c>
      <c r="K93" s="208" t="s">
        <v>827</v>
      </c>
      <c r="L93" s="62"/>
      <c r="M93" s="213" t="s">
        <v>21</v>
      </c>
      <c r="N93" s="214" t="s">
        <v>41</v>
      </c>
      <c r="O93" s="43"/>
      <c r="P93" s="215">
        <f>O93*H93</f>
        <v>0</v>
      </c>
      <c r="Q93" s="215">
        <v>0</v>
      </c>
      <c r="R93" s="215">
        <f>Q93*H93</f>
        <v>0</v>
      </c>
      <c r="S93" s="215">
        <v>0</v>
      </c>
      <c r="T93" s="216">
        <f>S93*H93</f>
        <v>0</v>
      </c>
      <c r="AR93" s="25" t="s">
        <v>321</v>
      </c>
      <c r="AT93" s="25" t="s">
        <v>316</v>
      </c>
      <c r="AU93" s="25" t="s">
        <v>79</v>
      </c>
      <c r="AY93" s="25" t="s">
        <v>314</v>
      </c>
      <c r="BE93" s="217">
        <f>IF(N93="základní",J93,0)</f>
        <v>0</v>
      </c>
      <c r="BF93" s="217">
        <f>IF(N93="snížená",J93,0)</f>
        <v>0</v>
      </c>
      <c r="BG93" s="217">
        <f>IF(N93="zákl. přenesená",J93,0)</f>
        <v>0</v>
      </c>
      <c r="BH93" s="217">
        <f>IF(N93="sníž. přenesená",J93,0)</f>
        <v>0</v>
      </c>
      <c r="BI93" s="217">
        <f>IF(N93="nulová",J93,0)</f>
        <v>0</v>
      </c>
      <c r="BJ93" s="25" t="s">
        <v>77</v>
      </c>
      <c r="BK93" s="217">
        <f>ROUND(I93*H93,2)</f>
        <v>0</v>
      </c>
      <c r="BL93" s="25" t="s">
        <v>321</v>
      </c>
      <c r="BM93" s="25" t="s">
        <v>2267</v>
      </c>
    </row>
    <row r="94" spans="2:47" s="1" customFormat="1" ht="27">
      <c r="B94" s="42"/>
      <c r="C94" s="64"/>
      <c r="D94" s="218" t="s">
        <v>323</v>
      </c>
      <c r="E94" s="64"/>
      <c r="F94" s="219" t="s">
        <v>2047</v>
      </c>
      <c r="G94" s="64"/>
      <c r="H94" s="64"/>
      <c r="I94" s="175"/>
      <c r="J94" s="64"/>
      <c r="K94" s="64"/>
      <c r="L94" s="62"/>
      <c r="M94" s="220"/>
      <c r="N94" s="43"/>
      <c r="O94" s="43"/>
      <c r="P94" s="43"/>
      <c r="Q94" s="43"/>
      <c r="R94" s="43"/>
      <c r="S94" s="43"/>
      <c r="T94" s="79"/>
      <c r="AT94" s="25" t="s">
        <v>323</v>
      </c>
      <c r="AU94" s="25" t="s">
        <v>79</v>
      </c>
    </row>
    <row r="95" spans="2:51" s="12" customFormat="1" ht="13.5">
      <c r="B95" s="221"/>
      <c r="C95" s="222"/>
      <c r="D95" s="218" t="s">
        <v>325</v>
      </c>
      <c r="E95" s="223" t="s">
        <v>2027</v>
      </c>
      <c r="F95" s="224" t="s">
        <v>2268</v>
      </c>
      <c r="G95" s="222"/>
      <c r="H95" s="225">
        <v>5.625</v>
      </c>
      <c r="I95" s="226"/>
      <c r="J95" s="222"/>
      <c r="K95" s="222"/>
      <c r="L95" s="227"/>
      <c r="M95" s="228"/>
      <c r="N95" s="229"/>
      <c r="O95" s="229"/>
      <c r="P95" s="229"/>
      <c r="Q95" s="229"/>
      <c r="R95" s="229"/>
      <c r="S95" s="229"/>
      <c r="T95" s="230"/>
      <c r="AT95" s="231" t="s">
        <v>325</v>
      </c>
      <c r="AU95" s="231" t="s">
        <v>79</v>
      </c>
      <c r="AV95" s="12" t="s">
        <v>79</v>
      </c>
      <c r="AW95" s="12" t="s">
        <v>34</v>
      </c>
      <c r="AX95" s="12" t="s">
        <v>77</v>
      </c>
      <c r="AY95" s="231" t="s">
        <v>314</v>
      </c>
    </row>
    <row r="96" spans="2:65" s="1" customFormat="1" ht="23.1" customHeight="1">
      <c r="B96" s="42"/>
      <c r="C96" s="206" t="s">
        <v>79</v>
      </c>
      <c r="D96" s="206" t="s">
        <v>316</v>
      </c>
      <c r="E96" s="207" t="s">
        <v>2049</v>
      </c>
      <c r="F96" s="208" t="s">
        <v>2050</v>
      </c>
      <c r="G96" s="209" t="s">
        <v>335</v>
      </c>
      <c r="H96" s="210">
        <v>5.439</v>
      </c>
      <c r="I96" s="211"/>
      <c r="J96" s="212">
        <f>ROUND(I96*H96,2)</f>
        <v>0</v>
      </c>
      <c r="K96" s="208" t="s">
        <v>827</v>
      </c>
      <c r="L96" s="62"/>
      <c r="M96" s="213" t="s">
        <v>21</v>
      </c>
      <c r="N96" s="214" t="s">
        <v>41</v>
      </c>
      <c r="O96" s="43"/>
      <c r="P96" s="215">
        <f>O96*H96</f>
        <v>0</v>
      </c>
      <c r="Q96" s="215">
        <v>0</v>
      </c>
      <c r="R96" s="215">
        <f>Q96*H96</f>
        <v>0</v>
      </c>
      <c r="S96" s="215">
        <v>0</v>
      </c>
      <c r="T96" s="216">
        <f>S96*H96</f>
        <v>0</v>
      </c>
      <c r="AR96" s="25" t="s">
        <v>321</v>
      </c>
      <c r="AT96" s="25" t="s">
        <v>316</v>
      </c>
      <c r="AU96" s="25" t="s">
        <v>79</v>
      </c>
      <c r="AY96" s="25" t="s">
        <v>314</v>
      </c>
      <c r="BE96" s="217">
        <f>IF(N96="základní",J96,0)</f>
        <v>0</v>
      </c>
      <c r="BF96" s="217">
        <f>IF(N96="snížená",J96,0)</f>
        <v>0</v>
      </c>
      <c r="BG96" s="217">
        <f>IF(N96="zákl. přenesená",J96,0)</f>
        <v>0</v>
      </c>
      <c r="BH96" s="217">
        <f>IF(N96="sníž. přenesená",J96,0)</f>
        <v>0</v>
      </c>
      <c r="BI96" s="217">
        <f>IF(N96="nulová",J96,0)</f>
        <v>0</v>
      </c>
      <c r="BJ96" s="25" t="s">
        <v>77</v>
      </c>
      <c r="BK96" s="217">
        <f>ROUND(I96*H96,2)</f>
        <v>0</v>
      </c>
      <c r="BL96" s="25" t="s">
        <v>321</v>
      </c>
      <c r="BM96" s="25" t="s">
        <v>2269</v>
      </c>
    </row>
    <row r="97" spans="2:47" s="1" customFormat="1" ht="27">
      <c r="B97" s="42"/>
      <c r="C97" s="64"/>
      <c r="D97" s="218" t="s">
        <v>323</v>
      </c>
      <c r="E97" s="64"/>
      <c r="F97" s="219" t="s">
        <v>2052</v>
      </c>
      <c r="G97" s="64"/>
      <c r="H97" s="64"/>
      <c r="I97" s="175"/>
      <c r="J97" s="64"/>
      <c r="K97" s="64"/>
      <c r="L97" s="62"/>
      <c r="M97" s="220"/>
      <c r="N97" s="43"/>
      <c r="O97" s="43"/>
      <c r="P97" s="43"/>
      <c r="Q97" s="43"/>
      <c r="R97" s="43"/>
      <c r="S97" s="43"/>
      <c r="T97" s="79"/>
      <c r="AT97" s="25" t="s">
        <v>323</v>
      </c>
      <c r="AU97" s="25" t="s">
        <v>79</v>
      </c>
    </row>
    <row r="98" spans="2:51" s="12" customFormat="1" ht="13.5">
      <c r="B98" s="221"/>
      <c r="C98" s="222"/>
      <c r="D98" s="218" t="s">
        <v>325</v>
      </c>
      <c r="E98" s="223" t="s">
        <v>249</v>
      </c>
      <c r="F98" s="224" t="s">
        <v>2270</v>
      </c>
      <c r="G98" s="222"/>
      <c r="H98" s="225">
        <v>5.439</v>
      </c>
      <c r="I98" s="226"/>
      <c r="J98" s="222"/>
      <c r="K98" s="222"/>
      <c r="L98" s="227"/>
      <c r="M98" s="228"/>
      <c r="N98" s="229"/>
      <c r="O98" s="229"/>
      <c r="P98" s="229"/>
      <c r="Q98" s="229"/>
      <c r="R98" s="229"/>
      <c r="S98" s="229"/>
      <c r="T98" s="230"/>
      <c r="AT98" s="231" t="s">
        <v>325</v>
      </c>
      <c r="AU98" s="231" t="s">
        <v>79</v>
      </c>
      <c r="AV98" s="12" t="s">
        <v>79</v>
      </c>
      <c r="AW98" s="12" t="s">
        <v>34</v>
      </c>
      <c r="AX98" s="12" t="s">
        <v>77</v>
      </c>
      <c r="AY98" s="231" t="s">
        <v>314</v>
      </c>
    </row>
    <row r="99" spans="2:65" s="1" customFormat="1" ht="23.1" customHeight="1">
      <c r="B99" s="42"/>
      <c r="C99" s="206" t="s">
        <v>332</v>
      </c>
      <c r="D99" s="206" t="s">
        <v>316</v>
      </c>
      <c r="E99" s="207" t="s">
        <v>377</v>
      </c>
      <c r="F99" s="208" t="s">
        <v>378</v>
      </c>
      <c r="G99" s="209" t="s">
        <v>335</v>
      </c>
      <c r="H99" s="210">
        <v>11.064</v>
      </c>
      <c r="I99" s="211"/>
      <c r="J99" s="212">
        <f>ROUND(I99*H99,2)</f>
        <v>0</v>
      </c>
      <c r="K99" s="208" t="s">
        <v>827</v>
      </c>
      <c r="L99" s="62"/>
      <c r="M99" s="213" t="s">
        <v>21</v>
      </c>
      <c r="N99" s="214" t="s">
        <v>41</v>
      </c>
      <c r="O99" s="43"/>
      <c r="P99" s="215">
        <f>O99*H99</f>
        <v>0</v>
      </c>
      <c r="Q99" s="215">
        <v>0</v>
      </c>
      <c r="R99" s="215">
        <f>Q99*H99</f>
        <v>0</v>
      </c>
      <c r="S99" s="215">
        <v>0</v>
      </c>
      <c r="T99" s="216">
        <f>S99*H99</f>
        <v>0</v>
      </c>
      <c r="AR99" s="25" t="s">
        <v>321</v>
      </c>
      <c r="AT99" s="25" t="s">
        <v>316</v>
      </c>
      <c r="AU99" s="25" t="s">
        <v>79</v>
      </c>
      <c r="AY99" s="25" t="s">
        <v>314</v>
      </c>
      <c r="BE99" s="217">
        <f>IF(N99="základní",J99,0)</f>
        <v>0</v>
      </c>
      <c r="BF99" s="217">
        <f>IF(N99="snížená",J99,0)</f>
        <v>0</v>
      </c>
      <c r="BG99" s="217">
        <f>IF(N99="zákl. přenesená",J99,0)</f>
        <v>0</v>
      </c>
      <c r="BH99" s="217">
        <f>IF(N99="sníž. přenesená",J99,0)</f>
        <v>0</v>
      </c>
      <c r="BI99" s="217">
        <f>IF(N99="nulová",J99,0)</f>
        <v>0</v>
      </c>
      <c r="BJ99" s="25" t="s">
        <v>77</v>
      </c>
      <c r="BK99" s="217">
        <f>ROUND(I99*H99,2)</f>
        <v>0</v>
      </c>
      <c r="BL99" s="25" t="s">
        <v>321</v>
      </c>
      <c r="BM99" s="25" t="s">
        <v>2271</v>
      </c>
    </row>
    <row r="100" spans="2:47" s="1" customFormat="1" ht="40.5">
      <c r="B100" s="42"/>
      <c r="C100" s="64"/>
      <c r="D100" s="218" t="s">
        <v>323</v>
      </c>
      <c r="E100" s="64"/>
      <c r="F100" s="219" t="s">
        <v>2069</v>
      </c>
      <c r="G100" s="64"/>
      <c r="H100" s="64"/>
      <c r="I100" s="175"/>
      <c r="J100" s="64"/>
      <c r="K100" s="64"/>
      <c r="L100" s="62"/>
      <c r="M100" s="220"/>
      <c r="N100" s="43"/>
      <c r="O100" s="43"/>
      <c r="P100" s="43"/>
      <c r="Q100" s="43"/>
      <c r="R100" s="43"/>
      <c r="S100" s="43"/>
      <c r="T100" s="79"/>
      <c r="AT100" s="25" t="s">
        <v>323</v>
      </c>
      <c r="AU100" s="25" t="s">
        <v>79</v>
      </c>
    </row>
    <row r="101" spans="2:51" s="12" customFormat="1" ht="13.5">
      <c r="B101" s="221"/>
      <c r="C101" s="222"/>
      <c r="D101" s="218" t="s">
        <v>325</v>
      </c>
      <c r="E101" s="223" t="s">
        <v>21</v>
      </c>
      <c r="F101" s="224" t="s">
        <v>2272</v>
      </c>
      <c r="G101" s="222"/>
      <c r="H101" s="225">
        <v>11.064</v>
      </c>
      <c r="I101" s="226"/>
      <c r="J101" s="222"/>
      <c r="K101" s="222"/>
      <c r="L101" s="227"/>
      <c r="M101" s="228"/>
      <c r="N101" s="229"/>
      <c r="O101" s="229"/>
      <c r="P101" s="229"/>
      <c r="Q101" s="229"/>
      <c r="R101" s="229"/>
      <c r="S101" s="229"/>
      <c r="T101" s="230"/>
      <c r="AT101" s="231" t="s">
        <v>325</v>
      </c>
      <c r="AU101" s="231" t="s">
        <v>79</v>
      </c>
      <c r="AV101" s="12" t="s">
        <v>79</v>
      </c>
      <c r="AW101" s="12" t="s">
        <v>34</v>
      </c>
      <c r="AX101" s="12" t="s">
        <v>77</v>
      </c>
      <c r="AY101" s="231" t="s">
        <v>314</v>
      </c>
    </row>
    <row r="102" spans="2:65" s="1" customFormat="1" ht="14.45" customHeight="1">
      <c r="B102" s="42"/>
      <c r="C102" s="206" t="s">
        <v>321</v>
      </c>
      <c r="D102" s="206" t="s">
        <v>316</v>
      </c>
      <c r="E102" s="207" t="s">
        <v>388</v>
      </c>
      <c r="F102" s="208" t="s">
        <v>389</v>
      </c>
      <c r="G102" s="209" t="s">
        <v>335</v>
      </c>
      <c r="H102" s="210">
        <v>11.064</v>
      </c>
      <c r="I102" s="211"/>
      <c r="J102" s="212">
        <f>ROUND(I102*H102,2)</f>
        <v>0</v>
      </c>
      <c r="K102" s="208" t="s">
        <v>827</v>
      </c>
      <c r="L102" s="62"/>
      <c r="M102" s="213" t="s">
        <v>21</v>
      </c>
      <c r="N102" s="214" t="s">
        <v>41</v>
      </c>
      <c r="O102" s="43"/>
      <c r="P102" s="215">
        <f>O102*H102</f>
        <v>0</v>
      </c>
      <c r="Q102" s="215">
        <v>0</v>
      </c>
      <c r="R102" s="215">
        <f>Q102*H102</f>
        <v>0</v>
      </c>
      <c r="S102" s="215">
        <v>0</v>
      </c>
      <c r="T102" s="216">
        <f>S102*H102</f>
        <v>0</v>
      </c>
      <c r="AR102" s="25" t="s">
        <v>321</v>
      </c>
      <c r="AT102" s="25" t="s">
        <v>316</v>
      </c>
      <c r="AU102" s="25" t="s">
        <v>79</v>
      </c>
      <c r="AY102" s="25" t="s">
        <v>314</v>
      </c>
      <c r="BE102" s="217">
        <f>IF(N102="základní",J102,0)</f>
        <v>0</v>
      </c>
      <c r="BF102" s="217">
        <f>IF(N102="snížená",J102,0)</f>
        <v>0</v>
      </c>
      <c r="BG102" s="217">
        <f>IF(N102="zákl. přenesená",J102,0)</f>
        <v>0</v>
      </c>
      <c r="BH102" s="217">
        <f>IF(N102="sníž. přenesená",J102,0)</f>
        <v>0</v>
      </c>
      <c r="BI102" s="217">
        <f>IF(N102="nulová",J102,0)</f>
        <v>0</v>
      </c>
      <c r="BJ102" s="25" t="s">
        <v>77</v>
      </c>
      <c r="BK102" s="217">
        <f>ROUND(I102*H102,2)</f>
        <v>0</v>
      </c>
      <c r="BL102" s="25" t="s">
        <v>321</v>
      </c>
      <c r="BM102" s="25" t="s">
        <v>2273</v>
      </c>
    </row>
    <row r="103" spans="2:47" s="1" customFormat="1" ht="13.5">
      <c r="B103" s="42"/>
      <c r="C103" s="64"/>
      <c r="D103" s="218" t="s">
        <v>323</v>
      </c>
      <c r="E103" s="64"/>
      <c r="F103" s="219" t="s">
        <v>2274</v>
      </c>
      <c r="G103" s="64"/>
      <c r="H103" s="64"/>
      <c r="I103" s="175"/>
      <c r="J103" s="64"/>
      <c r="K103" s="64"/>
      <c r="L103" s="62"/>
      <c r="M103" s="220"/>
      <c r="N103" s="43"/>
      <c r="O103" s="43"/>
      <c r="P103" s="43"/>
      <c r="Q103" s="43"/>
      <c r="R103" s="43"/>
      <c r="S103" s="43"/>
      <c r="T103" s="79"/>
      <c r="AT103" s="25" t="s">
        <v>323</v>
      </c>
      <c r="AU103" s="25" t="s">
        <v>79</v>
      </c>
    </row>
    <row r="104" spans="2:51" s="12" customFormat="1" ht="13.5">
      <c r="B104" s="221"/>
      <c r="C104" s="222"/>
      <c r="D104" s="218" t="s">
        <v>325</v>
      </c>
      <c r="E104" s="223" t="s">
        <v>21</v>
      </c>
      <c r="F104" s="224" t="s">
        <v>2272</v>
      </c>
      <c r="G104" s="222"/>
      <c r="H104" s="225">
        <v>11.064</v>
      </c>
      <c r="I104" s="226"/>
      <c r="J104" s="222"/>
      <c r="K104" s="222"/>
      <c r="L104" s="227"/>
      <c r="M104" s="228"/>
      <c r="N104" s="229"/>
      <c r="O104" s="229"/>
      <c r="P104" s="229"/>
      <c r="Q104" s="229"/>
      <c r="R104" s="229"/>
      <c r="S104" s="229"/>
      <c r="T104" s="230"/>
      <c r="AT104" s="231" t="s">
        <v>325</v>
      </c>
      <c r="AU104" s="231" t="s">
        <v>79</v>
      </c>
      <c r="AV104" s="12" t="s">
        <v>79</v>
      </c>
      <c r="AW104" s="12" t="s">
        <v>34</v>
      </c>
      <c r="AX104" s="12" t="s">
        <v>77</v>
      </c>
      <c r="AY104" s="231" t="s">
        <v>314</v>
      </c>
    </row>
    <row r="105" spans="2:65" s="1" customFormat="1" ht="23.1" customHeight="1">
      <c r="B105" s="42"/>
      <c r="C105" s="206" t="s">
        <v>346</v>
      </c>
      <c r="D105" s="206" t="s">
        <v>316</v>
      </c>
      <c r="E105" s="207" t="s">
        <v>392</v>
      </c>
      <c r="F105" s="208" t="s">
        <v>2072</v>
      </c>
      <c r="G105" s="209" t="s">
        <v>394</v>
      </c>
      <c r="H105" s="210">
        <v>19.915</v>
      </c>
      <c r="I105" s="211"/>
      <c r="J105" s="212">
        <f>ROUND(I105*H105,2)</f>
        <v>0</v>
      </c>
      <c r="K105" s="208" t="s">
        <v>827</v>
      </c>
      <c r="L105" s="62"/>
      <c r="M105" s="213" t="s">
        <v>21</v>
      </c>
      <c r="N105" s="214" t="s">
        <v>41</v>
      </c>
      <c r="O105" s="43"/>
      <c r="P105" s="215">
        <f>O105*H105</f>
        <v>0</v>
      </c>
      <c r="Q105" s="215">
        <v>0</v>
      </c>
      <c r="R105" s="215">
        <f>Q105*H105</f>
        <v>0</v>
      </c>
      <c r="S105" s="215">
        <v>0</v>
      </c>
      <c r="T105" s="216">
        <f>S105*H105</f>
        <v>0</v>
      </c>
      <c r="AR105" s="25" t="s">
        <v>321</v>
      </c>
      <c r="AT105" s="25" t="s">
        <v>316</v>
      </c>
      <c r="AU105" s="25" t="s">
        <v>79</v>
      </c>
      <c r="AY105" s="25" t="s">
        <v>314</v>
      </c>
      <c r="BE105" s="217">
        <f>IF(N105="základní",J105,0)</f>
        <v>0</v>
      </c>
      <c r="BF105" s="217">
        <f>IF(N105="snížená",J105,0)</f>
        <v>0</v>
      </c>
      <c r="BG105" s="217">
        <f>IF(N105="zákl. přenesená",J105,0)</f>
        <v>0</v>
      </c>
      <c r="BH105" s="217">
        <f>IF(N105="sníž. přenesená",J105,0)</f>
        <v>0</v>
      </c>
      <c r="BI105" s="217">
        <f>IF(N105="nulová",J105,0)</f>
        <v>0</v>
      </c>
      <c r="BJ105" s="25" t="s">
        <v>77</v>
      </c>
      <c r="BK105" s="217">
        <f>ROUND(I105*H105,2)</f>
        <v>0</v>
      </c>
      <c r="BL105" s="25" t="s">
        <v>321</v>
      </c>
      <c r="BM105" s="25" t="s">
        <v>2275</v>
      </c>
    </row>
    <row r="106" spans="2:47" s="1" customFormat="1" ht="27">
      <c r="B106" s="42"/>
      <c r="C106" s="64"/>
      <c r="D106" s="218" t="s">
        <v>323</v>
      </c>
      <c r="E106" s="64"/>
      <c r="F106" s="219" t="s">
        <v>2074</v>
      </c>
      <c r="G106" s="64"/>
      <c r="H106" s="64"/>
      <c r="I106" s="175"/>
      <c r="J106" s="64"/>
      <c r="K106" s="64"/>
      <c r="L106" s="62"/>
      <c r="M106" s="220"/>
      <c r="N106" s="43"/>
      <c r="O106" s="43"/>
      <c r="P106" s="43"/>
      <c r="Q106" s="43"/>
      <c r="R106" s="43"/>
      <c r="S106" s="43"/>
      <c r="T106" s="79"/>
      <c r="AT106" s="25" t="s">
        <v>323</v>
      </c>
      <c r="AU106" s="25" t="s">
        <v>79</v>
      </c>
    </row>
    <row r="107" spans="2:51" s="12" customFormat="1" ht="13.5">
      <c r="B107" s="221"/>
      <c r="C107" s="222"/>
      <c r="D107" s="218" t="s">
        <v>325</v>
      </c>
      <c r="E107" s="223" t="s">
        <v>21</v>
      </c>
      <c r="F107" s="224" t="s">
        <v>2276</v>
      </c>
      <c r="G107" s="222"/>
      <c r="H107" s="225">
        <v>19.915</v>
      </c>
      <c r="I107" s="226"/>
      <c r="J107" s="222"/>
      <c r="K107" s="222"/>
      <c r="L107" s="227"/>
      <c r="M107" s="228"/>
      <c r="N107" s="229"/>
      <c r="O107" s="229"/>
      <c r="P107" s="229"/>
      <c r="Q107" s="229"/>
      <c r="R107" s="229"/>
      <c r="S107" s="229"/>
      <c r="T107" s="230"/>
      <c r="AT107" s="231" t="s">
        <v>325</v>
      </c>
      <c r="AU107" s="231" t="s">
        <v>79</v>
      </c>
      <c r="AV107" s="12" t="s">
        <v>79</v>
      </c>
      <c r="AW107" s="12" t="s">
        <v>34</v>
      </c>
      <c r="AX107" s="12" t="s">
        <v>77</v>
      </c>
      <c r="AY107" s="231" t="s">
        <v>314</v>
      </c>
    </row>
    <row r="108" spans="2:63" s="11" customFormat="1" ht="29.85" customHeight="1">
      <c r="B108" s="190"/>
      <c r="C108" s="191"/>
      <c r="D108" s="192" t="s">
        <v>69</v>
      </c>
      <c r="E108" s="204" t="s">
        <v>79</v>
      </c>
      <c r="F108" s="204" t="s">
        <v>413</v>
      </c>
      <c r="G108" s="191"/>
      <c r="H108" s="191"/>
      <c r="I108" s="194"/>
      <c r="J108" s="205">
        <f>BK108</f>
        <v>0</v>
      </c>
      <c r="K108" s="191"/>
      <c r="L108" s="196"/>
      <c r="M108" s="197"/>
      <c r="N108" s="198"/>
      <c r="O108" s="198"/>
      <c r="P108" s="199">
        <f>SUM(P109:P162)</f>
        <v>0</v>
      </c>
      <c r="Q108" s="198"/>
      <c r="R108" s="199">
        <f>SUM(R109:R162)</f>
        <v>415.0537073699999</v>
      </c>
      <c r="S108" s="198"/>
      <c r="T108" s="200">
        <f>SUM(T109:T162)</f>
        <v>0</v>
      </c>
      <c r="AR108" s="201" t="s">
        <v>77</v>
      </c>
      <c r="AT108" s="202" t="s">
        <v>69</v>
      </c>
      <c r="AU108" s="202" t="s">
        <v>77</v>
      </c>
      <c r="AY108" s="201" t="s">
        <v>314</v>
      </c>
      <c r="BK108" s="203">
        <f>SUM(BK109:BK162)</f>
        <v>0</v>
      </c>
    </row>
    <row r="109" spans="2:65" s="1" customFormat="1" ht="23.1" customHeight="1">
      <c r="B109" s="42"/>
      <c r="C109" s="206" t="s">
        <v>355</v>
      </c>
      <c r="D109" s="206" t="s">
        <v>316</v>
      </c>
      <c r="E109" s="207" t="s">
        <v>440</v>
      </c>
      <c r="F109" s="208" t="s">
        <v>441</v>
      </c>
      <c r="G109" s="209" t="s">
        <v>335</v>
      </c>
      <c r="H109" s="210">
        <v>86.769</v>
      </c>
      <c r="I109" s="211"/>
      <c r="J109" s="212">
        <f>ROUND(I109*H109,2)</f>
        <v>0</v>
      </c>
      <c r="K109" s="208" t="s">
        <v>2078</v>
      </c>
      <c r="L109" s="62"/>
      <c r="M109" s="213" t="s">
        <v>21</v>
      </c>
      <c r="N109" s="214" t="s">
        <v>41</v>
      </c>
      <c r="O109" s="43"/>
      <c r="P109" s="215">
        <f>O109*H109</f>
        <v>0</v>
      </c>
      <c r="Q109" s="215">
        <v>0</v>
      </c>
      <c r="R109" s="215">
        <f>Q109*H109</f>
        <v>0</v>
      </c>
      <c r="S109" s="215">
        <v>0</v>
      </c>
      <c r="T109" s="216">
        <f>S109*H109</f>
        <v>0</v>
      </c>
      <c r="AR109" s="25" t="s">
        <v>321</v>
      </c>
      <c r="AT109" s="25" t="s">
        <v>316</v>
      </c>
      <c r="AU109" s="25" t="s">
        <v>79</v>
      </c>
      <c r="AY109" s="25" t="s">
        <v>314</v>
      </c>
      <c r="BE109" s="217">
        <f>IF(N109="základní",J109,0)</f>
        <v>0</v>
      </c>
      <c r="BF109" s="217">
        <f>IF(N109="snížená",J109,0)</f>
        <v>0</v>
      </c>
      <c r="BG109" s="217">
        <f>IF(N109="zákl. přenesená",J109,0)</f>
        <v>0</v>
      </c>
      <c r="BH109" s="217">
        <f>IF(N109="sníž. přenesená",J109,0)</f>
        <v>0</v>
      </c>
      <c r="BI109" s="217">
        <f>IF(N109="nulová",J109,0)</f>
        <v>0</v>
      </c>
      <c r="BJ109" s="25" t="s">
        <v>77</v>
      </c>
      <c r="BK109" s="217">
        <f>ROUND(I109*H109,2)</f>
        <v>0</v>
      </c>
      <c r="BL109" s="25" t="s">
        <v>321</v>
      </c>
      <c r="BM109" s="25" t="s">
        <v>2277</v>
      </c>
    </row>
    <row r="110" spans="2:47" s="1" customFormat="1" ht="27">
      <c r="B110" s="42"/>
      <c r="C110" s="64"/>
      <c r="D110" s="218" t="s">
        <v>323</v>
      </c>
      <c r="E110" s="64"/>
      <c r="F110" s="219" t="s">
        <v>443</v>
      </c>
      <c r="G110" s="64"/>
      <c r="H110" s="64"/>
      <c r="I110" s="175"/>
      <c r="J110" s="64"/>
      <c r="K110" s="64"/>
      <c r="L110" s="62"/>
      <c r="M110" s="220"/>
      <c r="N110" s="43"/>
      <c r="O110" s="43"/>
      <c r="P110" s="43"/>
      <c r="Q110" s="43"/>
      <c r="R110" s="43"/>
      <c r="S110" s="43"/>
      <c r="T110" s="79"/>
      <c r="AT110" s="25" t="s">
        <v>323</v>
      </c>
      <c r="AU110" s="25" t="s">
        <v>79</v>
      </c>
    </row>
    <row r="111" spans="2:51" s="12" customFormat="1" ht="13.5">
      <c r="B111" s="221"/>
      <c r="C111" s="222"/>
      <c r="D111" s="218" t="s">
        <v>325</v>
      </c>
      <c r="E111" s="223" t="s">
        <v>21</v>
      </c>
      <c r="F111" s="224" t="s">
        <v>2278</v>
      </c>
      <c r="G111" s="222"/>
      <c r="H111" s="225">
        <v>1.864</v>
      </c>
      <c r="I111" s="226"/>
      <c r="J111" s="222"/>
      <c r="K111" s="222"/>
      <c r="L111" s="227"/>
      <c r="M111" s="228"/>
      <c r="N111" s="229"/>
      <c r="O111" s="229"/>
      <c r="P111" s="229"/>
      <c r="Q111" s="229"/>
      <c r="R111" s="229"/>
      <c r="S111" s="229"/>
      <c r="T111" s="230"/>
      <c r="AT111" s="231" t="s">
        <v>325</v>
      </c>
      <c r="AU111" s="231" t="s">
        <v>79</v>
      </c>
      <c r="AV111" s="12" t="s">
        <v>79</v>
      </c>
      <c r="AW111" s="12" t="s">
        <v>34</v>
      </c>
      <c r="AX111" s="12" t="s">
        <v>70</v>
      </c>
      <c r="AY111" s="231" t="s">
        <v>314</v>
      </c>
    </row>
    <row r="112" spans="2:51" s="12" customFormat="1" ht="13.5">
      <c r="B112" s="221"/>
      <c r="C112" s="222"/>
      <c r="D112" s="218" t="s">
        <v>325</v>
      </c>
      <c r="E112" s="223" t="s">
        <v>21</v>
      </c>
      <c r="F112" s="224" t="s">
        <v>2279</v>
      </c>
      <c r="G112" s="222"/>
      <c r="H112" s="225">
        <v>81.476</v>
      </c>
      <c r="I112" s="226"/>
      <c r="J112" s="222"/>
      <c r="K112" s="222"/>
      <c r="L112" s="227"/>
      <c r="M112" s="228"/>
      <c r="N112" s="229"/>
      <c r="O112" s="229"/>
      <c r="P112" s="229"/>
      <c r="Q112" s="229"/>
      <c r="R112" s="229"/>
      <c r="S112" s="229"/>
      <c r="T112" s="230"/>
      <c r="AT112" s="231" t="s">
        <v>325</v>
      </c>
      <c r="AU112" s="231" t="s">
        <v>79</v>
      </c>
      <c r="AV112" s="12" t="s">
        <v>79</v>
      </c>
      <c r="AW112" s="12" t="s">
        <v>34</v>
      </c>
      <c r="AX112" s="12" t="s">
        <v>70</v>
      </c>
      <c r="AY112" s="231" t="s">
        <v>314</v>
      </c>
    </row>
    <row r="113" spans="2:51" s="12" customFormat="1" ht="13.5">
      <c r="B113" s="221"/>
      <c r="C113" s="222"/>
      <c r="D113" s="218" t="s">
        <v>325</v>
      </c>
      <c r="E113" s="223" t="s">
        <v>21</v>
      </c>
      <c r="F113" s="224" t="s">
        <v>2280</v>
      </c>
      <c r="G113" s="222"/>
      <c r="H113" s="225">
        <v>3.429</v>
      </c>
      <c r="I113" s="226"/>
      <c r="J113" s="222"/>
      <c r="K113" s="222"/>
      <c r="L113" s="227"/>
      <c r="M113" s="228"/>
      <c r="N113" s="229"/>
      <c r="O113" s="229"/>
      <c r="P113" s="229"/>
      <c r="Q113" s="229"/>
      <c r="R113" s="229"/>
      <c r="S113" s="229"/>
      <c r="T113" s="230"/>
      <c r="AT113" s="231" t="s">
        <v>325</v>
      </c>
      <c r="AU113" s="231" t="s">
        <v>79</v>
      </c>
      <c r="AV113" s="12" t="s">
        <v>79</v>
      </c>
      <c r="AW113" s="12" t="s">
        <v>34</v>
      </c>
      <c r="AX113" s="12" t="s">
        <v>70</v>
      </c>
      <c r="AY113" s="231" t="s">
        <v>314</v>
      </c>
    </row>
    <row r="114" spans="2:51" s="13" customFormat="1" ht="13.5">
      <c r="B114" s="232"/>
      <c r="C114" s="233"/>
      <c r="D114" s="218" t="s">
        <v>325</v>
      </c>
      <c r="E114" s="234" t="s">
        <v>21</v>
      </c>
      <c r="F114" s="235" t="s">
        <v>340</v>
      </c>
      <c r="G114" s="233"/>
      <c r="H114" s="236">
        <v>86.769</v>
      </c>
      <c r="I114" s="237"/>
      <c r="J114" s="233"/>
      <c r="K114" s="233"/>
      <c r="L114" s="238"/>
      <c r="M114" s="239"/>
      <c r="N114" s="240"/>
      <c r="O114" s="240"/>
      <c r="P114" s="240"/>
      <c r="Q114" s="240"/>
      <c r="R114" s="240"/>
      <c r="S114" s="240"/>
      <c r="T114" s="241"/>
      <c r="AT114" s="242" t="s">
        <v>325</v>
      </c>
      <c r="AU114" s="242" t="s">
        <v>79</v>
      </c>
      <c r="AV114" s="13" t="s">
        <v>321</v>
      </c>
      <c r="AW114" s="13" t="s">
        <v>34</v>
      </c>
      <c r="AX114" s="13" t="s">
        <v>77</v>
      </c>
      <c r="AY114" s="242" t="s">
        <v>314</v>
      </c>
    </row>
    <row r="115" spans="2:65" s="1" customFormat="1" ht="23.1" customHeight="1">
      <c r="B115" s="42"/>
      <c r="C115" s="206" t="s">
        <v>360</v>
      </c>
      <c r="D115" s="206" t="s">
        <v>316</v>
      </c>
      <c r="E115" s="207" t="s">
        <v>2084</v>
      </c>
      <c r="F115" s="208" t="s">
        <v>2085</v>
      </c>
      <c r="G115" s="209" t="s">
        <v>335</v>
      </c>
      <c r="H115" s="210">
        <v>146.809</v>
      </c>
      <c r="I115" s="211"/>
      <c r="J115" s="212">
        <f>ROUND(I115*H115,2)</f>
        <v>0</v>
      </c>
      <c r="K115" s="208" t="s">
        <v>2078</v>
      </c>
      <c r="L115" s="62"/>
      <c r="M115" s="213" t="s">
        <v>21</v>
      </c>
      <c r="N115" s="214" t="s">
        <v>41</v>
      </c>
      <c r="O115" s="43"/>
      <c r="P115" s="215">
        <f>O115*H115</f>
        <v>0</v>
      </c>
      <c r="Q115" s="215">
        <v>2.45329</v>
      </c>
      <c r="R115" s="215">
        <f>Q115*H115</f>
        <v>360.16505161</v>
      </c>
      <c r="S115" s="215">
        <v>0</v>
      </c>
      <c r="T115" s="216">
        <f>S115*H115</f>
        <v>0</v>
      </c>
      <c r="AR115" s="25" t="s">
        <v>321</v>
      </c>
      <c r="AT115" s="25" t="s">
        <v>316</v>
      </c>
      <c r="AU115" s="25" t="s">
        <v>79</v>
      </c>
      <c r="AY115" s="25" t="s">
        <v>314</v>
      </c>
      <c r="BE115" s="217">
        <f>IF(N115="základní",J115,0)</f>
        <v>0</v>
      </c>
      <c r="BF115" s="217">
        <f>IF(N115="snížená",J115,0)</f>
        <v>0</v>
      </c>
      <c r="BG115" s="217">
        <f>IF(N115="zákl. přenesená",J115,0)</f>
        <v>0</v>
      </c>
      <c r="BH115" s="217">
        <f>IF(N115="sníž. přenesená",J115,0)</f>
        <v>0</v>
      </c>
      <c r="BI115" s="217">
        <f>IF(N115="nulová",J115,0)</f>
        <v>0</v>
      </c>
      <c r="BJ115" s="25" t="s">
        <v>77</v>
      </c>
      <c r="BK115" s="217">
        <f>ROUND(I115*H115,2)</f>
        <v>0</v>
      </c>
      <c r="BL115" s="25" t="s">
        <v>321</v>
      </c>
      <c r="BM115" s="25" t="s">
        <v>2281</v>
      </c>
    </row>
    <row r="116" spans="2:47" s="1" customFormat="1" ht="27">
      <c r="B116" s="42"/>
      <c r="C116" s="64"/>
      <c r="D116" s="218" t="s">
        <v>323</v>
      </c>
      <c r="E116" s="64"/>
      <c r="F116" s="219" t="s">
        <v>2087</v>
      </c>
      <c r="G116" s="64"/>
      <c r="H116" s="64"/>
      <c r="I116" s="175"/>
      <c r="J116" s="64"/>
      <c r="K116" s="64"/>
      <c r="L116" s="62"/>
      <c r="M116" s="220"/>
      <c r="N116" s="43"/>
      <c r="O116" s="43"/>
      <c r="P116" s="43"/>
      <c r="Q116" s="43"/>
      <c r="R116" s="43"/>
      <c r="S116" s="43"/>
      <c r="T116" s="79"/>
      <c r="AT116" s="25" t="s">
        <v>323</v>
      </c>
      <c r="AU116" s="25" t="s">
        <v>79</v>
      </c>
    </row>
    <row r="117" spans="2:51" s="12" customFormat="1" ht="13.5">
      <c r="B117" s="221"/>
      <c r="C117" s="222"/>
      <c r="D117" s="218" t="s">
        <v>325</v>
      </c>
      <c r="E117" s="223" t="s">
        <v>255</v>
      </c>
      <c r="F117" s="224" t="s">
        <v>2282</v>
      </c>
      <c r="G117" s="222"/>
      <c r="H117" s="225">
        <v>146.809</v>
      </c>
      <c r="I117" s="226"/>
      <c r="J117" s="222"/>
      <c r="K117" s="222"/>
      <c r="L117" s="227"/>
      <c r="M117" s="228"/>
      <c r="N117" s="229"/>
      <c r="O117" s="229"/>
      <c r="P117" s="229"/>
      <c r="Q117" s="229"/>
      <c r="R117" s="229"/>
      <c r="S117" s="229"/>
      <c r="T117" s="230"/>
      <c r="AT117" s="231" t="s">
        <v>325</v>
      </c>
      <c r="AU117" s="231" t="s">
        <v>79</v>
      </c>
      <c r="AV117" s="12" t="s">
        <v>79</v>
      </c>
      <c r="AW117" s="12" t="s">
        <v>34</v>
      </c>
      <c r="AX117" s="12" t="s">
        <v>77</v>
      </c>
      <c r="AY117" s="231" t="s">
        <v>314</v>
      </c>
    </row>
    <row r="118" spans="2:65" s="1" customFormat="1" ht="14.45" customHeight="1">
      <c r="B118" s="42"/>
      <c r="C118" s="206" t="s">
        <v>365</v>
      </c>
      <c r="D118" s="206" t="s">
        <v>316</v>
      </c>
      <c r="E118" s="207" t="s">
        <v>2094</v>
      </c>
      <c r="F118" s="208" t="s">
        <v>2095</v>
      </c>
      <c r="G118" s="209" t="s">
        <v>349</v>
      </c>
      <c r="H118" s="210">
        <v>40.555</v>
      </c>
      <c r="I118" s="211"/>
      <c r="J118" s="212">
        <f>ROUND(I118*H118,2)</f>
        <v>0</v>
      </c>
      <c r="K118" s="208" t="s">
        <v>2078</v>
      </c>
      <c r="L118" s="62"/>
      <c r="M118" s="213" t="s">
        <v>21</v>
      </c>
      <c r="N118" s="214" t="s">
        <v>41</v>
      </c>
      <c r="O118" s="43"/>
      <c r="P118" s="215">
        <f>O118*H118</f>
        <v>0</v>
      </c>
      <c r="Q118" s="215">
        <v>0.00103</v>
      </c>
      <c r="R118" s="215">
        <f>Q118*H118</f>
        <v>0.04177165</v>
      </c>
      <c r="S118" s="215">
        <v>0</v>
      </c>
      <c r="T118" s="216">
        <f>S118*H118</f>
        <v>0</v>
      </c>
      <c r="AR118" s="25" t="s">
        <v>321</v>
      </c>
      <c r="AT118" s="25" t="s">
        <v>316</v>
      </c>
      <c r="AU118" s="25" t="s">
        <v>79</v>
      </c>
      <c r="AY118" s="25" t="s">
        <v>314</v>
      </c>
      <c r="BE118" s="217">
        <f>IF(N118="základní",J118,0)</f>
        <v>0</v>
      </c>
      <c r="BF118" s="217">
        <f>IF(N118="snížená",J118,0)</f>
        <v>0</v>
      </c>
      <c r="BG118" s="217">
        <f>IF(N118="zákl. přenesená",J118,0)</f>
        <v>0</v>
      </c>
      <c r="BH118" s="217">
        <f>IF(N118="sníž. přenesená",J118,0)</f>
        <v>0</v>
      </c>
      <c r="BI118" s="217">
        <f>IF(N118="nulová",J118,0)</f>
        <v>0</v>
      </c>
      <c r="BJ118" s="25" t="s">
        <v>77</v>
      </c>
      <c r="BK118" s="217">
        <f>ROUND(I118*H118,2)</f>
        <v>0</v>
      </c>
      <c r="BL118" s="25" t="s">
        <v>321</v>
      </c>
      <c r="BM118" s="25" t="s">
        <v>2283</v>
      </c>
    </row>
    <row r="119" spans="2:47" s="1" customFormat="1" ht="40.5">
      <c r="B119" s="42"/>
      <c r="C119" s="64"/>
      <c r="D119" s="218" t="s">
        <v>323</v>
      </c>
      <c r="E119" s="64"/>
      <c r="F119" s="219" t="s">
        <v>2097</v>
      </c>
      <c r="G119" s="64"/>
      <c r="H119" s="64"/>
      <c r="I119" s="175"/>
      <c r="J119" s="64"/>
      <c r="K119" s="64"/>
      <c r="L119" s="62"/>
      <c r="M119" s="220"/>
      <c r="N119" s="43"/>
      <c r="O119" s="43"/>
      <c r="P119" s="43"/>
      <c r="Q119" s="43"/>
      <c r="R119" s="43"/>
      <c r="S119" s="43"/>
      <c r="T119" s="79"/>
      <c r="AT119" s="25" t="s">
        <v>323</v>
      </c>
      <c r="AU119" s="25" t="s">
        <v>79</v>
      </c>
    </row>
    <row r="120" spans="2:51" s="12" customFormat="1" ht="13.5">
      <c r="B120" s="221"/>
      <c r="C120" s="222"/>
      <c r="D120" s="218" t="s">
        <v>325</v>
      </c>
      <c r="E120" s="223" t="s">
        <v>2257</v>
      </c>
      <c r="F120" s="224" t="s">
        <v>2284</v>
      </c>
      <c r="G120" s="222"/>
      <c r="H120" s="225">
        <v>40.555</v>
      </c>
      <c r="I120" s="226"/>
      <c r="J120" s="222"/>
      <c r="K120" s="222"/>
      <c r="L120" s="227"/>
      <c r="M120" s="228"/>
      <c r="N120" s="229"/>
      <c r="O120" s="229"/>
      <c r="P120" s="229"/>
      <c r="Q120" s="229"/>
      <c r="R120" s="229"/>
      <c r="S120" s="229"/>
      <c r="T120" s="230"/>
      <c r="AT120" s="231" t="s">
        <v>325</v>
      </c>
      <c r="AU120" s="231" t="s">
        <v>79</v>
      </c>
      <c r="AV120" s="12" t="s">
        <v>79</v>
      </c>
      <c r="AW120" s="12" t="s">
        <v>34</v>
      </c>
      <c r="AX120" s="12" t="s">
        <v>77</v>
      </c>
      <c r="AY120" s="231" t="s">
        <v>314</v>
      </c>
    </row>
    <row r="121" spans="2:65" s="1" customFormat="1" ht="14.45" customHeight="1">
      <c r="B121" s="42"/>
      <c r="C121" s="206" t="s">
        <v>370</v>
      </c>
      <c r="D121" s="206" t="s">
        <v>316</v>
      </c>
      <c r="E121" s="207" t="s">
        <v>2100</v>
      </c>
      <c r="F121" s="208" t="s">
        <v>2101</v>
      </c>
      <c r="G121" s="209" t="s">
        <v>349</v>
      </c>
      <c r="H121" s="210">
        <v>40.555</v>
      </c>
      <c r="I121" s="211"/>
      <c r="J121" s="212">
        <f>ROUND(I121*H121,2)</f>
        <v>0</v>
      </c>
      <c r="K121" s="208" t="s">
        <v>2078</v>
      </c>
      <c r="L121" s="62"/>
      <c r="M121" s="213" t="s">
        <v>21</v>
      </c>
      <c r="N121" s="214" t="s">
        <v>41</v>
      </c>
      <c r="O121" s="43"/>
      <c r="P121" s="215">
        <f>O121*H121</f>
        <v>0</v>
      </c>
      <c r="Q121" s="215">
        <v>0</v>
      </c>
      <c r="R121" s="215">
        <f>Q121*H121</f>
        <v>0</v>
      </c>
      <c r="S121" s="215">
        <v>0</v>
      </c>
      <c r="T121" s="216">
        <f>S121*H121</f>
        <v>0</v>
      </c>
      <c r="AR121" s="25" t="s">
        <v>321</v>
      </c>
      <c r="AT121" s="25" t="s">
        <v>316</v>
      </c>
      <c r="AU121" s="25" t="s">
        <v>79</v>
      </c>
      <c r="AY121" s="25" t="s">
        <v>314</v>
      </c>
      <c r="BE121" s="217">
        <f>IF(N121="základní",J121,0)</f>
        <v>0</v>
      </c>
      <c r="BF121" s="217">
        <f>IF(N121="snížená",J121,0)</f>
        <v>0</v>
      </c>
      <c r="BG121" s="217">
        <f>IF(N121="zákl. přenesená",J121,0)</f>
        <v>0</v>
      </c>
      <c r="BH121" s="217">
        <f>IF(N121="sníž. přenesená",J121,0)</f>
        <v>0</v>
      </c>
      <c r="BI121" s="217">
        <f>IF(N121="nulová",J121,0)</f>
        <v>0</v>
      </c>
      <c r="BJ121" s="25" t="s">
        <v>77</v>
      </c>
      <c r="BK121" s="217">
        <f>ROUND(I121*H121,2)</f>
        <v>0</v>
      </c>
      <c r="BL121" s="25" t="s">
        <v>321</v>
      </c>
      <c r="BM121" s="25" t="s">
        <v>2285</v>
      </c>
    </row>
    <row r="122" spans="2:47" s="1" customFormat="1" ht="40.5">
      <c r="B122" s="42"/>
      <c r="C122" s="64"/>
      <c r="D122" s="218" t="s">
        <v>323</v>
      </c>
      <c r="E122" s="64"/>
      <c r="F122" s="219" t="s">
        <v>2103</v>
      </c>
      <c r="G122" s="64"/>
      <c r="H122" s="64"/>
      <c r="I122" s="175"/>
      <c r="J122" s="64"/>
      <c r="K122" s="64"/>
      <c r="L122" s="62"/>
      <c r="M122" s="220"/>
      <c r="N122" s="43"/>
      <c r="O122" s="43"/>
      <c r="P122" s="43"/>
      <c r="Q122" s="43"/>
      <c r="R122" s="43"/>
      <c r="S122" s="43"/>
      <c r="T122" s="79"/>
      <c r="AT122" s="25" t="s">
        <v>323</v>
      </c>
      <c r="AU122" s="25" t="s">
        <v>79</v>
      </c>
    </row>
    <row r="123" spans="2:51" s="12" customFormat="1" ht="13.5">
      <c r="B123" s="221"/>
      <c r="C123" s="222"/>
      <c r="D123" s="218" t="s">
        <v>325</v>
      </c>
      <c r="E123" s="223" t="s">
        <v>21</v>
      </c>
      <c r="F123" s="224" t="s">
        <v>2257</v>
      </c>
      <c r="G123" s="222"/>
      <c r="H123" s="225">
        <v>40.555</v>
      </c>
      <c r="I123" s="226"/>
      <c r="J123" s="222"/>
      <c r="K123" s="222"/>
      <c r="L123" s="227"/>
      <c r="M123" s="228"/>
      <c r="N123" s="229"/>
      <c r="O123" s="229"/>
      <c r="P123" s="229"/>
      <c r="Q123" s="229"/>
      <c r="R123" s="229"/>
      <c r="S123" s="229"/>
      <c r="T123" s="230"/>
      <c r="AT123" s="231" t="s">
        <v>325</v>
      </c>
      <c r="AU123" s="231" t="s">
        <v>79</v>
      </c>
      <c r="AV123" s="12" t="s">
        <v>79</v>
      </c>
      <c r="AW123" s="12" t="s">
        <v>34</v>
      </c>
      <c r="AX123" s="12" t="s">
        <v>77</v>
      </c>
      <c r="AY123" s="231" t="s">
        <v>314</v>
      </c>
    </row>
    <row r="124" spans="2:65" s="1" customFormat="1" ht="23.1" customHeight="1">
      <c r="B124" s="42"/>
      <c r="C124" s="206" t="s">
        <v>376</v>
      </c>
      <c r="D124" s="206" t="s">
        <v>316</v>
      </c>
      <c r="E124" s="207" t="s">
        <v>2104</v>
      </c>
      <c r="F124" s="208" t="s">
        <v>2105</v>
      </c>
      <c r="G124" s="209" t="s">
        <v>394</v>
      </c>
      <c r="H124" s="210">
        <v>2.202</v>
      </c>
      <c r="I124" s="211"/>
      <c r="J124" s="212">
        <f>ROUND(I124*H124,2)</f>
        <v>0</v>
      </c>
      <c r="K124" s="208" t="s">
        <v>2078</v>
      </c>
      <c r="L124" s="62"/>
      <c r="M124" s="213" t="s">
        <v>21</v>
      </c>
      <c r="N124" s="214" t="s">
        <v>41</v>
      </c>
      <c r="O124" s="43"/>
      <c r="P124" s="215">
        <f>O124*H124</f>
        <v>0</v>
      </c>
      <c r="Q124" s="215">
        <v>1.06017</v>
      </c>
      <c r="R124" s="215">
        <f>Q124*H124</f>
        <v>2.33449434</v>
      </c>
      <c r="S124" s="215">
        <v>0</v>
      </c>
      <c r="T124" s="216">
        <f>S124*H124</f>
        <v>0</v>
      </c>
      <c r="AR124" s="25" t="s">
        <v>321</v>
      </c>
      <c r="AT124" s="25" t="s">
        <v>316</v>
      </c>
      <c r="AU124" s="25" t="s">
        <v>79</v>
      </c>
      <c r="AY124" s="25" t="s">
        <v>314</v>
      </c>
      <c r="BE124" s="217">
        <f>IF(N124="základní",J124,0)</f>
        <v>0</v>
      </c>
      <c r="BF124" s="217">
        <f>IF(N124="snížená",J124,0)</f>
        <v>0</v>
      </c>
      <c r="BG124" s="217">
        <f>IF(N124="zákl. přenesená",J124,0)</f>
        <v>0</v>
      </c>
      <c r="BH124" s="217">
        <f>IF(N124="sníž. přenesená",J124,0)</f>
        <v>0</v>
      </c>
      <c r="BI124" s="217">
        <f>IF(N124="nulová",J124,0)</f>
        <v>0</v>
      </c>
      <c r="BJ124" s="25" t="s">
        <v>77</v>
      </c>
      <c r="BK124" s="217">
        <f>ROUND(I124*H124,2)</f>
        <v>0</v>
      </c>
      <c r="BL124" s="25" t="s">
        <v>321</v>
      </c>
      <c r="BM124" s="25" t="s">
        <v>2286</v>
      </c>
    </row>
    <row r="125" spans="2:47" s="1" customFormat="1" ht="13.5">
      <c r="B125" s="42"/>
      <c r="C125" s="64"/>
      <c r="D125" s="218" t="s">
        <v>323</v>
      </c>
      <c r="E125" s="64"/>
      <c r="F125" s="219" t="s">
        <v>2107</v>
      </c>
      <c r="G125" s="64"/>
      <c r="H125" s="64"/>
      <c r="I125" s="175"/>
      <c r="J125" s="64"/>
      <c r="K125" s="64"/>
      <c r="L125" s="62"/>
      <c r="M125" s="220"/>
      <c r="N125" s="43"/>
      <c r="O125" s="43"/>
      <c r="P125" s="43"/>
      <c r="Q125" s="43"/>
      <c r="R125" s="43"/>
      <c r="S125" s="43"/>
      <c r="T125" s="79"/>
      <c r="AT125" s="25" t="s">
        <v>323</v>
      </c>
      <c r="AU125" s="25" t="s">
        <v>79</v>
      </c>
    </row>
    <row r="126" spans="2:51" s="12" customFormat="1" ht="13.5">
      <c r="B126" s="221"/>
      <c r="C126" s="222"/>
      <c r="D126" s="218" t="s">
        <v>325</v>
      </c>
      <c r="E126" s="223" t="s">
        <v>21</v>
      </c>
      <c r="F126" s="224" t="s">
        <v>2287</v>
      </c>
      <c r="G126" s="222"/>
      <c r="H126" s="225">
        <v>2.202</v>
      </c>
      <c r="I126" s="226"/>
      <c r="J126" s="222"/>
      <c r="K126" s="222"/>
      <c r="L126" s="227"/>
      <c r="M126" s="228"/>
      <c r="N126" s="229"/>
      <c r="O126" s="229"/>
      <c r="P126" s="229"/>
      <c r="Q126" s="229"/>
      <c r="R126" s="229"/>
      <c r="S126" s="229"/>
      <c r="T126" s="230"/>
      <c r="AT126" s="231" t="s">
        <v>325</v>
      </c>
      <c r="AU126" s="231" t="s">
        <v>79</v>
      </c>
      <c r="AV126" s="12" t="s">
        <v>79</v>
      </c>
      <c r="AW126" s="12" t="s">
        <v>34</v>
      </c>
      <c r="AX126" s="12" t="s">
        <v>77</v>
      </c>
      <c r="AY126" s="231" t="s">
        <v>314</v>
      </c>
    </row>
    <row r="127" spans="2:65" s="1" customFormat="1" ht="14.45" customHeight="1">
      <c r="B127" s="42"/>
      <c r="C127" s="206" t="s">
        <v>382</v>
      </c>
      <c r="D127" s="206" t="s">
        <v>316</v>
      </c>
      <c r="E127" s="207" t="s">
        <v>2109</v>
      </c>
      <c r="F127" s="208" t="s">
        <v>2110</v>
      </c>
      <c r="G127" s="209" t="s">
        <v>394</v>
      </c>
      <c r="H127" s="210">
        <v>5.997</v>
      </c>
      <c r="I127" s="211"/>
      <c r="J127" s="212">
        <f>ROUND(I127*H127,2)</f>
        <v>0</v>
      </c>
      <c r="K127" s="208" t="s">
        <v>2078</v>
      </c>
      <c r="L127" s="62"/>
      <c r="M127" s="213" t="s">
        <v>21</v>
      </c>
      <c r="N127" s="214" t="s">
        <v>41</v>
      </c>
      <c r="O127" s="43"/>
      <c r="P127" s="215">
        <f>O127*H127</f>
        <v>0</v>
      </c>
      <c r="Q127" s="215">
        <v>1.05306</v>
      </c>
      <c r="R127" s="215">
        <f>Q127*H127</f>
        <v>6.31520082</v>
      </c>
      <c r="S127" s="215">
        <v>0</v>
      </c>
      <c r="T127" s="216">
        <f>S127*H127</f>
        <v>0</v>
      </c>
      <c r="AR127" s="25" t="s">
        <v>321</v>
      </c>
      <c r="AT127" s="25" t="s">
        <v>316</v>
      </c>
      <c r="AU127" s="25" t="s">
        <v>79</v>
      </c>
      <c r="AY127" s="25" t="s">
        <v>314</v>
      </c>
      <c r="BE127" s="217">
        <f>IF(N127="základní",J127,0)</f>
        <v>0</v>
      </c>
      <c r="BF127" s="217">
        <f>IF(N127="snížená",J127,0)</f>
        <v>0</v>
      </c>
      <c r="BG127" s="217">
        <f>IF(N127="zákl. přenesená",J127,0)</f>
        <v>0</v>
      </c>
      <c r="BH127" s="217">
        <f>IF(N127="sníž. přenesená",J127,0)</f>
        <v>0</v>
      </c>
      <c r="BI127" s="217">
        <f>IF(N127="nulová",J127,0)</f>
        <v>0</v>
      </c>
      <c r="BJ127" s="25" t="s">
        <v>77</v>
      </c>
      <c r="BK127" s="217">
        <f>ROUND(I127*H127,2)</f>
        <v>0</v>
      </c>
      <c r="BL127" s="25" t="s">
        <v>321</v>
      </c>
      <c r="BM127" s="25" t="s">
        <v>2288</v>
      </c>
    </row>
    <row r="128" spans="2:47" s="1" customFormat="1" ht="13.5">
      <c r="B128" s="42"/>
      <c r="C128" s="64"/>
      <c r="D128" s="218" t="s">
        <v>323</v>
      </c>
      <c r="E128" s="64"/>
      <c r="F128" s="219" t="s">
        <v>2112</v>
      </c>
      <c r="G128" s="64"/>
      <c r="H128" s="64"/>
      <c r="I128" s="175"/>
      <c r="J128" s="64"/>
      <c r="K128" s="64"/>
      <c r="L128" s="62"/>
      <c r="M128" s="220"/>
      <c r="N128" s="43"/>
      <c r="O128" s="43"/>
      <c r="P128" s="43"/>
      <c r="Q128" s="43"/>
      <c r="R128" s="43"/>
      <c r="S128" s="43"/>
      <c r="T128" s="79"/>
      <c r="AT128" s="25" t="s">
        <v>323</v>
      </c>
      <c r="AU128" s="25" t="s">
        <v>79</v>
      </c>
    </row>
    <row r="129" spans="2:51" s="12" customFormat="1" ht="13.5">
      <c r="B129" s="221"/>
      <c r="C129" s="222"/>
      <c r="D129" s="218" t="s">
        <v>325</v>
      </c>
      <c r="E129" s="223" t="s">
        <v>21</v>
      </c>
      <c r="F129" s="224" t="s">
        <v>2289</v>
      </c>
      <c r="G129" s="222"/>
      <c r="H129" s="225">
        <v>5.997</v>
      </c>
      <c r="I129" s="226"/>
      <c r="J129" s="222"/>
      <c r="K129" s="222"/>
      <c r="L129" s="227"/>
      <c r="M129" s="228"/>
      <c r="N129" s="229"/>
      <c r="O129" s="229"/>
      <c r="P129" s="229"/>
      <c r="Q129" s="229"/>
      <c r="R129" s="229"/>
      <c r="S129" s="229"/>
      <c r="T129" s="230"/>
      <c r="AT129" s="231" t="s">
        <v>325</v>
      </c>
      <c r="AU129" s="231" t="s">
        <v>79</v>
      </c>
      <c r="AV129" s="12" t="s">
        <v>79</v>
      </c>
      <c r="AW129" s="12" t="s">
        <v>34</v>
      </c>
      <c r="AX129" s="12" t="s">
        <v>77</v>
      </c>
      <c r="AY129" s="231" t="s">
        <v>314</v>
      </c>
    </row>
    <row r="130" spans="2:65" s="1" customFormat="1" ht="14.45" customHeight="1">
      <c r="B130" s="42"/>
      <c r="C130" s="206" t="s">
        <v>387</v>
      </c>
      <c r="D130" s="206" t="s">
        <v>316</v>
      </c>
      <c r="E130" s="207" t="s">
        <v>2114</v>
      </c>
      <c r="F130" s="208" t="s">
        <v>2115</v>
      </c>
      <c r="G130" s="209" t="s">
        <v>335</v>
      </c>
      <c r="H130" s="210">
        <v>4.91</v>
      </c>
      <c r="I130" s="211"/>
      <c r="J130" s="212">
        <f>ROUND(I130*H130,2)</f>
        <v>0</v>
      </c>
      <c r="K130" s="208" t="s">
        <v>827</v>
      </c>
      <c r="L130" s="62"/>
      <c r="M130" s="213" t="s">
        <v>21</v>
      </c>
      <c r="N130" s="214" t="s">
        <v>41</v>
      </c>
      <c r="O130" s="43"/>
      <c r="P130" s="215">
        <f>O130*H130</f>
        <v>0</v>
      </c>
      <c r="Q130" s="215">
        <v>2.45329</v>
      </c>
      <c r="R130" s="215">
        <f>Q130*H130</f>
        <v>12.0456539</v>
      </c>
      <c r="S130" s="215">
        <v>0</v>
      </c>
      <c r="T130" s="216">
        <f>S130*H130</f>
        <v>0</v>
      </c>
      <c r="AR130" s="25" t="s">
        <v>321</v>
      </c>
      <c r="AT130" s="25" t="s">
        <v>316</v>
      </c>
      <c r="AU130" s="25" t="s">
        <v>79</v>
      </c>
      <c r="AY130" s="25" t="s">
        <v>314</v>
      </c>
      <c r="BE130" s="217">
        <f>IF(N130="základní",J130,0)</f>
        <v>0</v>
      </c>
      <c r="BF130" s="217">
        <f>IF(N130="snížená",J130,0)</f>
        <v>0</v>
      </c>
      <c r="BG130" s="217">
        <f>IF(N130="zákl. přenesená",J130,0)</f>
        <v>0</v>
      </c>
      <c r="BH130" s="217">
        <f>IF(N130="sníž. přenesená",J130,0)</f>
        <v>0</v>
      </c>
      <c r="BI130" s="217">
        <f>IF(N130="nulová",J130,0)</f>
        <v>0</v>
      </c>
      <c r="BJ130" s="25" t="s">
        <v>77</v>
      </c>
      <c r="BK130" s="217">
        <f>ROUND(I130*H130,2)</f>
        <v>0</v>
      </c>
      <c r="BL130" s="25" t="s">
        <v>321</v>
      </c>
      <c r="BM130" s="25" t="s">
        <v>2290</v>
      </c>
    </row>
    <row r="131" spans="2:47" s="1" customFormat="1" ht="27">
      <c r="B131" s="42"/>
      <c r="C131" s="64"/>
      <c r="D131" s="218" t="s">
        <v>323</v>
      </c>
      <c r="E131" s="64"/>
      <c r="F131" s="219" t="s">
        <v>2117</v>
      </c>
      <c r="G131" s="64"/>
      <c r="H131" s="64"/>
      <c r="I131" s="175"/>
      <c r="J131" s="64"/>
      <c r="K131" s="64"/>
      <c r="L131" s="62"/>
      <c r="M131" s="220"/>
      <c r="N131" s="43"/>
      <c r="O131" s="43"/>
      <c r="P131" s="43"/>
      <c r="Q131" s="43"/>
      <c r="R131" s="43"/>
      <c r="S131" s="43"/>
      <c r="T131" s="79"/>
      <c r="AT131" s="25" t="s">
        <v>323</v>
      </c>
      <c r="AU131" s="25" t="s">
        <v>79</v>
      </c>
    </row>
    <row r="132" spans="2:51" s="12" customFormat="1" ht="13.5">
      <c r="B132" s="221"/>
      <c r="C132" s="222"/>
      <c r="D132" s="218" t="s">
        <v>325</v>
      </c>
      <c r="E132" s="223" t="s">
        <v>21</v>
      </c>
      <c r="F132" s="224" t="s">
        <v>2291</v>
      </c>
      <c r="G132" s="222"/>
      <c r="H132" s="225">
        <v>0.252</v>
      </c>
      <c r="I132" s="226"/>
      <c r="J132" s="222"/>
      <c r="K132" s="222"/>
      <c r="L132" s="227"/>
      <c r="M132" s="228"/>
      <c r="N132" s="229"/>
      <c r="O132" s="229"/>
      <c r="P132" s="229"/>
      <c r="Q132" s="229"/>
      <c r="R132" s="229"/>
      <c r="S132" s="229"/>
      <c r="T132" s="230"/>
      <c r="AT132" s="231" t="s">
        <v>325</v>
      </c>
      <c r="AU132" s="231" t="s">
        <v>79</v>
      </c>
      <c r="AV132" s="12" t="s">
        <v>79</v>
      </c>
      <c r="AW132" s="12" t="s">
        <v>34</v>
      </c>
      <c r="AX132" s="12" t="s">
        <v>70</v>
      </c>
      <c r="AY132" s="231" t="s">
        <v>314</v>
      </c>
    </row>
    <row r="133" spans="2:51" s="12" customFormat="1" ht="13.5">
      <c r="B133" s="221"/>
      <c r="C133" s="222"/>
      <c r="D133" s="218" t="s">
        <v>325</v>
      </c>
      <c r="E133" s="223" t="s">
        <v>21</v>
      </c>
      <c r="F133" s="224" t="s">
        <v>2292</v>
      </c>
      <c r="G133" s="222"/>
      <c r="H133" s="225">
        <v>4.658</v>
      </c>
      <c r="I133" s="226"/>
      <c r="J133" s="222"/>
      <c r="K133" s="222"/>
      <c r="L133" s="227"/>
      <c r="M133" s="228"/>
      <c r="N133" s="229"/>
      <c r="O133" s="229"/>
      <c r="P133" s="229"/>
      <c r="Q133" s="229"/>
      <c r="R133" s="229"/>
      <c r="S133" s="229"/>
      <c r="T133" s="230"/>
      <c r="AT133" s="231" t="s">
        <v>325</v>
      </c>
      <c r="AU133" s="231" t="s">
        <v>79</v>
      </c>
      <c r="AV133" s="12" t="s">
        <v>79</v>
      </c>
      <c r="AW133" s="12" t="s">
        <v>34</v>
      </c>
      <c r="AX133" s="12" t="s">
        <v>70</v>
      </c>
      <c r="AY133" s="231" t="s">
        <v>314</v>
      </c>
    </row>
    <row r="134" spans="2:51" s="13" customFormat="1" ht="13.5">
      <c r="B134" s="232"/>
      <c r="C134" s="233"/>
      <c r="D134" s="218" t="s">
        <v>325</v>
      </c>
      <c r="E134" s="234" t="s">
        <v>253</v>
      </c>
      <c r="F134" s="235" t="s">
        <v>340</v>
      </c>
      <c r="G134" s="233"/>
      <c r="H134" s="236">
        <v>4.91</v>
      </c>
      <c r="I134" s="237"/>
      <c r="J134" s="233"/>
      <c r="K134" s="233"/>
      <c r="L134" s="238"/>
      <c r="M134" s="239"/>
      <c r="N134" s="240"/>
      <c r="O134" s="240"/>
      <c r="P134" s="240"/>
      <c r="Q134" s="240"/>
      <c r="R134" s="240"/>
      <c r="S134" s="240"/>
      <c r="T134" s="241"/>
      <c r="AT134" s="242" t="s">
        <v>325</v>
      </c>
      <c r="AU134" s="242" t="s">
        <v>79</v>
      </c>
      <c r="AV134" s="13" t="s">
        <v>321</v>
      </c>
      <c r="AW134" s="13" t="s">
        <v>34</v>
      </c>
      <c r="AX134" s="13" t="s">
        <v>77</v>
      </c>
      <c r="AY134" s="242" t="s">
        <v>314</v>
      </c>
    </row>
    <row r="135" spans="2:65" s="1" customFormat="1" ht="14.45" customHeight="1">
      <c r="B135" s="42"/>
      <c r="C135" s="206" t="s">
        <v>391</v>
      </c>
      <c r="D135" s="206" t="s">
        <v>316</v>
      </c>
      <c r="E135" s="207" t="s">
        <v>2129</v>
      </c>
      <c r="F135" s="208" t="s">
        <v>2130</v>
      </c>
      <c r="G135" s="209" t="s">
        <v>349</v>
      </c>
      <c r="H135" s="210">
        <v>9.36</v>
      </c>
      <c r="I135" s="211"/>
      <c r="J135" s="212">
        <f>ROUND(I135*H135,2)</f>
        <v>0</v>
      </c>
      <c r="K135" s="208" t="s">
        <v>827</v>
      </c>
      <c r="L135" s="62"/>
      <c r="M135" s="213" t="s">
        <v>21</v>
      </c>
      <c r="N135" s="214" t="s">
        <v>41</v>
      </c>
      <c r="O135" s="43"/>
      <c r="P135" s="215">
        <f>O135*H135</f>
        <v>0</v>
      </c>
      <c r="Q135" s="215">
        <v>0.00269</v>
      </c>
      <c r="R135" s="215">
        <f>Q135*H135</f>
        <v>0.0251784</v>
      </c>
      <c r="S135" s="215">
        <v>0</v>
      </c>
      <c r="T135" s="216">
        <f>S135*H135</f>
        <v>0</v>
      </c>
      <c r="AR135" s="25" t="s">
        <v>321</v>
      </c>
      <c r="AT135" s="25" t="s">
        <v>316</v>
      </c>
      <c r="AU135" s="25" t="s">
        <v>79</v>
      </c>
      <c r="AY135" s="25" t="s">
        <v>314</v>
      </c>
      <c r="BE135" s="217">
        <f>IF(N135="základní",J135,0)</f>
        <v>0</v>
      </c>
      <c r="BF135" s="217">
        <f>IF(N135="snížená",J135,0)</f>
        <v>0</v>
      </c>
      <c r="BG135" s="217">
        <f>IF(N135="zákl. přenesená",J135,0)</f>
        <v>0</v>
      </c>
      <c r="BH135" s="217">
        <f>IF(N135="sníž. přenesená",J135,0)</f>
        <v>0</v>
      </c>
      <c r="BI135" s="217">
        <f>IF(N135="nulová",J135,0)</f>
        <v>0</v>
      </c>
      <c r="BJ135" s="25" t="s">
        <v>77</v>
      </c>
      <c r="BK135" s="217">
        <f>ROUND(I135*H135,2)</f>
        <v>0</v>
      </c>
      <c r="BL135" s="25" t="s">
        <v>321</v>
      </c>
      <c r="BM135" s="25" t="s">
        <v>2293</v>
      </c>
    </row>
    <row r="136" spans="2:47" s="1" customFormat="1" ht="13.5">
      <c r="B136" s="42"/>
      <c r="C136" s="64"/>
      <c r="D136" s="218" t="s">
        <v>323</v>
      </c>
      <c r="E136" s="64"/>
      <c r="F136" s="219" t="s">
        <v>2132</v>
      </c>
      <c r="G136" s="64"/>
      <c r="H136" s="64"/>
      <c r="I136" s="175"/>
      <c r="J136" s="64"/>
      <c r="K136" s="64"/>
      <c r="L136" s="62"/>
      <c r="M136" s="220"/>
      <c r="N136" s="43"/>
      <c r="O136" s="43"/>
      <c r="P136" s="43"/>
      <c r="Q136" s="43"/>
      <c r="R136" s="43"/>
      <c r="S136" s="43"/>
      <c r="T136" s="79"/>
      <c r="AT136" s="25" t="s">
        <v>323</v>
      </c>
      <c r="AU136" s="25" t="s">
        <v>79</v>
      </c>
    </row>
    <row r="137" spans="2:51" s="12" customFormat="1" ht="13.5">
      <c r="B137" s="221"/>
      <c r="C137" s="222"/>
      <c r="D137" s="218" t="s">
        <v>325</v>
      </c>
      <c r="E137" s="223" t="s">
        <v>2030</v>
      </c>
      <c r="F137" s="224" t="s">
        <v>2294</v>
      </c>
      <c r="G137" s="222"/>
      <c r="H137" s="225">
        <v>9.36</v>
      </c>
      <c r="I137" s="226"/>
      <c r="J137" s="222"/>
      <c r="K137" s="222"/>
      <c r="L137" s="227"/>
      <c r="M137" s="228"/>
      <c r="N137" s="229"/>
      <c r="O137" s="229"/>
      <c r="P137" s="229"/>
      <c r="Q137" s="229"/>
      <c r="R137" s="229"/>
      <c r="S137" s="229"/>
      <c r="T137" s="230"/>
      <c r="AT137" s="231" t="s">
        <v>325</v>
      </c>
      <c r="AU137" s="231" t="s">
        <v>79</v>
      </c>
      <c r="AV137" s="12" t="s">
        <v>79</v>
      </c>
      <c r="AW137" s="12" t="s">
        <v>34</v>
      </c>
      <c r="AX137" s="12" t="s">
        <v>77</v>
      </c>
      <c r="AY137" s="231" t="s">
        <v>314</v>
      </c>
    </row>
    <row r="138" spans="2:65" s="1" customFormat="1" ht="14.45" customHeight="1">
      <c r="B138" s="42"/>
      <c r="C138" s="206" t="s">
        <v>398</v>
      </c>
      <c r="D138" s="206" t="s">
        <v>316</v>
      </c>
      <c r="E138" s="207" t="s">
        <v>2134</v>
      </c>
      <c r="F138" s="208" t="s">
        <v>2135</v>
      </c>
      <c r="G138" s="209" t="s">
        <v>349</v>
      </c>
      <c r="H138" s="210">
        <v>9.36</v>
      </c>
      <c r="I138" s="211"/>
      <c r="J138" s="212">
        <f>ROUND(I138*H138,2)</f>
        <v>0</v>
      </c>
      <c r="K138" s="208" t="s">
        <v>827</v>
      </c>
      <c r="L138" s="62"/>
      <c r="M138" s="213" t="s">
        <v>21</v>
      </c>
      <c r="N138" s="214" t="s">
        <v>41</v>
      </c>
      <c r="O138" s="43"/>
      <c r="P138" s="215">
        <f>O138*H138</f>
        <v>0</v>
      </c>
      <c r="Q138" s="215">
        <v>0</v>
      </c>
      <c r="R138" s="215">
        <f>Q138*H138</f>
        <v>0</v>
      </c>
      <c r="S138" s="215">
        <v>0</v>
      </c>
      <c r="T138" s="216">
        <f>S138*H138</f>
        <v>0</v>
      </c>
      <c r="AR138" s="25" t="s">
        <v>321</v>
      </c>
      <c r="AT138" s="25" t="s">
        <v>316</v>
      </c>
      <c r="AU138" s="25" t="s">
        <v>79</v>
      </c>
      <c r="AY138" s="25" t="s">
        <v>314</v>
      </c>
      <c r="BE138" s="217">
        <f>IF(N138="základní",J138,0)</f>
        <v>0</v>
      </c>
      <c r="BF138" s="217">
        <f>IF(N138="snížená",J138,0)</f>
        <v>0</v>
      </c>
      <c r="BG138" s="217">
        <f>IF(N138="zákl. přenesená",J138,0)</f>
        <v>0</v>
      </c>
      <c r="BH138" s="217">
        <f>IF(N138="sníž. přenesená",J138,0)</f>
        <v>0</v>
      </c>
      <c r="BI138" s="217">
        <f>IF(N138="nulová",J138,0)</f>
        <v>0</v>
      </c>
      <c r="BJ138" s="25" t="s">
        <v>77</v>
      </c>
      <c r="BK138" s="217">
        <f>ROUND(I138*H138,2)</f>
        <v>0</v>
      </c>
      <c r="BL138" s="25" t="s">
        <v>321</v>
      </c>
      <c r="BM138" s="25" t="s">
        <v>2295</v>
      </c>
    </row>
    <row r="139" spans="2:47" s="1" customFormat="1" ht="13.5">
      <c r="B139" s="42"/>
      <c r="C139" s="64"/>
      <c r="D139" s="218" t="s">
        <v>323</v>
      </c>
      <c r="E139" s="64"/>
      <c r="F139" s="219" t="s">
        <v>2137</v>
      </c>
      <c r="G139" s="64"/>
      <c r="H139" s="64"/>
      <c r="I139" s="175"/>
      <c r="J139" s="64"/>
      <c r="K139" s="64"/>
      <c r="L139" s="62"/>
      <c r="M139" s="220"/>
      <c r="N139" s="43"/>
      <c r="O139" s="43"/>
      <c r="P139" s="43"/>
      <c r="Q139" s="43"/>
      <c r="R139" s="43"/>
      <c r="S139" s="43"/>
      <c r="T139" s="79"/>
      <c r="AT139" s="25" t="s">
        <v>323</v>
      </c>
      <c r="AU139" s="25" t="s">
        <v>79</v>
      </c>
    </row>
    <row r="140" spans="2:51" s="12" customFormat="1" ht="13.5">
      <c r="B140" s="221"/>
      <c r="C140" s="222"/>
      <c r="D140" s="218" t="s">
        <v>325</v>
      </c>
      <c r="E140" s="223" t="s">
        <v>21</v>
      </c>
      <c r="F140" s="224" t="s">
        <v>2030</v>
      </c>
      <c r="G140" s="222"/>
      <c r="H140" s="225">
        <v>9.36</v>
      </c>
      <c r="I140" s="226"/>
      <c r="J140" s="222"/>
      <c r="K140" s="222"/>
      <c r="L140" s="227"/>
      <c r="M140" s="228"/>
      <c r="N140" s="229"/>
      <c r="O140" s="229"/>
      <c r="P140" s="229"/>
      <c r="Q140" s="229"/>
      <c r="R140" s="229"/>
      <c r="S140" s="229"/>
      <c r="T140" s="230"/>
      <c r="AT140" s="231" t="s">
        <v>325</v>
      </c>
      <c r="AU140" s="231" t="s">
        <v>79</v>
      </c>
      <c r="AV140" s="12" t="s">
        <v>79</v>
      </c>
      <c r="AW140" s="12" t="s">
        <v>34</v>
      </c>
      <c r="AX140" s="12" t="s">
        <v>77</v>
      </c>
      <c r="AY140" s="231" t="s">
        <v>314</v>
      </c>
    </row>
    <row r="141" spans="2:65" s="1" customFormat="1" ht="23.1" customHeight="1">
      <c r="B141" s="42"/>
      <c r="C141" s="206" t="s">
        <v>10</v>
      </c>
      <c r="D141" s="206" t="s">
        <v>316</v>
      </c>
      <c r="E141" s="207" t="s">
        <v>2156</v>
      </c>
      <c r="F141" s="208" t="s">
        <v>2157</v>
      </c>
      <c r="G141" s="209" t="s">
        <v>335</v>
      </c>
      <c r="H141" s="210">
        <v>13.545</v>
      </c>
      <c r="I141" s="211"/>
      <c r="J141" s="212">
        <f>ROUND(I141*H141,2)</f>
        <v>0</v>
      </c>
      <c r="K141" s="208" t="s">
        <v>827</v>
      </c>
      <c r="L141" s="62"/>
      <c r="M141" s="213" t="s">
        <v>21</v>
      </c>
      <c r="N141" s="214" t="s">
        <v>41</v>
      </c>
      <c r="O141" s="43"/>
      <c r="P141" s="215">
        <f>O141*H141</f>
        <v>0</v>
      </c>
      <c r="Q141" s="215">
        <v>2.45329</v>
      </c>
      <c r="R141" s="215">
        <f>Q141*H141</f>
        <v>33.22981305</v>
      </c>
      <c r="S141" s="215">
        <v>0</v>
      </c>
      <c r="T141" s="216">
        <f>S141*H141</f>
        <v>0</v>
      </c>
      <c r="AR141" s="25" t="s">
        <v>321</v>
      </c>
      <c r="AT141" s="25" t="s">
        <v>316</v>
      </c>
      <c r="AU141" s="25" t="s">
        <v>79</v>
      </c>
      <c r="AY141" s="25" t="s">
        <v>314</v>
      </c>
      <c r="BE141" s="217">
        <f>IF(N141="základní",J141,0)</f>
        <v>0</v>
      </c>
      <c r="BF141" s="217">
        <f>IF(N141="snížená",J141,0)</f>
        <v>0</v>
      </c>
      <c r="BG141" s="217">
        <f>IF(N141="zákl. přenesená",J141,0)</f>
        <v>0</v>
      </c>
      <c r="BH141" s="217">
        <f>IF(N141="sníž. přenesená",J141,0)</f>
        <v>0</v>
      </c>
      <c r="BI141" s="217">
        <f>IF(N141="nulová",J141,0)</f>
        <v>0</v>
      </c>
      <c r="BJ141" s="25" t="s">
        <v>77</v>
      </c>
      <c r="BK141" s="217">
        <f>ROUND(I141*H141,2)</f>
        <v>0</v>
      </c>
      <c r="BL141" s="25" t="s">
        <v>321</v>
      </c>
      <c r="BM141" s="25" t="s">
        <v>2296</v>
      </c>
    </row>
    <row r="142" spans="2:47" s="1" customFormat="1" ht="27">
      <c r="B142" s="42"/>
      <c r="C142" s="64"/>
      <c r="D142" s="218" t="s">
        <v>323</v>
      </c>
      <c r="E142" s="64"/>
      <c r="F142" s="219" t="s">
        <v>2159</v>
      </c>
      <c r="G142" s="64"/>
      <c r="H142" s="64"/>
      <c r="I142" s="175"/>
      <c r="J142" s="64"/>
      <c r="K142" s="64"/>
      <c r="L142" s="62"/>
      <c r="M142" s="220"/>
      <c r="N142" s="43"/>
      <c r="O142" s="43"/>
      <c r="P142" s="43"/>
      <c r="Q142" s="43"/>
      <c r="R142" s="43"/>
      <c r="S142" s="43"/>
      <c r="T142" s="79"/>
      <c r="AT142" s="25" t="s">
        <v>323</v>
      </c>
      <c r="AU142" s="25" t="s">
        <v>79</v>
      </c>
    </row>
    <row r="143" spans="2:51" s="12" customFormat="1" ht="13.5">
      <c r="B143" s="221"/>
      <c r="C143" s="222"/>
      <c r="D143" s="218" t="s">
        <v>325</v>
      </c>
      <c r="E143" s="223" t="s">
        <v>21</v>
      </c>
      <c r="F143" s="224" t="s">
        <v>2160</v>
      </c>
      <c r="G143" s="222"/>
      <c r="H143" s="225">
        <v>7.371</v>
      </c>
      <c r="I143" s="226"/>
      <c r="J143" s="222"/>
      <c r="K143" s="222"/>
      <c r="L143" s="227"/>
      <c r="M143" s="228"/>
      <c r="N143" s="229"/>
      <c r="O143" s="229"/>
      <c r="P143" s="229"/>
      <c r="Q143" s="229"/>
      <c r="R143" s="229"/>
      <c r="S143" s="229"/>
      <c r="T143" s="230"/>
      <c r="AT143" s="231" t="s">
        <v>325</v>
      </c>
      <c r="AU143" s="231" t="s">
        <v>79</v>
      </c>
      <c r="AV143" s="12" t="s">
        <v>79</v>
      </c>
      <c r="AW143" s="12" t="s">
        <v>34</v>
      </c>
      <c r="AX143" s="12" t="s">
        <v>70</v>
      </c>
      <c r="AY143" s="231" t="s">
        <v>314</v>
      </c>
    </row>
    <row r="144" spans="2:51" s="12" customFormat="1" ht="13.5">
      <c r="B144" s="221"/>
      <c r="C144" s="222"/>
      <c r="D144" s="218" t="s">
        <v>325</v>
      </c>
      <c r="E144" s="223" t="s">
        <v>21</v>
      </c>
      <c r="F144" s="224" t="s">
        <v>2161</v>
      </c>
      <c r="G144" s="222"/>
      <c r="H144" s="225">
        <v>1.296</v>
      </c>
      <c r="I144" s="226"/>
      <c r="J144" s="222"/>
      <c r="K144" s="222"/>
      <c r="L144" s="227"/>
      <c r="M144" s="228"/>
      <c r="N144" s="229"/>
      <c r="O144" s="229"/>
      <c r="P144" s="229"/>
      <c r="Q144" s="229"/>
      <c r="R144" s="229"/>
      <c r="S144" s="229"/>
      <c r="T144" s="230"/>
      <c r="AT144" s="231" t="s">
        <v>325</v>
      </c>
      <c r="AU144" s="231" t="s">
        <v>79</v>
      </c>
      <c r="AV144" s="12" t="s">
        <v>79</v>
      </c>
      <c r="AW144" s="12" t="s">
        <v>34</v>
      </c>
      <c r="AX144" s="12" t="s">
        <v>70</v>
      </c>
      <c r="AY144" s="231" t="s">
        <v>314</v>
      </c>
    </row>
    <row r="145" spans="2:51" s="12" customFormat="1" ht="13.5">
      <c r="B145" s="221"/>
      <c r="C145" s="222"/>
      <c r="D145" s="218" t="s">
        <v>325</v>
      </c>
      <c r="E145" s="223" t="s">
        <v>21</v>
      </c>
      <c r="F145" s="224" t="s">
        <v>2162</v>
      </c>
      <c r="G145" s="222"/>
      <c r="H145" s="225">
        <v>2.65</v>
      </c>
      <c r="I145" s="226"/>
      <c r="J145" s="222"/>
      <c r="K145" s="222"/>
      <c r="L145" s="227"/>
      <c r="M145" s="228"/>
      <c r="N145" s="229"/>
      <c r="O145" s="229"/>
      <c r="P145" s="229"/>
      <c r="Q145" s="229"/>
      <c r="R145" s="229"/>
      <c r="S145" s="229"/>
      <c r="T145" s="230"/>
      <c r="AT145" s="231" t="s">
        <v>325</v>
      </c>
      <c r="AU145" s="231" t="s">
        <v>79</v>
      </c>
      <c r="AV145" s="12" t="s">
        <v>79</v>
      </c>
      <c r="AW145" s="12" t="s">
        <v>34</v>
      </c>
      <c r="AX145" s="12" t="s">
        <v>70</v>
      </c>
      <c r="AY145" s="231" t="s">
        <v>314</v>
      </c>
    </row>
    <row r="146" spans="2:51" s="12" customFormat="1" ht="13.5">
      <c r="B146" s="221"/>
      <c r="C146" s="222"/>
      <c r="D146" s="218" t="s">
        <v>325</v>
      </c>
      <c r="E146" s="223" t="s">
        <v>21</v>
      </c>
      <c r="F146" s="224" t="s">
        <v>2163</v>
      </c>
      <c r="G146" s="222"/>
      <c r="H146" s="225">
        <v>2.228</v>
      </c>
      <c r="I146" s="226"/>
      <c r="J146" s="222"/>
      <c r="K146" s="222"/>
      <c r="L146" s="227"/>
      <c r="M146" s="228"/>
      <c r="N146" s="229"/>
      <c r="O146" s="229"/>
      <c r="P146" s="229"/>
      <c r="Q146" s="229"/>
      <c r="R146" s="229"/>
      <c r="S146" s="229"/>
      <c r="T146" s="230"/>
      <c r="AT146" s="231" t="s">
        <v>325</v>
      </c>
      <c r="AU146" s="231" t="s">
        <v>79</v>
      </c>
      <c r="AV146" s="12" t="s">
        <v>79</v>
      </c>
      <c r="AW146" s="12" t="s">
        <v>34</v>
      </c>
      <c r="AX146" s="12" t="s">
        <v>70</v>
      </c>
      <c r="AY146" s="231" t="s">
        <v>314</v>
      </c>
    </row>
    <row r="147" spans="2:51" s="15" customFormat="1" ht="13.5">
      <c r="B147" s="263"/>
      <c r="C147" s="264"/>
      <c r="D147" s="218" t="s">
        <v>325</v>
      </c>
      <c r="E147" s="265" t="s">
        <v>21</v>
      </c>
      <c r="F147" s="266" t="s">
        <v>556</v>
      </c>
      <c r="G147" s="264"/>
      <c r="H147" s="267">
        <v>13.545</v>
      </c>
      <c r="I147" s="268"/>
      <c r="J147" s="264"/>
      <c r="K147" s="264"/>
      <c r="L147" s="269"/>
      <c r="M147" s="270"/>
      <c r="N147" s="271"/>
      <c r="O147" s="271"/>
      <c r="P147" s="271"/>
      <c r="Q147" s="271"/>
      <c r="R147" s="271"/>
      <c r="S147" s="271"/>
      <c r="T147" s="272"/>
      <c r="AT147" s="273" t="s">
        <v>325</v>
      </c>
      <c r="AU147" s="273" t="s">
        <v>79</v>
      </c>
      <c r="AV147" s="15" t="s">
        <v>332</v>
      </c>
      <c r="AW147" s="15" t="s">
        <v>34</v>
      </c>
      <c r="AX147" s="15" t="s">
        <v>70</v>
      </c>
      <c r="AY147" s="273" t="s">
        <v>314</v>
      </c>
    </row>
    <row r="148" spans="2:51" s="12" customFormat="1" ht="13.5">
      <c r="B148" s="221"/>
      <c r="C148" s="222"/>
      <c r="D148" s="218" t="s">
        <v>325</v>
      </c>
      <c r="E148" s="223" t="s">
        <v>245</v>
      </c>
      <c r="F148" s="224" t="s">
        <v>2259</v>
      </c>
      <c r="G148" s="222"/>
      <c r="H148" s="225">
        <v>13.545</v>
      </c>
      <c r="I148" s="226"/>
      <c r="J148" s="222"/>
      <c r="K148" s="222"/>
      <c r="L148" s="227"/>
      <c r="M148" s="228"/>
      <c r="N148" s="229"/>
      <c r="O148" s="229"/>
      <c r="P148" s="229"/>
      <c r="Q148" s="229"/>
      <c r="R148" s="229"/>
      <c r="S148" s="229"/>
      <c r="T148" s="230"/>
      <c r="AT148" s="231" t="s">
        <v>325</v>
      </c>
      <c r="AU148" s="231" t="s">
        <v>79</v>
      </c>
      <c r="AV148" s="12" t="s">
        <v>79</v>
      </c>
      <c r="AW148" s="12" t="s">
        <v>34</v>
      </c>
      <c r="AX148" s="12" t="s">
        <v>77</v>
      </c>
      <c r="AY148" s="231" t="s">
        <v>314</v>
      </c>
    </row>
    <row r="149" spans="2:65" s="1" customFormat="1" ht="14.45" customHeight="1">
      <c r="B149" s="42"/>
      <c r="C149" s="206" t="s">
        <v>414</v>
      </c>
      <c r="D149" s="206" t="s">
        <v>316</v>
      </c>
      <c r="E149" s="207" t="s">
        <v>2164</v>
      </c>
      <c r="F149" s="208" t="s">
        <v>2165</v>
      </c>
      <c r="G149" s="209" t="s">
        <v>349</v>
      </c>
      <c r="H149" s="210">
        <v>140.968</v>
      </c>
      <c r="I149" s="211"/>
      <c r="J149" s="212">
        <f>ROUND(I149*H149,2)</f>
        <v>0</v>
      </c>
      <c r="K149" s="208" t="s">
        <v>827</v>
      </c>
      <c r="L149" s="62"/>
      <c r="M149" s="213" t="s">
        <v>21</v>
      </c>
      <c r="N149" s="214" t="s">
        <v>41</v>
      </c>
      <c r="O149" s="43"/>
      <c r="P149" s="215">
        <f>O149*H149</f>
        <v>0</v>
      </c>
      <c r="Q149" s="215">
        <v>0.00275</v>
      </c>
      <c r="R149" s="215">
        <f>Q149*H149</f>
        <v>0.38766199999999995</v>
      </c>
      <c r="S149" s="215">
        <v>0</v>
      </c>
      <c r="T149" s="216">
        <f>S149*H149</f>
        <v>0</v>
      </c>
      <c r="AR149" s="25" t="s">
        <v>321</v>
      </c>
      <c r="AT149" s="25" t="s">
        <v>316</v>
      </c>
      <c r="AU149" s="25" t="s">
        <v>79</v>
      </c>
      <c r="AY149" s="25" t="s">
        <v>314</v>
      </c>
      <c r="BE149" s="217">
        <f>IF(N149="základní",J149,0)</f>
        <v>0</v>
      </c>
      <c r="BF149" s="217">
        <f>IF(N149="snížená",J149,0)</f>
        <v>0</v>
      </c>
      <c r="BG149" s="217">
        <f>IF(N149="zákl. přenesená",J149,0)</f>
        <v>0</v>
      </c>
      <c r="BH149" s="217">
        <f>IF(N149="sníž. přenesená",J149,0)</f>
        <v>0</v>
      </c>
      <c r="BI149" s="217">
        <f>IF(N149="nulová",J149,0)</f>
        <v>0</v>
      </c>
      <c r="BJ149" s="25" t="s">
        <v>77</v>
      </c>
      <c r="BK149" s="217">
        <f>ROUND(I149*H149,2)</f>
        <v>0</v>
      </c>
      <c r="BL149" s="25" t="s">
        <v>321</v>
      </c>
      <c r="BM149" s="25" t="s">
        <v>2297</v>
      </c>
    </row>
    <row r="150" spans="2:47" s="1" customFormat="1" ht="13.5">
      <c r="B150" s="42"/>
      <c r="C150" s="64"/>
      <c r="D150" s="218" t="s">
        <v>323</v>
      </c>
      <c r="E150" s="64"/>
      <c r="F150" s="219" t="s">
        <v>2167</v>
      </c>
      <c r="G150" s="64"/>
      <c r="H150" s="64"/>
      <c r="I150" s="175"/>
      <c r="J150" s="64"/>
      <c r="K150" s="64"/>
      <c r="L150" s="62"/>
      <c r="M150" s="220"/>
      <c r="N150" s="43"/>
      <c r="O150" s="43"/>
      <c r="P150" s="43"/>
      <c r="Q150" s="43"/>
      <c r="R150" s="43"/>
      <c r="S150" s="43"/>
      <c r="T150" s="79"/>
      <c r="AT150" s="25" t="s">
        <v>323</v>
      </c>
      <c r="AU150" s="25" t="s">
        <v>79</v>
      </c>
    </row>
    <row r="151" spans="2:51" s="12" customFormat="1" ht="13.5">
      <c r="B151" s="221"/>
      <c r="C151" s="222"/>
      <c r="D151" s="218" t="s">
        <v>325</v>
      </c>
      <c r="E151" s="223" t="s">
        <v>21</v>
      </c>
      <c r="F151" s="224" t="s">
        <v>2298</v>
      </c>
      <c r="G151" s="222"/>
      <c r="H151" s="225">
        <v>73.712</v>
      </c>
      <c r="I151" s="226"/>
      <c r="J151" s="222"/>
      <c r="K151" s="222"/>
      <c r="L151" s="227"/>
      <c r="M151" s="228"/>
      <c r="N151" s="229"/>
      <c r="O151" s="229"/>
      <c r="P151" s="229"/>
      <c r="Q151" s="229"/>
      <c r="R151" s="229"/>
      <c r="S151" s="229"/>
      <c r="T151" s="230"/>
      <c r="AT151" s="231" t="s">
        <v>325</v>
      </c>
      <c r="AU151" s="231" t="s">
        <v>79</v>
      </c>
      <c r="AV151" s="12" t="s">
        <v>79</v>
      </c>
      <c r="AW151" s="12" t="s">
        <v>34</v>
      </c>
      <c r="AX151" s="12" t="s">
        <v>70</v>
      </c>
      <c r="AY151" s="231" t="s">
        <v>314</v>
      </c>
    </row>
    <row r="152" spans="2:51" s="12" customFormat="1" ht="13.5">
      <c r="B152" s="221"/>
      <c r="C152" s="222"/>
      <c r="D152" s="218" t="s">
        <v>325</v>
      </c>
      <c r="E152" s="223" t="s">
        <v>21</v>
      </c>
      <c r="F152" s="224" t="s">
        <v>2299</v>
      </c>
      <c r="G152" s="222"/>
      <c r="H152" s="225">
        <v>12.96</v>
      </c>
      <c r="I152" s="226"/>
      <c r="J152" s="222"/>
      <c r="K152" s="222"/>
      <c r="L152" s="227"/>
      <c r="M152" s="228"/>
      <c r="N152" s="229"/>
      <c r="O152" s="229"/>
      <c r="P152" s="229"/>
      <c r="Q152" s="229"/>
      <c r="R152" s="229"/>
      <c r="S152" s="229"/>
      <c r="T152" s="230"/>
      <c r="AT152" s="231" t="s">
        <v>325</v>
      </c>
      <c r="AU152" s="231" t="s">
        <v>79</v>
      </c>
      <c r="AV152" s="12" t="s">
        <v>79</v>
      </c>
      <c r="AW152" s="12" t="s">
        <v>34</v>
      </c>
      <c r="AX152" s="12" t="s">
        <v>70</v>
      </c>
      <c r="AY152" s="231" t="s">
        <v>314</v>
      </c>
    </row>
    <row r="153" spans="2:51" s="12" customFormat="1" ht="13.5">
      <c r="B153" s="221"/>
      <c r="C153" s="222"/>
      <c r="D153" s="218" t="s">
        <v>325</v>
      </c>
      <c r="E153" s="223" t="s">
        <v>21</v>
      </c>
      <c r="F153" s="224" t="s">
        <v>2300</v>
      </c>
      <c r="G153" s="222"/>
      <c r="H153" s="225">
        <v>37.296</v>
      </c>
      <c r="I153" s="226"/>
      <c r="J153" s="222"/>
      <c r="K153" s="222"/>
      <c r="L153" s="227"/>
      <c r="M153" s="228"/>
      <c r="N153" s="229"/>
      <c r="O153" s="229"/>
      <c r="P153" s="229"/>
      <c r="Q153" s="229"/>
      <c r="R153" s="229"/>
      <c r="S153" s="229"/>
      <c r="T153" s="230"/>
      <c r="AT153" s="231" t="s">
        <v>325</v>
      </c>
      <c r="AU153" s="231" t="s">
        <v>79</v>
      </c>
      <c r="AV153" s="12" t="s">
        <v>79</v>
      </c>
      <c r="AW153" s="12" t="s">
        <v>34</v>
      </c>
      <c r="AX153" s="12" t="s">
        <v>70</v>
      </c>
      <c r="AY153" s="231" t="s">
        <v>314</v>
      </c>
    </row>
    <row r="154" spans="2:51" s="12" customFormat="1" ht="13.5">
      <c r="B154" s="221"/>
      <c r="C154" s="222"/>
      <c r="D154" s="218" t="s">
        <v>325</v>
      </c>
      <c r="E154" s="223" t="s">
        <v>21</v>
      </c>
      <c r="F154" s="224" t="s">
        <v>2301</v>
      </c>
      <c r="G154" s="222"/>
      <c r="H154" s="225">
        <v>17</v>
      </c>
      <c r="I154" s="226"/>
      <c r="J154" s="222"/>
      <c r="K154" s="222"/>
      <c r="L154" s="227"/>
      <c r="M154" s="228"/>
      <c r="N154" s="229"/>
      <c r="O154" s="229"/>
      <c r="P154" s="229"/>
      <c r="Q154" s="229"/>
      <c r="R154" s="229"/>
      <c r="S154" s="229"/>
      <c r="T154" s="230"/>
      <c r="AT154" s="231" t="s">
        <v>325</v>
      </c>
      <c r="AU154" s="231" t="s">
        <v>79</v>
      </c>
      <c r="AV154" s="12" t="s">
        <v>79</v>
      </c>
      <c r="AW154" s="12" t="s">
        <v>34</v>
      </c>
      <c r="AX154" s="12" t="s">
        <v>70</v>
      </c>
      <c r="AY154" s="231" t="s">
        <v>314</v>
      </c>
    </row>
    <row r="155" spans="2:51" s="15" customFormat="1" ht="13.5">
      <c r="B155" s="263"/>
      <c r="C155" s="264"/>
      <c r="D155" s="218" t="s">
        <v>325</v>
      </c>
      <c r="E155" s="265" t="s">
        <v>21</v>
      </c>
      <c r="F155" s="266" t="s">
        <v>556</v>
      </c>
      <c r="G155" s="264"/>
      <c r="H155" s="267">
        <v>140.968</v>
      </c>
      <c r="I155" s="268"/>
      <c r="J155" s="264"/>
      <c r="K155" s="264"/>
      <c r="L155" s="269"/>
      <c r="M155" s="270"/>
      <c r="N155" s="271"/>
      <c r="O155" s="271"/>
      <c r="P155" s="271"/>
      <c r="Q155" s="271"/>
      <c r="R155" s="271"/>
      <c r="S155" s="271"/>
      <c r="T155" s="272"/>
      <c r="AT155" s="273" t="s">
        <v>325</v>
      </c>
      <c r="AU155" s="273" t="s">
        <v>79</v>
      </c>
      <c r="AV155" s="15" t="s">
        <v>332</v>
      </c>
      <c r="AW155" s="15" t="s">
        <v>34</v>
      </c>
      <c r="AX155" s="15" t="s">
        <v>70</v>
      </c>
      <c r="AY155" s="273" t="s">
        <v>314</v>
      </c>
    </row>
    <row r="156" spans="2:51" s="12" customFormat="1" ht="13.5">
      <c r="B156" s="221"/>
      <c r="C156" s="222"/>
      <c r="D156" s="218" t="s">
        <v>325</v>
      </c>
      <c r="E156" s="223" t="s">
        <v>251</v>
      </c>
      <c r="F156" s="224" t="s">
        <v>2261</v>
      </c>
      <c r="G156" s="222"/>
      <c r="H156" s="225">
        <v>140.968</v>
      </c>
      <c r="I156" s="226"/>
      <c r="J156" s="222"/>
      <c r="K156" s="222"/>
      <c r="L156" s="227"/>
      <c r="M156" s="228"/>
      <c r="N156" s="229"/>
      <c r="O156" s="229"/>
      <c r="P156" s="229"/>
      <c r="Q156" s="229"/>
      <c r="R156" s="229"/>
      <c r="S156" s="229"/>
      <c r="T156" s="230"/>
      <c r="AT156" s="231" t="s">
        <v>325</v>
      </c>
      <c r="AU156" s="231" t="s">
        <v>79</v>
      </c>
      <c r="AV156" s="12" t="s">
        <v>79</v>
      </c>
      <c r="AW156" s="12" t="s">
        <v>34</v>
      </c>
      <c r="AX156" s="12" t="s">
        <v>77</v>
      </c>
      <c r="AY156" s="231" t="s">
        <v>314</v>
      </c>
    </row>
    <row r="157" spans="2:65" s="1" customFormat="1" ht="14.45" customHeight="1">
      <c r="B157" s="42"/>
      <c r="C157" s="206" t="s">
        <v>420</v>
      </c>
      <c r="D157" s="206" t="s">
        <v>316</v>
      </c>
      <c r="E157" s="207" t="s">
        <v>2174</v>
      </c>
      <c r="F157" s="208" t="s">
        <v>2175</v>
      </c>
      <c r="G157" s="209" t="s">
        <v>349</v>
      </c>
      <c r="H157" s="210">
        <v>140.968</v>
      </c>
      <c r="I157" s="211"/>
      <c r="J157" s="212">
        <f>ROUND(I157*H157,2)</f>
        <v>0</v>
      </c>
      <c r="K157" s="208" t="s">
        <v>827</v>
      </c>
      <c r="L157" s="62"/>
      <c r="M157" s="213" t="s">
        <v>21</v>
      </c>
      <c r="N157" s="214" t="s">
        <v>41</v>
      </c>
      <c r="O157" s="43"/>
      <c r="P157" s="215">
        <f>O157*H157</f>
        <v>0</v>
      </c>
      <c r="Q157" s="215">
        <v>0</v>
      </c>
      <c r="R157" s="215">
        <f>Q157*H157</f>
        <v>0</v>
      </c>
      <c r="S157" s="215">
        <v>0</v>
      </c>
      <c r="T157" s="216">
        <f>S157*H157</f>
        <v>0</v>
      </c>
      <c r="AR157" s="25" t="s">
        <v>321</v>
      </c>
      <c r="AT157" s="25" t="s">
        <v>316</v>
      </c>
      <c r="AU157" s="25" t="s">
        <v>79</v>
      </c>
      <c r="AY157" s="25" t="s">
        <v>314</v>
      </c>
      <c r="BE157" s="217">
        <f>IF(N157="základní",J157,0)</f>
        <v>0</v>
      </c>
      <c r="BF157" s="217">
        <f>IF(N157="snížená",J157,0)</f>
        <v>0</v>
      </c>
      <c r="BG157" s="217">
        <f>IF(N157="zákl. přenesená",J157,0)</f>
        <v>0</v>
      </c>
      <c r="BH157" s="217">
        <f>IF(N157="sníž. přenesená",J157,0)</f>
        <v>0</v>
      </c>
      <c r="BI157" s="217">
        <f>IF(N157="nulová",J157,0)</f>
        <v>0</v>
      </c>
      <c r="BJ157" s="25" t="s">
        <v>77</v>
      </c>
      <c r="BK157" s="217">
        <f>ROUND(I157*H157,2)</f>
        <v>0</v>
      </c>
      <c r="BL157" s="25" t="s">
        <v>321</v>
      </c>
      <c r="BM157" s="25" t="s">
        <v>2302</v>
      </c>
    </row>
    <row r="158" spans="2:47" s="1" customFormat="1" ht="13.5">
      <c r="B158" s="42"/>
      <c r="C158" s="64"/>
      <c r="D158" s="218" t="s">
        <v>323</v>
      </c>
      <c r="E158" s="64"/>
      <c r="F158" s="219" t="s">
        <v>2177</v>
      </c>
      <c r="G158" s="64"/>
      <c r="H158" s="64"/>
      <c r="I158" s="175"/>
      <c r="J158" s="64"/>
      <c r="K158" s="64"/>
      <c r="L158" s="62"/>
      <c r="M158" s="220"/>
      <c r="N158" s="43"/>
      <c r="O158" s="43"/>
      <c r="P158" s="43"/>
      <c r="Q158" s="43"/>
      <c r="R158" s="43"/>
      <c r="S158" s="43"/>
      <c r="T158" s="79"/>
      <c r="AT158" s="25" t="s">
        <v>323</v>
      </c>
      <c r="AU158" s="25" t="s">
        <v>79</v>
      </c>
    </row>
    <row r="159" spans="2:51" s="12" customFormat="1" ht="13.5">
      <c r="B159" s="221"/>
      <c r="C159" s="222"/>
      <c r="D159" s="218" t="s">
        <v>325</v>
      </c>
      <c r="E159" s="223" t="s">
        <v>21</v>
      </c>
      <c r="F159" s="224" t="s">
        <v>251</v>
      </c>
      <c r="G159" s="222"/>
      <c r="H159" s="225">
        <v>140.968</v>
      </c>
      <c r="I159" s="226"/>
      <c r="J159" s="222"/>
      <c r="K159" s="222"/>
      <c r="L159" s="227"/>
      <c r="M159" s="228"/>
      <c r="N159" s="229"/>
      <c r="O159" s="229"/>
      <c r="P159" s="229"/>
      <c r="Q159" s="229"/>
      <c r="R159" s="229"/>
      <c r="S159" s="229"/>
      <c r="T159" s="230"/>
      <c r="AT159" s="231" t="s">
        <v>325</v>
      </c>
      <c r="AU159" s="231" t="s">
        <v>79</v>
      </c>
      <c r="AV159" s="12" t="s">
        <v>79</v>
      </c>
      <c r="AW159" s="12" t="s">
        <v>34</v>
      </c>
      <c r="AX159" s="12" t="s">
        <v>77</v>
      </c>
      <c r="AY159" s="231" t="s">
        <v>314</v>
      </c>
    </row>
    <row r="160" spans="2:65" s="1" customFormat="1" ht="23.1" customHeight="1">
      <c r="B160" s="42"/>
      <c r="C160" s="206" t="s">
        <v>426</v>
      </c>
      <c r="D160" s="206" t="s">
        <v>316</v>
      </c>
      <c r="E160" s="207" t="s">
        <v>2138</v>
      </c>
      <c r="F160" s="208" t="s">
        <v>2139</v>
      </c>
      <c r="G160" s="209" t="s">
        <v>394</v>
      </c>
      <c r="H160" s="210">
        <v>0.48</v>
      </c>
      <c r="I160" s="211"/>
      <c r="J160" s="212">
        <f>ROUND(I160*H160,2)</f>
        <v>0</v>
      </c>
      <c r="K160" s="208" t="s">
        <v>2078</v>
      </c>
      <c r="L160" s="62"/>
      <c r="M160" s="213" t="s">
        <v>21</v>
      </c>
      <c r="N160" s="214" t="s">
        <v>41</v>
      </c>
      <c r="O160" s="43"/>
      <c r="P160" s="215">
        <f>O160*H160</f>
        <v>0</v>
      </c>
      <c r="Q160" s="215">
        <v>1.06017</v>
      </c>
      <c r="R160" s="215">
        <f>Q160*H160</f>
        <v>0.5088816</v>
      </c>
      <c r="S160" s="215">
        <v>0</v>
      </c>
      <c r="T160" s="216">
        <f>S160*H160</f>
        <v>0</v>
      </c>
      <c r="AR160" s="25" t="s">
        <v>321</v>
      </c>
      <c r="AT160" s="25" t="s">
        <v>316</v>
      </c>
      <c r="AU160" s="25" t="s">
        <v>79</v>
      </c>
      <c r="AY160" s="25" t="s">
        <v>314</v>
      </c>
      <c r="BE160" s="217">
        <f>IF(N160="základní",J160,0)</f>
        <v>0</v>
      </c>
      <c r="BF160" s="217">
        <f>IF(N160="snížená",J160,0)</f>
        <v>0</v>
      </c>
      <c r="BG160" s="217">
        <f>IF(N160="zákl. přenesená",J160,0)</f>
        <v>0</v>
      </c>
      <c r="BH160" s="217">
        <f>IF(N160="sníž. přenesená",J160,0)</f>
        <v>0</v>
      </c>
      <c r="BI160" s="217">
        <f>IF(N160="nulová",J160,0)</f>
        <v>0</v>
      </c>
      <c r="BJ160" s="25" t="s">
        <v>77</v>
      </c>
      <c r="BK160" s="217">
        <f>ROUND(I160*H160,2)</f>
        <v>0</v>
      </c>
      <c r="BL160" s="25" t="s">
        <v>321</v>
      </c>
      <c r="BM160" s="25" t="s">
        <v>2303</v>
      </c>
    </row>
    <row r="161" spans="2:47" s="1" customFormat="1" ht="13.5">
      <c r="B161" s="42"/>
      <c r="C161" s="64"/>
      <c r="D161" s="218" t="s">
        <v>323</v>
      </c>
      <c r="E161" s="64"/>
      <c r="F161" s="219" t="s">
        <v>2141</v>
      </c>
      <c r="G161" s="64"/>
      <c r="H161" s="64"/>
      <c r="I161" s="175"/>
      <c r="J161" s="64"/>
      <c r="K161" s="64"/>
      <c r="L161" s="62"/>
      <c r="M161" s="220"/>
      <c r="N161" s="43"/>
      <c r="O161" s="43"/>
      <c r="P161" s="43"/>
      <c r="Q161" s="43"/>
      <c r="R161" s="43"/>
      <c r="S161" s="43"/>
      <c r="T161" s="79"/>
      <c r="AT161" s="25" t="s">
        <v>323</v>
      </c>
      <c r="AU161" s="25" t="s">
        <v>79</v>
      </c>
    </row>
    <row r="162" spans="2:51" s="12" customFormat="1" ht="13.5">
      <c r="B162" s="221"/>
      <c r="C162" s="222"/>
      <c r="D162" s="218" t="s">
        <v>325</v>
      </c>
      <c r="E162" s="223" t="s">
        <v>21</v>
      </c>
      <c r="F162" s="224" t="s">
        <v>2304</v>
      </c>
      <c r="G162" s="222"/>
      <c r="H162" s="225">
        <v>0.48</v>
      </c>
      <c r="I162" s="226"/>
      <c r="J162" s="222"/>
      <c r="K162" s="222"/>
      <c r="L162" s="227"/>
      <c r="M162" s="228"/>
      <c r="N162" s="229"/>
      <c r="O162" s="229"/>
      <c r="P162" s="229"/>
      <c r="Q162" s="229"/>
      <c r="R162" s="229"/>
      <c r="S162" s="229"/>
      <c r="T162" s="230"/>
      <c r="AT162" s="231" t="s">
        <v>325</v>
      </c>
      <c r="AU162" s="231" t="s">
        <v>79</v>
      </c>
      <c r="AV162" s="12" t="s">
        <v>79</v>
      </c>
      <c r="AW162" s="12" t="s">
        <v>34</v>
      </c>
      <c r="AX162" s="12" t="s">
        <v>77</v>
      </c>
      <c r="AY162" s="231" t="s">
        <v>314</v>
      </c>
    </row>
    <row r="163" spans="2:63" s="11" customFormat="1" ht="29.85" customHeight="1">
      <c r="B163" s="190"/>
      <c r="C163" s="191"/>
      <c r="D163" s="192" t="s">
        <v>69</v>
      </c>
      <c r="E163" s="204" t="s">
        <v>355</v>
      </c>
      <c r="F163" s="204" t="s">
        <v>651</v>
      </c>
      <c r="G163" s="191"/>
      <c r="H163" s="191"/>
      <c r="I163" s="194"/>
      <c r="J163" s="205">
        <f>BK163</f>
        <v>0</v>
      </c>
      <c r="K163" s="191"/>
      <c r="L163" s="196"/>
      <c r="M163" s="197"/>
      <c r="N163" s="198"/>
      <c r="O163" s="198"/>
      <c r="P163" s="199">
        <f>SUM(P164:P174)</f>
        <v>0</v>
      </c>
      <c r="Q163" s="198"/>
      <c r="R163" s="199">
        <f>SUM(R164:R174)</f>
        <v>164.40129876999998</v>
      </c>
      <c r="S163" s="198"/>
      <c r="T163" s="200">
        <f>SUM(T164:T174)</f>
        <v>0</v>
      </c>
      <c r="AR163" s="201" t="s">
        <v>77</v>
      </c>
      <c r="AT163" s="202" t="s">
        <v>69</v>
      </c>
      <c r="AU163" s="202" t="s">
        <v>77</v>
      </c>
      <c r="AY163" s="201" t="s">
        <v>314</v>
      </c>
      <c r="BK163" s="203">
        <f>SUM(BK164:BK174)</f>
        <v>0</v>
      </c>
    </row>
    <row r="164" spans="2:65" s="1" customFormat="1" ht="23.1" customHeight="1">
      <c r="B164" s="42"/>
      <c r="C164" s="206" t="s">
        <v>433</v>
      </c>
      <c r="D164" s="206" t="s">
        <v>316</v>
      </c>
      <c r="E164" s="207" t="s">
        <v>683</v>
      </c>
      <c r="F164" s="208" t="s">
        <v>684</v>
      </c>
      <c r="G164" s="209" t="s">
        <v>335</v>
      </c>
      <c r="H164" s="210">
        <v>40.003</v>
      </c>
      <c r="I164" s="211"/>
      <c r="J164" s="212">
        <f>ROUND(I164*H164,2)</f>
        <v>0</v>
      </c>
      <c r="K164" s="208" t="s">
        <v>827</v>
      </c>
      <c r="L164" s="62"/>
      <c r="M164" s="213" t="s">
        <v>21</v>
      </c>
      <c r="N164" s="214" t="s">
        <v>41</v>
      </c>
      <c r="O164" s="43"/>
      <c r="P164" s="215">
        <f>O164*H164</f>
        <v>0</v>
      </c>
      <c r="Q164" s="215">
        <v>2.45329</v>
      </c>
      <c r="R164" s="215">
        <f>Q164*H164</f>
        <v>98.13895987</v>
      </c>
      <c r="S164" s="215">
        <v>0</v>
      </c>
      <c r="T164" s="216">
        <f>S164*H164</f>
        <v>0</v>
      </c>
      <c r="AR164" s="25" t="s">
        <v>321</v>
      </c>
      <c r="AT164" s="25" t="s">
        <v>316</v>
      </c>
      <c r="AU164" s="25" t="s">
        <v>79</v>
      </c>
      <c r="AY164" s="25" t="s">
        <v>314</v>
      </c>
      <c r="BE164" s="217">
        <f>IF(N164="základní",J164,0)</f>
        <v>0</v>
      </c>
      <c r="BF164" s="217">
        <f>IF(N164="snížená",J164,0)</f>
        <v>0</v>
      </c>
      <c r="BG164" s="217">
        <f>IF(N164="zákl. přenesená",J164,0)</f>
        <v>0</v>
      </c>
      <c r="BH164" s="217">
        <f>IF(N164="sníž. přenesená",J164,0)</f>
        <v>0</v>
      </c>
      <c r="BI164" s="217">
        <f>IF(N164="nulová",J164,0)</f>
        <v>0</v>
      </c>
      <c r="BJ164" s="25" t="s">
        <v>77</v>
      </c>
      <c r="BK164" s="217">
        <f>ROUND(I164*H164,2)</f>
        <v>0</v>
      </c>
      <c r="BL164" s="25" t="s">
        <v>321</v>
      </c>
      <c r="BM164" s="25" t="s">
        <v>2305</v>
      </c>
    </row>
    <row r="165" spans="2:47" s="1" customFormat="1" ht="27">
      <c r="B165" s="42"/>
      <c r="C165" s="64"/>
      <c r="D165" s="218" t="s">
        <v>323</v>
      </c>
      <c r="E165" s="64"/>
      <c r="F165" s="219" t="s">
        <v>2179</v>
      </c>
      <c r="G165" s="64"/>
      <c r="H165" s="64"/>
      <c r="I165" s="175"/>
      <c r="J165" s="64"/>
      <c r="K165" s="64"/>
      <c r="L165" s="62"/>
      <c r="M165" s="220"/>
      <c r="N165" s="43"/>
      <c r="O165" s="43"/>
      <c r="P165" s="43"/>
      <c r="Q165" s="43"/>
      <c r="R165" s="43"/>
      <c r="S165" s="43"/>
      <c r="T165" s="79"/>
      <c r="AT165" s="25" t="s">
        <v>323</v>
      </c>
      <c r="AU165" s="25" t="s">
        <v>79</v>
      </c>
    </row>
    <row r="166" spans="2:51" s="12" customFormat="1" ht="13.5">
      <c r="B166" s="221"/>
      <c r="C166" s="222"/>
      <c r="D166" s="218" t="s">
        <v>325</v>
      </c>
      <c r="E166" s="223" t="s">
        <v>21</v>
      </c>
      <c r="F166" s="224" t="s">
        <v>2306</v>
      </c>
      <c r="G166" s="222"/>
      <c r="H166" s="225">
        <v>40.003</v>
      </c>
      <c r="I166" s="226"/>
      <c r="J166" s="222"/>
      <c r="K166" s="222"/>
      <c r="L166" s="227"/>
      <c r="M166" s="228"/>
      <c r="N166" s="229"/>
      <c r="O166" s="229"/>
      <c r="P166" s="229"/>
      <c r="Q166" s="229"/>
      <c r="R166" s="229"/>
      <c r="S166" s="229"/>
      <c r="T166" s="230"/>
      <c r="AT166" s="231" t="s">
        <v>325</v>
      </c>
      <c r="AU166" s="231" t="s">
        <v>79</v>
      </c>
      <c r="AV166" s="12" t="s">
        <v>79</v>
      </c>
      <c r="AW166" s="12" t="s">
        <v>34</v>
      </c>
      <c r="AX166" s="12" t="s">
        <v>77</v>
      </c>
      <c r="AY166" s="231" t="s">
        <v>314</v>
      </c>
    </row>
    <row r="167" spans="2:65" s="1" customFormat="1" ht="23.1" customHeight="1">
      <c r="B167" s="42"/>
      <c r="C167" s="206" t="s">
        <v>439</v>
      </c>
      <c r="D167" s="206" t="s">
        <v>316</v>
      </c>
      <c r="E167" s="207" t="s">
        <v>2181</v>
      </c>
      <c r="F167" s="208" t="s">
        <v>2182</v>
      </c>
      <c r="G167" s="209" t="s">
        <v>349</v>
      </c>
      <c r="H167" s="210">
        <v>593.217</v>
      </c>
      <c r="I167" s="211"/>
      <c r="J167" s="212">
        <f>ROUND(I167*H167,2)</f>
        <v>0</v>
      </c>
      <c r="K167" s="208" t="s">
        <v>2078</v>
      </c>
      <c r="L167" s="62"/>
      <c r="M167" s="213" t="s">
        <v>21</v>
      </c>
      <c r="N167" s="214" t="s">
        <v>41</v>
      </c>
      <c r="O167" s="43"/>
      <c r="P167" s="215">
        <f>O167*H167</f>
        <v>0</v>
      </c>
      <c r="Q167" s="215">
        <v>0.1117</v>
      </c>
      <c r="R167" s="215">
        <f>Q167*H167</f>
        <v>66.26233889999999</v>
      </c>
      <c r="S167" s="215">
        <v>0</v>
      </c>
      <c r="T167" s="216">
        <f>S167*H167</f>
        <v>0</v>
      </c>
      <c r="AR167" s="25" t="s">
        <v>321</v>
      </c>
      <c r="AT167" s="25" t="s">
        <v>316</v>
      </c>
      <c r="AU167" s="25" t="s">
        <v>79</v>
      </c>
      <c r="AY167" s="25" t="s">
        <v>314</v>
      </c>
      <c r="BE167" s="217">
        <f>IF(N167="základní",J167,0)</f>
        <v>0</v>
      </c>
      <c r="BF167" s="217">
        <f>IF(N167="snížená",J167,0)</f>
        <v>0</v>
      </c>
      <c r="BG167" s="217">
        <f>IF(N167="zákl. přenesená",J167,0)</f>
        <v>0</v>
      </c>
      <c r="BH167" s="217">
        <f>IF(N167="sníž. přenesená",J167,0)</f>
        <v>0</v>
      </c>
      <c r="BI167" s="217">
        <f>IF(N167="nulová",J167,0)</f>
        <v>0</v>
      </c>
      <c r="BJ167" s="25" t="s">
        <v>77</v>
      </c>
      <c r="BK167" s="217">
        <f>ROUND(I167*H167,2)</f>
        <v>0</v>
      </c>
      <c r="BL167" s="25" t="s">
        <v>321</v>
      </c>
      <c r="BM167" s="25" t="s">
        <v>2307</v>
      </c>
    </row>
    <row r="168" spans="2:47" s="1" customFormat="1" ht="13.5">
      <c r="B168" s="42"/>
      <c r="C168" s="64"/>
      <c r="D168" s="218" t="s">
        <v>323</v>
      </c>
      <c r="E168" s="64"/>
      <c r="F168" s="219" t="s">
        <v>2184</v>
      </c>
      <c r="G168" s="64"/>
      <c r="H168" s="64"/>
      <c r="I168" s="175"/>
      <c r="J168" s="64"/>
      <c r="K168" s="64"/>
      <c r="L168" s="62"/>
      <c r="M168" s="220"/>
      <c r="N168" s="43"/>
      <c r="O168" s="43"/>
      <c r="P168" s="43"/>
      <c r="Q168" s="43"/>
      <c r="R168" s="43"/>
      <c r="S168" s="43"/>
      <c r="T168" s="79"/>
      <c r="AT168" s="25" t="s">
        <v>323</v>
      </c>
      <c r="AU168" s="25" t="s">
        <v>79</v>
      </c>
    </row>
    <row r="169" spans="2:51" s="12" customFormat="1" ht="13.5">
      <c r="B169" s="221"/>
      <c r="C169" s="222"/>
      <c r="D169" s="218" t="s">
        <v>325</v>
      </c>
      <c r="E169" s="223" t="s">
        <v>21</v>
      </c>
      <c r="F169" s="224" t="s">
        <v>2308</v>
      </c>
      <c r="G169" s="222"/>
      <c r="H169" s="225">
        <v>593.217</v>
      </c>
      <c r="I169" s="226"/>
      <c r="J169" s="222"/>
      <c r="K169" s="222"/>
      <c r="L169" s="227"/>
      <c r="M169" s="228"/>
      <c r="N169" s="229"/>
      <c r="O169" s="229"/>
      <c r="P169" s="229"/>
      <c r="Q169" s="229"/>
      <c r="R169" s="229"/>
      <c r="S169" s="229"/>
      <c r="T169" s="230"/>
      <c r="AT169" s="231" t="s">
        <v>325</v>
      </c>
      <c r="AU169" s="231" t="s">
        <v>79</v>
      </c>
      <c r="AV169" s="12" t="s">
        <v>79</v>
      </c>
      <c r="AW169" s="12" t="s">
        <v>34</v>
      </c>
      <c r="AX169" s="12" t="s">
        <v>77</v>
      </c>
      <c r="AY169" s="231" t="s">
        <v>314</v>
      </c>
    </row>
    <row r="170" spans="2:65" s="1" customFormat="1" ht="14.45" customHeight="1">
      <c r="B170" s="42"/>
      <c r="C170" s="206" t="s">
        <v>9</v>
      </c>
      <c r="D170" s="206" t="s">
        <v>316</v>
      </c>
      <c r="E170" s="207" t="s">
        <v>2186</v>
      </c>
      <c r="F170" s="208" t="s">
        <v>2187</v>
      </c>
      <c r="G170" s="209" t="s">
        <v>335</v>
      </c>
      <c r="H170" s="210">
        <v>100.576</v>
      </c>
      <c r="I170" s="211"/>
      <c r="J170" s="212">
        <f>ROUND(I170*H170,2)</f>
        <v>0</v>
      </c>
      <c r="K170" s="208" t="s">
        <v>827</v>
      </c>
      <c r="L170" s="62"/>
      <c r="M170" s="213" t="s">
        <v>21</v>
      </c>
      <c r="N170" s="214" t="s">
        <v>41</v>
      </c>
      <c r="O170" s="43"/>
      <c r="P170" s="215">
        <f>O170*H170</f>
        <v>0</v>
      </c>
      <c r="Q170" s="215">
        <v>0</v>
      </c>
      <c r="R170" s="215">
        <f>Q170*H170</f>
        <v>0</v>
      </c>
      <c r="S170" s="215">
        <v>0</v>
      </c>
      <c r="T170" s="216">
        <f>S170*H170</f>
        <v>0</v>
      </c>
      <c r="AR170" s="25" t="s">
        <v>321</v>
      </c>
      <c r="AT170" s="25" t="s">
        <v>316</v>
      </c>
      <c r="AU170" s="25" t="s">
        <v>79</v>
      </c>
      <c r="AY170" s="25" t="s">
        <v>314</v>
      </c>
      <c r="BE170" s="217">
        <f>IF(N170="základní",J170,0)</f>
        <v>0</v>
      </c>
      <c r="BF170" s="217">
        <f>IF(N170="snížená",J170,0)</f>
        <v>0</v>
      </c>
      <c r="BG170" s="217">
        <f>IF(N170="zákl. přenesená",J170,0)</f>
        <v>0</v>
      </c>
      <c r="BH170" s="217">
        <f>IF(N170="sníž. přenesená",J170,0)</f>
        <v>0</v>
      </c>
      <c r="BI170" s="217">
        <f>IF(N170="nulová",J170,0)</f>
        <v>0</v>
      </c>
      <c r="BJ170" s="25" t="s">
        <v>77</v>
      </c>
      <c r="BK170" s="217">
        <f>ROUND(I170*H170,2)</f>
        <v>0</v>
      </c>
      <c r="BL170" s="25" t="s">
        <v>321</v>
      </c>
      <c r="BM170" s="25" t="s">
        <v>2309</v>
      </c>
    </row>
    <row r="171" spans="2:47" s="1" customFormat="1" ht="27">
      <c r="B171" s="42"/>
      <c r="C171" s="64"/>
      <c r="D171" s="218" t="s">
        <v>323</v>
      </c>
      <c r="E171" s="64"/>
      <c r="F171" s="219" t="s">
        <v>2189</v>
      </c>
      <c r="G171" s="64"/>
      <c r="H171" s="64"/>
      <c r="I171" s="175"/>
      <c r="J171" s="64"/>
      <c r="K171" s="64"/>
      <c r="L171" s="62"/>
      <c r="M171" s="220"/>
      <c r="N171" s="43"/>
      <c r="O171" s="43"/>
      <c r="P171" s="43"/>
      <c r="Q171" s="43"/>
      <c r="R171" s="43"/>
      <c r="S171" s="43"/>
      <c r="T171" s="79"/>
      <c r="AT171" s="25" t="s">
        <v>323</v>
      </c>
      <c r="AU171" s="25" t="s">
        <v>79</v>
      </c>
    </row>
    <row r="172" spans="2:51" s="12" customFormat="1" ht="13.5">
      <c r="B172" s="221"/>
      <c r="C172" s="222"/>
      <c r="D172" s="218" t="s">
        <v>325</v>
      </c>
      <c r="E172" s="223" t="s">
        <v>21</v>
      </c>
      <c r="F172" s="224" t="s">
        <v>2310</v>
      </c>
      <c r="G172" s="222"/>
      <c r="H172" s="225">
        <v>56.297</v>
      </c>
      <c r="I172" s="226"/>
      <c r="J172" s="222"/>
      <c r="K172" s="222"/>
      <c r="L172" s="227"/>
      <c r="M172" s="228"/>
      <c r="N172" s="229"/>
      <c r="O172" s="229"/>
      <c r="P172" s="229"/>
      <c r="Q172" s="229"/>
      <c r="R172" s="229"/>
      <c r="S172" s="229"/>
      <c r="T172" s="230"/>
      <c r="AT172" s="231" t="s">
        <v>325</v>
      </c>
      <c r="AU172" s="231" t="s">
        <v>79</v>
      </c>
      <c r="AV172" s="12" t="s">
        <v>79</v>
      </c>
      <c r="AW172" s="12" t="s">
        <v>34</v>
      </c>
      <c r="AX172" s="12" t="s">
        <v>70</v>
      </c>
      <c r="AY172" s="231" t="s">
        <v>314</v>
      </c>
    </row>
    <row r="173" spans="2:51" s="12" customFormat="1" ht="13.5">
      <c r="B173" s="221"/>
      <c r="C173" s="222"/>
      <c r="D173" s="218" t="s">
        <v>325</v>
      </c>
      <c r="E173" s="223" t="s">
        <v>21</v>
      </c>
      <c r="F173" s="224" t="s">
        <v>2311</v>
      </c>
      <c r="G173" s="222"/>
      <c r="H173" s="225">
        <v>44.279</v>
      </c>
      <c r="I173" s="226"/>
      <c r="J173" s="222"/>
      <c r="K173" s="222"/>
      <c r="L173" s="227"/>
      <c r="M173" s="228"/>
      <c r="N173" s="229"/>
      <c r="O173" s="229"/>
      <c r="P173" s="229"/>
      <c r="Q173" s="229"/>
      <c r="R173" s="229"/>
      <c r="S173" s="229"/>
      <c r="T173" s="230"/>
      <c r="AT173" s="231" t="s">
        <v>325</v>
      </c>
      <c r="AU173" s="231" t="s">
        <v>79</v>
      </c>
      <c r="AV173" s="12" t="s">
        <v>79</v>
      </c>
      <c r="AW173" s="12" t="s">
        <v>34</v>
      </c>
      <c r="AX173" s="12" t="s">
        <v>70</v>
      </c>
      <c r="AY173" s="231" t="s">
        <v>314</v>
      </c>
    </row>
    <row r="174" spans="2:51" s="13" customFormat="1" ht="13.5">
      <c r="B174" s="232"/>
      <c r="C174" s="233"/>
      <c r="D174" s="218" t="s">
        <v>325</v>
      </c>
      <c r="E174" s="234" t="s">
        <v>21</v>
      </c>
      <c r="F174" s="235" t="s">
        <v>340</v>
      </c>
      <c r="G174" s="233"/>
      <c r="H174" s="236">
        <v>100.576</v>
      </c>
      <c r="I174" s="237"/>
      <c r="J174" s="233"/>
      <c r="K174" s="233"/>
      <c r="L174" s="238"/>
      <c r="M174" s="239"/>
      <c r="N174" s="240"/>
      <c r="O174" s="240"/>
      <c r="P174" s="240"/>
      <c r="Q174" s="240"/>
      <c r="R174" s="240"/>
      <c r="S174" s="240"/>
      <c r="T174" s="241"/>
      <c r="AT174" s="242" t="s">
        <v>325</v>
      </c>
      <c r="AU174" s="242" t="s">
        <v>79</v>
      </c>
      <c r="AV174" s="13" t="s">
        <v>321</v>
      </c>
      <c r="AW174" s="13" t="s">
        <v>34</v>
      </c>
      <c r="AX174" s="13" t="s">
        <v>77</v>
      </c>
      <c r="AY174" s="242" t="s">
        <v>314</v>
      </c>
    </row>
    <row r="175" spans="2:63" s="11" customFormat="1" ht="29.85" customHeight="1">
      <c r="B175" s="190"/>
      <c r="C175" s="191"/>
      <c r="D175" s="192" t="s">
        <v>69</v>
      </c>
      <c r="E175" s="204" t="s">
        <v>365</v>
      </c>
      <c r="F175" s="204" t="s">
        <v>793</v>
      </c>
      <c r="G175" s="191"/>
      <c r="H175" s="191"/>
      <c r="I175" s="194"/>
      <c r="J175" s="205">
        <f>BK175</f>
        <v>0</v>
      </c>
      <c r="K175" s="191"/>
      <c r="L175" s="196"/>
      <c r="M175" s="197"/>
      <c r="N175" s="198"/>
      <c r="O175" s="198"/>
      <c r="P175" s="199">
        <f>SUM(P176:P180)</f>
        <v>0</v>
      </c>
      <c r="Q175" s="198"/>
      <c r="R175" s="199">
        <f>SUM(R176:R180)</f>
        <v>0</v>
      </c>
      <c r="S175" s="198"/>
      <c r="T175" s="200">
        <f>SUM(T176:T180)</f>
        <v>0</v>
      </c>
      <c r="AR175" s="201" t="s">
        <v>77</v>
      </c>
      <c r="AT175" s="202" t="s">
        <v>69</v>
      </c>
      <c r="AU175" s="202" t="s">
        <v>77</v>
      </c>
      <c r="AY175" s="201" t="s">
        <v>314</v>
      </c>
      <c r="BK175" s="203">
        <f>SUM(BK176:BK180)</f>
        <v>0</v>
      </c>
    </row>
    <row r="176" spans="2:65" s="1" customFormat="1" ht="23.1" customHeight="1">
      <c r="B176" s="42"/>
      <c r="C176" s="206" t="s">
        <v>450</v>
      </c>
      <c r="D176" s="206" t="s">
        <v>316</v>
      </c>
      <c r="E176" s="207" t="s">
        <v>2192</v>
      </c>
      <c r="F176" s="208" t="s">
        <v>2193</v>
      </c>
      <c r="G176" s="209" t="s">
        <v>335</v>
      </c>
      <c r="H176" s="210">
        <v>12.315</v>
      </c>
      <c r="I176" s="211"/>
      <c r="J176" s="212">
        <f>ROUND(I176*H176,2)</f>
        <v>0</v>
      </c>
      <c r="K176" s="208" t="s">
        <v>827</v>
      </c>
      <c r="L176" s="62"/>
      <c r="M176" s="213" t="s">
        <v>21</v>
      </c>
      <c r="N176" s="214" t="s">
        <v>41</v>
      </c>
      <c r="O176" s="43"/>
      <c r="P176" s="215">
        <f>O176*H176</f>
        <v>0</v>
      </c>
      <c r="Q176" s="215">
        <v>0</v>
      </c>
      <c r="R176" s="215">
        <f>Q176*H176</f>
        <v>0</v>
      </c>
      <c r="S176" s="215">
        <v>0</v>
      </c>
      <c r="T176" s="216">
        <f>S176*H176</f>
        <v>0</v>
      </c>
      <c r="AR176" s="25" t="s">
        <v>321</v>
      </c>
      <c r="AT176" s="25" t="s">
        <v>316</v>
      </c>
      <c r="AU176" s="25" t="s">
        <v>79</v>
      </c>
      <c r="AY176" s="25" t="s">
        <v>314</v>
      </c>
      <c r="BE176" s="217">
        <f>IF(N176="základní",J176,0)</f>
        <v>0</v>
      </c>
      <c r="BF176" s="217">
        <f>IF(N176="snížená",J176,0)</f>
        <v>0</v>
      </c>
      <c r="BG176" s="217">
        <f>IF(N176="zákl. přenesená",J176,0)</f>
        <v>0</v>
      </c>
      <c r="BH176" s="217">
        <f>IF(N176="sníž. přenesená",J176,0)</f>
        <v>0</v>
      </c>
      <c r="BI176" s="217">
        <f>IF(N176="nulová",J176,0)</f>
        <v>0</v>
      </c>
      <c r="BJ176" s="25" t="s">
        <v>77</v>
      </c>
      <c r="BK176" s="217">
        <f>ROUND(I176*H176,2)</f>
        <v>0</v>
      </c>
      <c r="BL176" s="25" t="s">
        <v>321</v>
      </c>
      <c r="BM176" s="25" t="s">
        <v>2312</v>
      </c>
    </row>
    <row r="177" spans="2:47" s="1" customFormat="1" ht="27">
      <c r="B177" s="42"/>
      <c r="C177" s="64"/>
      <c r="D177" s="218" t="s">
        <v>323</v>
      </c>
      <c r="E177" s="64"/>
      <c r="F177" s="219" t="s">
        <v>2195</v>
      </c>
      <c r="G177" s="64"/>
      <c r="H177" s="64"/>
      <c r="I177" s="175"/>
      <c r="J177" s="64"/>
      <c r="K177" s="64"/>
      <c r="L177" s="62"/>
      <c r="M177" s="220"/>
      <c r="N177" s="43"/>
      <c r="O177" s="43"/>
      <c r="P177" s="43"/>
      <c r="Q177" s="43"/>
      <c r="R177" s="43"/>
      <c r="S177" s="43"/>
      <c r="T177" s="79"/>
      <c r="AT177" s="25" t="s">
        <v>323</v>
      </c>
      <c r="AU177" s="25" t="s">
        <v>79</v>
      </c>
    </row>
    <row r="178" spans="2:51" s="12" customFormat="1" ht="13.5">
      <c r="B178" s="221"/>
      <c r="C178" s="222"/>
      <c r="D178" s="218" t="s">
        <v>325</v>
      </c>
      <c r="E178" s="223" t="s">
        <v>21</v>
      </c>
      <c r="F178" s="224" t="s">
        <v>2313</v>
      </c>
      <c r="G178" s="222"/>
      <c r="H178" s="225">
        <v>11.565</v>
      </c>
      <c r="I178" s="226"/>
      <c r="J178" s="222"/>
      <c r="K178" s="222"/>
      <c r="L178" s="227"/>
      <c r="M178" s="228"/>
      <c r="N178" s="229"/>
      <c r="O178" s="229"/>
      <c r="P178" s="229"/>
      <c r="Q178" s="229"/>
      <c r="R178" s="229"/>
      <c r="S178" s="229"/>
      <c r="T178" s="230"/>
      <c r="AT178" s="231" t="s">
        <v>325</v>
      </c>
      <c r="AU178" s="231" t="s">
        <v>79</v>
      </c>
      <c r="AV178" s="12" t="s">
        <v>79</v>
      </c>
      <c r="AW178" s="12" t="s">
        <v>34</v>
      </c>
      <c r="AX178" s="12" t="s">
        <v>70</v>
      </c>
      <c r="AY178" s="231" t="s">
        <v>314</v>
      </c>
    </row>
    <row r="179" spans="2:51" s="12" customFormat="1" ht="13.5">
      <c r="B179" s="221"/>
      <c r="C179" s="222"/>
      <c r="D179" s="218" t="s">
        <v>325</v>
      </c>
      <c r="E179" s="223" t="s">
        <v>21</v>
      </c>
      <c r="F179" s="224" t="s">
        <v>2314</v>
      </c>
      <c r="G179" s="222"/>
      <c r="H179" s="225">
        <v>0.75</v>
      </c>
      <c r="I179" s="226"/>
      <c r="J179" s="222"/>
      <c r="K179" s="222"/>
      <c r="L179" s="227"/>
      <c r="M179" s="228"/>
      <c r="N179" s="229"/>
      <c r="O179" s="229"/>
      <c r="P179" s="229"/>
      <c r="Q179" s="229"/>
      <c r="R179" s="229"/>
      <c r="S179" s="229"/>
      <c r="T179" s="230"/>
      <c r="AT179" s="231" t="s">
        <v>325</v>
      </c>
      <c r="AU179" s="231" t="s">
        <v>79</v>
      </c>
      <c r="AV179" s="12" t="s">
        <v>79</v>
      </c>
      <c r="AW179" s="12" t="s">
        <v>34</v>
      </c>
      <c r="AX179" s="12" t="s">
        <v>70</v>
      </c>
      <c r="AY179" s="231" t="s">
        <v>314</v>
      </c>
    </row>
    <row r="180" spans="2:51" s="13" customFormat="1" ht="13.5">
      <c r="B180" s="232"/>
      <c r="C180" s="233"/>
      <c r="D180" s="218" t="s">
        <v>325</v>
      </c>
      <c r="E180" s="234" t="s">
        <v>21</v>
      </c>
      <c r="F180" s="235" t="s">
        <v>340</v>
      </c>
      <c r="G180" s="233"/>
      <c r="H180" s="236">
        <v>12.315</v>
      </c>
      <c r="I180" s="237"/>
      <c r="J180" s="233"/>
      <c r="K180" s="233"/>
      <c r="L180" s="238"/>
      <c r="M180" s="239"/>
      <c r="N180" s="240"/>
      <c r="O180" s="240"/>
      <c r="P180" s="240"/>
      <c r="Q180" s="240"/>
      <c r="R180" s="240"/>
      <c r="S180" s="240"/>
      <c r="T180" s="241"/>
      <c r="AT180" s="242" t="s">
        <v>325</v>
      </c>
      <c r="AU180" s="242" t="s">
        <v>79</v>
      </c>
      <c r="AV180" s="13" t="s">
        <v>321</v>
      </c>
      <c r="AW180" s="13" t="s">
        <v>34</v>
      </c>
      <c r="AX180" s="13" t="s">
        <v>77</v>
      </c>
      <c r="AY180" s="242" t="s">
        <v>314</v>
      </c>
    </row>
    <row r="181" spans="2:63" s="11" customFormat="1" ht="29.85" customHeight="1">
      <c r="B181" s="190"/>
      <c r="C181" s="191"/>
      <c r="D181" s="192" t="s">
        <v>69</v>
      </c>
      <c r="E181" s="204" t="s">
        <v>370</v>
      </c>
      <c r="F181" s="204" t="s">
        <v>805</v>
      </c>
      <c r="G181" s="191"/>
      <c r="H181" s="191"/>
      <c r="I181" s="194"/>
      <c r="J181" s="205">
        <f>BK181</f>
        <v>0</v>
      </c>
      <c r="K181" s="191"/>
      <c r="L181" s="196"/>
      <c r="M181" s="197"/>
      <c r="N181" s="198"/>
      <c r="O181" s="198"/>
      <c r="P181" s="199">
        <f>SUM(P182:P193)</f>
        <v>0</v>
      </c>
      <c r="Q181" s="198"/>
      <c r="R181" s="199">
        <f>SUM(R182:R193)</f>
        <v>0.0118932</v>
      </c>
      <c r="S181" s="198"/>
      <c r="T181" s="200">
        <f>SUM(T182:T193)</f>
        <v>156.9408</v>
      </c>
      <c r="AR181" s="201" t="s">
        <v>77</v>
      </c>
      <c r="AT181" s="202" t="s">
        <v>69</v>
      </c>
      <c r="AU181" s="202" t="s">
        <v>77</v>
      </c>
      <c r="AY181" s="201" t="s">
        <v>314</v>
      </c>
      <c r="BK181" s="203">
        <f>SUM(BK182:BK193)</f>
        <v>0</v>
      </c>
    </row>
    <row r="182" spans="2:65" s="1" customFormat="1" ht="23.1" customHeight="1">
      <c r="B182" s="42"/>
      <c r="C182" s="206" t="s">
        <v>456</v>
      </c>
      <c r="D182" s="206" t="s">
        <v>316</v>
      </c>
      <c r="E182" s="207" t="s">
        <v>2203</v>
      </c>
      <c r="F182" s="208" t="s">
        <v>2204</v>
      </c>
      <c r="G182" s="209" t="s">
        <v>349</v>
      </c>
      <c r="H182" s="210">
        <v>18.75</v>
      </c>
      <c r="I182" s="211"/>
      <c r="J182" s="212">
        <f>ROUND(I182*H182,2)</f>
        <v>0</v>
      </c>
      <c r="K182" s="208" t="s">
        <v>2078</v>
      </c>
      <c r="L182" s="62"/>
      <c r="M182" s="213" t="s">
        <v>21</v>
      </c>
      <c r="N182" s="214" t="s">
        <v>41</v>
      </c>
      <c r="O182" s="43"/>
      <c r="P182" s="215">
        <f>O182*H182</f>
        <v>0</v>
      </c>
      <c r="Q182" s="215">
        <v>0.00047</v>
      </c>
      <c r="R182" s="215">
        <f>Q182*H182</f>
        <v>0.0088125</v>
      </c>
      <c r="S182" s="215">
        <v>0</v>
      </c>
      <c r="T182" s="216">
        <f>S182*H182</f>
        <v>0</v>
      </c>
      <c r="AR182" s="25" t="s">
        <v>321</v>
      </c>
      <c r="AT182" s="25" t="s">
        <v>316</v>
      </c>
      <c r="AU182" s="25" t="s">
        <v>79</v>
      </c>
      <c r="AY182" s="25" t="s">
        <v>314</v>
      </c>
      <c r="BE182" s="217">
        <f>IF(N182="základní",J182,0)</f>
        <v>0</v>
      </c>
      <c r="BF182" s="217">
        <f>IF(N182="snížená",J182,0)</f>
        <v>0</v>
      </c>
      <c r="BG182" s="217">
        <f>IF(N182="zákl. přenesená",J182,0)</f>
        <v>0</v>
      </c>
      <c r="BH182" s="217">
        <f>IF(N182="sníž. přenesená",J182,0)</f>
        <v>0</v>
      </c>
      <c r="BI182" s="217">
        <f>IF(N182="nulová",J182,0)</f>
        <v>0</v>
      </c>
      <c r="BJ182" s="25" t="s">
        <v>77</v>
      </c>
      <c r="BK182" s="217">
        <f>ROUND(I182*H182,2)</f>
        <v>0</v>
      </c>
      <c r="BL182" s="25" t="s">
        <v>321</v>
      </c>
      <c r="BM182" s="25" t="s">
        <v>2315</v>
      </c>
    </row>
    <row r="183" spans="2:47" s="1" customFormat="1" ht="27">
      <c r="B183" s="42"/>
      <c r="C183" s="64"/>
      <c r="D183" s="218" t="s">
        <v>323</v>
      </c>
      <c r="E183" s="64"/>
      <c r="F183" s="219" t="s">
        <v>2206</v>
      </c>
      <c r="G183" s="64"/>
      <c r="H183" s="64"/>
      <c r="I183" s="175"/>
      <c r="J183" s="64"/>
      <c r="K183" s="64"/>
      <c r="L183" s="62"/>
      <c r="M183" s="220"/>
      <c r="N183" s="43"/>
      <c r="O183" s="43"/>
      <c r="P183" s="43"/>
      <c r="Q183" s="43"/>
      <c r="R183" s="43"/>
      <c r="S183" s="43"/>
      <c r="T183" s="79"/>
      <c r="AT183" s="25" t="s">
        <v>323</v>
      </c>
      <c r="AU183" s="25" t="s">
        <v>79</v>
      </c>
    </row>
    <row r="184" spans="2:51" s="12" customFormat="1" ht="13.5">
      <c r="B184" s="221"/>
      <c r="C184" s="222"/>
      <c r="D184" s="218" t="s">
        <v>325</v>
      </c>
      <c r="E184" s="223" t="s">
        <v>21</v>
      </c>
      <c r="F184" s="224" t="s">
        <v>2316</v>
      </c>
      <c r="G184" s="222"/>
      <c r="H184" s="225">
        <v>18.75</v>
      </c>
      <c r="I184" s="226"/>
      <c r="J184" s="222"/>
      <c r="K184" s="222"/>
      <c r="L184" s="227"/>
      <c r="M184" s="228"/>
      <c r="N184" s="229"/>
      <c r="O184" s="229"/>
      <c r="P184" s="229"/>
      <c r="Q184" s="229"/>
      <c r="R184" s="229"/>
      <c r="S184" s="229"/>
      <c r="T184" s="230"/>
      <c r="AT184" s="231" t="s">
        <v>325</v>
      </c>
      <c r="AU184" s="231" t="s">
        <v>79</v>
      </c>
      <c r="AV184" s="12" t="s">
        <v>79</v>
      </c>
      <c r="AW184" s="12" t="s">
        <v>34</v>
      </c>
      <c r="AX184" s="12" t="s">
        <v>77</v>
      </c>
      <c r="AY184" s="231" t="s">
        <v>314</v>
      </c>
    </row>
    <row r="185" spans="2:65" s="1" customFormat="1" ht="23.1" customHeight="1">
      <c r="B185" s="42"/>
      <c r="C185" s="206" t="s">
        <v>461</v>
      </c>
      <c r="D185" s="206" t="s">
        <v>316</v>
      </c>
      <c r="E185" s="207" t="s">
        <v>2208</v>
      </c>
      <c r="F185" s="208" t="s">
        <v>2209</v>
      </c>
      <c r="G185" s="209" t="s">
        <v>349</v>
      </c>
      <c r="H185" s="210">
        <v>4.89</v>
      </c>
      <c r="I185" s="211"/>
      <c r="J185" s="212">
        <f>ROUND(I185*H185,2)</f>
        <v>0</v>
      </c>
      <c r="K185" s="208" t="s">
        <v>827</v>
      </c>
      <c r="L185" s="62"/>
      <c r="M185" s="213" t="s">
        <v>21</v>
      </c>
      <c r="N185" s="214" t="s">
        <v>41</v>
      </c>
      <c r="O185" s="43"/>
      <c r="P185" s="215">
        <f>O185*H185</f>
        <v>0</v>
      </c>
      <c r="Q185" s="215">
        <v>0.00063</v>
      </c>
      <c r="R185" s="215">
        <f>Q185*H185</f>
        <v>0.0030807</v>
      </c>
      <c r="S185" s="215">
        <v>0</v>
      </c>
      <c r="T185" s="216">
        <f>S185*H185</f>
        <v>0</v>
      </c>
      <c r="AR185" s="25" t="s">
        <v>321</v>
      </c>
      <c r="AT185" s="25" t="s">
        <v>316</v>
      </c>
      <c r="AU185" s="25" t="s">
        <v>79</v>
      </c>
      <c r="AY185" s="25" t="s">
        <v>314</v>
      </c>
      <c r="BE185" s="217">
        <f>IF(N185="základní",J185,0)</f>
        <v>0</v>
      </c>
      <c r="BF185" s="217">
        <f>IF(N185="snížená",J185,0)</f>
        <v>0</v>
      </c>
      <c r="BG185" s="217">
        <f>IF(N185="zákl. přenesená",J185,0)</f>
        <v>0</v>
      </c>
      <c r="BH185" s="217">
        <f>IF(N185="sníž. přenesená",J185,0)</f>
        <v>0</v>
      </c>
      <c r="BI185" s="217">
        <f>IF(N185="nulová",J185,0)</f>
        <v>0</v>
      </c>
      <c r="BJ185" s="25" t="s">
        <v>77</v>
      </c>
      <c r="BK185" s="217">
        <f>ROUND(I185*H185,2)</f>
        <v>0</v>
      </c>
      <c r="BL185" s="25" t="s">
        <v>321</v>
      </c>
      <c r="BM185" s="25" t="s">
        <v>2317</v>
      </c>
    </row>
    <row r="186" spans="2:47" s="1" customFormat="1" ht="27">
      <c r="B186" s="42"/>
      <c r="C186" s="64"/>
      <c r="D186" s="218" t="s">
        <v>323</v>
      </c>
      <c r="E186" s="64"/>
      <c r="F186" s="219" t="s">
        <v>2211</v>
      </c>
      <c r="G186" s="64"/>
      <c r="H186" s="64"/>
      <c r="I186" s="175"/>
      <c r="J186" s="64"/>
      <c r="K186" s="64"/>
      <c r="L186" s="62"/>
      <c r="M186" s="220"/>
      <c r="N186" s="43"/>
      <c r="O186" s="43"/>
      <c r="P186" s="43"/>
      <c r="Q186" s="43"/>
      <c r="R186" s="43"/>
      <c r="S186" s="43"/>
      <c r="T186" s="79"/>
      <c r="AT186" s="25" t="s">
        <v>323</v>
      </c>
      <c r="AU186" s="25" t="s">
        <v>79</v>
      </c>
    </row>
    <row r="187" spans="2:51" s="12" customFormat="1" ht="13.5">
      <c r="B187" s="221"/>
      <c r="C187" s="222"/>
      <c r="D187" s="218" t="s">
        <v>325</v>
      </c>
      <c r="E187" s="223" t="s">
        <v>21</v>
      </c>
      <c r="F187" s="224" t="s">
        <v>2318</v>
      </c>
      <c r="G187" s="222"/>
      <c r="H187" s="225">
        <v>4.89</v>
      </c>
      <c r="I187" s="226"/>
      <c r="J187" s="222"/>
      <c r="K187" s="222"/>
      <c r="L187" s="227"/>
      <c r="M187" s="228"/>
      <c r="N187" s="229"/>
      <c r="O187" s="229"/>
      <c r="P187" s="229"/>
      <c r="Q187" s="229"/>
      <c r="R187" s="229"/>
      <c r="S187" s="229"/>
      <c r="T187" s="230"/>
      <c r="AT187" s="231" t="s">
        <v>325</v>
      </c>
      <c r="AU187" s="231" t="s">
        <v>79</v>
      </c>
      <c r="AV187" s="12" t="s">
        <v>79</v>
      </c>
      <c r="AW187" s="12" t="s">
        <v>34</v>
      </c>
      <c r="AX187" s="12" t="s">
        <v>77</v>
      </c>
      <c r="AY187" s="231" t="s">
        <v>314</v>
      </c>
    </row>
    <row r="188" spans="2:65" s="1" customFormat="1" ht="14.45" customHeight="1">
      <c r="B188" s="42"/>
      <c r="C188" s="206" t="s">
        <v>467</v>
      </c>
      <c r="D188" s="206" t="s">
        <v>316</v>
      </c>
      <c r="E188" s="207" t="s">
        <v>2319</v>
      </c>
      <c r="F188" s="208" t="s">
        <v>2320</v>
      </c>
      <c r="G188" s="209" t="s">
        <v>335</v>
      </c>
      <c r="H188" s="210">
        <v>65.392</v>
      </c>
      <c r="I188" s="211"/>
      <c r="J188" s="212">
        <f>ROUND(I188*H188,2)</f>
        <v>0</v>
      </c>
      <c r="K188" s="208" t="s">
        <v>320</v>
      </c>
      <c r="L188" s="62"/>
      <c r="M188" s="213" t="s">
        <v>21</v>
      </c>
      <c r="N188" s="214" t="s">
        <v>41</v>
      </c>
      <c r="O188" s="43"/>
      <c r="P188" s="215">
        <f>O188*H188</f>
        <v>0</v>
      </c>
      <c r="Q188" s="215">
        <v>0</v>
      </c>
      <c r="R188" s="215">
        <f>Q188*H188</f>
        <v>0</v>
      </c>
      <c r="S188" s="215">
        <v>2.4</v>
      </c>
      <c r="T188" s="216">
        <f>S188*H188</f>
        <v>156.9408</v>
      </c>
      <c r="AR188" s="25" t="s">
        <v>321</v>
      </c>
      <c r="AT188" s="25" t="s">
        <v>316</v>
      </c>
      <c r="AU188" s="25" t="s">
        <v>79</v>
      </c>
      <c r="AY188" s="25" t="s">
        <v>314</v>
      </c>
      <c r="BE188" s="217">
        <f>IF(N188="základní",J188,0)</f>
        <v>0</v>
      </c>
      <c r="BF188" s="217">
        <f>IF(N188="snížená",J188,0)</f>
        <v>0</v>
      </c>
      <c r="BG188" s="217">
        <f>IF(N188="zákl. přenesená",J188,0)</f>
        <v>0</v>
      </c>
      <c r="BH188" s="217">
        <f>IF(N188="sníž. přenesená",J188,0)</f>
        <v>0</v>
      </c>
      <c r="BI188" s="217">
        <f>IF(N188="nulová",J188,0)</f>
        <v>0</v>
      </c>
      <c r="BJ188" s="25" t="s">
        <v>77</v>
      </c>
      <c r="BK188" s="217">
        <f>ROUND(I188*H188,2)</f>
        <v>0</v>
      </c>
      <c r="BL188" s="25" t="s">
        <v>321</v>
      </c>
      <c r="BM188" s="25" t="s">
        <v>2321</v>
      </c>
    </row>
    <row r="189" spans="2:47" s="1" customFormat="1" ht="13.5">
      <c r="B189" s="42"/>
      <c r="C189" s="64"/>
      <c r="D189" s="218" t="s">
        <v>323</v>
      </c>
      <c r="E189" s="64"/>
      <c r="F189" s="219" t="s">
        <v>2322</v>
      </c>
      <c r="G189" s="64"/>
      <c r="H189" s="64"/>
      <c r="I189" s="175"/>
      <c r="J189" s="64"/>
      <c r="K189" s="64"/>
      <c r="L189" s="62"/>
      <c r="M189" s="220"/>
      <c r="N189" s="43"/>
      <c r="O189" s="43"/>
      <c r="P189" s="43"/>
      <c r="Q189" s="43"/>
      <c r="R189" s="43"/>
      <c r="S189" s="43"/>
      <c r="T189" s="79"/>
      <c r="AT189" s="25" t="s">
        <v>323</v>
      </c>
      <c r="AU189" s="25" t="s">
        <v>79</v>
      </c>
    </row>
    <row r="190" spans="2:51" s="12" customFormat="1" ht="13.5">
      <c r="B190" s="221"/>
      <c r="C190" s="222"/>
      <c r="D190" s="218" t="s">
        <v>325</v>
      </c>
      <c r="E190" s="223" t="s">
        <v>21</v>
      </c>
      <c r="F190" s="224" t="s">
        <v>2323</v>
      </c>
      <c r="G190" s="222"/>
      <c r="H190" s="225">
        <v>43.308</v>
      </c>
      <c r="I190" s="226"/>
      <c r="J190" s="222"/>
      <c r="K190" s="222"/>
      <c r="L190" s="227"/>
      <c r="M190" s="228"/>
      <c r="N190" s="229"/>
      <c r="O190" s="229"/>
      <c r="P190" s="229"/>
      <c r="Q190" s="229"/>
      <c r="R190" s="229"/>
      <c r="S190" s="229"/>
      <c r="T190" s="230"/>
      <c r="AT190" s="231" t="s">
        <v>325</v>
      </c>
      <c r="AU190" s="231" t="s">
        <v>79</v>
      </c>
      <c r="AV190" s="12" t="s">
        <v>79</v>
      </c>
      <c r="AW190" s="12" t="s">
        <v>34</v>
      </c>
      <c r="AX190" s="12" t="s">
        <v>70</v>
      </c>
      <c r="AY190" s="231" t="s">
        <v>314</v>
      </c>
    </row>
    <row r="191" spans="2:51" s="12" customFormat="1" ht="13.5">
      <c r="B191" s="221"/>
      <c r="C191" s="222"/>
      <c r="D191" s="218" t="s">
        <v>325</v>
      </c>
      <c r="E191" s="223" t="s">
        <v>21</v>
      </c>
      <c r="F191" s="224" t="s">
        <v>2324</v>
      </c>
      <c r="G191" s="222"/>
      <c r="H191" s="225">
        <v>11.197</v>
      </c>
      <c r="I191" s="226"/>
      <c r="J191" s="222"/>
      <c r="K191" s="222"/>
      <c r="L191" s="227"/>
      <c r="M191" s="228"/>
      <c r="N191" s="229"/>
      <c r="O191" s="229"/>
      <c r="P191" s="229"/>
      <c r="Q191" s="229"/>
      <c r="R191" s="229"/>
      <c r="S191" s="229"/>
      <c r="T191" s="230"/>
      <c r="AT191" s="231" t="s">
        <v>325</v>
      </c>
      <c r="AU191" s="231" t="s">
        <v>79</v>
      </c>
      <c r="AV191" s="12" t="s">
        <v>79</v>
      </c>
      <c r="AW191" s="12" t="s">
        <v>34</v>
      </c>
      <c r="AX191" s="12" t="s">
        <v>70</v>
      </c>
      <c r="AY191" s="231" t="s">
        <v>314</v>
      </c>
    </row>
    <row r="192" spans="2:51" s="12" customFormat="1" ht="13.5">
      <c r="B192" s="221"/>
      <c r="C192" s="222"/>
      <c r="D192" s="218" t="s">
        <v>325</v>
      </c>
      <c r="E192" s="223" t="s">
        <v>21</v>
      </c>
      <c r="F192" s="224" t="s">
        <v>2325</v>
      </c>
      <c r="G192" s="222"/>
      <c r="H192" s="225">
        <v>10.887</v>
      </c>
      <c r="I192" s="226"/>
      <c r="J192" s="222"/>
      <c r="K192" s="222"/>
      <c r="L192" s="227"/>
      <c r="M192" s="228"/>
      <c r="N192" s="229"/>
      <c r="O192" s="229"/>
      <c r="P192" s="229"/>
      <c r="Q192" s="229"/>
      <c r="R192" s="229"/>
      <c r="S192" s="229"/>
      <c r="T192" s="230"/>
      <c r="AT192" s="231" t="s">
        <v>325</v>
      </c>
      <c r="AU192" s="231" t="s">
        <v>79</v>
      </c>
      <c r="AV192" s="12" t="s">
        <v>79</v>
      </c>
      <c r="AW192" s="12" t="s">
        <v>34</v>
      </c>
      <c r="AX192" s="12" t="s">
        <v>70</v>
      </c>
      <c r="AY192" s="231" t="s">
        <v>314</v>
      </c>
    </row>
    <row r="193" spans="2:51" s="13" customFormat="1" ht="13.5">
      <c r="B193" s="232"/>
      <c r="C193" s="233"/>
      <c r="D193" s="218" t="s">
        <v>325</v>
      </c>
      <c r="E193" s="234" t="s">
        <v>21</v>
      </c>
      <c r="F193" s="235" t="s">
        <v>340</v>
      </c>
      <c r="G193" s="233"/>
      <c r="H193" s="236">
        <v>65.392</v>
      </c>
      <c r="I193" s="237"/>
      <c r="J193" s="233"/>
      <c r="K193" s="233"/>
      <c r="L193" s="238"/>
      <c r="M193" s="239"/>
      <c r="N193" s="240"/>
      <c r="O193" s="240"/>
      <c r="P193" s="240"/>
      <c r="Q193" s="240"/>
      <c r="R193" s="240"/>
      <c r="S193" s="240"/>
      <c r="T193" s="241"/>
      <c r="AT193" s="242" t="s">
        <v>325</v>
      </c>
      <c r="AU193" s="242" t="s">
        <v>79</v>
      </c>
      <c r="AV193" s="13" t="s">
        <v>321</v>
      </c>
      <c r="AW193" s="13" t="s">
        <v>34</v>
      </c>
      <c r="AX193" s="13" t="s">
        <v>77</v>
      </c>
      <c r="AY193" s="242" t="s">
        <v>314</v>
      </c>
    </row>
    <row r="194" spans="2:63" s="11" customFormat="1" ht="29.85" customHeight="1">
      <c r="B194" s="190"/>
      <c r="C194" s="191"/>
      <c r="D194" s="192" t="s">
        <v>69</v>
      </c>
      <c r="E194" s="204" t="s">
        <v>2230</v>
      </c>
      <c r="F194" s="204" t="s">
        <v>2231</v>
      </c>
      <c r="G194" s="191"/>
      <c r="H194" s="191"/>
      <c r="I194" s="194"/>
      <c r="J194" s="205">
        <f>BK194</f>
        <v>0</v>
      </c>
      <c r="K194" s="191"/>
      <c r="L194" s="196"/>
      <c r="M194" s="197"/>
      <c r="N194" s="198"/>
      <c r="O194" s="198"/>
      <c r="P194" s="199">
        <f>SUM(P195:P203)</f>
        <v>0</v>
      </c>
      <c r="Q194" s="198"/>
      <c r="R194" s="199">
        <f>SUM(R195:R203)</f>
        <v>0</v>
      </c>
      <c r="S194" s="198"/>
      <c r="T194" s="200">
        <f>SUM(T195:T203)</f>
        <v>0</v>
      </c>
      <c r="AR194" s="201" t="s">
        <v>77</v>
      </c>
      <c r="AT194" s="202" t="s">
        <v>69</v>
      </c>
      <c r="AU194" s="202" t="s">
        <v>77</v>
      </c>
      <c r="AY194" s="201" t="s">
        <v>314</v>
      </c>
      <c r="BK194" s="203">
        <f>SUM(BK195:BK203)</f>
        <v>0</v>
      </c>
    </row>
    <row r="195" spans="2:65" s="1" customFormat="1" ht="23.1" customHeight="1">
      <c r="B195" s="42"/>
      <c r="C195" s="206" t="s">
        <v>475</v>
      </c>
      <c r="D195" s="206" t="s">
        <v>316</v>
      </c>
      <c r="E195" s="207" t="s">
        <v>2232</v>
      </c>
      <c r="F195" s="208" t="s">
        <v>2233</v>
      </c>
      <c r="G195" s="209" t="s">
        <v>394</v>
      </c>
      <c r="H195" s="210">
        <v>156.941</v>
      </c>
      <c r="I195" s="211"/>
      <c r="J195" s="212">
        <f>ROUND(I195*H195,2)</f>
        <v>0</v>
      </c>
      <c r="K195" s="208" t="s">
        <v>320</v>
      </c>
      <c r="L195" s="62"/>
      <c r="M195" s="213" t="s">
        <v>21</v>
      </c>
      <c r="N195" s="214" t="s">
        <v>41</v>
      </c>
      <c r="O195" s="43"/>
      <c r="P195" s="215">
        <f>O195*H195</f>
        <v>0</v>
      </c>
      <c r="Q195" s="215">
        <v>0</v>
      </c>
      <c r="R195" s="215">
        <f>Q195*H195</f>
        <v>0</v>
      </c>
      <c r="S195" s="215">
        <v>0</v>
      </c>
      <c r="T195" s="216">
        <f>S195*H195</f>
        <v>0</v>
      </c>
      <c r="AR195" s="25" t="s">
        <v>321</v>
      </c>
      <c r="AT195" s="25" t="s">
        <v>316</v>
      </c>
      <c r="AU195" s="25" t="s">
        <v>79</v>
      </c>
      <c r="AY195" s="25" t="s">
        <v>314</v>
      </c>
      <c r="BE195" s="217">
        <f>IF(N195="základní",J195,0)</f>
        <v>0</v>
      </c>
      <c r="BF195" s="217">
        <f>IF(N195="snížená",J195,0)</f>
        <v>0</v>
      </c>
      <c r="BG195" s="217">
        <f>IF(N195="zákl. přenesená",J195,0)</f>
        <v>0</v>
      </c>
      <c r="BH195" s="217">
        <f>IF(N195="sníž. přenesená",J195,0)</f>
        <v>0</v>
      </c>
      <c r="BI195" s="217">
        <f>IF(N195="nulová",J195,0)</f>
        <v>0</v>
      </c>
      <c r="BJ195" s="25" t="s">
        <v>77</v>
      </c>
      <c r="BK195" s="217">
        <f>ROUND(I195*H195,2)</f>
        <v>0</v>
      </c>
      <c r="BL195" s="25" t="s">
        <v>321</v>
      </c>
      <c r="BM195" s="25" t="s">
        <v>2326</v>
      </c>
    </row>
    <row r="196" spans="2:47" s="1" customFormat="1" ht="27">
      <c r="B196" s="42"/>
      <c r="C196" s="64"/>
      <c r="D196" s="218" t="s">
        <v>323</v>
      </c>
      <c r="E196" s="64"/>
      <c r="F196" s="219" t="s">
        <v>2235</v>
      </c>
      <c r="G196" s="64"/>
      <c r="H196" s="64"/>
      <c r="I196" s="175"/>
      <c r="J196" s="64"/>
      <c r="K196" s="64"/>
      <c r="L196" s="62"/>
      <c r="M196" s="220"/>
      <c r="N196" s="43"/>
      <c r="O196" s="43"/>
      <c r="P196" s="43"/>
      <c r="Q196" s="43"/>
      <c r="R196" s="43"/>
      <c r="S196" s="43"/>
      <c r="T196" s="79"/>
      <c r="AT196" s="25" t="s">
        <v>323</v>
      </c>
      <c r="AU196" s="25" t="s">
        <v>79</v>
      </c>
    </row>
    <row r="197" spans="2:65" s="1" customFormat="1" ht="23.1" customHeight="1">
      <c r="B197" s="42"/>
      <c r="C197" s="206" t="s">
        <v>481</v>
      </c>
      <c r="D197" s="206" t="s">
        <v>316</v>
      </c>
      <c r="E197" s="207" t="s">
        <v>2236</v>
      </c>
      <c r="F197" s="208" t="s">
        <v>2237</v>
      </c>
      <c r="G197" s="209" t="s">
        <v>394</v>
      </c>
      <c r="H197" s="210">
        <v>156.941</v>
      </c>
      <c r="I197" s="211"/>
      <c r="J197" s="212">
        <f>ROUND(I197*H197,2)</f>
        <v>0</v>
      </c>
      <c r="K197" s="208" t="s">
        <v>320</v>
      </c>
      <c r="L197" s="62"/>
      <c r="M197" s="213" t="s">
        <v>21</v>
      </c>
      <c r="N197" s="214" t="s">
        <v>41</v>
      </c>
      <c r="O197" s="43"/>
      <c r="P197" s="215">
        <f>O197*H197</f>
        <v>0</v>
      </c>
      <c r="Q197" s="215">
        <v>0</v>
      </c>
      <c r="R197" s="215">
        <f>Q197*H197</f>
        <v>0</v>
      </c>
      <c r="S197" s="215">
        <v>0</v>
      </c>
      <c r="T197" s="216">
        <f>S197*H197</f>
        <v>0</v>
      </c>
      <c r="AR197" s="25" t="s">
        <v>321</v>
      </c>
      <c r="AT197" s="25" t="s">
        <v>316</v>
      </c>
      <c r="AU197" s="25" t="s">
        <v>79</v>
      </c>
      <c r="AY197" s="25" t="s">
        <v>314</v>
      </c>
      <c r="BE197" s="217">
        <f>IF(N197="základní",J197,0)</f>
        <v>0</v>
      </c>
      <c r="BF197" s="217">
        <f>IF(N197="snížená",J197,0)</f>
        <v>0</v>
      </c>
      <c r="BG197" s="217">
        <f>IF(N197="zákl. přenesená",J197,0)</f>
        <v>0</v>
      </c>
      <c r="BH197" s="217">
        <f>IF(N197="sníž. přenesená",J197,0)</f>
        <v>0</v>
      </c>
      <c r="BI197" s="217">
        <f>IF(N197="nulová",J197,0)</f>
        <v>0</v>
      </c>
      <c r="BJ197" s="25" t="s">
        <v>77</v>
      </c>
      <c r="BK197" s="217">
        <f>ROUND(I197*H197,2)</f>
        <v>0</v>
      </c>
      <c r="BL197" s="25" t="s">
        <v>321</v>
      </c>
      <c r="BM197" s="25" t="s">
        <v>2327</v>
      </c>
    </row>
    <row r="198" spans="2:47" s="1" customFormat="1" ht="27">
      <c r="B198" s="42"/>
      <c r="C198" s="64"/>
      <c r="D198" s="218" t="s">
        <v>323</v>
      </c>
      <c r="E198" s="64"/>
      <c r="F198" s="219" t="s">
        <v>2239</v>
      </c>
      <c r="G198" s="64"/>
      <c r="H198" s="64"/>
      <c r="I198" s="175"/>
      <c r="J198" s="64"/>
      <c r="K198" s="64"/>
      <c r="L198" s="62"/>
      <c r="M198" s="220"/>
      <c r="N198" s="43"/>
      <c r="O198" s="43"/>
      <c r="P198" s="43"/>
      <c r="Q198" s="43"/>
      <c r="R198" s="43"/>
      <c r="S198" s="43"/>
      <c r="T198" s="79"/>
      <c r="AT198" s="25" t="s">
        <v>323</v>
      </c>
      <c r="AU198" s="25" t="s">
        <v>79</v>
      </c>
    </row>
    <row r="199" spans="2:65" s="1" customFormat="1" ht="23.1" customHeight="1">
      <c r="B199" s="42"/>
      <c r="C199" s="206" t="s">
        <v>487</v>
      </c>
      <c r="D199" s="206" t="s">
        <v>316</v>
      </c>
      <c r="E199" s="207" t="s">
        <v>2240</v>
      </c>
      <c r="F199" s="208" t="s">
        <v>2241</v>
      </c>
      <c r="G199" s="209" t="s">
        <v>394</v>
      </c>
      <c r="H199" s="210">
        <v>1412.469</v>
      </c>
      <c r="I199" s="211"/>
      <c r="J199" s="212">
        <f>ROUND(I199*H199,2)</f>
        <v>0</v>
      </c>
      <c r="K199" s="208" t="s">
        <v>320</v>
      </c>
      <c r="L199" s="62"/>
      <c r="M199" s="213" t="s">
        <v>21</v>
      </c>
      <c r="N199" s="214" t="s">
        <v>41</v>
      </c>
      <c r="O199" s="43"/>
      <c r="P199" s="215">
        <f>O199*H199</f>
        <v>0</v>
      </c>
      <c r="Q199" s="215">
        <v>0</v>
      </c>
      <c r="R199" s="215">
        <f>Q199*H199</f>
        <v>0</v>
      </c>
      <c r="S199" s="215">
        <v>0</v>
      </c>
      <c r="T199" s="216">
        <f>S199*H199</f>
        <v>0</v>
      </c>
      <c r="AR199" s="25" t="s">
        <v>321</v>
      </c>
      <c r="AT199" s="25" t="s">
        <v>316</v>
      </c>
      <c r="AU199" s="25" t="s">
        <v>79</v>
      </c>
      <c r="AY199" s="25" t="s">
        <v>314</v>
      </c>
      <c r="BE199" s="217">
        <f>IF(N199="základní",J199,0)</f>
        <v>0</v>
      </c>
      <c r="BF199" s="217">
        <f>IF(N199="snížená",J199,0)</f>
        <v>0</v>
      </c>
      <c r="BG199" s="217">
        <f>IF(N199="zákl. přenesená",J199,0)</f>
        <v>0</v>
      </c>
      <c r="BH199" s="217">
        <f>IF(N199="sníž. přenesená",J199,0)</f>
        <v>0</v>
      </c>
      <c r="BI199" s="217">
        <f>IF(N199="nulová",J199,0)</f>
        <v>0</v>
      </c>
      <c r="BJ199" s="25" t="s">
        <v>77</v>
      </c>
      <c r="BK199" s="217">
        <f>ROUND(I199*H199,2)</f>
        <v>0</v>
      </c>
      <c r="BL199" s="25" t="s">
        <v>321</v>
      </c>
      <c r="BM199" s="25" t="s">
        <v>2328</v>
      </c>
    </row>
    <row r="200" spans="2:47" s="1" customFormat="1" ht="27">
      <c r="B200" s="42"/>
      <c r="C200" s="64"/>
      <c r="D200" s="218" t="s">
        <v>323</v>
      </c>
      <c r="E200" s="64"/>
      <c r="F200" s="219" t="s">
        <v>2243</v>
      </c>
      <c r="G200" s="64"/>
      <c r="H200" s="64"/>
      <c r="I200" s="175"/>
      <c r="J200" s="64"/>
      <c r="K200" s="64"/>
      <c r="L200" s="62"/>
      <c r="M200" s="220"/>
      <c r="N200" s="43"/>
      <c r="O200" s="43"/>
      <c r="P200" s="43"/>
      <c r="Q200" s="43"/>
      <c r="R200" s="43"/>
      <c r="S200" s="43"/>
      <c r="T200" s="79"/>
      <c r="AT200" s="25" t="s">
        <v>323</v>
      </c>
      <c r="AU200" s="25" t="s">
        <v>79</v>
      </c>
    </row>
    <row r="201" spans="2:51" s="12" customFormat="1" ht="13.5">
      <c r="B201" s="221"/>
      <c r="C201" s="222"/>
      <c r="D201" s="218" t="s">
        <v>325</v>
      </c>
      <c r="E201" s="222"/>
      <c r="F201" s="224" t="s">
        <v>2329</v>
      </c>
      <c r="G201" s="222"/>
      <c r="H201" s="225">
        <v>1412.469</v>
      </c>
      <c r="I201" s="226"/>
      <c r="J201" s="222"/>
      <c r="K201" s="222"/>
      <c r="L201" s="227"/>
      <c r="M201" s="228"/>
      <c r="N201" s="229"/>
      <c r="O201" s="229"/>
      <c r="P201" s="229"/>
      <c r="Q201" s="229"/>
      <c r="R201" s="229"/>
      <c r="S201" s="229"/>
      <c r="T201" s="230"/>
      <c r="AT201" s="231" t="s">
        <v>325</v>
      </c>
      <c r="AU201" s="231" t="s">
        <v>79</v>
      </c>
      <c r="AV201" s="12" t="s">
        <v>79</v>
      </c>
      <c r="AW201" s="12" t="s">
        <v>6</v>
      </c>
      <c r="AX201" s="12" t="s">
        <v>77</v>
      </c>
      <c r="AY201" s="231" t="s">
        <v>314</v>
      </c>
    </row>
    <row r="202" spans="2:65" s="1" customFormat="1" ht="23.1" customHeight="1">
      <c r="B202" s="42"/>
      <c r="C202" s="206" t="s">
        <v>493</v>
      </c>
      <c r="D202" s="206" t="s">
        <v>316</v>
      </c>
      <c r="E202" s="207" t="s">
        <v>2245</v>
      </c>
      <c r="F202" s="208" t="s">
        <v>2246</v>
      </c>
      <c r="G202" s="209" t="s">
        <v>394</v>
      </c>
      <c r="H202" s="210">
        <v>156.941</v>
      </c>
      <c r="I202" s="211"/>
      <c r="J202" s="212">
        <f>ROUND(I202*H202,2)</f>
        <v>0</v>
      </c>
      <c r="K202" s="208" t="s">
        <v>320</v>
      </c>
      <c r="L202" s="62"/>
      <c r="M202" s="213" t="s">
        <v>21</v>
      </c>
      <c r="N202" s="214" t="s">
        <v>41</v>
      </c>
      <c r="O202" s="43"/>
      <c r="P202" s="215">
        <f>O202*H202</f>
        <v>0</v>
      </c>
      <c r="Q202" s="215">
        <v>0</v>
      </c>
      <c r="R202" s="215">
        <f>Q202*H202</f>
        <v>0</v>
      </c>
      <c r="S202" s="215">
        <v>0</v>
      </c>
      <c r="T202" s="216">
        <f>S202*H202</f>
        <v>0</v>
      </c>
      <c r="AR202" s="25" t="s">
        <v>321</v>
      </c>
      <c r="AT202" s="25" t="s">
        <v>316</v>
      </c>
      <c r="AU202" s="25" t="s">
        <v>79</v>
      </c>
      <c r="AY202" s="25" t="s">
        <v>314</v>
      </c>
      <c r="BE202" s="217">
        <f>IF(N202="základní",J202,0)</f>
        <v>0</v>
      </c>
      <c r="BF202" s="217">
        <f>IF(N202="snížená",J202,0)</f>
        <v>0</v>
      </c>
      <c r="BG202" s="217">
        <f>IF(N202="zákl. přenesená",J202,0)</f>
        <v>0</v>
      </c>
      <c r="BH202" s="217">
        <f>IF(N202="sníž. přenesená",J202,0)</f>
        <v>0</v>
      </c>
      <c r="BI202" s="217">
        <f>IF(N202="nulová",J202,0)</f>
        <v>0</v>
      </c>
      <c r="BJ202" s="25" t="s">
        <v>77</v>
      </c>
      <c r="BK202" s="217">
        <f>ROUND(I202*H202,2)</f>
        <v>0</v>
      </c>
      <c r="BL202" s="25" t="s">
        <v>321</v>
      </c>
      <c r="BM202" s="25" t="s">
        <v>2330</v>
      </c>
    </row>
    <row r="203" spans="2:47" s="1" customFormat="1" ht="27">
      <c r="B203" s="42"/>
      <c r="C203" s="64"/>
      <c r="D203" s="218" t="s">
        <v>323</v>
      </c>
      <c r="E203" s="64"/>
      <c r="F203" s="219" t="s">
        <v>2248</v>
      </c>
      <c r="G203" s="64"/>
      <c r="H203" s="64"/>
      <c r="I203" s="175"/>
      <c r="J203" s="64"/>
      <c r="K203" s="64"/>
      <c r="L203" s="62"/>
      <c r="M203" s="220"/>
      <c r="N203" s="43"/>
      <c r="O203" s="43"/>
      <c r="P203" s="43"/>
      <c r="Q203" s="43"/>
      <c r="R203" s="43"/>
      <c r="S203" s="43"/>
      <c r="T203" s="79"/>
      <c r="AT203" s="25" t="s">
        <v>323</v>
      </c>
      <c r="AU203" s="25" t="s">
        <v>79</v>
      </c>
    </row>
    <row r="204" spans="2:63" s="11" customFormat="1" ht="29.85" customHeight="1">
      <c r="B204" s="190"/>
      <c r="C204" s="191"/>
      <c r="D204" s="192" t="s">
        <v>69</v>
      </c>
      <c r="E204" s="204" t="s">
        <v>863</v>
      </c>
      <c r="F204" s="204" t="s">
        <v>864</v>
      </c>
      <c r="G204" s="191"/>
      <c r="H204" s="191"/>
      <c r="I204" s="194"/>
      <c r="J204" s="205">
        <f>BK204</f>
        <v>0</v>
      </c>
      <c r="K204" s="191"/>
      <c r="L204" s="196"/>
      <c r="M204" s="197"/>
      <c r="N204" s="198"/>
      <c r="O204" s="198"/>
      <c r="P204" s="199">
        <f>SUM(P205:P206)</f>
        <v>0</v>
      </c>
      <c r="Q204" s="198"/>
      <c r="R204" s="199">
        <f>SUM(R205:R206)</f>
        <v>0</v>
      </c>
      <c r="S204" s="198"/>
      <c r="T204" s="200">
        <f>SUM(T205:T206)</f>
        <v>0</v>
      </c>
      <c r="AR204" s="201" t="s">
        <v>77</v>
      </c>
      <c r="AT204" s="202" t="s">
        <v>69</v>
      </c>
      <c r="AU204" s="202" t="s">
        <v>77</v>
      </c>
      <c r="AY204" s="201" t="s">
        <v>314</v>
      </c>
      <c r="BK204" s="203">
        <f>SUM(BK205:BK206)</f>
        <v>0</v>
      </c>
    </row>
    <row r="205" spans="2:65" s="1" customFormat="1" ht="14.45" customHeight="1">
      <c r="B205" s="42"/>
      <c r="C205" s="206" t="s">
        <v>499</v>
      </c>
      <c r="D205" s="206" t="s">
        <v>316</v>
      </c>
      <c r="E205" s="207" t="s">
        <v>866</v>
      </c>
      <c r="F205" s="208" t="s">
        <v>867</v>
      </c>
      <c r="G205" s="209" t="s">
        <v>394</v>
      </c>
      <c r="H205" s="210">
        <v>579.467</v>
      </c>
      <c r="I205" s="211"/>
      <c r="J205" s="212">
        <f>ROUND(I205*H205,2)</f>
        <v>0</v>
      </c>
      <c r="K205" s="208" t="s">
        <v>2078</v>
      </c>
      <c r="L205" s="62"/>
      <c r="M205" s="213" t="s">
        <v>21</v>
      </c>
      <c r="N205" s="214" t="s">
        <v>41</v>
      </c>
      <c r="O205" s="43"/>
      <c r="P205" s="215">
        <f>O205*H205</f>
        <v>0</v>
      </c>
      <c r="Q205" s="215">
        <v>0</v>
      </c>
      <c r="R205" s="215">
        <f>Q205*H205</f>
        <v>0</v>
      </c>
      <c r="S205" s="215">
        <v>0</v>
      </c>
      <c r="T205" s="216">
        <f>S205*H205</f>
        <v>0</v>
      </c>
      <c r="AR205" s="25" t="s">
        <v>321</v>
      </c>
      <c r="AT205" s="25" t="s">
        <v>316</v>
      </c>
      <c r="AU205" s="25" t="s">
        <v>79</v>
      </c>
      <c r="AY205" s="25" t="s">
        <v>314</v>
      </c>
      <c r="BE205" s="217">
        <f>IF(N205="základní",J205,0)</f>
        <v>0</v>
      </c>
      <c r="BF205" s="217">
        <f>IF(N205="snížená",J205,0)</f>
        <v>0</v>
      </c>
      <c r="BG205" s="217">
        <f>IF(N205="zákl. přenesená",J205,0)</f>
        <v>0</v>
      </c>
      <c r="BH205" s="217">
        <f>IF(N205="sníž. přenesená",J205,0)</f>
        <v>0</v>
      </c>
      <c r="BI205" s="217">
        <f>IF(N205="nulová",J205,0)</f>
        <v>0</v>
      </c>
      <c r="BJ205" s="25" t="s">
        <v>77</v>
      </c>
      <c r="BK205" s="217">
        <f>ROUND(I205*H205,2)</f>
        <v>0</v>
      </c>
      <c r="BL205" s="25" t="s">
        <v>321</v>
      </c>
      <c r="BM205" s="25" t="s">
        <v>2331</v>
      </c>
    </row>
    <row r="206" spans="2:47" s="1" customFormat="1" ht="13.5">
      <c r="B206" s="42"/>
      <c r="C206" s="64"/>
      <c r="D206" s="218" t="s">
        <v>323</v>
      </c>
      <c r="E206" s="64"/>
      <c r="F206" s="219" t="s">
        <v>867</v>
      </c>
      <c r="G206" s="64"/>
      <c r="H206" s="64"/>
      <c r="I206" s="175"/>
      <c r="J206" s="64"/>
      <c r="K206" s="64"/>
      <c r="L206" s="62"/>
      <c r="M206" s="275"/>
      <c r="N206" s="276"/>
      <c r="O206" s="276"/>
      <c r="P206" s="276"/>
      <c r="Q206" s="276"/>
      <c r="R206" s="276"/>
      <c r="S206" s="276"/>
      <c r="T206" s="277"/>
      <c r="AT206" s="25" t="s">
        <v>323</v>
      </c>
      <c r="AU206" s="25" t="s">
        <v>79</v>
      </c>
    </row>
    <row r="207" spans="2:12" s="1" customFormat="1" ht="6.95" customHeight="1">
      <c r="B207" s="57"/>
      <c r="C207" s="58"/>
      <c r="D207" s="58"/>
      <c r="E207" s="58"/>
      <c r="F207" s="58"/>
      <c r="G207" s="58"/>
      <c r="H207" s="58"/>
      <c r="I207" s="151"/>
      <c r="J207" s="58"/>
      <c r="K207" s="58"/>
      <c r="L207" s="62"/>
    </row>
  </sheetData>
  <sheetProtection algorithmName="SHA-512" hashValue="N9jg+oEpRqr+lGZcugBBvrfCqeod+TRh9Cx74y4iqn0fAG9dhrqIlnlJw+O5bJT+3DlLcrxLNDDBHZaLeZP7bg==" saltValue="BrnkOcbQmcK1ndMr294MgnAvu/iu/+zAhTOKFOxN/JhkyLxU+2D8yzIu4FX1usOzRtVs3sbvCMUE2i4MYFHeYw==" spinCount="100000" sheet="1" objects="1" scenarios="1" formatColumns="0" formatRows="0" autoFilter="0"/>
  <autoFilter ref="C89:K206"/>
  <mergeCells count="13">
    <mergeCell ref="E82:H82"/>
    <mergeCell ref="G1:H1"/>
    <mergeCell ref="L2:V2"/>
    <mergeCell ref="E49:H49"/>
    <mergeCell ref="E51:H51"/>
    <mergeCell ref="J55:J56"/>
    <mergeCell ref="E78:H78"/>
    <mergeCell ref="E80:H80"/>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1"/>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1.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120</v>
      </c>
      <c r="AZ2" s="126" t="s">
        <v>172</v>
      </c>
      <c r="BA2" s="126" t="s">
        <v>21</v>
      </c>
      <c r="BB2" s="126" t="s">
        <v>21</v>
      </c>
      <c r="BC2" s="126" t="s">
        <v>2332</v>
      </c>
      <c r="BD2" s="126" t="s">
        <v>79</v>
      </c>
    </row>
    <row r="3" spans="2:56" ht="6.95" customHeight="1">
      <c r="B3" s="26"/>
      <c r="C3" s="27"/>
      <c r="D3" s="27"/>
      <c r="E3" s="27"/>
      <c r="F3" s="27"/>
      <c r="G3" s="27"/>
      <c r="H3" s="27"/>
      <c r="I3" s="127"/>
      <c r="J3" s="27"/>
      <c r="K3" s="28"/>
      <c r="AT3" s="25" t="s">
        <v>79</v>
      </c>
      <c r="AZ3" s="126" t="s">
        <v>174</v>
      </c>
      <c r="BA3" s="126" t="s">
        <v>21</v>
      </c>
      <c r="BB3" s="126" t="s">
        <v>21</v>
      </c>
      <c r="BC3" s="126" t="s">
        <v>2333</v>
      </c>
      <c r="BD3" s="126" t="s">
        <v>79</v>
      </c>
    </row>
    <row r="4" spans="2:56" ht="36.95" customHeight="1">
      <c r="B4" s="29"/>
      <c r="C4" s="30"/>
      <c r="D4" s="31" t="s">
        <v>176</v>
      </c>
      <c r="E4" s="30"/>
      <c r="F4" s="30"/>
      <c r="G4" s="30"/>
      <c r="H4" s="30"/>
      <c r="I4" s="128"/>
      <c r="J4" s="30"/>
      <c r="K4" s="32"/>
      <c r="M4" s="33" t="s">
        <v>12</v>
      </c>
      <c r="AT4" s="25" t="s">
        <v>6</v>
      </c>
      <c r="AZ4" s="126" t="s">
        <v>2020</v>
      </c>
      <c r="BA4" s="126" t="s">
        <v>21</v>
      </c>
      <c r="BB4" s="126" t="s">
        <v>21</v>
      </c>
      <c r="BC4" s="126" t="s">
        <v>2334</v>
      </c>
      <c r="BD4" s="126" t="s">
        <v>79</v>
      </c>
    </row>
    <row r="5" spans="2:56" ht="6.95" customHeight="1">
      <c r="B5" s="29"/>
      <c r="C5" s="30"/>
      <c r="D5" s="30"/>
      <c r="E5" s="30"/>
      <c r="F5" s="30"/>
      <c r="G5" s="30"/>
      <c r="H5" s="30"/>
      <c r="I5" s="128"/>
      <c r="J5" s="30"/>
      <c r="K5" s="32"/>
      <c r="AZ5" s="126" t="s">
        <v>177</v>
      </c>
      <c r="BA5" s="126" t="s">
        <v>21</v>
      </c>
      <c r="BB5" s="126" t="s">
        <v>21</v>
      </c>
      <c r="BC5" s="126" t="s">
        <v>2335</v>
      </c>
      <c r="BD5" s="126" t="s">
        <v>79</v>
      </c>
    </row>
    <row r="6" spans="2:56" ht="15">
      <c r="B6" s="29"/>
      <c r="C6" s="30"/>
      <c r="D6" s="38" t="s">
        <v>18</v>
      </c>
      <c r="E6" s="30"/>
      <c r="F6" s="30"/>
      <c r="G6" s="30"/>
      <c r="H6" s="30"/>
      <c r="I6" s="128"/>
      <c r="J6" s="30"/>
      <c r="K6" s="32"/>
      <c r="AZ6" s="126" t="s">
        <v>2336</v>
      </c>
      <c r="BA6" s="126" t="s">
        <v>21</v>
      </c>
      <c r="BB6" s="126" t="s">
        <v>21</v>
      </c>
      <c r="BC6" s="126" t="s">
        <v>2337</v>
      </c>
      <c r="BD6" s="126" t="s">
        <v>79</v>
      </c>
    </row>
    <row r="7" spans="2:56" ht="14.45" customHeight="1">
      <c r="B7" s="29"/>
      <c r="C7" s="30"/>
      <c r="D7" s="30"/>
      <c r="E7" s="404" t="str">
        <f>'Rekapitulace stavby'!K6</f>
        <v>Venkovní areál plavecké haly Klíše -Stavební úpravy</v>
      </c>
      <c r="F7" s="410"/>
      <c r="G7" s="410"/>
      <c r="H7" s="410"/>
      <c r="I7" s="128"/>
      <c r="J7" s="30"/>
      <c r="K7" s="32"/>
      <c r="AZ7" s="126" t="s">
        <v>179</v>
      </c>
      <c r="BA7" s="126" t="s">
        <v>21</v>
      </c>
      <c r="BB7" s="126" t="s">
        <v>21</v>
      </c>
      <c r="BC7" s="126" t="s">
        <v>2338</v>
      </c>
      <c r="BD7" s="126" t="s">
        <v>79</v>
      </c>
    </row>
    <row r="8" spans="2:56" ht="15">
      <c r="B8" s="29"/>
      <c r="C8" s="30"/>
      <c r="D8" s="38" t="s">
        <v>185</v>
      </c>
      <c r="E8" s="30"/>
      <c r="F8" s="30"/>
      <c r="G8" s="30"/>
      <c r="H8" s="30"/>
      <c r="I8" s="128"/>
      <c r="J8" s="30"/>
      <c r="K8" s="32"/>
      <c r="AZ8" s="126" t="s">
        <v>2339</v>
      </c>
      <c r="BA8" s="126" t="s">
        <v>21</v>
      </c>
      <c r="BB8" s="126" t="s">
        <v>21</v>
      </c>
      <c r="BC8" s="126" t="s">
        <v>2340</v>
      </c>
      <c r="BD8" s="126" t="s">
        <v>79</v>
      </c>
    </row>
    <row r="9" spans="2:56" s="1" customFormat="1" ht="14.45" customHeight="1">
      <c r="B9" s="42"/>
      <c r="C9" s="43"/>
      <c r="D9" s="43"/>
      <c r="E9" s="404" t="s">
        <v>2341</v>
      </c>
      <c r="F9" s="405"/>
      <c r="G9" s="405"/>
      <c r="H9" s="405"/>
      <c r="I9" s="129"/>
      <c r="J9" s="43"/>
      <c r="K9" s="46"/>
      <c r="AZ9" s="126" t="s">
        <v>181</v>
      </c>
      <c r="BA9" s="126" t="s">
        <v>21</v>
      </c>
      <c r="BB9" s="126" t="s">
        <v>21</v>
      </c>
      <c r="BC9" s="126" t="s">
        <v>2342</v>
      </c>
      <c r="BD9" s="126" t="s">
        <v>79</v>
      </c>
    </row>
    <row r="10" spans="2:56" s="1" customFormat="1" ht="15">
      <c r="B10" s="42"/>
      <c r="C10" s="43"/>
      <c r="D10" s="38" t="s">
        <v>191</v>
      </c>
      <c r="E10" s="43"/>
      <c r="F10" s="43"/>
      <c r="G10" s="43"/>
      <c r="H10" s="43"/>
      <c r="I10" s="129"/>
      <c r="J10" s="43"/>
      <c r="K10" s="46"/>
      <c r="AZ10" s="126" t="s">
        <v>183</v>
      </c>
      <c r="BA10" s="126" t="s">
        <v>21</v>
      </c>
      <c r="BB10" s="126" t="s">
        <v>21</v>
      </c>
      <c r="BC10" s="126" t="s">
        <v>2343</v>
      </c>
      <c r="BD10" s="126" t="s">
        <v>79</v>
      </c>
    </row>
    <row r="11" spans="2:56" s="1" customFormat="1" ht="36.95" customHeight="1">
      <c r="B11" s="42"/>
      <c r="C11" s="43"/>
      <c r="D11" s="43"/>
      <c r="E11" s="406" t="s">
        <v>194</v>
      </c>
      <c r="F11" s="405"/>
      <c r="G11" s="405"/>
      <c r="H11" s="405"/>
      <c r="I11" s="129"/>
      <c r="J11" s="43"/>
      <c r="K11" s="46"/>
      <c r="AZ11" s="126" t="s">
        <v>2344</v>
      </c>
      <c r="BA11" s="126" t="s">
        <v>21</v>
      </c>
      <c r="BB11" s="126" t="s">
        <v>21</v>
      </c>
      <c r="BC11" s="126" t="s">
        <v>2345</v>
      </c>
      <c r="BD11" s="126" t="s">
        <v>79</v>
      </c>
    </row>
    <row r="12" spans="2:56" s="1" customFormat="1" ht="13.5">
      <c r="B12" s="42"/>
      <c r="C12" s="43"/>
      <c r="D12" s="43"/>
      <c r="E12" s="43"/>
      <c r="F12" s="43"/>
      <c r="G12" s="43"/>
      <c r="H12" s="43"/>
      <c r="I12" s="129"/>
      <c r="J12" s="43"/>
      <c r="K12" s="46"/>
      <c r="AZ12" s="126" t="s">
        <v>186</v>
      </c>
      <c r="BA12" s="126" t="s">
        <v>21</v>
      </c>
      <c r="BB12" s="126" t="s">
        <v>21</v>
      </c>
      <c r="BC12" s="126" t="s">
        <v>2346</v>
      </c>
      <c r="BD12" s="126" t="s">
        <v>79</v>
      </c>
    </row>
    <row r="13" spans="2:56" s="1" customFormat="1" ht="14.45" customHeight="1">
      <c r="B13" s="42"/>
      <c r="C13" s="43"/>
      <c r="D13" s="38" t="s">
        <v>20</v>
      </c>
      <c r="E13" s="43"/>
      <c r="F13" s="36" t="s">
        <v>21</v>
      </c>
      <c r="G13" s="43"/>
      <c r="H13" s="43"/>
      <c r="I13" s="130" t="s">
        <v>22</v>
      </c>
      <c r="J13" s="36" t="s">
        <v>21</v>
      </c>
      <c r="K13" s="46"/>
      <c r="AZ13" s="126" t="s">
        <v>189</v>
      </c>
      <c r="BA13" s="126" t="s">
        <v>21</v>
      </c>
      <c r="BB13" s="126" t="s">
        <v>21</v>
      </c>
      <c r="BC13" s="126" t="s">
        <v>2347</v>
      </c>
      <c r="BD13" s="126" t="s">
        <v>79</v>
      </c>
    </row>
    <row r="14" spans="2:56" s="1" customFormat="1" ht="14.45" customHeight="1">
      <c r="B14" s="42"/>
      <c r="C14" s="43"/>
      <c r="D14" s="38" t="s">
        <v>23</v>
      </c>
      <c r="E14" s="43"/>
      <c r="F14" s="36" t="s">
        <v>24</v>
      </c>
      <c r="G14" s="43"/>
      <c r="H14" s="43"/>
      <c r="I14" s="130" t="s">
        <v>25</v>
      </c>
      <c r="J14" s="131" t="str">
        <f>'Rekapitulace stavby'!AN8</f>
        <v>24. 1. 2018</v>
      </c>
      <c r="K14" s="46"/>
      <c r="AZ14" s="126" t="s">
        <v>192</v>
      </c>
      <c r="BA14" s="126" t="s">
        <v>21</v>
      </c>
      <c r="BB14" s="126" t="s">
        <v>21</v>
      </c>
      <c r="BC14" s="126" t="s">
        <v>2348</v>
      </c>
      <c r="BD14" s="126" t="s">
        <v>79</v>
      </c>
    </row>
    <row r="15" spans="2:56" s="1" customFormat="1" ht="10.7" customHeight="1">
      <c r="B15" s="42"/>
      <c r="C15" s="43"/>
      <c r="D15" s="43"/>
      <c r="E15" s="43"/>
      <c r="F15" s="43"/>
      <c r="G15" s="43"/>
      <c r="H15" s="43"/>
      <c r="I15" s="129"/>
      <c r="J15" s="43"/>
      <c r="K15" s="46"/>
      <c r="AZ15" s="126" t="s">
        <v>195</v>
      </c>
      <c r="BA15" s="126" t="s">
        <v>21</v>
      </c>
      <c r="BB15" s="126" t="s">
        <v>21</v>
      </c>
      <c r="BC15" s="126" t="s">
        <v>2349</v>
      </c>
      <c r="BD15" s="126" t="s">
        <v>79</v>
      </c>
    </row>
    <row r="16" spans="2:56" s="1" customFormat="1" ht="14.45" customHeight="1">
      <c r="B16" s="42"/>
      <c r="C16" s="43"/>
      <c r="D16" s="38" t="s">
        <v>27</v>
      </c>
      <c r="E16" s="43"/>
      <c r="F16" s="43"/>
      <c r="G16" s="43"/>
      <c r="H16" s="43"/>
      <c r="I16" s="130" t="s">
        <v>28</v>
      </c>
      <c r="J16" s="36" t="str">
        <f>IF('Rekapitulace stavby'!AN10="","",'Rekapitulace stavby'!AN10)</f>
        <v/>
      </c>
      <c r="K16" s="46"/>
      <c r="AZ16" s="126" t="s">
        <v>197</v>
      </c>
      <c r="BA16" s="126" t="s">
        <v>21</v>
      </c>
      <c r="BB16" s="126" t="s">
        <v>21</v>
      </c>
      <c r="BC16" s="126" t="s">
        <v>2350</v>
      </c>
      <c r="BD16" s="126" t="s">
        <v>79</v>
      </c>
    </row>
    <row r="17" spans="2:56"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c r="AZ17" s="126" t="s">
        <v>199</v>
      </c>
      <c r="BA17" s="126" t="s">
        <v>21</v>
      </c>
      <c r="BB17" s="126" t="s">
        <v>21</v>
      </c>
      <c r="BC17" s="126" t="s">
        <v>2351</v>
      </c>
      <c r="BD17" s="126" t="s">
        <v>79</v>
      </c>
    </row>
    <row r="18" spans="2:56" s="1" customFormat="1" ht="6.95" customHeight="1">
      <c r="B18" s="42"/>
      <c r="C18" s="43"/>
      <c r="D18" s="43"/>
      <c r="E18" s="43"/>
      <c r="F18" s="43"/>
      <c r="G18" s="43"/>
      <c r="H18" s="43"/>
      <c r="I18" s="129"/>
      <c r="J18" s="43"/>
      <c r="K18" s="46"/>
      <c r="AZ18" s="126" t="s">
        <v>201</v>
      </c>
      <c r="BA18" s="126" t="s">
        <v>21</v>
      </c>
      <c r="BB18" s="126" t="s">
        <v>21</v>
      </c>
      <c r="BC18" s="126" t="s">
        <v>2352</v>
      </c>
      <c r="BD18" s="126" t="s">
        <v>79</v>
      </c>
    </row>
    <row r="19" spans="2:56" s="1" customFormat="1" ht="14.45" customHeight="1">
      <c r="B19" s="42"/>
      <c r="C19" s="43"/>
      <c r="D19" s="38" t="s">
        <v>31</v>
      </c>
      <c r="E19" s="43"/>
      <c r="F19" s="43"/>
      <c r="G19" s="43"/>
      <c r="H19" s="43"/>
      <c r="I19" s="130" t="s">
        <v>28</v>
      </c>
      <c r="J19" s="36" t="str">
        <f>IF('Rekapitulace stavby'!AN13="Vyplň údaj","",IF('Rekapitulace stavby'!AN13="","",'Rekapitulace stavby'!AN13))</f>
        <v/>
      </c>
      <c r="K19" s="46"/>
      <c r="AZ19" s="126" t="s">
        <v>203</v>
      </c>
      <c r="BA19" s="126" t="s">
        <v>21</v>
      </c>
      <c r="BB19" s="126" t="s">
        <v>21</v>
      </c>
      <c r="BC19" s="126" t="s">
        <v>2353</v>
      </c>
      <c r="BD19" s="126" t="s">
        <v>79</v>
      </c>
    </row>
    <row r="20" spans="2:56"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c r="AZ20" s="126" t="s">
        <v>205</v>
      </c>
      <c r="BA20" s="126" t="s">
        <v>21</v>
      </c>
      <c r="BB20" s="126" t="s">
        <v>21</v>
      </c>
      <c r="BC20" s="126" t="s">
        <v>2354</v>
      </c>
      <c r="BD20" s="126" t="s">
        <v>79</v>
      </c>
    </row>
    <row r="21" spans="2:56" s="1" customFormat="1" ht="6.95" customHeight="1">
      <c r="B21" s="42"/>
      <c r="C21" s="43"/>
      <c r="D21" s="43"/>
      <c r="E21" s="43"/>
      <c r="F21" s="43"/>
      <c r="G21" s="43"/>
      <c r="H21" s="43"/>
      <c r="I21" s="129"/>
      <c r="J21" s="43"/>
      <c r="K21" s="46"/>
      <c r="AZ21" s="126" t="s">
        <v>207</v>
      </c>
      <c r="BA21" s="126" t="s">
        <v>21</v>
      </c>
      <c r="BB21" s="126" t="s">
        <v>21</v>
      </c>
      <c r="BC21" s="126" t="s">
        <v>2355</v>
      </c>
      <c r="BD21" s="126" t="s">
        <v>79</v>
      </c>
    </row>
    <row r="22" spans="2:56" s="1" customFormat="1" ht="14.45" customHeight="1">
      <c r="B22" s="42"/>
      <c r="C22" s="43"/>
      <c r="D22" s="38" t="s">
        <v>33</v>
      </c>
      <c r="E22" s="43"/>
      <c r="F22" s="43"/>
      <c r="G22" s="43"/>
      <c r="H22" s="43"/>
      <c r="I22" s="130" t="s">
        <v>28</v>
      </c>
      <c r="J22" s="36" t="str">
        <f>IF('Rekapitulace stavby'!AN16="","",'Rekapitulace stavby'!AN16)</f>
        <v/>
      </c>
      <c r="K22" s="46"/>
      <c r="AZ22" s="126" t="s">
        <v>209</v>
      </c>
      <c r="BA22" s="126" t="s">
        <v>21</v>
      </c>
      <c r="BB22" s="126" t="s">
        <v>21</v>
      </c>
      <c r="BC22" s="126" t="s">
        <v>2356</v>
      </c>
      <c r="BD22" s="126" t="s">
        <v>79</v>
      </c>
    </row>
    <row r="23" spans="2:56"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c r="AZ23" s="126" t="s">
        <v>213</v>
      </c>
      <c r="BA23" s="126" t="s">
        <v>21</v>
      </c>
      <c r="BB23" s="126" t="s">
        <v>21</v>
      </c>
      <c r="BC23" s="126" t="s">
        <v>2355</v>
      </c>
      <c r="BD23" s="126" t="s">
        <v>79</v>
      </c>
    </row>
    <row r="24" spans="2:56" s="1" customFormat="1" ht="6.95" customHeight="1">
      <c r="B24" s="42"/>
      <c r="C24" s="43"/>
      <c r="D24" s="43"/>
      <c r="E24" s="43"/>
      <c r="F24" s="43"/>
      <c r="G24" s="43"/>
      <c r="H24" s="43"/>
      <c r="I24" s="129"/>
      <c r="J24" s="43"/>
      <c r="K24" s="46"/>
      <c r="AZ24" s="126" t="s">
        <v>215</v>
      </c>
      <c r="BA24" s="126" t="s">
        <v>21</v>
      </c>
      <c r="BB24" s="126" t="s">
        <v>21</v>
      </c>
      <c r="BC24" s="126" t="s">
        <v>2357</v>
      </c>
      <c r="BD24" s="126" t="s">
        <v>79</v>
      </c>
    </row>
    <row r="25" spans="2:56" s="1" customFormat="1" ht="14.45" customHeight="1">
      <c r="B25" s="42"/>
      <c r="C25" s="43"/>
      <c r="D25" s="38" t="s">
        <v>35</v>
      </c>
      <c r="E25" s="43"/>
      <c r="F25" s="43"/>
      <c r="G25" s="43"/>
      <c r="H25" s="43"/>
      <c r="I25" s="129"/>
      <c r="J25" s="43"/>
      <c r="K25" s="46"/>
      <c r="AZ25" s="126" t="s">
        <v>2257</v>
      </c>
      <c r="BA25" s="126" t="s">
        <v>21</v>
      </c>
      <c r="BB25" s="126" t="s">
        <v>21</v>
      </c>
      <c r="BC25" s="126" t="s">
        <v>2358</v>
      </c>
      <c r="BD25" s="126" t="s">
        <v>79</v>
      </c>
    </row>
    <row r="26" spans="2:56" s="7" customFormat="1" ht="14.45" customHeight="1">
      <c r="B26" s="132"/>
      <c r="C26" s="133"/>
      <c r="D26" s="133"/>
      <c r="E26" s="395" t="s">
        <v>21</v>
      </c>
      <c r="F26" s="395"/>
      <c r="G26" s="395"/>
      <c r="H26" s="395"/>
      <c r="I26" s="134"/>
      <c r="J26" s="133"/>
      <c r="K26" s="135"/>
      <c r="AZ26" s="136" t="s">
        <v>237</v>
      </c>
      <c r="BA26" s="136" t="s">
        <v>21</v>
      </c>
      <c r="BB26" s="136" t="s">
        <v>21</v>
      </c>
      <c r="BC26" s="136" t="s">
        <v>2359</v>
      </c>
      <c r="BD26" s="136" t="s">
        <v>79</v>
      </c>
    </row>
    <row r="27" spans="2:56" s="1" customFormat="1" ht="6.95" customHeight="1">
      <c r="B27" s="42"/>
      <c r="C27" s="43"/>
      <c r="D27" s="43"/>
      <c r="E27" s="43"/>
      <c r="F27" s="43"/>
      <c r="G27" s="43"/>
      <c r="H27" s="43"/>
      <c r="I27" s="129"/>
      <c r="J27" s="43"/>
      <c r="K27" s="46"/>
      <c r="AZ27" s="126" t="s">
        <v>245</v>
      </c>
      <c r="BA27" s="126" t="s">
        <v>21</v>
      </c>
      <c r="BB27" s="126" t="s">
        <v>21</v>
      </c>
      <c r="BC27" s="126" t="s">
        <v>2360</v>
      </c>
      <c r="BD27" s="126" t="s">
        <v>79</v>
      </c>
    </row>
    <row r="28" spans="2:56" s="1" customFormat="1" ht="6.95" customHeight="1">
      <c r="B28" s="42"/>
      <c r="C28" s="43"/>
      <c r="D28" s="86"/>
      <c r="E28" s="86"/>
      <c r="F28" s="86"/>
      <c r="G28" s="86"/>
      <c r="H28" s="86"/>
      <c r="I28" s="137"/>
      <c r="J28" s="86"/>
      <c r="K28" s="138"/>
      <c r="AZ28" s="126" t="s">
        <v>253</v>
      </c>
      <c r="BA28" s="126" t="s">
        <v>21</v>
      </c>
      <c r="BB28" s="126" t="s">
        <v>21</v>
      </c>
      <c r="BC28" s="126" t="s">
        <v>2361</v>
      </c>
      <c r="BD28" s="126" t="s">
        <v>79</v>
      </c>
    </row>
    <row r="29" spans="2:56" s="1" customFormat="1" ht="25.35" customHeight="1">
      <c r="B29" s="42"/>
      <c r="C29" s="43"/>
      <c r="D29" s="139" t="s">
        <v>36</v>
      </c>
      <c r="E29" s="43"/>
      <c r="F29" s="43"/>
      <c r="G29" s="43"/>
      <c r="H29" s="43"/>
      <c r="I29" s="129"/>
      <c r="J29" s="140">
        <f>ROUND(J99,2)</f>
        <v>0</v>
      </c>
      <c r="K29" s="46"/>
      <c r="AZ29" s="126" t="s">
        <v>255</v>
      </c>
      <c r="BA29" s="126" t="s">
        <v>21</v>
      </c>
      <c r="BB29" s="126" t="s">
        <v>21</v>
      </c>
      <c r="BC29" s="126" t="s">
        <v>2362</v>
      </c>
      <c r="BD29" s="126" t="s">
        <v>79</v>
      </c>
    </row>
    <row r="30" spans="2:56" s="1" customFormat="1" ht="6.95" customHeight="1">
      <c r="B30" s="42"/>
      <c r="C30" s="43"/>
      <c r="D30" s="86"/>
      <c r="E30" s="86"/>
      <c r="F30" s="86"/>
      <c r="G30" s="86"/>
      <c r="H30" s="86"/>
      <c r="I30" s="137"/>
      <c r="J30" s="86"/>
      <c r="K30" s="138"/>
      <c r="AZ30" s="126" t="s">
        <v>257</v>
      </c>
      <c r="BA30" s="126" t="s">
        <v>21</v>
      </c>
      <c r="BB30" s="126" t="s">
        <v>21</v>
      </c>
      <c r="BC30" s="126" t="s">
        <v>2363</v>
      </c>
      <c r="BD30" s="126" t="s">
        <v>79</v>
      </c>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ROUND(SUM(BE99:BE560),2)</f>
        <v>0</v>
      </c>
      <c r="G32" s="43"/>
      <c r="H32" s="43"/>
      <c r="I32" s="143">
        <v>0.21</v>
      </c>
      <c r="J32" s="142">
        <f>ROUND(ROUND((SUM(BE99:BE560)),2)*I32,2)</f>
        <v>0</v>
      </c>
      <c r="K32" s="46"/>
    </row>
    <row r="33" spans="2:11" s="1" customFormat="1" ht="14.45" customHeight="1">
      <c r="B33" s="42"/>
      <c r="C33" s="43"/>
      <c r="D33" s="43"/>
      <c r="E33" s="50" t="s">
        <v>42</v>
      </c>
      <c r="F33" s="142">
        <f>ROUND(SUM(BF99:BF560),2)</f>
        <v>0</v>
      </c>
      <c r="G33" s="43"/>
      <c r="H33" s="43"/>
      <c r="I33" s="143">
        <v>0.15</v>
      </c>
      <c r="J33" s="142">
        <f>ROUND(ROUND((SUM(BF99:BF560)),2)*I33,2)</f>
        <v>0</v>
      </c>
      <c r="K33" s="46"/>
    </row>
    <row r="34" spans="2:11" s="1" customFormat="1" ht="14.45" customHeight="1" hidden="1">
      <c r="B34" s="42"/>
      <c r="C34" s="43"/>
      <c r="D34" s="43"/>
      <c r="E34" s="50" t="s">
        <v>43</v>
      </c>
      <c r="F34" s="142">
        <f>ROUND(SUM(BG99:BG560),2)</f>
        <v>0</v>
      </c>
      <c r="G34" s="43"/>
      <c r="H34" s="43"/>
      <c r="I34" s="143">
        <v>0.21</v>
      </c>
      <c r="J34" s="142">
        <v>0</v>
      </c>
      <c r="K34" s="46"/>
    </row>
    <row r="35" spans="2:11" s="1" customFormat="1" ht="14.45" customHeight="1" hidden="1">
      <c r="B35" s="42"/>
      <c r="C35" s="43"/>
      <c r="D35" s="43"/>
      <c r="E35" s="50" t="s">
        <v>44</v>
      </c>
      <c r="F35" s="142">
        <f>ROUND(SUM(BH99:BH560),2)</f>
        <v>0</v>
      </c>
      <c r="G35" s="43"/>
      <c r="H35" s="43"/>
      <c r="I35" s="143">
        <v>0.15</v>
      </c>
      <c r="J35" s="142">
        <v>0</v>
      </c>
      <c r="K35" s="46"/>
    </row>
    <row r="36" spans="2:11" s="1" customFormat="1" ht="14.45" customHeight="1" hidden="1">
      <c r="B36" s="42"/>
      <c r="C36" s="43"/>
      <c r="D36" s="43"/>
      <c r="E36" s="50" t="s">
        <v>45</v>
      </c>
      <c r="F36" s="142">
        <f>ROUND(SUM(BI99:BI560),2)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2341</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stav - Stavební část</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J99</f>
        <v>0</v>
      </c>
      <c r="K60" s="46"/>
      <c r="AU60" s="25" t="s">
        <v>273</v>
      </c>
    </row>
    <row r="61" spans="2:11" s="8" customFormat="1" ht="24.95" customHeight="1">
      <c r="B61" s="161"/>
      <c r="C61" s="162"/>
      <c r="D61" s="163" t="s">
        <v>274</v>
      </c>
      <c r="E61" s="164"/>
      <c r="F61" s="164"/>
      <c r="G61" s="164"/>
      <c r="H61" s="164"/>
      <c r="I61" s="165"/>
      <c r="J61" s="166">
        <f>J100</f>
        <v>0</v>
      </c>
      <c r="K61" s="167"/>
    </row>
    <row r="62" spans="2:11" s="9" customFormat="1" ht="19.9" customHeight="1">
      <c r="B62" s="168"/>
      <c r="C62" s="169"/>
      <c r="D62" s="170" t="s">
        <v>275</v>
      </c>
      <c r="E62" s="171"/>
      <c r="F62" s="171"/>
      <c r="G62" s="171"/>
      <c r="H62" s="171"/>
      <c r="I62" s="172"/>
      <c r="J62" s="173">
        <f>J101</f>
        <v>0</v>
      </c>
      <c r="K62" s="174"/>
    </row>
    <row r="63" spans="2:11" s="9" customFormat="1" ht="19.9" customHeight="1">
      <c r="B63" s="168"/>
      <c r="C63" s="169"/>
      <c r="D63" s="170" t="s">
        <v>277</v>
      </c>
      <c r="E63" s="171"/>
      <c r="F63" s="171"/>
      <c r="G63" s="171"/>
      <c r="H63" s="171"/>
      <c r="I63" s="172"/>
      <c r="J63" s="173">
        <f>J118</f>
        <v>0</v>
      </c>
      <c r="K63" s="174"/>
    </row>
    <row r="64" spans="2:11" s="9" customFormat="1" ht="19.9" customHeight="1">
      <c r="B64" s="168"/>
      <c r="C64" s="169"/>
      <c r="D64" s="170" t="s">
        <v>279</v>
      </c>
      <c r="E64" s="171"/>
      <c r="F64" s="171"/>
      <c r="G64" s="171"/>
      <c r="H64" s="171"/>
      <c r="I64" s="172"/>
      <c r="J64" s="173">
        <f>J146</f>
        <v>0</v>
      </c>
      <c r="K64" s="174"/>
    </row>
    <row r="65" spans="2:11" s="9" customFormat="1" ht="19.9" customHeight="1">
      <c r="B65" s="168"/>
      <c r="C65" s="169"/>
      <c r="D65" s="170" t="s">
        <v>281</v>
      </c>
      <c r="E65" s="171"/>
      <c r="F65" s="171"/>
      <c r="G65" s="171"/>
      <c r="H65" s="171"/>
      <c r="I65" s="172"/>
      <c r="J65" s="173">
        <f>J256</f>
        <v>0</v>
      </c>
      <c r="K65" s="174"/>
    </row>
    <row r="66" spans="2:11" s="9" customFormat="1" ht="19.9" customHeight="1">
      <c r="B66" s="168"/>
      <c r="C66" s="169"/>
      <c r="D66" s="170" t="s">
        <v>2043</v>
      </c>
      <c r="E66" s="171"/>
      <c r="F66" s="171"/>
      <c r="G66" s="171"/>
      <c r="H66" s="171"/>
      <c r="I66" s="172"/>
      <c r="J66" s="173">
        <f>J365</f>
        <v>0</v>
      </c>
      <c r="K66" s="174"/>
    </row>
    <row r="67" spans="2:11" s="9" customFormat="1" ht="19.9" customHeight="1">
      <c r="B67" s="168"/>
      <c r="C67" s="169"/>
      <c r="D67" s="170" t="s">
        <v>282</v>
      </c>
      <c r="E67" s="171"/>
      <c r="F67" s="171"/>
      <c r="G67" s="171"/>
      <c r="H67" s="171"/>
      <c r="I67" s="172"/>
      <c r="J67" s="173">
        <f>J375</f>
        <v>0</v>
      </c>
      <c r="K67" s="174"/>
    </row>
    <row r="68" spans="2:11" s="8" customFormat="1" ht="24.95" customHeight="1">
      <c r="B68" s="161"/>
      <c r="C68" s="162"/>
      <c r="D68" s="163" t="s">
        <v>283</v>
      </c>
      <c r="E68" s="164"/>
      <c r="F68" s="164"/>
      <c r="G68" s="164"/>
      <c r="H68" s="164"/>
      <c r="I68" s="165"/>
      <c r="J68" s="166">
        <f>J378</f>
        <v>0</v>
      </c>
      <c r="K68" s="167"/>
    </row>
    <row r="69" spans="2:11" s="9" customFormat="1" ht="19.9" customHeight="1">
      <c r="B69" s="168"/>
      <c r="C69" s="169"/>
      <c r="D69" s="170" t="s">
        <v>284</v>
      </c>
      <c r="E69" s="171"/>
      <c r="F69" s="171"/>
      <c r="G69" s="171"/>
      <c r="H69" s="171"/>
      <c r="I69" s="172"/>
      <c r="J69" s="173">
        <f>J379</f>
        <v>0</v>
      </c>
      <c r="K69" s="174"/>
    </row>
    <row r="70" spans="2:11" s="9" customFormat="1" ht="19.9" customHeight="1">
      <c r="B70" s="168"/>
      <c r="C70" s="169"/>
      <c r="D70" s="170" t="s">
        <v>285</v>
      </c>
      <c r="E70" s="171"/>
      <c r="F70" s="171"/>
      <c r="G70" s="171"/>
      <c r="H70" s="171"/>
      <c r="I70" s="172"/>
      <c r="J70" s="173">
        <f>J400</f>
        <v>0</v>
      </c>
      <c r="K70" s="174"/>
    </row>
    <row r="71" spans="2:11" s="9" customFormat="1" ht="19.9" customHeight="1">
      <c r="B71" s="168"/>
      <c r="C71" s="169"/>
      <c r="D71" s="170" t="s">
        <v>286</v>
      </c>
      <c r="E71" s="171"/>
      <c r="F71" s="171"/>
      <c r="G71" s="171"/>
      <c r="H71" s="171"/>
      <c r="I71" s="172"/>
      <c r="J71" s="173">
        <f>J427</f>
        <v>0</v>
      </c>
      <c r="K71" s="174"/>
    </row>
    <row r="72" spans="2:11" s="9" customFormat="1" ht="19.9" customHeight="1">
      <c r="B72" s="168"/>
      <c r="C72" s="169"/>
      <c r="D72" s="170" t="s">
        <v>1522</v>
      </c>
      <c r="E72" s="171"/>
      <c r="F72" s="171"/>
      <c r="G72" s="171"/>
      <c r="H72" s="171"/>
      <c r="I72" s="172"/>
      <c r="J72" s="173">
        <f>J448</f>
        <v>0</v>
      </c>
      <c r="K72" s="174"/>
    </row>
    <row r="73" spans="2:11" s="9" customFormat="1" ht="19.9" customHeight="1">
      <c r="B73" s="168"/>
      <c r="C73" s="169"/>
      <c r="D73" s="170" t="s">
        <v>2364</v>
      </c>
      <c r="E73" s="171"/>
      <c r="F73" s="171"/>
      <c r="G73" s="171"/>
      <c r="H73" s="171"/>
      <c r="I73" s="172"/>
      <c r="J73" s="173">
        <f>J455</f>
        <v>0</v>
      </c>
      <c r="K73" s="174"/>
    </row>
    <row r="74" spans="2:11" s="9" customFormat="1" ht="19.9" customHeight="1">
      <c r="B74" s="168"/>
      <c r="C74" s="169"/>
      <c r="D74" s="170" t="s">
        <v>289</v>
      </c>
      <c r="E74" s="171"/>
      <c r="F74" s="171"/>
      <c r="G74" s="171"/>
      <c r="H74" s="171"/>
      <c r="I74" s="172"/>
      <c r="J74" s="173">
        <f>J464</f>
        <v>0</v>
      </c>
      <c r="K74" s="174"/>
    </row>
    <row r="75" spans="2:11" s="9" customFormat="1" ht="19.9" customHeight="1">
      <c r="B75" s="168"/>
      <c r="C75" s="169"/>
      <c r="D75" s="170" t="s">
        <v>291</v>
      </c>
      <c r="E75" s="171"/>
      <c r="F75" s="171"/>
      <c r="G75" s="171"/>
      <c r="H75" s="171"/>
      <c r="I75" s="172"/>
      <c r="J75" s="173">
        <f>J479</f>
        <v>0</v>
      </c>
      <c r="K75" s="174"/>
    </row>
    <row r="76" spans="2:11" s="9" customFormat="1" ht="19.9" customHeight="1">
      <c r="B76" s="168"/>
      <c r="C76" s="169"/>
      <c r="D76" s="170" t="s">
        <v>295</v>
      </c>
      <c r="E76" s="171"/>
      <c r="F76" s="171"/>
      <c r="G76" s="171"/>
      <c r="H76" s="171"/>
      <c r="I76" s="172"/>
      <c r="J76" s="173">
        <f>J537</f>
        <v>0</v>
      </c>
      <c r="K76" s="174"/>
    </row>
    <row r="77" spans="2:11" s="9" customFormat="1" ht="19.9" customHeight="1">
      <c r="B77" s="168"/>
      <c r="C77" s="169"/>
      <c r="D77" s="170" t="s">
        <v>296</v>
      </c>
      <c r="E77" s="171"/>
      <c r="F77" s="171"/>
      <c r="G77" s="171"/>
      <c r="H77" s="171"/>
      <c r="I77" s="172"/>
      <c r="J77" s="173">
        <f>J557</f>
        <v>0</v>
      </c>
      <c r="K77" s="174"/>
    </row>
    <row r="78" spans="2:11" s="1" customFormat="1" ht="21.75" customHeight="1">
      <c r="B78" s="42"/>
      <c r="C78" s="43"/>
      <c r="D78" s="43"/>
      <c r="E78" s="43"/>
      <c r="F78" s="43"/>
      <c r="G78" s="43"/>
      <c r="H78" s="43"/>
      <c r="I78" s="129"/>
      <c r="J78" s="43"/>
      <c r="K78" s="46"/>
    </row>
    <row r="79" spans="2:11" s="1" customFormat="1" ht="6.95" customHeight="1">
      <c r="B79" s="57"/>
      <c r="C79" s="58"/>
      <c r="D79" s="58"/>
      <c r="E79" s="58"/>
      <c r="F79" s="58"/>
      <c r="G79" s="58"/>
      <c r="H79" s="58"/>
      <c r="I79" s="151"/>
      <c r="J79" s="58"/>
      <c r="K79" s="59"/>
    </row>
    <row r="83" spans="2:12" s="1" customFormat="1" ht="6.95" customHeight="1">
      <c r="B83" s="60"/>
      <c r="C83" s="61"/>
      <c r="D83" s="61"/>
      <c r="E83" s="61"/>
      <c r="F83" s="61"/>
      <c r="G83" s="61"/>
      <c r="H83" s="61"/>
      <c r="I83" s="154"/>
      <c r="J83" s="61"/>
      <c r="K83" s="61"/>
      <c r="L83" s="62"/>
    </row>
    <row r="84" spans="2:12" s="1" customFormat="1" ht="36.95" customHeight="1">
      <c r="B84" s="42"/>
      <c r="C84" s="63" t="s">
        <v>298</v>
      </c>
      <c r="D84" s="64"/>
      <c r="E84" s="64"/>
      <c r="F84" s="64"/>
      <c r="G84" s="64"/>
      <c r="H84" s="64"/>
      <c r="I84" s="175"/>
      <c r="J84" s="64"/>
      <c r="K84" s="64"/>
      <c r="L84" s="62"/>
    </row>
    <row r="85" spans="2:12" s="1" customFormat="1" ht="6.95" customHeight="1">
      <c r="B85" s="42"/>
      <c r="C85" s="64"/>
      <c r="D85" s="64"/>
      <c r="E85" s="64"/>
      <c r="F85" s="64"/>
      <c r="G85" s="64"/>
      <c r="H85" s="64"/>
      <c r="I85" s="175"/>
      <c r="J85" s="64"/>
      <c r="K85" s="64"/>
      <c r="L85" s="62"/>
    </row>
    <row r="86" spans="2:12" s="1" customFormat="1" ht="14.45" customHeight="1">
      <c r="B86" s="42"/>
      <c r="C86" s="66" t="s">
        <v>18</v>
      </c>
      <c r="D86" s="64"/>
      <c r="E86" s="64"/>
      <c r="F86" s="64"/>
      <c r="G86" s="64"/>
      <c r="H86" s="64"/>
      <c r="I86" s="175"/>
      <c r="J86" s="64"/>
      <c r="K86" s="64"/>
      <c r="L86" s="62"/>
    </row>
    <row r="87" spans="2:12" s="1" customFormat="1" ht="14.45" customHeight="1">
      <c r="B87" s="42"/>
      <c r="C87" s="64"/>
      <c r="D87" s="64"/>
      <c r="E87" s="408" t="str">
        <f>E7</f>
        <v>Venkovní areál plavecké haly Klíše -Stavební úpravy</v>
      </c>
      <c r="F87" s="409"/>
      <c r="G87" s="409"/>
      <c r="H87" s="409"/>
      <c r="I87" s="175"/>
      <c r="J87" s="64"/>
      <c r="K87" s="64"/>
      <c r="L87" s="62"/>
    </row>
    <row r="88" spans="2:12" ht="15">
      <c r="B88" s="29"/>
      <c r="C88" s="66" t="s">
        <v>185</v>
      </c>
      <c r="D88" s="176"/>
      <c r="E88" s="176"/>
      <c r="F88" s="176"/>
      <c r="G88" s="176"/>
      <c r="H88" s="176"/>
      <c r="J88" s="176"/>
      <c r="K88" s="176"/>
      <c r="L88" s="177"/>
    </row>
    <row r="89" spans="2:12" s="1" customFormat="1" ht="14.45" customHeight="1">
      <c r="B89" s="42"/>
      <c r="C89" s="64"/>
      <c r="D89" s="64"/>
      <c r="E89" s="408" t="s">
        <v>2341</v>
      </c>
      <c r="F89" s="402"/>
      <c r="G89" s="402"/>
      <c r="H89" s="402"/>
      <c r="I89" s="175"/>
      <c r="J89" s="64"/>
      <c r="K89" s="64"/>
      <c r="L89" s="62"/>
    </row>
    <row r="90" spans="2:12" s="1" customFormat="1" ht="14.45" customHeight="1">
      <c r="B90" s="42"/>
      <c r="C90" s="66" t="s">
        <v>191</v>
      </c>
      <c r="D90" s="64"/>
      <c r="E90" s="64"/>
      <c r="F90" s="64"/>
      <c r="G90" s="64"/>
      <c r="H90" s="64"/>
      <c r="I90" s="175"/>
      <c r="J90" s="64"/>
      <c r="K90" s="64"/>
      <c r="L90" s="62"/>
    </row>
    <row r="91" spans="2:12" s="1" customFormat="1" ht="15" customHeight="1">
      <c r="B91" s="42"/>
      <c r="C91" s="64"/>
      <c r="D91" s="64"/>
      <c r="E91" s="374" t="str">
        <f>E11</f>
        <v>stav - Stavební část</v>
      </c>
      <c r="F91" s="402"/>
      <c r="G91" s="402"/>
      <c r="H91" s="402"/>
      <c r="I91" s="175"/>
      <c r="J91" s="64"/>
      <c r="K91" s="64"/>
      <c r="L91" s="62"/>
    </row>
    <row r="92" spans="2:12" s="1" customFormat="1" ht="6.95" customHeight="1">
      <c r="B92" s="42"/>
      <c r="C92" s="64"/>
      <c r="D92" s="64"/>
      <c r="E92" s="64"/>
      <c r="F92" s="64"/>
      <c r="G92" s="64"/>
      <c r="H92" s="64"/>
      <c r="I92" s="175"/>
      <c r="J92" s="64"/>
      <c r="K92" s="64"/>
      <c r="L92" s="62"/>
    </row>
    <row r="93" spans="2:12" s="1" customFormat="1" ht="18" customHeight="1">
      <c r="B93" s="42"/>
      <c r="C93" s="66" t="s">
        <v>23</v>
      </c>
      <c r="D93" s="64"/>
      <c r="E93" s="64"/>
      <c r="F93" s="178" t="str">
        <f>F14</f>
        <v>Ústí nad Labem</v>
      </c>
      <c r="G93" s="64"/>
      <c r="H93" s="64"/>
      <c r="I93" s="179" t="s">
        <v>25</v>
      </c>
      <c r="J93" s="74" t="str">
        <f>IF(J14="","",J14)</f>
        <v>24. 1. 2018</v>
      </c>
      <c r="K93" s="64"/>
      <c r="L93" s="62"/>
    </row>
    <row r="94" spans="2:12" s="1" customFormat="1" ht="6.95" customHeight="1">
      <c r="B94" s="42"/>
      <c r="C94" s="64"/>
      <c r="D94" s="64"/>
      <c r="E94" s="64"/>
      <c r="F94" s="64"/>
      <c r="G94" s="64"/>
      <c r="H94" s="64"/>
      <c r="I94" s="175"/>
      <c r="J94" s="64"/>
      <c r="K94" s="64"/>
      <c r="L94" s="62"/>
    </row>
    <row r="95" spans="2:12" s="1" customFormat="1" ht="15">
      <c r="B95" s="42"/>
      <c r="C95" s="66" t="s">
        <v>27</v>
      </c>
      <c r="D95" s="64"/>
      <c r="E95" s="64"/>
      <c r="F95" s="178" t="str">
        <f>E17</f>
        <v xml:space="preserve"> </v>
      </c>
      <c r="G95" s="64"/>
      <c r="H95" s="64"/>
      <c r="I95" s="179" t="s">
        <v>33</v>
      </c>
      <c r="J95" s="178" t="str">
        <f>E23</f>
        <v xml:space="preserve"> </v>
      </c>
      <c r="K95" s="64"/>
      <c r="L95" s="62"/>
    </row>
    <row r="96" spans="2:12" s="1" customFormat="1" ht="14.45" customHeight="1">
      <c r="B96" s="42"/>
      <c r="C96" s="66" t="s">
        <v>31</v>
      </c>
      <c r="D96" s="64"/>
      <c r="E96" s="64"/>
      <c r="F96" s="178" t="str">
        <f>IF(E20="","",E20)</f>
        <v/>
      </c>
      <c r="G96" s="64"/>
      <c r="H96" s="64"/>
      <c r="I96" s="175"/>
      <c r="J96" s="64"/>
      <c r="K96" s="64"/>
      <c r="L96" s="62"/>
    </row>
    <row r="97" spans="2:12" s="1" customFormat="1" ht="10.35" customHeight="1">
      <c r="B97" s="42"/>
      <c r="C97" s="64"/>
      <c r="D97" s="64"/>
      <c r="E97" s="64"/>
      <c r="F97" s="64"/>
      <c r="G97" s="64"/>
      <c r="H97" s="64"/>
      <c r="I97" s="175"/>
      <c r="J97" s="64"/>
      <c r="K97" s="64"/>
      <c r="L97" s="62"/>
    </row>
    <row r="98" spans="2:20" s="10" customFormat="1" ht="29.25" customHeight="1">
      <c r="B98" s="180"/>
      <c r="C98" s="181" t="s">
        <v>299</v>
      </c>
      <c r="D98" s="182" t="s">
        <v>55</v>
      </c>
      <c r="E98" s="182" t="s">
        <v>51</v>
      </c>
      <c r="F98" s="182" t="s">
        <v>300</v>
      </c>
      <c r="G98" s="182" t="s">
        <v>301</v>
      </c>
      <c r="H98" s="182" t="s">
        <v>302</v>
      </c>
      <c r="I98" s="183" t="s">
        <v>303</v>
      </c>
      <c r="J98" s="182" t="s">
        <v>271</v>
      </c>
      <c r="K98" s="184" t="s">
        <v>304</v>
      </c>
      <c r="L98" s="185"/>
      <c r="M98" s="82" t="s">
        <v>305</v>
      </c>
      <c r="N98" s="83" t="s">
        <v>40</v>
      </c>
      <c r="O98" s="83" t="s">
        <v>306</v>
      </c>
      <c r="P98" s="83" t="s">
        <v>307</v>
      </c>
      <c r="Q98" s="83" t="s">
        <v>308</v>
      </c>
      <c r="R98" s="83" t="s">
        <v>309</v>
      </c>
      <c r="S98" s="83" t="s">
        <v>310</v>
      </c>
      <c r="T98" s="84" t="s">
        <v>311</v>
      </c>
    </row>
    <row r="99" spans="2:63" s="1" customFormat="1" ht="29.25" customHeight="1">
      <c r="B99" s="42"/>
      <c r="C99" s="88" t="s">
        <v>272</v>
      </c>
      <c r="D99" s="64"/>
      <c r="E99" s="64"/>
      <c r="F99" s="64"/>
      <c r="G99" s="64"/>
      <c r="H99" s="64"/>
      <c r="I99" s="175"/>
      <c r="J99" s="186">
        <f>BK99</f>
        <v>0</v>
      </c>
      <c r="K99" s="64"/>
      <c r="L99" s="62"/>
      <c r="M99" s="85"/>
      <c r="N99" s="86"/>
      <c r="O99" s="86"/>
      <c r="P99" s="187">
        <f>P100+P378</f>
        <v>0</v>
      </c>
      <c r="Q99" s="86"/>
      <c r="R99" s="187">
        <f>R100+R378</f>
        <v>74.51868379000003</v>
      </c>
      <c r="S99" s="86"/>
      <c r="T99" s="188">
        <f>T100+T378</f>
        <v>96.0556538</v>
      </c>
      <c r="AT99" s="25" t="s">
        <v>69</v>
      </c>
      <c r="AU99" s="25" t="s">
        <v>273</v>
      </c>
      <c r="BK99" s="189">
        <f>BK100+BK378</f>
        <v>0</v>
      </c>
    </row>
    <row r="100" spans="2:63" s="11" customFormat="1" ht="37.35" customHeight="1">
      <c r="B100" s="190"/>
      <c r="C100" s="191"/>
      <c r="D100" s="192" t="s">
        <v>69</v>
      </c>
      <c r="E100" s="193" t="s">
        <v>312</v>
      </c>
      <c r="F100" s="193" t="s">
        <v>313</v>
      </c>
      <c r="G100" s="191"/>
      <c r="H100" s="191"/>
      <c r="I100" s="194"/>
      <c r="J100" s="195">
        <f>BK100</f>
        <v>0</v>
      </c>
      <c r="K100" s="191"/>
      <c r="L100" s="196"/>
      <c r="M100" s="197"/>
      <c r="N100" s="198"/>
      <c r="O100" s="198"/>
      <c r="P100" s="199">
        <f>P101+P118+P146+P256+P365+P375</f>
        <v>0</v>
      </c>
      <c r="Q100" s="198"/>
      <c r="R100" s="199">
        <f>R101+R118+R146+R256+R365+R375</f>
        <v>65.55298285000002</v>
      </c>
      <c r="S100" s="198"/>
      <c r="T100" s="200">
        <f>T101+T118+T146+T256+T365+T375</f>
        <v>90.052004</v>
      </c>
      <c r="AR100" s="201" t="s">
        <v>77</v>
      </c>
      <c r="AT100" s="202" t="s">
        <v>69</v>
      </c>
      <c r="AU100" s="202" t="s">
        <v>70</v>
      </c>
      <c r="AY100" s="201" t="s">
        <v>314</v>
      </c>
      <c r="BK100" s="203">
        <f>BK101+BK118+BK146+BK256+BK365+BK375</f>
        <v>0</v>
      </c>
    </row>
    <row r="101" spans="2:63" s="11" customFormat="1" ht="19.9" customHeight="1">
      <c r="B101" s="190"/>
      <c r="C101" s="191"/>
      <c r="D101" s="192" t="s">
        <v>69</v>
      </c>
      <c r="E101" s="204" t="s">
        <v>77</v>
      </c>
      <c r="F101" s="204" t="s">
        <v>315</v>
      </c>
      <c r="G101" s="191"/>
      <c r="H101" s="191"/>
      <c r="I101" s="194"/>
      <c r="J101" s="205">
        <f>BK101</f>
        <v>0</v>
      </c>
      <c r="K101" s="191"/>
      <c r="L101" s="196"/>
      <c r="M101" s="197"/>
      <c r="N101" s="198"/>
      <c r="O101" s="198"/>
      <c r="P101" s="199">
        <f>SUM(P102:P117)</f>
        <v>0</v>
      </c>
      <c r="Q101" s="198"/>
      <c r="R101" s="199">
        <f>SUM(R102:R117)</f>
        <v>0.0032268</v>
      </c>
      <c r="S101" s="198"/>
      <c r="T101" s="200">
        <f>SUM(T102:T117)</f>
        <v>0</v>
      </c>
      <c r="AR101" s="201" t="s">
        <v>77</v>
      </c>
      <c r="AT101" s="202" t="s">
        <v>69</v>
      </c>
      <c r="AU101" s="202" t="s">
        <v>77</v>
      </c>
      <c r="AY101" s="201" t="s">
        <v>314</v>
      </c>
      <c r="BK101" s="203">
        <f>SUM(BK102:BK117)</f>
        <v>0</v>
      </c>
    </row>
    <row r="102" spans="2:65" s="1" customFormat="1" ht="23.1" customHeight="1">
      <c r="B102" s="42"/>
      <c r="C102" s="206" t="s">
        <v>77</v>
      </c>
      <c r="D102" s="206" t="s">
        <v>316</v>
      </c>
      <c r="E102" s="207" t="s">
        <v>2365</v>
      </c>
      <c r="F102" s="208" t="s">
        <v>2366</v>
      </c>
      <c r="G102" s="209" t="s">
        <v>436</v>
      </c>
      <c r="H102" s="210">
        <v>53.78</v>
      </c>
      <c r="I102" s="211"/>
      <c r="J102" s="212">
        <f>ROUND(I102*H102,2)</f>
        <v>0</v>
      </c>
      <c r="K102" s="208" t="s">
        <v>320</v>
      </c>
      <c r="L102" s="62"/>
      <c r="M102" s="213" t="s">
        <v>21</v>
      </c>
      <c r="N102" s="214" t="s">
        <v>41</v>
      </c>
      <c r="O102" s="43"/>
      <c r="P102" s="215">
        <f>O102*H102</f>
        <v>0</v>
      </c>
      <c r="Q102" s="215">
        <v>6E-05</v>
      </c>
      <c r="R102" s="215">
        <f>Q102*H102</f>
        <v>0.0032268</v>
      </c>
      <c r="S102" s="215">
        <v>0</v>
      </c>
      <c r="T102" s="216">
        <f>S102*H102</f>
        <v>0</v>
      </c>
      <c r="AR102" s="25" t="s">
        <v>321</v>
      </c>
      <c r="AT102" s="25" t="s">
        <v>316</v>
      </c>
      <c r="AU102" s="25" t="s">
        <v>79</v>
      </c>
      <c r="AY102" s="25" t="s">
        <v>314</v>
      </c>
      <c r="BE102" s="217">
        <f>IF(N102="základní",J102,0)</f>
        <v>0</v>
      </c>
      <c r="BF102" s="217">
        <f>IF(N102="snížená",J102,0)</f>
        <v>0</v>
      </c>
      <c r="BG102" s="217">
        <f>IF(N102="zákl. přenesená",J102,0)</f>
        <v>0</v>
      </c>
      <c r="BH102" s="217">
        <f>IF(N102="sníž. přenesená",J102,0)</f>
        <v>0</v>
      </c>
      <c r="BI102" s="217">
        <f>IF(N102="nulová",J102,0)</f>
        <v>0</v>
      </c>
      <c r="BJ102" s="25" t="s">
        <v>77</v>
      </c>
      <c r="BK102" s="217">
        <f>ROUND(I102*H102,2)</f>
        <v>0</v>
      </c>
      <c r="BL102" s="25" t="s">
        <v>321</v>
      </c>
      <c r="BM102" s="25" t="s">
        <v>2367</v>
      </c>
    </row>
    <row r="103" spans="2:47" s="1" customFormat="1" ht="27">
      <c r="B103" s="42"/>
      <c r="C103" s="64"/>
      <c r="D103" s="218" t="s">
        <v>323</v>
      </c>
      <c r="E103" s="64"/>
      <c r="F103" s="219" t="s">
        <v>2368</v>
      </c>
      <c r="G103" s="64"/>
      <c r="H103" s="64"/>
      <c r="I103" s="175"/>
      <c r="J103" s="64"/>
      <c r="K103" s="64"/>
      <c r="L103" s="62"/>
      <c r="M103" s="220"/>
      <c r="N103" s="43"/>
      <c r="O103" s="43"/>
      <c r="P103" s="43"/>
      <c r="Q103" s="43"/>
      <c r="R103" s="43"/>
      <c r="S103" s="43"/>
      <c r="T103" s="79"/>
      <c r="AT103" s="25" t="s">
        <v>323</v>
      </c>
      <c r="AU103" s="25" t="s">
        <v>79</v>
      </c>
    </row>
    <row r="104" spans="2:51" s="12" customFormat="1" ht="13.5">
      <c r="B104" s="221"/>
      <c r="C104" s="222"/>
      <c r="D104" s="218" t="s">
        <v>325</v>
      </c>
      <c r="E104" s="223" t="s">
        <v>197</v>
      </c>
      <c r="F104" s="224" t="s">
        <v>2369</v>
      </c>
      <c r="G104" s="222"/>
      <c r="H104" s="225">
        <v>53.78</v>
      </c>
      <c r="I104" s="226"/>
      <c r="J104" s="222"/>
      <c r="K104" s="222"/>
      <c r="L104" s="227"/>
      <c r="M104" s="228"/>
      <c r="N104" s="229"/>
      <c r="O104" s="229"/>
      <c r="P104" s="229"/>
      <c r="Q104" s="229"/>
      <c r="R104" s="229"/>
      <c r="S104" s="229"/>
      <c r="T104" s="230"/>
      <c r="AT104" s="231" t="s">
        <v>325</v>
      </c>
      <c r="AU104" s="231" t="s">
        <v>79</v>
      </c>
      <c r="AV104" s="12" t="s">
        <v>79</v>
      </c>
      <c r="AW104" s="12" t="s">
        <v>34</v>
      </c>
      <c r="AX104" s="12" t="s">
        <v>77</v>
      </c>
      <c r="AY104" s="231" t="s">
        <v>314</v>
      </c>
    </row>
    <row r="105" spans="2:65" s="1" customFormat="1" ht="23.1" customHeight="1">
      <c r="B105" s="42"/>
      <c r="C105" s="206" t="s">
        <v>79</v>
      </c>
      <c r="D105" s="206" t="s">
        <v>316</v>
      </c>
      <c r="E105" s="207" t="s">
        <v>2049</v>
      </c>
      <c r="F105" s="208" t="s">
        <v>2050</v>
      </c>
      <c r="G105" s="209" t="s">
        <v>335</v>
      </c>
      <c r="H105" s="210">
        <v>10.652</v>
      </c>
      <c r="I105" s="211"/>
      <c r="J105" s="212">
        <f>ROUND(I105*H105,2)</f>
        <v>0</v>
      </c>
      <c r="K105" s="208" t="s">
        <v>320</v>
      </c>
      <c r="L105" s="62"/>
      <c r="M105" s="213" t="s">
        <v>21</v>
      </c>
      <c r="N105" s="214" t="s">
        <v>41</v>
      </c>
      <c r="O105" s="43"/>
      <c r="P105" s="215">
        <f>O105*H105</f>
        <v>0</v>
      </c>
      <c r="Q105" s="215">
        <v>0</v>
      </c>
      <c r="R105" s="215">
        <f>Q105*H105</f>
        <v>0</v>
      </c>
      <c r="S105" s="215">
        <v>0</v>
      </c>
      <c r="T105" s="216">
        <f>S105*H105</f>
        <v>0</v>
      </c>
      <c r="AR105" s="25" t="s">
        <v>321</v>
      </c>
      <c r="AT105" s="25" t="s">
        <v>316</v>
      </c>
      <c r="AU105" s="25" t="s">
        <v>79</v>
      </c>
      <c r="AY105" s="25" t="s">
        <v>314</v>
      </c>
      <c r="BE105" s="217">
        <f>IF(N105="základní",J105,0)</f>
        <v>0</v>
      </c>
      <c r="BF105" s="217">
        <f>IF(N105="snížená",J105,0)</f>
        <v>0</v>
      </c>
      <c r="BG105" s="217">
        <f>IF(N105="zákl. přenesená",J105,0)</f>
        <v>0</v>
      </c>
      <c r="BH105" s="217">
        <f>IF(N105="sníž. přenesená",J105,0)</f>
        <v>0</v>
      </c>
      <c r="BI105" s="217">
        <f>IF(N105="nulová",J105,0)</f>
        <v>0</v>
      </c>
      <c r="BJ105" s="25" t="s">
        <v>77</v>
      </c>
      <c r="BK105" s="217">
        <f>ROUND(I105*H105,2)</f>
        <v>0</v>
      </c>
      <c r="BL105" s="25" t="s">
        <v>321</v>
      </c>
      <c r="BM105" s="25" t="s">
        <v>2370</v>
      </c>
    </row>
    <row r="106" spans="2:47" s="1" customFormat="1" ht="27">
      <c r="B106" s="42"/>
      <c r="C106" s="64"/>
      <c r="D106" s="218" t="s">
        <v>323</v>
      </c>
      <c r="E106" s="64"/>
      <c r="F106" s="219" t="s">
        <v>2371</v>
      </c>
      <c r="G106" s="64"/>
      <c r="H106" s="64"/>
      <c r="I106" s="175"/>
      <c r="J106" s="64"/>
      <c r="K106" s="64"/>
      <c r="L106" s="62"/>
      <c r="M106" s="220"/>
      <c r="N106" s="43"/>
      <c r="O106" s="43"/>
      <c r="P106" s="43"/>
      <c r="Q106" s="43"/>
      <c r="R106" s="43"/>
      <c r="S106" s="43"/>
      <c r="T106" s="79"/>
      <c r="AT106" s="25" t="s">
        <v>323</v>
      </c>
      <c r="AU106" s="25" t="s">
        <v>79</v>
      </c>
    </row>
    <row r="107" spans="2:51" s="14" customFormat="1" ht="13.5">
      <c r="B107" s="253"/>
      <c r="C107" s="254"/>
      <c r="D107" s="218" t="s">
        <v>325</v>
      </c>
      <c r="E107" s="255" t="s">
        <v>21</v>
      </c>
      <c r="F107" s="256" t="s">
        <v>2372</v>
      </c>
      <c r="G107" s="254"/>
      <c r="H107" s="255" t="s">
        <v>21</v>
      </c>
      <c r="I107" s="257"/>
      <c r="J107" s="254"/>
      <c r="K107" s="254"/>
      <c r="L107" s="258"/>
      <c r="M107" s="259"/>
      <c r="N107" s="260"/>
      <c r="O107" s="260"/>
      <c r="P107" s="260"/>
      <c r="Q107" s="260"/>
      <c r="R107" s="260"/>
      <c r="S107" s="260"/>
      <c r="T107" s="261"/>
      <c r="AT107" s="262" t="s">
        <v>325</v>
      </c>
      <c r="AU107" s="262" t="s">
        <v>79</v>
      </c>
      <c r="AV107" s="14" t="s">
        <v>77</v>
      </c>
      <c r="AW107" s="14" t="s">
        <v>34</v>
      </c>
      <c r="AX107" s="14" t="s">
        <v>70</v>
      </c>
      <c r="AY107" s="262" t="s">
        <v>314</v>
      </c>
    </row>
    <row r="108" spans="2:51" s="12" customFormat="1" ht="13.5">
      <c r="B108" s="221"/>
      <c r="C108" s="222"/>
      <c r="D108" s="218" t="s">
        <v>325</v>
      </c>
      <c r="E108" s="223" t="s">
        <v>2336</v>
      </c>
      <c r="F108" s="224" t="s">
        <v>2373</v>
      </c>
      <c r="G108" s="222"/>
      <c r="H108" s="225">
        <v>10.652</v>
      </c>
      <c r="I108" s="226"/>
      <c r="J108" s="222"/>
      <c r="K108" s="222"/>
      <c r="L108" s="227"/>
      <c r="M108" s="228"/>
      <c r="N108" s="229"/>
      <c r="O108" s="229"/>
      <c r="P108" s="229"/>
      <c r="Q108" s="229"/>
      <c r="R108" s="229"/>
      <c r="S108" s="229"/>
      <c r="T108" s="230"/>
      <c r="AT108" s="231" t="s">
        <v>325</v>
      </c>
      <c r="AU108" s="231" t="s">
        <v>79</v>
      </c>
      <c r="AV108" s="12" t="s">
        <v>79</v>
      </c>
      <c r="AW108" s="12" t="s">
        <v>34</v>
      </c>
      <c r="AX108" s="12" t="s">
        <v>77</v>
      </c>
      <c r="AY108" s="231" t="s">
        <v>314</v>
      </c>
    </row>
    <row r="109" spans="2:65" s="1" customFormat="1" ht="23.1" customHeight="1">
      <c r="B109" s="42"/>
      <c r="C109" s="206" t="s">
        <v>332</v>
      </c>
      <c r="D109" s="206" t="s">
        <v>316</v>
      </c>
      <c r="E109" s="207" t="s">
        <v>2374</v>
      </c>
      <c r="F109" s="208" t="s">
        <v>2375</v>
      </c>
      <c r="G109" s="209" t="s">
        <v>335</v>
      </c>
      <c r="H109" s="210">
        <v>3.551</v>
      </c>
      <c r="I109" s="211"/>
      <c r="J109" s="212">
        <f>ROUND(I109*H109,2)</f>
        <v>0</v>
      </c>
      <c r="K109" s="208" t="s">
        <v>320</v>
      </c>
      <c r="L109" s="62"/>
      <c r="M109" s="213" t="s">
        <v>21</v>
      </c>
      <c r="N109" s="214" t="s">
        <v>41</v>
      </c>
      <c r="O109" s="43"/>
      <c r="P109" s="215">
        <f>O109*H109</f>
        <v>0</v>
      </c>
      <c r="Q109" s="215">
        <v>0</v>
      </c>
      <c r="R109" s="215">
        <f>Q109*H109</f>
        <v>0</v>
      </c>
      <c r="S109" s="215">
        <v>0</v>
      </c>
      <c r="T109" s="216">
        <f>S109*H109</f>
        <v>0</v>
      </c>
      <c r="AR109" s="25" t="s">
        <v>321</v>
      </c>
      <c r="AT109" s="25" t="s">
        <v>316</v>
      </c>
      <c r="AU109" s="25" t="s">
        <v>79</v>
      </c>
      <c r="AY109" s="25" t="s">
        <v>314</v>
      </c>
      <c r="BE109" s="217">
        <f>IF(N109="základní",J109,0)</f>
        <v>0</v>
      </c>
      <c r="BF109" s="217">
        <f>IF(N109="snížená",J109,0)</f>
        <v>0</v>
      </c>
      <c r="BG109" s="217">
        <f>IF(N109="zákl. přenesená",J109,0)</f>
        <v>0</v>
      </c>
      <c r="BH109" s="217">
        <f>IF(N109="sníž. přenesená",J109,0)</f>
        <v>0</v>
      </c>
      <c r="BI109" s="217">
        <f>IF(N109="nulová",J109,0)</f>
        <v>0</v>
      </c>
      <c r="BJ109" s="25" t="s">
        <v>77</v>
      </c>
      <c r="BK109" s="217">
        <f>ROUND(I109*H109,2)</f>
        <v>0</v>
      </c>
      <c r="BL109" s="25" t="s">
        <v>321</v>
      </c>
      <c r="BM109" s="25" t="s">
        <v>2376</v>
      </c>
    </row>
    <row r="110" spans="2:47" s="1" customFormat="1" ht="40.5">
      <c r="B110" s="42"/>
      <c r="C110" s="64"/>
      <c r="D110" s="218" t="s">
        <v>323</v>
      </c>
      <c r="E110" s="64"/>
      <c r="F110" s="219" t="s">
        <v>2377</v>
      </c>
      <c r="G110" s="64"/>
      <c r="H110" s="64"/>
      <c r="I110" s="175"/>
      <c r="J110" s="64"/>
      <c r="K110" s="64"/>
      <c r="L110" s="62"/>
      <c r="M110" s="220"/>
      <c r="N110" s="43"/>
      <c r="O110" s="43"/>
      <c r="P110" s="43"/>
      <c r="Q110" s="43"/>
      <c r="R110" s="43"/>
      <c r="S110" s="43"/>
      <c r="T110" s="79"/>
      <c r="AT110" s="25" t="s">
        <v>323</v>
      </c>
      <c r="AU110" s="25" t="s">
        <v>79</v>
      </c>
    </row>
    <row r="111" spans="2:51" s="12" customFormat="1" ht="13.5">
      <c r="B111" s="221"/>
      <c r="C111" s="222"/>
      <c r="D111" s="218" t="s">
        <v>325</v>
      </c>
      <c r="E111" s="223" t="s">
        <v>21</v>
      </c>
      <c r="F111" s="224" t="s">
        <v>2378</v>
      </c>
      <c r="G111" s="222"/>
      <c r="H111" s="225">
        <v>3.551</v>
      </c>
      <c r="I111" s="226"/>
      <c r="J111" s="222"/>
      <c r="K111" s="222"/>
      <c r="L111" s="227"/>
      <c r="M111" s="228"/>
      <c r="N111" s="229"/>
      <c r="O111" s="229"/>
      <c r="P111" s="229"/>
      <c r="Q111" s="229"/>
      <c r="R111" s="229"/>
      <c r="S111" s="229"/>
      <c r="T111" s="230"/>
      <c r="AT111" s="231" t="s">
        <v>325</v>
      </c>
      <c r="AU111" s="231" t="s">
        <v>79</v>
      </c>
      <c r="AV111" s="12" t="s">
        <v>79</v>
      </c>
      <c r="AW111" s="12" t="s">
        <v>34</v>
      </c>
      <c r="AX111" s="12" t="s">
        <v>77</v>
      </c>
      <c r="AY111" s="231" t="s">
        <v>314</v>
      </c>
    </row>
    <row r="112" spans="2:65" s="1" customFormat="1" ht="14.45" customHeight="1">
      <c r="B112" s="42"/>
      <c r="C112" s="206" t="s">
        <v>321</v>
      </c>
      <c r="D112" s="206" t="s">
        <v>316</v>
      </c>
      <c r="E112" s="207" t="s">
        <v>388</v>
      </c>
      <c r="F112" s="208" t="s">
        <v>389</v>
      </c>
      <c r="G112" s="209" t="s">
        <v>335</v>
      </c>
      <c r="H112" s="210">
        <v>3.551</v>
      </c>
      <c r="I112" s="211"/>
      <c r="J112" s="212">
        <f>ROUND(I112*H112,2)</f>
        <v>0</v>
      </c>
      <c r="K112" s="208" t="s">
        <v>320</v>
      </c>
      <c r="L112" s="62"/>
      <c r="M112" s="213" t="s">
        <v>21</v>
      </c>
      <c r="N112" s="214" t="s">
        <v>41</v>
      </c>
      <c r="O112" s="43"/>
      <c r="P112" s="215">
        <f>O112*H112</f>
        <v>0</v>
      </c>
      <c r="Q112" s="215">
        <v>0</v>
      </c>
      <c r="R112" s="215">
        <f>Q112*H112</f>
        <v>0</v>
      </c>
      <c r="S112" s="215">
        <v>0</v>
      </c>
      <c r="T112" s="216">
        <f>S112*H112</f>
        <v>0</v>
      </c>
      <c r="AR112" s="25" t="s">
        <v>321</v>
      </c>
      <c r="AT112" s="25" t="s">
        <v>316</v>
      </c>
      <c r="AU112" s="25" t="s">
        <v>79</v>
      </c>
      <c r="AY112" s="25" t="s">
        <v>314</v>
      </c>
      <c r="BE112" s="217">
        <f>IF(N112="základní",J112,0)</f>
        <v>0</v>
      </c>
      <c r="BF112" s="217">
        <f>IF(N112="snížená",J112,0)</f>
        <v>0</v>
      </c>
      <c r="BG112" s="217">
        <f>IF(N112="zákl. přenesená",J112,0)</f>
        <v>0</v>
      </c>
      <c r="BH112" s="217">
        <f>IF(N112="sníž. přenesená",J112,0)</f>
        <v>0</v>
      </c>
      <c r="BI112" s="217">
        <f>IF(N112="nulová",J112,0)</f>
        <v>0</v>
      </c>
      <c r="BJ112" s="25" t="s">
        <v>77</v>
      </c>
      <c r="BK112" s="217">
        <f>ROUND(I112*H112,2)</f>
        <v>0</v>
      </c>
      <c r="BL112" s="25" t="s">
        <v>321</v>
      </c>
      <c r="BM112" s="25" t="s">
        <v>2379</v>
      </c>
    </row>
    <row r="113" spans="2:47" s="1" customFormat="1" ht="13.5">
      <c r="B113" s="42"/>
      <c r="C113" s="64"/>
      <c r="D113" s="218" t="s">
        <v>323</v>
      </c>
      <c r="E113" s="64"/>
      <c r="F113" s="219" t="s">
        <v>389</v>
      </c>
      <c r="G113" s="64"/>
      <c r="H113" s="64"/>
      <c r="I113" s="175"/>
      <c r="J113" s="64"/>
      <c r="K113" s="64"/>
      <c r="L113" s="62"/>
      <c r="M113" s="220"/>
      <c r="N113" s="43"/>
      <c r="O113" s="43"/>
      <c r="P113" s="43"/>
      <c r="Q113" s="43"/>
      <c r="R113" s="43"/>
      <c r="S113" s="43"/>
      <c r="T113" s="79"/>
      <c r="AT113" s="25" t="s">
        <v>323</v>
      </c>
      <c r="AU113" s="25" t="s">
        <v>79</v>
      </c>
    </row>
    <row r="114" spans="2:51" s="12" customFormat="1" ht="13.5">
      <c r="B114" s="221"/>
      <c r="C114" s="222"/>
      <c r="D114" s="218" t="s">
        <v>325</v>
      </c>
      <c r="E114" s="223" t="s">
        <v>21</v>
      </c>
      <c r="F114" s="224" t="s">
        <v>2378</v>
      </c>
      <c r="G114" s="222"/>
      <c r="H114" s="225">
        <v>3.551</v>
      </c>
      <c r="I114" s="226"/>
      <c r="J114" s="222"/>
      <c r="K114" s="222"/>
      <c r="L114" s="227"/>
      <c r="M114" s="228"/>
      <c r="N114" s="229"/>
      <c r="O114" s="229"/>
      <c r="P114" s="229"/>
      <c r="Q114" s="229"/>
      <c r="R114" s="229"/>
      <c r="S114" s="229"/>
      <c r="T114" s="230"/>
      <c r="AT114" s="231" t="s">
        <v>325</v>
      </c>
      <c r="AU114" s="231" t="s">
        <v>79</v>
      </c>
      <c r="AV114" s="12" t="s">
        <v>79</v>
      </c>
      <c r="AW114" s="12" t="s">
        <v>34</v>
      </c>
      <c r="AX114" s="12" t="s">
        <v>77</v>
      </c>
      <c r="AY114" s="231" t="s">
        <v>314</v>
      </c>
    </row>
    <row r="115" spans="2:65" s="1" customFormat="1" ht="23.1" customHeight="1">
      <c r="B115" s="42"/>
      <c r="C115" s="206" t="s">
        <v>346</v>
      </c>
      <c r="D115" s="206" t="s">
        <v>316</v>
      </c>
      <c r="E115" s="207" t="s">
        <v>399</v>
      </c>
      <c r="F115" s="208" t="s">
        <v>1548</v>
      </c>
      <c r="G115" s="209" t="s">
        <v>335</v>
      </c>
      <c r="H115" s="210">
        <v>7.101</v>
      </c>
      <c r="I115" s="211"/>
      <c r="J115" s="212">
        <f>ROUND(I115*H115,2)</f>
        <v>0</v>
      </c>
      <c r="K115" s="208" t="s">
        <v>320</v>
      </c>
      <c r="L115" s="62"/>
      <c r="M115" s="213" t="s">
        <v>21</v>
      </c>
      <c r="N115" s="214" t="s">
        <v>41</v>
      </c>
      <c r="O115" s="43"/>
      <c r="P115" s="215">
        <f>O115*H115</f>
        <v>0</v>
      </c>
      <c r="Q115" s="215">
        <v>0</v>
      </c>
      <c r="R115" s="215">
        <f>Q115*H115</f>
        <v>0</v>
      </c>
      <c r="S115" s="215">
        <v>0</v>
      </c>
      <c r="T115" s="216">
        <f>S115*H115</f>
        <v>0</v>
      </c>
      <c r="AR115" s="25" t="s">
        <v>321</v>
      </c>
      <c r="AT115" s="25" t="s">
        <v>316</v>
      </c>
      <c r="AU115" s="25" t="s">
        <v>79</v>
      </c>
      <c r="AY115" s="25" t="s">
        <v>314</v>
      </c>
      <c r="BE115" s="217">
        <f>IF(N115="základní",J115,0)</f>
        <v>0</v>
      </c>
      <c r="BF115" s="217">
        <f>IF(N115="snížená",J115,0)</f>
        <v>0</v>
      </c>
      <c r="BG115" s="217">
        <f>IF(N115="zákl. přenesená",J115,0)</f>
        <v>0</v>
      </c>
      <c r="BH115" s="217">
        <f>IF(N115="sníž. přenesená",J115,0)</f>
        <v>0</v>
      </c>
      <c r="BI115" s="217">
        <f>IF(N115="nulová",J115,0)</f>
        <v>0</v>
      </c>
      <c r="BJ115" s="25" t="s">
        <v>77</v>
      </c>
      <c r="BK115" s="217">
        <f>ROUND(I115*H115,2)</f>
        <v>0</v>
      </c>
      <c r="BL115" s="25" t="s">
        <v>321</v>
      </c>
      <c r="BM115" s="25" t="s">
        <v>2380</v>
      </c>
    </row>
    <row r="116" spans="2:47" s="1" customFormat="1" ht="27">
      <c r="B116" s="42"/>
      <c r="C116" s="64"/>
      <c r="D116" s="218" t="s">
        <v>323</v>
      </c>
      <c r="E116" s="64"/>
      <c r="F116" s="219" t="s">
        <v>402</v>
      </c>
      <c r="G116" s="64"/>
      <c r="H116" s="64"/>
      <c r="I116" s="175"/>
      <c r="J116" s="64"/>
      <c r="K116" s="64"/>
      <c r="L116" s="62"/>
      <c r="M116" s="220"/>
      <c r="N116" s="43"/>
      <c r="O116" s="43"/>
      <c r="P116" s="43"/>
      <c r="Q116" s="43"/>
      <c r="R116" s="43"/>
      <c r="S116" s="43"/>
      <c r="T116" s="79"/>
      <c r="AT116" s="25" t="s">
        <v>323</v>
      </c>
      <c r="AU116" s="25" t="s">
        <v>79</v>
      </c>
    </row>
    <row r="117" spans="2:51" s="12" customFormat="1" ht="13.5">
      <c r="B117" s="221"/>
      <c r="C117" s="222"/>
      <c r="D117" s="218" t="s">
        <v>325</v>
      </c>
      <c r="E117" s="223" t="s">
        <v>21</v>
      </c>
      <c r="F117" s="224" t="s">
        <v>2381</v>
      </c>
      <c r="G117" s="222"/>
      <c r="H117" s="225">
        <v>7.101</v>
      </c>
      <c r="I117" s="226"/>
      <c r="J117" s="222"/>
      <c r="K117" s="222"/>
      <c r="L117" s="227"/>
      <c r="M117" s="228"/>
      <c r="N117" s="229"/>
      <c r="O117" s="229"/>
      <c r="P117" s="229"/>
      <c r="Q117" s="229"/>
      <c r="R117" s="229"/>
      <c r="S117" s="229"/>
      <c r="T117" s="230"/>
      <c r="AT117" s="231" t="s">
        <v>325</v>
      </c>
      <c r="AU117" s="231" t="s">
        <v>79</v>
      </c>
      <c r="AV117" s="12" t="s">
        <v>79</v>
      </c>
      <c r="AW117" s="12" t="s">
        <v>34</v>
      </c>
      <c r="AX117" s="12" t="s">
        <v>77</v>
      </c>
      <c r="AY117" s="231" t="s">
        <v>314</v>
      </c>
    </row>
    <row r="118" spans="2:63" s="11" customFormat="1" ht="29.85" customHeight="1">
      <c r="B118" s="190"/>
      <c r="C118" s="191"/>
      <c r="D118" s="192" t="s">
        <v>69</v>
      </c>
      <c r="E118" s="204" t="s">
        <v>332</v>
      </c>
      <c r="F118" s="204" t="s">
        <v>474</v>
      </c>
      <c r="G118" s="191"/>
      <c r="H118" s="191"/>
      <c r="I118" s="194"/>
      <c r="J118" s="205">
        <f>BK118</f>
        <v>0</v>
      </c>
      <c r="K118" s="191"/>
      <c r="L118" s="196"/>
      <c r="M118" s="197"/>
      <c r="N118" s="198"/>
      <c r="O118" s="198"/>
      <c r="P118" s="199">
        <f>SUM(P119:P145)</f>
        <v>0</v>
      </c>
      <c r="Q118" s="198"/>
      <c r="R118" s="199">
        <f>SUM(R119:R145)</f>
        <v>12.19914208</v>
      </c>
      <c r="S118" s="198"/>
      <c r="T118" s="200">
        <f>SUM(T119:T145)</f>
        <v>0</v>
      </c>
      <c r="AR118" s="201" t="s">
        <v>77</v>
      </c>
      <c r="AT118" s="202" t="s">
        <v>69</v>
      </c>
      <c r="AU118" s="202" t="s">
        <v>77</v>
      </c>
      <c r="AY118" s="201" t="s">
        <v>314</v>
      </c>
      <c r="BK118" s="203">
        <f>SUM(BK119:BK145)</f>
        <v>0</v>
      </c>
    </row>
    <row r="119" spans="2:65" s="1" customFormat="1" ht="23.1" customHeight="1">
      <c r="B119" s="42"/>
      <c r="C119" s="206" t="s">
        <v>355</v>
      </c>
      <c r="D119" s="206" t="s">
        <v>316</v>
      </c>
      <c r="E119" s="207" t="s">
        <v>2382</v>
      </c>
      <c r="F119" s="208" t="s">
        <v>2383</v>
      </c>
      <c r="G119" s="209" t="s">
        <v>335</v>
      </c>
      <c r="H119" s="210">
        <v>2.102</v>
      </c>
      <c r="I119" s="211"/>
      <c r="J119" s="212">
        <f>ROUND(I119*H119,2)</f>
        <v>0</v>
      </c>
      <c r="K119" s="208" t="s">
        <v>320</v>
      </c>
      <c r="L119" s="62"/>
      <c r="M119" s="213" t="s">
        <v>21</v>
      </c>
      <c r="N119" s="214" t="s">
        <v>41</v>
      </c>
      <c r="O119" s="43"/>
      <c r="P119" s="215">
        <f>O119*H119</f>
        <v>0</v>
      </c>
      <c r="Q119" s="215">
        <v>1.8775</v>
      </c>
      <c r="R119" s="215">
        <f>Q119*H119</f>
        <v>3.9465049999999997</v>
      </c>
      <c r="S119" s="215">
        <v>0</v>
      </c>
      <c r="T119" s="216">
        <f>S119*H119</f>
        <v>0</v>
      </c>
      <c r="AR119" s="25" t="s">
        <v>321</v>
      </c>
      <c r="AT119" s="25" t="s">
        <v>316</v>
      </c>
      <c r="AU119" s="25" t="s">
        <v>79</v>
      </c>
      <c r="AY119" s="25" t="s">
        <v>314</v>
      </c>
      <c r="BE119" s="217">
        <f>IF(N119="základní",J119,0)</f>
        <v>0</v>
      </c>
      <c r="BF119" s="217">
        <f>IF(N119="snížená",J119,0)</f>
        <v>0</v>
      </c>
      <c r="BG119" s="217">
        <f>IF(N119="zákl. přenesená",J119,0)</f>
        <v>0</v>
      </c>
      <c r="BH119" s="217">
        <f>IF(N119="sníž. přenesená",J119,0)</f>
        <v>0</v>
      </c>
      <c r="BI119" s="217">
        <f>IF(N119="nulová",J119,0)</f>
        <v>0</v>
      </c>
      <c r="BJ119" s="25" t="s">
        <v>77</v>
      </c>
      <c r="BK119" s="217">
        <f>ROUND(I119*H119,2)</f>
        <v>0</v>
      </c>
      <c r="BL119" s="25" t="s">
        <v>321</v>
      </c>
      <c r="BM119" s="25" t="s">
        <v>2384</v>
      </c>
    </row>
    <row r="120" spans="2:47" s="1" customFormat="1" ht="27">
      <c r="B120" s="42"/>
      <c r="C120" s="64"/>
      <c r="D120" s="218" t="s">
        <v>323</v>
      </c>
      <c r="E120" s="64"/>
      <c r="F120" s="219" t="s">
        <v>2385</v>
      </c>
      <c r="G120" s="64"/>
      <c r="H120" s="64"/>
      <c r="I120" s="175"/>
      <c r="J120" s="64"/>
      <c r="K120" s="64"/>
      <c r="L120" s="62"/>
      <c r="M120" s="220"/>
      <c r="N120" s="43"/>
      <c r="O120" s="43"/>
      <c r="P120" s="43"/>
      <c r="Q120" s="43"/>
      <c r="R120" s="43"/>
      <c r="S120" s="43"/>
      <c r="T120" s="79"/>
      <c r="AT120" s="25" t="s">
        <v>323</v>
      </c>
      <c r="AU120" s="25" t="s">
        <v>79</v>
      </c>
    </row>
    <row r="121" spans="2:51" s="12" customFormat="1" ht="13.5">
      <c r="B121" s="221"/>
      <c r="C121" s="222"/>
      <c r="D121" s="218" t="s">
        <v>325</v>
      </c>
      <c r="E121" s="223" t="s">
        <v>21</v>
      </c>
      <c r="F121" s="224" t="s">
        <v>2386</v>
      </c>
      <c r="G121" s="222"/>
      <c r="H121" s="225">
        <v>2.102</v>
      </c>
      <c r="I121" s="226"/>
      <c r="J121" s="222"/>
      <c r="K121" s="222"/>
      <c r="L121" s="227"/>
      <c r="M121" s="228"/>
      <c r="N121" s="229"/>
      <c r="O121" s="229"/>
      <c r="P121" s="229"/>
      <c r="Q121" s="229"/>
      <c r="R121" s="229"/>
      <c r="S121" s="229"/>
      <c r="T121" s="230"/>
      <c r="AT121" s="231" t="s">
        <v>325</v>
      </c>
      <c r="AU121" s="231" t="s">
        <v>79</v>
      </c>
      <c r="AV121" s="12" t="s">
        <v>79</v>
      </c>
      <c r="AW121" s="12" t="s">
        <v>34</v>
      </c>
      <c r="AX121" s="12" t="s">
        <v>77</v>
      </c>
      <c r="AY121" s="231" t="s">
        <v>314</v>
      </c>
    </row>
    <row r="122" spans="2:65" s="1" customFormat="1" ht="23.1" customHeight="1">
      <c r="B122" s="42"/>
      <c r="C122" s="206" t="s">
        <v>360</v>
      </c>
      <c r="D122" s="206" t="s">
        <v>316</v>
      </c>
      <c r="E122" s="207" t="s">
        <v>2387</v>
      </c>
      <c r="F122" s="208" t="s">
        <v>2388</v>
      </c>
      <c r="G122" s="209" t="s">
        <v>335</v>
      </c>
      <c r="H122" s="210">
        <v>2.409</v>
      </c>
      <c r="I122" s="211"/>
      <c r="J122" s="212">
        <f>ROUND(I122*H122,2)</f>
        <v>0</v>
      </c>
      <c r="K122" s="208" t="s">
        <v>320</v>
      </c>
      <c r="L122" s="62"/>
      <c r="M122" s="213" t="s">
        <v>21</v>
      </c>
      <c r="N122" s="214" t="s">
        <v>41</v>
      </c>
      <c r="O122" s="43"/>
      <c r="P122" s="215">
        <f>O122*H122</f>
        <v>0</v>
      </c>
      <c r="Q122" s="215">
        <v>1.8775</v>
      </c>
      <c r="R122" s="215">
        <f>Q122*H122</f>
        <v>4.522897499999999</v>
      </c>
      <c r="S122" s="215">
        <v>0</v>
      </c>
      <c r="T122" s="216">
        <f>S122*H122</f>
        <v>0</v>
      </c>
      <c r="AR122" s="25" t="s">
        <v>321</v>
      </c>
      <c r="AT122" s="25" t="s">
        <v>316</v>
      </c>
      <c r="AU122" s="25" t="s">
        <v>79</v>
      </c>
      <c r="AY122" s="25" t="s">
        <v>314</v>
      </c>
      <c r="BE122" s="217">
        <f>IF(N122="základní",J122,0)</f>
        <v>0</v>
      </c>
      <c r="BF122" s="217">
        <f>IF(N122="snížená",J122,0)</f>
        <v>0</v>
      </c>
      <c r="BG122" s="217">
        <f>IF(N122="zákl. přenesená",J122,0)</f>
        <v>0</v>
      </c>
      <c r="BH122" s="217">
        <f>IF(N122="sníž. přenesená",J122,0)</f>
        <v>0</v>
      </c>
      <c r="BI122" s="217">
        <f>IF(N122="nulová",J122,0)</f>
        <v>0</v>
      </c>
      <c r="BJ122" s="25" t="s">
        <v>77</v>
      </c>
      <c r="BK122" s="217">
        <f>ROUND(I122*H122,2)</f>
        <v>0</v>
      </c>
      <c r="BL122" s="25" t="s">
        <v>321</v>
      </c>
      <c r="BM122" s="25" t="s">
        <v>2389</v>
      </c>
    </row>
    <row r="123" spans="2:47" s="1" customFormat="1" ht="27">
      <c r="B123" s="42"/>
      <c r="C123" s="64"/>
      <c r="D123" s="218" t="s">
        <v>323</v>
      </c>
      <c r="E123" s="64"/>
      <c r="F123" s="219" t="s">
        <v>2390</v>
      </c>
      <c r="G123" s="64"/>
      <c r="H123" s="64"/>
      <c r="I123" s="175"/>
      <c r="J123" s="64"/>
      <c r="K123" s="64"/>
      <c r="L123" s="62"/>
      <c r="M123" s="220"/>
      <c r="N123" s="43"/>
      <c r="O123" s="43"/>
      <c r="P123" s="43"/>
      <c r="Q123" s="43"/>
      <c r="R123" s="43"/>
      <c r="S123" s="43"/>
      <c r="T123" s="79"/>
      <c r="AT123" s="25" t="s">
        <v>323</v>
      </c>
      <c r="AU123" s="25" t="s">
        <v>79</v>
      </c>
    </row>
    <row r="124" spans="2:51" s="12" customFormat="1" ht="13.5">
      <c r="B124" s="221"/>
      <c r="C124" s="222"/>
      <c r="D124" s="218" t="s">
        <v>325</v>
      </c>
      <c r="E124" s="223" t="s">
        <v>21</v>
      </c>
      <c r="F124" s="224" t="s">
        <v>2391</v>
      </c>
      <c r="G124" s="222"/>
      <c r="H124" s="225">
        <v>2.409</v>
      </c>
      <c r="I124" s="226"/>
      <c r="J124" s="222"/>
      <c r="K124" s="222"/>
      <c r="L124" s="227"/>
      <c r="M124" s="228"/>
      <c r="N124" s="229"/>
      <c r="O124" s="229"/>
      <c r="P124" s="229"/>
      <c r="Q124" s="229"/>
      <c r="R124" s="229"/>
      <c r="S124" s="229"/>
      <c r="T124" s="230"/>
      <c r="AT124" s="231" t="s">
        <v>325</v>
      </c>
      <c r="AU124" s="231" t="s">
        <v>79</v>
      </c>
      <c r="AV124" s="12" t="s">
        <v>79</v>
      </c>
      <c r="AW124" s="12" t="s">
        <v>34</v>
      </c>
      <c r="AX124" s="12" t="s">
        <v>77</v>
      </c>
      <c r="AY124" s="231" t="s">
        <v>314</v>
      </c>
    </row>
    <row r="125" spans="2:65" s="1" customFormat="1" ht="14.45" customHeight="1">
      <c r="B125" s="42"/>
      <c r="C125" s="206" t="s">
        <v>365</v>
      </c>
      <c r="D125" s="206" t="s">
        <v>316</v>
      </c>
      <c r="E125" s="207" t="s">
        <v>2392</v>
      </c>
      <c r="F125" s="208" t="s">
        <v>2393</v>
      </c>
      <c r="G125" s="209" t="s">
        <v>335</v>
      </c>
      <c r="H125" s="210">
        <v>0.456</v>
      </c>
      <c r="I125" s="211"/>
      <c r="J125" s="212">
        <f>ROUND(I125*H125,2)</f>
        <v>0</v>
      </c>
      <c r="K125" s="208" t="s">
        <v>320</v>
      </c>
      <c r="L125" s="62"/>
      <c r="M125" s="213" t="s">
        <v>21</v>
      </c>
      <c r="N125" s="214" t="s">
        <v>41</v>
      </c>
      <c r="O125" s="43"/>
      <c r="P125" s="215">
        <f>O125*H125</f>
        <v>0</v>
      </c>
      <c r="Q125" s="215">
        <v>1.94302</v>
      </c>
      <c r="R125" s="215">
        <f>Q125*H125</f>
        <v>0.88601712</v>
      </c>
      <c r="S125" s="215">
        <v>0</v>
      </c>
      <c r="T125" s="216">
        <f>S125*H125</f>
        <v>0</v>
      </c>
      <c r="AR125" s="25" t="s">
        <v>321</v>
      </c>
      <c r="AT125" s="25" t="s">
        <v>316</v>
      </c>
      <c r="AU125" s="25" t="s">
        <v>79</v>
      </c>
      <c r="AY125" s="25" t="s">
        <v>314</v>
      </c>
      <c r="BE125" s="217">
        <f>IF(N125="základní",J125,0)</f>
        <v>0</v>
      </c>
      <c r="BF125" s="217">
        <f>IF(N125="snížená",J125,0)</f>
        <v>0</v>
      </c>
      <c r="BG125" s="217">
        <f>IF(N125="zákl. přenesená",J125,0)</f>
        <v>0</v>
      </c>
      <c r="BH125" s="217">
        <f>IF(N125="sníž. přenesená",J125,0)</f>
        <v>0</v>
      </c>
      <c r="BI125" s="217">
        <f>IF(N125="nulová",J125,0)</f>
        <v>0</v>
      </c>
      <c r="BJ125" s="25" t="s">
        <v>77</v>
      </c>
      <c r="BK125" s="217">
        <f>ROUND(I125*H125,2)</f>
        <v>0</v>
      </c>
      <c r="BL125" s="25" t="s">
        <v>321</v>
      </c>
      <c r="BM125" s="25" t="s">
        <v>2394</v>
      </c>
    </row>
    <row r="126" spans="2:47" s="1" customFormat="1" ht="13.5">
      <c r="B126" s="42"/>
      <c r="C126" s="64"/>
      <c r="D126" s="218" t="s">
        <v>323</v>
      </c>
      <c r="E126" s="64"/>
      <c r="F126" s="219" t="s">
        <v>2395</v>
      </c>
      <c r="G126" s="64"/>
      <c r="H126" s="64"/>
      <c r="I126" s="175"/>
      <c r="J126" s="64"/>
      <c r="K126" s="64"/>
      <c r="L126" s="62"/>
      <c r="M126" s="220"/>
      <c r="N126" s="43"/>
      <c r="O126" s="43"/>
      <c r="P126" s="43"/>
      <c r="Q126" s="43"/>
      <c r="R126" s="43"/>
      <c r="S126" s="43"/>
      <c r="T126" s="79"/>
      <c r="AT126" s="25" t="s">
        <v>323</v>
      </c>
      <c r="AU126" s="25" t="s">
        <v>79</v>
      </c>
    </row>
    <row r="127" spans="2:51" s="12" customFormat="1" ht="13.5">
      <c r="B127" s="221"/>
      <c r="C127" s="222"/>
      <c r="D127" s="218" t="s">
        <v>325</v>
      </c>
      <c r="E127" s="223" t="s">
        <v>21</v>
      </c>
      <c r="F127" s="224" t="s">
        <v>2396</v>
      </c>
      <c r="G127" s="222"/>
      <c r="H127" s="225">
        <v>0.456</v>
      </c>
      <c r="I127" s="226"/>
      <c r="J127" s="222"/>
      <c r="K127" s="222"/>
      <c r="L127" s="227"/>
      <c r="M127" s="228"/>
      <c r="N127" s="229"/>
      <c r="O127" s="229"/>
      <c r="P127" s="229"/>
      <c r="Q127" s="229"/>
      <c r="R127" s="229"/>
      <c r="S127" s="229"/>
      <c r="T127" s="230"/>
      <c r="AT127" s="231" t="s">
        <v>325</v>
      </c>
      <c r="AU127" s="231" t="s">
        <v>79</v>
      </c>
      <c r="AV127" s="12" t="s">
        <v>79</v>
      </c>
      <c r="AW127" s="12" t="s">
        <v>34</v>
      </c>
      <c r="AX127" s="12" t="s">
        <v>77</v>
      </c>
      <c r="AY127" s="231" t="s">
        <v>314</v>
      </c>
    </row>
    <row r="128" spans="2:65" s="1" customFormat="1" ht="23.1" customHeight="1">
      <c r="B128" s="42"/>
      <c r="C128" s="206" t="s">
        <v>370</v>
      </c>
      <c r="D128" s="206" t="s">
        <v>316</v>
      </c>
      <c r="E128" s="207" t="s">
        <v>2397</v>
      </c>
      <c r="F128" s="208" t="s">
        <v>2398</v>
      </c>
      <c r="G128" s="209" t="s">
        <v>394</v>
      </c>
      <c r="H128" s="210">
        <v>0.222</v>
      </c>
      <c r="I128" s="211"/>
      <c r="J128" s="212">
        <f>ROUND(I128*H128,2)</f>
        <v>0</v>
      </c>
      <c r="K128" s="208" t="s">
        <v>320</v>
      </c>
      <c r="L128" s="62"/>
      <c r="M128" s="213" t="s">
        <v>21</v>
      </c>
      <c r="N128" s="214" t="s">
        <v>41</v>
      </c>
      <c r="O128" s="43"/>
      <c r="P128" s="215">
        <f>O128*H128</f>
        <v>0</v>
      </c>
      <c r="Q128" s="215">
        <v>1.09</v>
      </c>
      <c r="R128" s="215">
        <f>Q128*H128</f>
        <v>0.24198000000000003</v>
      </c>
      <c r="S128" s="215">
        <v>0</v>
      </c>
      <c r="T128" s="216">
        <f>S128*H128</f>
        <v>0</v>
      </c>
      <c r="AR128" s="25" t="s">
        <v>321</v>
      </c>
      <c r="AT128" s="25" t="s">
        <v>316</v>
      </c>
      <c r="AU128" s="25" t="s">
        <v>79</v>
      </c>
      <c r="AY128" s="25" t="s">
        <v>314</v>
      </c>
      <c r="BE128" s="217">
        <f>IF(N128="základní",J128,0)</f>
        <v>0</v>
      </c>
      <c r="BF128" s="217">
        <f>IF(N128="snížená",J128,0)</f>
        <v>0</v>
      </c>
      <c r="BG128" s="217">
        <f>IF(N128="zákl. přenesená",J128,0)</f>
        <v>0</v>
      </c>
      <c r="BH128" s="217">
        <f>IF(N128="sníž. přenesená",J128,0)</f>
        <v>0</v>
      </c>
      <c r="BI128" s="217">
        <f>IF(N128="nulová",J128,0)</f>
        <v>0</v>
      </c>
      <c r="BJ128" s="25" t="s">
        <v>77</v>
      </c>
      <c r="BK128" s="217">
        <f>ROUND(I128*H128,2)</f>
        <v>0</v>
      </c>
      <c r="BL128" s="25" t="s">
        <v>321</v>
      </c>
      <c r="BM128" s="25" t="s">
        <v>2399</v>
      </c>
    </row>
    <row r="129" spans="2:47" s="1" customFormat="1" ht="27">
      <c r="B129" s="42"/>
      <c r="C129" s="64"/>
      <c r="D129" s="218" t="s">
        <v>323</v>
      </c>
      <c r="E129" s="64"/>
      <c r="F129" s="219" t="s">
        <v>2400</v>
      </c>
      <c r="G129" s="64"/>
      <c r="H129" s="64"/>
      <c r="I129" s="175"/>
      <c r="J129" s="64"/>
      <c r="K129" s="64"/>
      <c r="L129" s="62"/>
      <c r="M129" s="220"/>
      <c r="N129" s="43"/>
      <c r="O129" s="43"/>
      <c r="P129" s="43"/>
      <c r="Q129" s="43"/>
      <c r="R129" s="43"/>
      <c r="S129" s="43"/>
      <c r="T129" s="79"/>
      <c r="AT129" s="25" t="s">
        <v>323</v>
      </c>
      <c r="AU129" s="25" t="s">
        <v>79</v>
      </c>
    </row>
    <row r="130" spans="2:51" s="12" customFormat="1" ht="13.5">
      <c r="B130" s="221"/>
      <c r="C130" s="222"/>
      <c r="D130" s="218" t="s">
        <v>325</v>
      </c>
      <c r="E130" s="223" t="s">
        <v>21</v>
      </c>
      <c r="F130" s="224" t="s">
        <v>2401</v>
      </c>
      <c r="G130" s="222"/>
      <c r="H130" s="225">
        <v>0.222</v>
      </c>
      <c r="I130" s="226"/>
      <c r="J130" s="222"/>
      <c r="K130" s="222"/>
      <c r="L130" s="227"/>
      <c r="M130" s="228"/>
      <c r="N130" s="229"/>
      <c r="O130" s="229"/>
      <c r="P130" s="229"/>
      <c r="Q130" s="229"/>
      <c r="R130" s="229"/>
      <c r="S130" s="229"/>
      <c r="T130" s="230"/>
      <c r="AT130" s="231" t="s">
        <v>325</v>
      </c>
      <c r="AU130" s="231" t="s">
        <v>79</v>
      </c>
      <c r="AV130" s="12" t="s">
        <v>79</v>
      </c>
      <c r="AW130" s="12" t="s">
        <v>34</v>
      </c>
      <c r="AX130" s="12" t="s">
        <v>77</v>
      </c>
      <c r="AY130" s="231" t="s">
        <v>314</v>
      </c>
    </row>
    <row r="131" spans="2:65" s="1" customFormat="1" ht="23.1" customHeight="1">
      <c r="B131" s="42"/>
      <c r="C131" s="206" t="s">
        <v>376</v>
      </c>
      <c r="D131" s="206" t="s">
        <v>316</v>
      </c>
      <c r="E131" s="207" t="s">
        <v>2402</v>
      </c>
      <c r="F131" s="208" t="s">
        <v>2403</v>
      </c>
      <c r="G131" s="209" t="s">
        <v>394</v>
      </c>
      <c r="H131" s="210">
        <v>0.072</v>
      </c>
      <c r="I131" s="211"/>
      <c r="J131" s="212">
        <f>ROUND(I131*H131,2)</f>
        <v>0</v>
      </c>
      <c r="K131" s="208" t="s">
        <v>320</v>
      </c>
      <c r="L131" s="62"/>
      <c r="M131" s="213" t="s">
        <v>21</v>
      </c>
      <c r="N131" s="214" t="s">
        <v>41</v>
      </c>
      <c r="O131" s="43"/>
      <c r="P131" s="215">
        <f>O131*H131</f>
        <v>0</v>
      </c>
      <c r="Q131" s="215">
        <v>1.09</v>
      </c>
      <c r="R131" s="215">
        <f>Q131*H131</f>
        <v>0.07848</v>
      </c>
      <c r="S131" s="215">
        <v>0</v>
      </c>
      <c r="T131" s="216">
        <f>S131*H131</f>
        <v>0</v>
      </c>
      <c r="AR131" s="25" t="s">
        <v>321</v>
      </c>
      <c r="AT131" s="25" t="s">
        <v>316</v>
      </c>
      <c r="AU131" s="25" t="s">
        <v>79</v>
      </c>
      <c r="AY131" s="25" t="s">
        <v>314</v>
      </c>
      <c r="BE131" s="217">
        <f>IF(N131="základní",J131,0)</f>
        <v>0</v>
      </c>
      <c r="BF131" s="217">
        <f>IF(N131="snížená",J131,0)</f>
        <v>0</v>
      </c>
      <c r="BG131" s="217">
        <f>IF(N131="zákl. přenesená",J131,0)</f>
        <v>0</v>
      </c>
      <c r="BH131" s="217">
        <f>IF(N131="sníž. přenesená",J131,0)</f>
        <v>0</v>
      </c>
      <c r="BI131" s="217">
        <f>IF(N131="nulová",J131,0)</f>
        <v>0</v>
      </c>
      <c r="BJ131" s="25" t="s">
        <v>77</v>
      </c>
      <c r="BK131" s="217">
        <f>ROUND(I131*H131,2)</f>
        <v>0</v>
      </c>
      <c r="BL131" s="25" t="s">
        <v>321</v>
      </c>
      <c r="BM131" s="25" t="s">
        <v>2404</v>
      </c>
    </row>
    <row r="132" spans="2:47" s="1" customFormat="1" ht="27">
      <c r="B132" s="42"/>
      <c r="C132" s="64"/>
      <c r="D132" s="218" t="s">
        <v>323</v>
      </c>
      <c r="E132" s="64"/>
      <c r="F132" s="219" t="s">
        <v>2405</v>
      </c>
      <c r="G132" s="64"/>
      <c r="H132" s="64"/>
      <c r="I132" s="175"/>
      <c r="J132" s="64"/>
      <c r="K132" s="64"/>
      <c r="L132" s="62"/>
      <c r="M132" s="220"/>
      <c r="N132" s="43"/>
      <c r="O132" s="43"/>
      <c r="P132" s="43"/>
      <c r="Q132" s="43"/>
      <c r="R132" s="43"/>
      <c r="S132" s="43"/>
      <c r="T132" s="79"/>
      <c r="AT132" s="25" t="s">
        <v>323</v>
      </c>
      <c r="AU132" s="25" t="s">
        <v>79</v>
      </c>
    </row>
    <row r="133" spans="2:51" s="12" customFormat="1" ht="13.5">
      <c r="B133" s="221"/>
      <c r="C133" s="222"/>
      <c r="D133" s="218" t="s">
        <v>325</v>
      </c>
      <c r="E133" s="223" t="s">
        <v>21</v>
      </c>
      <c r="F133" s="224" t="s">
        <v>2406</v>
      </c>
      <c r="G133" s="222"/>
      <c r="H133" s="225">
        <v>0.072</v>
      </c>
      <c r="I133" s="226"/>
      <c r="J133" s="222"/>
      <c r="K133" s="222"/>
      <c r="L133" s="227"/>
      <c r="M133" s="228"/>
      <c r="N133" s="229"/>
      <c r="O133" s="229"/>
      <c r="P133" s="229"/>
      <c r="Q133" s="229"/>
      <c r="R133" s="229"/>
      <c r="S133" s="229"/>
      <c r="T133" s="230"/>
      <c r="AT133" s="231" t="s">
        <v>325</v>
      </c>
      <c r="AU133" s="231" t="s">
        <v>79</v>
      </c>
      <c r="AV133" s="12" t="s">
        <v>79</v>
      </c>
      <c r="AW133" s="12" t="s">
        <v>34</v>
      </c>
      <c r="AX133" s="12" t="s">
        <v>77</v>
      </c>
      <c r="AY133" s="231" t="s">
        <v>314</v>
      </c>
    </row>
    <row r="134" spans="2:65" s="1" customFormat="1" ht="23.1" customHeight="1">
      <c r="B134" s="42"/>
      <c r="C134" s="206" t="s">
        <v>382</v>
      </c>
      <c r="D134" s="206" t="s">
        <v>316</v>
      </c>
      <c r="E134" s="207" t="s">
        <v>2407</v>
      </c>
      <c r="F134" s="208" t="s">
        <v>2408</v>
      </c>
      <c r="G134" s="209" t="s">
        <v>349</v>
      </c>
      <c r="H134" s="210">
        <v>1.605</v>
      </c>
      <c r="I134" s="211"/>
      <c r="J134" s="212">
        <f>ROUND(I134*H134,2)</f>
        <v>0</v>
      </c>
      <c r="K134" s="208" t="s">
        <v>320</v>
      </c>
      <c r="L134" s="62"/>
      <c r="M134" s="213" t="s">
        <v>21</v>
      </c>
      <c r="N134" s="214" t="s">
        <v>41</v>
      </c>
      <c r="O134" s="43"/>
      <c r="P134" s="215">
        <f>O134*H134</f>
        <v>0</v>
      </c>
      <c r="Q134" s="215">
        <v>0.00079</v>
      </c>
      <c r="R134" s="215">
        <f>Q134*H134</f>
        <v>0.0012679500000000001</v>
      </c>
      <c r="S134" s="215">
        <v>0</v>
      </c>
      <c r="T134" s="216">
        <f>S134*H134</f>
        <v>0</v>
      </c>
      <c r="AR134" s="25" t="s">
        <v>321</v>
      </c>
      <c r="AT134" s="25" t="s">
        <v>316</v>
      </c>
      <c r="AU134" s="25" t="s">
        <v>79</v>
      </c>
      <c r="AY134" s="25" t="s">
        <v>314</v>
      </c>
      <c r="BE134" s="217">
        <f>IF(N134="základní",J134,0)</f>
        <v>0</v>
      </c>
      <c r="BF134" s="217">
        <f>IF(N134="snížená",J134,0)</f>
        <v>0</v>
      </c>
      <c r="BG134" s="217">
        <f>IF(N134="zákl. přenesená",J134,0)</f>
        <v>0</v>
      </c>
      <c r="BH134" s="217">
        <f>IF(N134="sníž. přenesená",J134,0)</f>
        <v>0</v>
      </c>
      <c r="BI134" s="217">
        <f>IF(N134="nulová",J134,0)</f>
        <v>0</v>
      </c>
      <c r="BJ134" s="25" t="s">
        <v>77</v>
      </c>
      <c r="BK134" s="217">
        <f>ROUND(I134*H134,2)</f>
        <v>0</v>
      </c>
      <c r="BL134" s="25" t="s">
        <v>321</v>
      </c>
      <c r="BM134" s="25" t="s">
        <v>2409</v>
      </c>
    </row>
    <row r="135" spans="2:47" s="1" customFormat="1" ht="27">
      <c r="B135" s="42"/>
      <c r="C135" s="64"/>
      <c r="D135" s="218" t="s">
        <v>323</v>
      </c>
      <c r="E135" s="64"/>
      <c r="F135" s="219" t="s">
        <v>2410</v>
      </c>
      <c r="G135" s="64"/>
      <c r="H135" s="64"/>
      <c r="I135" s="175"/>
      <c r="J135" s="64"/>
      <c r="K135" s="64"/>
      <c r="L135" s="62"/>
      <c r="M135" s="220"/>
      <c r="N135" s="43"/>
      <c r="O135" s="43"/>
      <c r="P135" s="43"/>
      <c r="Q135" s="43"/>
      <c r="R135" s="43"/>
      <c r="S135" s="43"/>
      <c r="T135" s="79"/>
      <c r="AT135" s="25" t="s">
        <v>323</v>
      </c>
      <c r="AU135" s="25" t="s">
        <v>79</v>
      </c>
    </row>
    <row r="136" spans="2:51" s="12" customFormat="1" ht="13.5">
      <c r="B136" s="221"/>
      <c r="C136" s="222"/>
      <c r="D136" s="218" t="s">
        <v>325</v>
      </c>
      <c r="E136" s="223" t="s">
        <v>21</v>
      </c>
      <c r="F136" s="224" t="s">
        <v>2411</v>
      </c>
      <c r="G136" s="222"/>
      <c r="H136" s="225">
        <v>1.605</v>
      </c>
      <c r="I136" s="226"/>
      <c r="J136" s="222"/>
      <c r="K136" s="222"/>
      <c r="L136" s="227"/>
      <c r="M136" s="228"/>
      <c r="N136" s="229"/>
      <c r="O136" s="229"/>
      <c r="P136" s="229"/>
      <c r="Q136" s="229"/>
      <c r="R136" s="229"/>
      <c r="S136" s="229"/>
      <c r="T136" s="230"/>
      <c r="AT136" s="231" t="s">
        <v>325</v>
      </c>
      <c r="AU136" s="231" t="s">
        <v>79</v>
      </c>
      <c r="AV136" s="12" t="s">
        <v>79</v>
      </c>
      <c r="AW136" s="12" t="s">
        <v>34</v>
      </c>
      <c r="AX136" s="12" t="s">
        <v>77</v>
      </c>
      <c r="AY136" s="231" t="s">
        <v>314</v>
      </c>
    </row>
    <row r="137" spans="2:65" s="1" customFormat="1" ht="23.1" customHeight="1">
      <c r="B137" s="42"/>
      <c r="C137" s="206" t="s">
        <v>387</v>
      </c>
      <c r="D137" s="206" t="s">
        <v>316</v>
      </c>
      <c r="E137" s="207" t="s">
        <v>2412</v>
      </c>
      <c r="F137" s="208" t="s">
        <v>2413</v>
      </c>
      <c r="G137" s="209" t="s">
        <v>349</v>
      </c>
      <c r="H137" s="210">
        <v>60.208</v>
      </c>
      <c r="I137" s="211"/>
      <c r="J137" s="212">
        <f>ROUND(I137*H137,2)</f>
        <v>0</v>
      </c>
      <c r="K137" s="208" t="s">
        <v>320</v>
      </c>
      <c r="L137" s="62"/>
      <c r="M137" s="213" t="s">
        <v>21</v>
      </c>
      <c r="N137" s="214" t="s">
        <v>41</v>
      </c>
      <c r="O137" s="43"/>
      <c r="P137" s="215">
        <f>O137*H137</f>
        <v>0</v>
      </c>
      <c r="Q137" s="215">
        <v>0.02857</v>
      </c>
      <c r="R137" s="215">
        <f>Q137*H137</f>
        <v>1.72014256</v>
      </c>
      <c r="S137" s="215">
        <v>0</v>
      </c>
      <c r="T137" s="216">
        <f>S137*H137</f>
        <v>0</v>
      </c>
      <c r="AR137" s="25" t="s">
        <v>321</v>
      </c>
      <c r="AT137" s="25" t="s">
        <v>316</v>
      </c>
      <c r="AU137" s="25" t="s">
        <v>79</v>
      </c>
      <c r="AY137" s="25" t="s">
        <v>314</v>
      </c>
      <c r="BE137" s="217">
        <f>IF(N137="základní",J137,0)</f>
        <v>0</v>
      </c>
      <c r="BF137" s="217">
        <f>IF(N137="snížená",J137,0)</f>
        <v>0</v>
      </c>
      <c r="BG137" s="217">
        <f>IF(N137="zákl. přenesená",J137,0)</f>
        <v>0</v>
      </c>
      <c r="BH137" s="217">
        <f>IF(N137="sníž. přenesená",J137,0)</f>
        <v>0</v>
      </c>
      <c r="BI137" s="217">
        <f>IF(N137="nulová",J137,0)</f>
        <v>0</v>
      </c>
      <c r="BJ137" s="25" t="s">
        <v>77</v>
      </c>
      <c r="BK137" s="217">
        <f>ROUND(I137*H137,2)</f>
        <v>0</v>
      </c>
      <c r="BL137" s="25" t="s">
        <v>321</v>
      </c>
      <c r="BM137" s="25" t="s">
        <v>2414</v>
      </c>
    </row>
    <row r="138" spans="2:47" s="1" customFormat="1" ht="27">
      <c r="B138" s="42"/>
      <c r="C138" s="64"/>
      <c r="D138" s="218" t="s">
        <v>323</v>
      </c>
      <c r="E138" s="64"/>
      <c r="F138" s="219" t="s">
        <v>2415</v>
      </c>
      <c r="G138" s="64"/>
      <c r="H138" s="64"/>
      <c r="I138" s="175"/>
      <c r="J138" s="64"/>
      <c r="K138" s="64"/>
      <c r="L138" s="62"/>
      <c r="M138" s="220"/>
      <c r="N138" s="43"/>
      <c r="O138" s="43"/>
      <c r="P138" s="43"/>
      <c r="Q138" s="43"/>
      <c r="R138" s="43"/>
      <c r="S138" s="43"/>
      <c r="T138" s="79"/>
      <c r="AT138" s="25" t="s">
        <v>323</v>
      </c>
      <c r="AU138" s="25" t="s">
        <v>79</v>
      </c>
    </row>
    <row r="139" spans="2:51" s="12" customFormat="1" ht="13.5">
      <c r="B139" s="221"/>
      <c r="C139" s="222"/>
      <c r="D139" s="218" t="s">
        <v>325</v>
      </c>
      <c r="E139" s="223" t="s">
        <v>21</v>
      </c>
      <c r="F139" s="224" t="s">
        <v>2020</v>
      </c>
      <c r="G139" s="222"/>
      <c r="H139" s="225">
        <v>60.208</v>
      </c>
      <c r="I139" s="226"/>
      <c r="J139" s="222"/>
      <c r="K139" s="222"/>
      <c r="L139" s="227"/>
      <c r="M139" s="228"/>
      <c r="N139" s="229"/>
      <c r="O139" s="229"/>
      <c r="P139" s="229"/>
      <c r="Q139" s="229"/>
      <c r="R139" s="229"/>
      <c r="S139" s="229"/>
      <c r="T139" s="230"/>
      <c r="AT139" s="231" t="s">
        <v>325</v>
      </c>
      <c r="AU139" s="231" t="s">
        <v>79</v>
      </c>
      <c r="AV139" s="12" t="s">
        <v>79</v>
      </c>
      <c r="AW139" s="12" t="s">
        <v>34</v>
      </c>
      <c r="AX139" s="12" t="s">
        <v>77</v>
      </c>
      <c r="AY139" s="231" t="s">
        <v>314</v>
      </c>
    </row>
    <row r="140" spans="2:65" s="1" customFormat="1" ht="23.1" customHeight="1">
      <c r="B140" s="42"/>
      <c r="C140" s="206" t="s">
        <v>391</v>
      </c>
      <c r="D140" s="206" t="s">
        <v>316</v>
      </c>
      <c r="E140" s="207" t="s">
        <v>2416</v>
      </c>
      <c r="F140" s="208" t="s">
        <v>2417</v>
      </c>
      <c r="G140" s="209" t="s">
        <v>349</v>
      </c>
      <c r="H140" s="210">
        <v>3.75</v>
      </c>
      <c r="I140" s="211"/>
      <c r="J140" s="212">
        <f>ROUND(I140*H140,2)</f>
        <v>0</v>
      </c>
      <c r="K140" s="208" t="s">
        <v>320</v>
      </c>
      <c r="L140" s="62"/>
      <c r="M140" s="213" t="s">
        <v>21</v>
      </c>
      <c r="N140" s="214" t="s">
        <v>41</v>
      </c>
      <c r="O140" s="43"/>
      <c r="P140" s="215">
        <f>O140*H140</f>
        <v>0</v>
      </c>
      <c r="Q140" s="215">
        <v>0.17818</v>
      </c>
      <c r="R140" s="215">
        <f>Q140*H140</f>
        <v>0.668175</v>
      </c>
      <c r="S140" s="215">
        <v>0</v>
      </c>
      <c r="T140" s="216">
        <f>S140*H140</f>
        <v>0</v>
      </c>
      <c r="AR140" s="25" t="s">
        <v>321</v>
      </c>
      <c r="AT140" s="25" t="s">
        <v>316</v>
      </c>
      <c r="AU140" s="25" t="s">
        <v>79</v>
      </c>
      <c r="AY140" s="25" t="s">
        <v>314</v>
      </c>
      <c r="BE140" s="217">
        <f>IF(N140="základní",J140,0)</f>
        <v>0</v>
      </c>
      <c r="BF140" s="217">
        <f>IF(N140="snížená",J140,0)</f>
        <v>0</v>
      </c>
      <c r="BG140" s="217">
        <f>IF(N140="zákl. přenesená",J140,0)</f>
        <v>0</v>
      </c>
      <c r="BH140" s="217">
        <f>IF(N140="sníž. přenesená",J140,0)</f>
        <v>0</v>
      </c>
      <c r="BI140" s="217">
        <f>IF(N140="nulová",J140,0)</f>
        <v>0</v>
      </c>
      <c r="BJ140" s="25" t="s">
        <v>77</v>
      </c>
      <c r="BK140" s="217">
        <f>ROUND(I140*H140,2)</f>
        <v>0</v>
      </c>
      <c r="BL140" s="25" t="s">
        <v>321</v>
      </c>
      <c r="BM140" s="25" t="s">
        <v>2418</v>
      </c>
    </row>
    <row r="141" spans="2:47" s="1" customFormat="1" ht="27">
      <c r="B141" s="42"/>
      <c r="C141" s="64"/>
      <c r="D141" s="218" t="s">
        <v>323</v>
      </c>
      <c r="E141" s="64"/>
      <c r="F141" s="219" t="s">
        <v>2419</v>
      </c>
      <c r="G141" s="64"/>
      <c r="H141" s="64"/>
      <c r="I141" s="175"/>
      <c r="J141" s="64"/>
      <c r="K141" s="64"/>
      <c r="L141" s="62"/>
      <c r="M141" s="220"/>
      <c r="N141" s="43"/>
      <c r="O141" s="43"/>
      <c r="P141" s="43"/>
      <c r="Q141" s="43"/>
      <c r="R141" s="43"/>
      <c r="S141" s="43"/>
      <c r="T141" s="79"/>
      <c r="AT141" s="25" t="s">
        <v>323</v>
      </c>
      <c r="AU141" s="25" t="s">
        <v>79</v>
      </c>
    </row>
    <row r="142" spans="2:51" s="12" customFormat="1" ht="13.5">
      <c r="B142" s="221"/>
      <c r="C142" s="222"/>
      <c r="D142" s="218" t="s">
        <v>325</v>
      </c>
      <c r="E142" s="223" t="s">
        <v>21</v>
      </c>
      <c r="F142" s="224" t="s">
        <v>2420</v>
      </c>
      <c r="G142" s="222"/>
      <c r="H142" s="225">
        <v>3.75</v>
      </c>
      <c r="I142" s="226"/>
      <c r="J142" s="222"/>
      <c r="K142" s="222"/>
      <c r="L142" s="227"/>
      <c r="M142" s="228"/>
      <c r="N142" s="229"/>
      <c r="O142" s="229"/>
      <c r="P142" s="229"/>
      <c r="Q142" s="229"/>
      <c r="R142" s="229"/>
      <c r="S142" s="229"/>
      <c r="T142" s="230"/>
      <c r="AT142" s="231" t="s">
        <v>325</v>
      </c>
      <c r="AU142" s="231" t="s">
        <v>79</v>
      </c>
      <c r="AV142" s="12" t="s">
        <v>79</v>
      </c>
      <c r="AW142" s="12" t="s">
        <v>34</v>
      </c>
      <c r="AX142" s="12" t="s">
        <v>77</v>
      </c>
      <c r="AY142" s="231" t="s">
        <v>314</v>
      </c>
    </row>
    <row r="143" spans="2:65" s="1" customFormat="1" ht="23.1" customHeight="1">
      <c r="B143" s="42"/>
      <c r="C143" s="206" t="s">
        <v>398</v>
      </c>
      <c r="D143" s="206" t="s">
        <v>316</v>
      </c>
      <c r="E143" s="207" t="s">
        <v>2421</v>
      </c>
      <c r="F143" s="208" t="s">
        <v>2422</v>
      </c>
      <c r="G143" s="209" t="s">
        <v>349</v>
      </c>
      <c r="H143" s="210">
        <v>15.895</v>
      </c>
      <c r="I143" s="211"/>
      <c r="J143" s="212">
        <f>ROUND(I143*H143,2)</f>
        <v>0</v>
      </c>
      <c r="K143" s="208" t="s">
        <v>320</v>
      </c>
      <c r="L143" s="62"/>
      <c r="M143" s="213" t="s">
        <v>21</v>
      </c>
      <c r="N143" s="214" t="s">
        <v>41</v>
      </c>
      <c r="O143" s="43"/>
      <c r="P143" s="215">
        <f>O143*H143</f>
        <v>0</v>
      </c>
      <c r="Q143" s="215">
        <v>0.00841</v>
      </c>
      <c r="R143" s="215">
        <f>Q143*H143</f>
        <v>0.13367695000000002</v>
      </c>
      <c r="S143" s="215">
        <v>0</v>
      </c>
      <c r="T143" s="216">
        <f>S143*H143</f>
        <v>0</v>
      </c>
      <c r="AR143" s="25" t="s">
        <v>321</v>
      </c>
      <c r="AT143" s="25" t="s">
        <v>316</v>
      </c>
      <c r="AU143" s="25" t="s">
        <v>79</v>
      </c>
      <c r="AY143" s="25" t="s">
        <v>314</v>
      </c>
      <c r="BE143" s="217">
        <f>IF(N143="základní",J143,0)</f>
        <v>0</v>
      </c>
      <c r="BF143" s="217">
        <f>IF(N143="snížená",J143,0)</f>
        <v>0</v>
      </c>
      <c r="BG143" s="217">
        <f>IF(N143="zákl. přenesená",J143,0)</f>
        <v>0</v>
      </c>
      <c r="BH143" s="217">
        <f>IF(N143="sníž. přenesená",J143,0)</f>
        <v>0</v>
      </c>
      <c r="BI143" s="217">
        <f>IF(N143="nulová",J143,0)</f>
        <v>0</v>
      </c>
      <c r="BJ143" s="25" t="s">
        <v>77</v>
      </c>
      <c r="BK143" s="217">
        <f>ROUND(I143*H143,2)</f>
        <v>0</v>
      </c>
      <c r="BL143" s="25" t="s">
        <v>321</v>
      </c>
      <c r="BM143" s="25" t="s">
        <v>2423</v>
      </c>
    </row>
    <row r="144" spans="2:47" s="1" customFormat="1" ht="27">
      <c r="B144" s="42"/>
      <c r="C144" s="64"/>
      <c r="D144" s="218" t="s">
        <v>323</v>
      </c>
      <c r="E144" s="64"/>
      <c r="F144" s="219" t="s">
        <v>2424</v>
      </c>
      <c r="G144" s="64"/>
      <c r="H144" s="64"/>
      <c r="I144" s="175"/>
      <c r="J144" s="64"/>
      <c r="K144" s="64"/>
      <c r="L144" s="62"/>
      <c r="M144" s="220"/>
      <c r="N144" s="43"/>
      <c r="O144" s="43"/>
      <c r="P144" s="43"/>
      <c r="Q144" s="43"/>
      <c r="R144" s="43"/>
      <c r="S144" s="43"/>
      <c r="T144" s="79"/>
      <c r="AT144" s="25" t="s">
        <v>323</v>
      </c>
      <c r="AU144" s="25" t="s">
        <v>79</v>
      </c>
    </row>
    <row r="145" spans="2:51" s="12" customFormat="1" ht="13.5">
      <c r="B145" s="221"/>
      <c r="C145" s="222"/>
      <c r="D145" s="218" t="s">
        <v>325</v>
      </c>
      <c r="E145" s="223" t="s">
        <v>21</v>
      </c>
      <c r="F145" s="224" t="s">
        <v>2425</v>
      </c>
      <c r="G145" s="222"/>
      <c r="H145" s="225">
        <v>15.895</v>
      </c>
      <c r="I145" s="226"/>
      <c r="J145" s="222"/>
      <c r="K145" s="222"/>
      <c r="L145" s="227"/>
      <c r="M145" s="228"/>
      <c r="N145" s="229"/>
      <c r="O145" s="229"/>
      <c r="P145" s="229"/>
      <c r="Q145" s="229"/>
      <c r="R145" s="229"/>
      <c r="S145" s="229"/>
      <c r="T145" s="230"/>
      <c r="AT145" s="231" t="s">
        <v>325</v>
      </c>
      <c r="AU145" s="231" t="s">
        <v>79</v>
      </c>
      <c r="AV145" s="12" t="s">
        <v>79</v>
      </c>
      <c r="AW145" s="12" t="s">
        <v>34</v>
      </c>
      <c r="AX145" s="12" t="s">
        <v>77</v>
      </c>
      <c r="AY145" s="231" t="s">
        <v>314</v>
      </c>
    </row>
    <row r="146" spans="2:63" s="11" customFormat="1" ht="29.85" customHeight="1">
      <c r="B146" s="190"/>
      <c r="C146" s="191"/>
      <c r="D146" s="192" t="s">
        <v>69</v>
      </c>
      <c r="E146" s="204" t="s">
        <v>355</v>
      </c>
      <c r="F146" s="204" t="s">
        <v>651</v>
      </c>
      <c r="G146" s="191"/>
      <c r="H146" s="191"/>
      <c r="I146" s="194"/>
      <c r="J146" s="205">
        <f>BK146</f>
        <v>0</v>
      </c>
      <c r="K146" s="191"/>
      <c r="L146" s="196"/>
      <c r="M146" s="197"/>
      <c r="N146" s="198"/>
      <c r="O146" s="198"/>
      <c r="P146" s="199">
        <f>SUM(P147:P255)</f>
        <v>0</v>
      </c>
      <c r="Q146" s="198"/>
      <c r="R146" s="199">
        <f>SUM(R147:R255)</f>
        <v>52.69941015000001</v>
      </c>
      <c r="S146" s="198"/>
      <c r="T146" s="200">
        <f>SUM(T147:T255)</f>
        <v>0</v>
      </c>
      <c r="AR146" s="201" t="s">
        <v>77</v>
      </c>
      <c r="AT146" s="202" t="s">
        <v>69</v>
      </c>
      <c r="AU146" s="202" t="s">
        <v>77</v>
      </c>
      <c r="AY146" s="201" t="s">
        <v>314</v>
      </c>
      <c r="BK146" s="203">
        <f>SUM(BK147:BK255)</f>
        <v>0</v>
      </c>
    </row>
    <row r="147" spans="2:65" s="1" customFormat="1" ht="23.1" customHeight="1">
      <c r="B147" s="42"/>
      <c r="C147" s="206" t="s">
        <v>10</v>
      </c>
      <c r="D147" s="206" t="s">
        <v>316</v>
      </c>
      <c r="E147" s="207" t="s">
        <v>2426</v>
      </c>
      <c r="F147" s="208" t="s">
        <v>2427</v>
      </c>
      <c r="G147" s="209" t="s">
        <v>349</v>
      </c>
      <c r="H147" s="210">
        <v>171.699</v>
      </c>
      <c r="I147" s="211"/>
      <c r="J147" s="212">
        <f>ROUND(I147*H147,2)</f>
        <v>0</v>
      </c>
      <c r="K147" s="208" t="s">
        <v>320</v>
      </c>
      <c r="L147" s="62"/>
      <c r="M147" s="213" t="s">
        <v>21</v>
      </c>
      <c r="N147" s="214" t="s">
        <v>41</v>
      </c>
      <c r="O147" s="43"/>
      <c r="P147" s="215">
        <f>O147*H147</f>
        <v>0</v>
      </c>
      <c r="Q147" s="215">
        <v>0.017</v>
      </c>
      <c r="R147" s="215">
        <f>Q147*H147</f>
        <v>2.9188830000000006</v>
      </c>
      <c r="S147" s="215">
        <v>0</v>
      </c>
      <c r="T147" s="216">
        <f>S147*H147</f>
        <v>0</v>
      </c>
      <c r="AR147" s="25" t="s">
        <v>321</v>
      </c>
      <c r="AT147" s="25" t="s">
        <v>316</v>
      </c>
      <c r="AU147" s="25" t="s">
        <v>79</v>
      </c>
      <c r="AY147" s="25" t="s">
        <v>314</v>
      </c>
      <c r="BE147" s="217">
        <f>IF(N147="základní",J147,0)</f>
        <v>0</v>
      </c>
      <c r="BF147" s="217">
        <f>IF(N147="snížená",J147,0)</f>
        <v>0</v>
      </c>
      <c r="BG147" s="217">
        <f>IF(N147="zákl. přenesená",J147,0)</f>
        <v>0</v>
      </c>
      <c r="BH147" s="217">
        <f>IF(N147="sníž. přenesená",J147,0)</f>
        <v>0</v>
      </c>
      <c r="BI147" s="217">
        <f>IF(N147="nulová",J147,0)</f>
        <v>0</v>
      </c>
      <c r="BJ147" s="25" t="s">
        <v>77</v>
      </c>
      <c r="BK147" s="217">
        <f>ROUND(I147*H147,2)</f>
        <v>0</v>
      </c>
      <c r="BL147" s="25" t="s">
        <v>321</v>
      </c>
      <c r="BM147" s="25" t="s">
        <v>2428</v>
      </c>
    </row>
    <row r="148" spans="2:47" s="1" customFormat="1" ht="40.5">
      <c r="B148" s="42"/>
      <c r="C148" s="64"/>
      <c r="D148" s="218" t="s">
        <v>323</v>
      </c>
      <c r="E148" s="64"/>
      <c r="F148" s="219" t="s">
        <v>2429</v>
      </c>
      <c r="G148" s="64"/>
      <c r="H148" s="64"/>
      <c r="I148" s="175"/>
      <c r="J148" s="64"/>
      <c r="K148" s="64"/>
      <c r="L148" s="62"/>
      <c r="M148" s="220"/>
      <c r="N148" s="43"/>
      <c r="O148" s="43"/>
      <c r="P148" s="43"/>
      <c r="Q148" s="43"/>
      <c r="R148" s="43"/>
      <c r="S148" s="43"/>
      <c r="T148" s="79"/>
      <c r="AT148" s="25" t="s">
        <v>323</v>
      </c>
      <c r="AU148" s="25" t="s">
        <v>79</v>
      </c>
    </row>
    <row r="149" spans="2:51" s="12" customFormat="1" ht="13.5">
      <c r="B149" s="221"/>
      <c r="C149" s="222"/>
      <c r="D149" s="218" t="s">
        <v>325</v>
      </c>
      <c r="E149" s="223" t="s">
        <v>21</v>
      </c>
      <c r="F149" s="224" t="s">
        <v>253</v>
      </c>
      <c r="G149" s="222"/>
      <c r="H149" s="225">
        <v>171.699</v>
      </c>
      <c r="I149" s="226"/>
      <c r="J149" s="222"/>
      <c r="K149" s="222"/>
      <c r="L149" s="227"/>
      <c r="M149" s="228"/>
      <c r="N149" s="229"/>
      <c r="O149" s="229"/>
      <c r="P149" s="229"/>
      <c r="Q149" s="229"/>
      <c r="R149" s="229"/>
      <c r="S149" s="229"/>
      <c r="T149" s="230"/>
      <c r="AT149" s="231" t="s">
        <v>325</v>
      </c>
      <c r="AU149" s="231" t="s">
        <v>79</v>
      </c>
      <c r="AV149" s="12" t="s">
        <v>79</v>
      </c>
      <c r="AW149" s="12" t="s">
        <v>34</v>
      </c>
      <c r="AX149" s="12" t="s">
        <v>77</v>
      </c>
      <c r="AY149" s="231" t="s">
        <v>314</v>
      </c>
    </row>
    <row r="150" spans="2:65" s="1" customFormat="1" ht="23.1" customHeight="1">
      <c r="B150" s="42"/>
      <c r="C150" s="206" t="s">
        <v>414</v>
      </c>
      <c r="D150" s="206" t="s">
        <v>316</v>
      </c>
      <c r="E150" s="207" t="s">
        <v>653</v>
      </c>
      <c r="F150" s="208" t="s">
        <v>654</v>
      </c>
      <c r="G150" s="209" t="s">
        <v>349</v>
      </c>
      <c r="H150" s="210">
        <v>92.625</v>
      </c>
      <c r="I150" s="211"/>
      <c r="J150" s="212">
        <f>ROUND(I150*H150,2)</f>
        <v>0</v>
      </c>
      <c r="K150" s="208" t="s">
        <v>320</v>
      </c>
      <c r="L150" s="62"/>
      <c r="M150" s="213" t="s">
        <v>21</v>
      </c>
      <c r="N150" s="214" t="s">
        <v>41</v>
      </c>
      <c r="O150" s="43"/>
      <c r="P150" s="215">
        <f>O150*H150</f>
        <v>0</v>
      </c>
      <c r="Q150" s="215">
        <v>0.01838</v>
      </c>
      <c r="R150" s="215">
        <f>Q150*H150</f>
        <v>1.7024475000000001</v>
      </c>
      <c r="S150" s="215">
        <v>0</v>
      </c>
      <c r="T150" s="216">
        <f>S150*H150</f>
        <v>0</v>
      </c>
      <c r="AR150" s="25" t="s">
        <v>321</v>
      </c>
      <c r="AT150" s="25" t="s">
        <v>316</v>
      </c>
      <c r="AU150" s="25" t="s">
        <v>79</v>
      </c>
      <c r="AY150" s="25" t="s">
        <v>314</v>
      </c>
      <c r="BE150" s="217">
        <f>IF(N150="základní",J150,0)</f>
        <v>0</v>
      </c>
      <c r="BF150" s="217">
        <f>IF(N150="snížená",J150,0)</f>
        <v>0</v>
      </c>
      <c r="BG150" s="217">
        <f>IF(N150="zákl. přenesená",J150,0)</f>
        <v>0</v>
      </c>
      <c r="BH150" s="217">
        <f>IF(N150="sníž. přenesená",J150,0)</f>
        <v>0</v>
      </c>
      <c r="BI150" s="217">
        <f>IF(N150="nulová",J150,0)</f>
        <v>0</v>
      </c>
      <c r="BJ150" s="25" t="s">
        <v>77</v>
      </c>
      <c r="BK150" s="217">
        <f>ROUND(I150*H150,2)</f>
        <v>0</v>
      </c>
      <c r="BL150" s="25" t="s">
        <v>321</v>
      </c>
      <c r="BM150" s="25" t="s">
        <v>2430</v>
      </c>
    </row>
    <row r="151" spans="2:47" s="1" customFormat="1" ht="40.5">
      <c r="B151" s="42"/>
      <c r="C151" s="64"/>
      <c r="D151" s="218" t="s">
        <v>323</v>
      </c>
      <c r="E151" s="64"/>
      <c r="F151" s="219" t="s">
        <v>656</v>
      </c>
      <c r="G151" s="64"/>
      <c r="H151" s="64"/>
      <c r="I151" s="175"/>
      <c r="J151" s="64"/>
      <c r="K151" s="64"/>
      <c r="L151" s="62"/>
      <c r="M151" s="220"/>
      <c r="N151" s="43"/>
      <c r="O151" s="43"/>
      <c r="P151" s="43"/>
      <c r="Q151" s="43"/>
      <c r="R151" s="43"/>
      <c r="S151" s="43"/>
      <c r="T151" s="79"/>
      <c r="AT151" s="25" t="s">
        <v>323</v>
      </c>
      <c r="AU151" s="25" t="s">
        <v>79</v>
      </c>
    </row>
    <row r="152" spans="2:51" s="12" customFormat="1" ht="13.5">
      <c r="B152" s="221"/>
      <c r="C152" s="222"/>
      <c r="D152" s="218" t="s">
        <v>325</v>
      </c>
      <c r="E152" s="223" t="s">
        <v>21</v>
      </c>
      <c r="F152" s="224" t="s">
        <v>2431</v>
      </c>
      <c r="G152" s="222"/>
      <c r="H152" s="225">
        <v>92.625</v>
      </c>
      <c r="I152" s="226"/>
      <c r="J152" s="222"/>
      <c r="K152" s="222"/>
      <c r="L152" s="227"/>
      <c r="M152" s="228"/>
      <c r="N152" s="229"/>
      <c r="O152" s="229"/>
      <c r="P152" s="229"/>
      <c r="Q152" s="229"/>
      <c r="R152" s="229"/>
      <c r="S152" s="229"/>
      <c r="T152" s="230"/>
      <c r="AT152" s="231" t="s">
        <v>325</v>
      </c>
      <c r="AU152" s="231" t="s">
        <v>79</v>
      </c>
      <c r="AV152" s="12" t="s">
        <v>79</v>
      </c>
      <c r="AW152" s="12" t="s">
        <v>34</v>
      </c>
      <c r="AX152" s="12" t="s">
        <v>77</v>
      </c>
      <c r="AY152" s="231" t="s">
        <v>314</v>
      </c>
    </row>
    <row r="153" spans="2:65" s="1" customFormat="1" ht="23.1" customHeight="1">
      <c r="B153" s="42"/>
      <c r="C153" s="206" t="s">
        <v>420</v>
      </c>
      <c r="D153" s="206" t="s">
        <v>316</v>
      </c>
      <c r="E153" s="207" t="s">
        <v>2432</v>
      </c>
      <c r="F153" s="208" t="s">
        <v>2433</v>
      </c>
      <c r="G153" s="209" t="s">
        <v>349</v>
      </c>
      <c r="H153" s="210">
        <v>133.025</v>
      </c>
      <c r="I153" s="211"/>
      <c r="J153" s="212">
        <f>ROUND(I153*H153,2)</f>
        <v>0</v>
      </c>
      <c r="K153" s="208" t="s">
        <v>320</v>
      </c>
      <c r="L153" s="62"/>
      <c r="M153" s="213" t="s">
        <v>21</v>
      </c>
      <c r="N153" s="214" t="s">
        <v>41</v>
      </c>
      <c r="O153" s="43"/>
      <c r="P153" s="215">
        <f>O153*H153</f>
        <v>0</v>
      </c>
      <c r="Q153" s="215">
        <v>0.017</v>
      </c>
      <c r="R153" s="215">
        <f>Q153*H153</f>
        <v>2.2614250000000005</v>
      </c>
      <c r="S153" s="215">
        <v>0</v>
      </c>
      <c r="T153" s="216">
        <f>S153*H153</f>
        <v>0</v>
      </c>
      <c r="AR153" s="25" t="s">
        <v>321</v>
      </c>
      <c r="AT153" s="25" t="s">
        <v>316</v>
      </c>
      <c r="AU153" s="25" t="s">
        <v>79</v>
      </c>
      <c r="AY153" s="25" t="s">
        <v>314</v>
      </c>
      <c r="BE153" s="217">
        <f>IF(N153="základní",J153,0)</f>
        <v>0</v>
      </c>
      <c r="BF153" s="217">
        <f>IF(N153="snížená",J153,0)</f>
        <v>0</v>
      </c>
      <c r="BG153" s="217">
        <f>IF(N153="zákl. přenesená",J153,0)</f>
        <v>0</v>
      </c>
      <c r="BH153" s="217">
        <f>IF(N153="sníž. přenesená",J153,0)</f>
        <v>0</v>
      </c>
      <c r="BI153" s="217">
        <f>IF(N153="nulová",J153,0)</f>
        <v>0</v>
      </c>
      <c r="BJ153" s="25" t="s">
        <v>77</v>
      </c>
      <c r="BK153" s="217">
        <f>ROUND(I153*H153,2)</f>
        <v>0</v>
      </c>
      <c r="BL153" s="25" t="s">
        <v>321</v>
      </c>
      <c r="BM153" s="25" t="s">
        <v>2434</v>
      </c>
    </row>
    <row r="154" spans="2:47" s="1" customFormat="1" ht="40.5">
      <c r="B154" s="42"/>
      <c r="C154" s="64"/>
      <c r="D154" s="218" t="s">
        <v>323</v>
      </c>
      <c r="E154" s="64"/>
      <c r="F154" s="219" t="s">
        <v>2435</v>
      </c>
      <c r="G154" s="64"/>
      <c r="H154" s="64"/>
      <c r="I154" s="175"/>
      <c r="J154" s="64"/>
      <c r="K154" s="64"/>
      <c r="L154" s="62"/>
      <c r="M154" s="220"/>
      <c r="N154" s="43"/>
      <c r="O154" s="43"/>
      <c r="P154" s="43"/>
      <c r="Q154" s="43"/>
      <c r="R154" s="43"/>
      <c r="S154" s="43"/>
      <c r="T154" s="79"/>
      <c r="AT154" s="25" t="s">
        <v>323</v>
      </c>
      <c r="AU154" s="25" t="s">
        <v>79</v>
      </c>
    </row>
    <row r="155" spans="2:51" s="12" customFormat="1" ht="13.5">
      <c r="B155" s="221"/>
      <c r="C155" s="222"/>
      <c r="D155" s="218" t="s">
        <v>325</v>
      </c>
      <c r="E155" s="223" t="s">
        <v>21</v>
      </c>
      <c r="F155" s="224" t="s">
        <v>257</v>
      </c>
      <c r="G155" s="222"/>
      <c r="H155" s="225">
        <v>133.025</v>
      </c>
      <c r="I155" s="226"/>
      <c r="J155" s="222"/>
      <c r="K155" s="222"/>
      <c r="L155" s="227"/>
      <c r="M155" s="228"/>
      <c r="N155" s="229"/>
      <c r="O155" s="229"/>
      <c r="P155" s="229"/>
      <c r="Q155" s="229"/>
      <c r="R155" s="229"/>
      <c r="S155" s="229"/>
      <c r="T155" s="230"/>
      <c r="AT155" s="231" t="s">
        <v>325</v>
      </c>
      <c r="AU155" s="231" t="s">
        <v>79</v>
      </c>
      <c r="AV155" s="12" t="s">
        <v>79</v>
      </c>
      <c r="AW155" s="12" t="s">
        <v>34</v>
      </c>
      <c r="AX155" s="12" t="s">
        <v>77</v>
      </c>
      <c r="AY155" s="231" t="s">
        <v>314</v>
      </c>
    </row>
    <row r="156" spans="2:65" s="1" customFormat="1" ht="23.1" customHeight="1">
      <c r="B156" s="42"/>
      <c r="C156" s="206" t="s">
        <v>426</v>
      </c>
      <c r="D156" s="206" t="s">
        <v>316</v>
      </c>
      <c r="E156" s="207" t="s">
        <v>2436</v>
      </c>
      <c r="F156" s="208" t="s">
        <v>2437</v>
      </c>
      <c r="G156" s="209" t="s">
        <v>349</v>
      </c>
      <c r="H156" s="210">
        <v>65.4</v>
      </c>
      <c r="I156" s="211"/>
      <c r="J156" s="212">
        <f>ROUND(I156*H156,2)</f>
        <v>0</v>
      </c>
      <c r="K156" s="208" t="s">
        <v>320</v>
      </c>
      <c r="L156" s="62"/>
      <c r="M156" s="213" t="s">
        <v>21</v>
      </c>
      <c r="N156" s="214" t="s">
        <v>41</v>
      </c>
      <c r="O156" s="43"/>
      <c r="P156" s="215">
        <f>O156*H156</f>
        <v>0</v>
      </c>
      <c r="Q156" s="215">
        <v>0.0345</v>
      </c>
      <c r="R156" s="215">
        <f>Q156*H156</f>
        <v>2.2563000000000004</v>
      </c>
      <c r="S156" s="215">
        <v>0</v>
      </c>
      <c r="T156" s="216">
        <f>S156*H156</f>
        <v>0</v>
      </c>
      <c r="AR156" s="25" t="s">
        <v>321</v>
      </c>
      <c r="AT156" s="25" t="s">
        <v>316</v>
      </c>
      <c r="AU156" s="25" t="s">
        <v>79</v>
      </c>
      <c r="AY156" s="25" t="s">
        <v>314</v>
      </c>
      <c r="BE156" s="217">
        <f>IF(N156="základní",J156,0)</f>
        <v>0</v>
      </c>
      <c r="BF156" s="217">
        <f>IF(N156="snížená",J156,0)</f>
        <v>0</v>
      </c>
      <c r="BG156" s="217">
        <f>IF(N156="zákl. přenesená",J156,0)</f>
        <v>0</v>
      </c>
      <c r="BH156" s="217">
        <f>IF(N156="sníž. přenesená",J156,0)</f>
        <v>0</v>
      </c>
      <c r="BI156" s="217">
        <f>IF(N156="nulová",J156,0)</f>
        <v>0</v>
      </c>
      <c r="BJ156" s="25" t="s">
        <v>77</v>
      </c>
      <c r="BK156" s="217">
        <f>ROUND(I156*H156,2)</f>
        <v>0</v>
      </c>
      <c r="BL156" s="25" t="s">
        <v>321</v>
      </c>
      <c r="BM156" s="25" t="s">
        <v>2438</v>
      </c>
    </row>
    <row r="157" spans="2:47" s="1" customFormat="1" ht="27">
      <c r="B157" s="42"/>
      <c r="C157" s="64"/>
      <c r="D157" s="218" t="s">
        <v>323</v>
      </c>
      <c r="E157" s="64"/>
      <c r="F157" s="219" t="s">
        <v>2439</v>
      </c>
      <c r="G157" s="64"/>
      <c r="H157" s="64"/>
      <c r="I157" s="175"/>
      <c r="J157" s="64"/>
      <c r="K157" s="64"/>
      <c r="L157" s="62"/>
      <c r="M157" s="220"/>
      <c r="N157" s="43"/>
      <c r="O157" s="43"/>
      <c r="P157" s="43"/>
      <c r="Q157" s="43"/>
      <c r="R157" s="43"/>
      <c r="S157" s="43"/>
      <c r="T157" s="79"/>
      <c r="AT157" s="25" t="s">
        <v>323</v>
      </c>
      <c r="AU157" s="25" t="s">
        <v>79</v>
      </c>
    </row>
    <row r="158" spans="2:51" s="12" customFormat="1" ht="13.5">
      <c r="B158" s="221"/>
      <c r="C158" s="222"/>
      <c r="D158" s="218" t="s">
        <v>325</v>
      </c>
      <c r="E158" s="223" t="s">
        <v>174</v>
      </c>
      <c r="F158" s="224" t="s">
        <v>2440</v>
      </c>
      <c r="G158" s="222"/>
      <c r="H158" s="225">
        <v>65.4</v>
      </c>
      <c r="I158" s="226"/>
      <c r="J158" s="222"/>
      <c r="K158" s="222"/>
      <c r="L158" s="227"/>
      <c r="M158" s="228"/>
      <c r="N158" s="229"/>
      <c r="O158" s="229"/>
      <c r="P158" s="229"/>
      <c r="Q158" s="229"/>
      <c r="R158" s="229"/>
      <c r="S158" s="229"/>
      <c r="T158" s="230"/>
      <c r="AT158" s="231" t="s">
        <v>325</v>
      </c>
      <c r="AU158" s="231" t="s">
        <v>79</v>
      </c>
      <c r="AV158" s="12" t="s">
        <v>79</v>
      </c>
      <c r="AW158" s="12" t="s">
        <v>34</v>
      </c>
      <c r="AX158" s="12" t="s">
        <v>77</v>
      </c>
      <c r="AY158" s="231" t="s">
        <v>314</v>
      </c>
    </row>
    <row r="159" spans="2:65" s="1" customFormat="1" ht="23.1" customHeight="1">
      <c r="B159" s="42"/>
      <c r="C159" s="206" t="s">
        <v>433</v>
      </c>
      <c r="D159" s="206" t="s">
        <v>316</v>
      </c>
      <c r="E159" s="207" t="s">
        <v>2441</v>
      </c>
      <c r="F159" s="208" t="s">
        <v>2442</v>
      </c>
      <c r="G159" s="209" t="s">
        <v>349</v>
      </c>
      <c r="H159" s="210">
        <v>16.2</v>
      </c>
      <c r="I159" s="211"/>
      <c r="J159" s="212">
        <f>ROUND(I159*H159,2)</f>
        <v>0</v>
      </c>
      <c r="K159" s="208" t="s">
        <v>320</v>
      </c>
      <c r="L159" s="62"/>
      <c r="M159" s="213" t="s">
        <v>21</v>
      </c>
      <c r="N159" s="214" t="s">
        <v>41</v>
      </c>
      <c r="O159" s="43"/>
      <c r="P159" s="215">
        <f>O159*H159</f>
        <v>0</v>
      </c>
      <c r="Q159" s="215">
        <v>0.00026</v>
      </c>
      <c r="R159" s="215">
        <f>Q159*H159</f>
        <v>0.004212</v>
      </c>
      <c r="S159" s="215">
        <v>0</v>
      </c>
      <c r="T159" s="216">
        <f>S159*H159</f>
        <v>0</v>
      </c>
      <c r="AR159" s="25" t="s">
        <v>321</v>
      </c>
      <c r="AT159" s="25" t="s">
        <v>316</v>
      </c>
      <c r="AU159" s="25" t="s">
        <v>79</v>
      </c>
      <c r="AY159" s="25" t="s">
        <v>314</v>
      </c>
      <c r="BE159" s="217">
        <f>IF(N159="základní",J159,0)</f>
        <v>0</v>
      </c>
      <c r="BF159" s="217">
        <f>IF(N159="snížená",J159,0)</f>
        <v>0</v>
      </c>
      <c r="BG159" s="217">
        <f>IF(N159="zákl. přenesená",J159,0)</f>
        <v>0</v>
      </c>
      <c r="BH159" s="217">
        <f>IF(N159="sníž. přenesená",J159,0)</f>
        <v>0</v>
      </c>
      <c r="BI159" s="217">
        <f>IF(N159="nulová",J159,0)</f>
        <v>0</v>
      </c>
      <c r="BJ159" s="25" t="s">
        <v>77</v>
      </c>
      <c r="BK159" s="217">
        <f>ROUND(I159*H159,2)</f>
        <v>0</v>
      </c>
      <c r="BL159" s="25" t="s">
        <v>321</v>
      </c>
      <c r="BM159" s="25" t="s">
        <v>2443</v>
      </c>
    </row>
    <row r="160" spans="2:47" s="1" customFormat="1" ht="27">
      <c r="B160" s="42"/>
      <c r="C160" s="64"/>
      <c r="D160" s="218" t="s">
        <v>323</v>
      </c>
      <c r="E160" s="64"/>
      <c r="F160" s="219" t="s">
        <v>2444</v>
      </c>
      <c r="G160" s="64"/>
      <c r="H160" s="64"/>
      <c r="I160" s="175"/>
      <c r="J160" s="64"/>
      <c r="K160" s="64"/>
      <c r="L160" s="62"/>
      <c r="M160" s="220"/>
      <c r="N160" s="43"/>
      <c r="O160" s="43"/>
      <c r="P160" s="43"/>
      <c r="Q160" s="43"/>
      <c r="R160" s="43"/>
      <c r="S160" s="43"/>
      <c r="T160" s="79"/>
      <c r="AT160" s="25" t="s">
        <v>323</v>
      </c>
      <c r="AU160" s="25" t="s">
        <v>79</v>
      </c>
    </row>
    <row r="161" spans="2:51" s="12" customFormat="1" ht="13.5">
      <c r="B161" s="221"/>
      <c r="C161" s="222"/>
      <c r="D161" s="218" t="s">
        <v>325</v>
      </c>
      <c r="E161" s="223" t="s">
        <v>21</v>
      </c>
      <c r="F161" s="224" t="s">
        <v>192</v>
      </c>
      <c r="G161" s="222"/>
      <c r="H161" s="225">
        <v>16.2</v>
      </c>
      <c r="I161" s="226"/>
      <c r="J161" s="222"/>
      <c r="K161" s="222"/>
      <c r="L161" s="227"/>
      <c r="M161" s="228"/>
      <c r="N161" s="229"/>
      <c r="O161" s="229"/>
      <c r="P161" s="229"/>
      <c r="Q161" s="229"/>
      <c r="R161" s="229"/>
      <c r="S161" s="229"/>
      <c r="T161" s="230"/>
      <c r="AT161" s="231" t="s">
        <v>325</v>
      </c>
      <c r="AU161" s="231" t="s">
        <v>79</v>
      </c>
      <c r="AV161" s="12" t="s">
        <v>79</v>
      </c>
      <c r="AW161" s="12" t="s">
        <v>34</v>
      </c>
      <c r="AX161" s="12" t="s">
        <v>77</v>
      </c>
      <c r="AY161" s="231" t="s">
        <v>314</v>
      </c>
    </row>
    <row r="162" spans="2:65" s="1" customFormat="1" ht="23.1" customHeight="1">
      <c r="B162" s="42"/>
      <c r="C162" s="206" t="s">
        <v>439</v>
      </c>
      <c r="D162" s="206" t="s">
        <v>316</v>
      </c>
      <c r="E162" s="207" t="s">
        <v>2445</v>
      </c>
      <c r="F162" s="208" t="s">
        <v>2446</v>
      </c>
      <c r="G162" s="209" t="s">
        <v>349</v>
      </c>
      <c r="H162" s="210">
        <v>16.2</v>
      </c>
      <c r="I162" s="211"/>
      <c r="J162" s="212">
        <f>ROUND(I162*H162,2)</f>
        <v>0</v>
      </c>
      <c r="K162" s="208" t="s">
        <v>320</v>
      </c>
      <c r="L162" s="62"/>
      <c r="M162" s="213" t="s">
        <v>21</v>
      </c>
      <c r="N162" s="214" t="s">
        <v>41</v>
      </c>
      <c r="O162" s="43"/>
      <c r="P162" s="215">
        <f>O162*H162</f>
        <v>0</v>
      </c>
      <c r="Q162" s="215">
        <v>0.00828</v>
      </c>
      <c r="R162" s="215">
        <f>Q162*H162</f>
        <v>0.13413599999999998</v>
      </c>
      <c r="S162" s="215">
        <v>0</v>
      </c>
      <c r="T162" s="216">
        <f>S162*H162</f>
        <v>0</v>
      </c>
      <c r="AR162" s="25" t="s">
        <v>321</v>
      </c>
      <c r="AT162" s="25" t="s">
        <v>316</v>
      </c>
      <c r="AU162" s="25" t="s">
        <v>79</v>
      </c>
      <c r="AY162" s="25" t="s">
        <v>314</v>
      </c>
      <c r="BE162" s="217">
        <f>IF(N162="základní",J162,0)</f>
        <v>0</v>
      </c>
      <c r="BF162" s="217">
        <f>IF(N162="snížená",J162,0)</f>
        <v>0</v>
      </c>
      <c r="BG162" s="217">
        <f>IF(N162="zákl. přenesená",J162,0)</f>
        <v>0</v>
      </c>
      <c r="BH162" s="217">
        <f>IF(N162="sníž. přenesená",J162,0)</f>
        <v>0</v>
      </c>
      <c r="BI162" s="217">
        <f>IF(N162="nulová",J162,0)</f>
        <v>0</v>
      </c>
      <c r="BJ162" s="25" t="s">
        <v>77</v>
      </c>
      <c r="BK162" s="217">
        <f>ROUND(I162*H162,2)</f>
        <v>0</v>
      </c>
      <c r="BL162" s="25" t="s">
        <v>321</v>
      </c>
      <c r="BM162" s="25" t="s">
        <v>2447</v>
      </c>
    </row>
    <row r="163" spans="2:47" s="1" customFormat="1" ht="40.5">
      <c r="B163" s="42"/>
      <c r="C163" s="64"/>
      <c r="D163" s="218" t="s">
        <v>323</v>
      </c>
      <c r="E163" s="64"/>
      <c r="F163" s="219" t="s">
        <v>2448</v>
      </c>
      <c r="G163" s="64"/>
      <c r="H163" s="64"/>
      <c r="I163" s="175"/>
      <c r="J163" s="64"/>
      <c r="K163" s="64"/>
      <c r="L163" s="62"/>
      <c r="M163" s="220"/>
      <c r="N163" s="43"/>
      <c r="O163" s="43"/>
      <c r="P163" s="43"/>
      <c r="Q163" s="43"/>
      <c r="R163" s="43"/>
      <c r="S163" s="43"/>
      <c r="T163" s="79"/>
      <c r="AT163" s="25" t="s">
        <v>323</v>
      </c>
      <c r="AU163" s="25" t="s">
        <v>79</v>
      </c>
    </row>
    <row r="164" spans="2:51" s="12" customFormat="1" ht="13.5">
      <c r="B164" s="221"/>
      <c r="C164" s="222"/>
      <c r="D164" s="218" t="s">
        <v>325</v>
      </c>
      <c r="E164" s="223" t="s">
        <v>192</v>
      </c>
      <c r="F164" s="224" t="s">
        <v>2449</v>
      </c>
      <c r="G164" s="222"/>
      <c r="H164" s="225">
        <v>16.2</v>
      </c>
      <c r="I164" s="226"/>
      <c r="J164" s="222"/>
      <c r="K164" s="222"/>
      <c r="L164" s="227"/>
      <c r="M164" s="228"/>
      <c r="N164" s="229"/>
      <c r="O164" s="229"/>
      <c r="P164" s="229"/>
      <c r="Q164" s="229"/>
      <c r="R164" s="229"/>
      <c r="S164" s="229"/>
      <c r="T164" s="230"/>
      <c r="AT164" s="231" t="s">
        <v>325</v>
      </c>
      <c r="AU164" s="231" t="s">
        <v>79</v>
      </c>
      <c r="AV164" s="12" t="s">
        <v>79</v>
      </c>
      <c r="AW164" s="12" t="s">
        <v>34</v>
      </c>
      <c r="AX164" s="12" t="s">
        <v>77</v>
      </c>
      <c r="AY164" s="231" t="s">
        <v>314</v>
      </c>
    </row>
    <row r="165" spans="2:65" s="1" customFormat="1" ht="23.1" customHeight="1">
      <c r="B165" s="42"/>
      <c r="C165" s="206" t="s">
        <v>9</v>
      </c>
      <c r="D165" s="206" t="s">
        <v>316</v>
      </c>
      <c r="E165" s="207" t="s">
        <v>2450</v>
      </c>
      <c r="F165" s="208" t="s">
        <v>2451</v>
      </c>
      <c r="G165" s="209" t="s">
        <v>349</v>
      </c>
      <c r="H165" s="210">
        <v>16.2</v>
      </c>
      <c r="I165" s="211"/>
      <c r="J165" s="212">
        <f>ROUND(I165*H165,2)</f>
        <v>0</v>
      </c>
      <c r="K165" s="208" t="s">
        <v>320</v>
      </c>
      <c r="L165" s="62"/>
      <c r="M165" s="213" t="s">
        <v>21</v>
      </c>
      <c r="N165" s="214" t="s">
        <v>41</v>
      </c>
      <c r="O165" s="43"/>
      <c r="P165" s="215">
        <f>O165*H165</f>
        <v>0</v>
      </c>
      <c r="Q165" s="215">
        <v>0.00268</v>
      </c>
      <c r="R165" s="215">
        <f>Q165*H165</f>
        <v>0.043415999999999996</v>
      </c>
      <c r="S165" s="215">
        <v>0</v>
      </c>
      <c r="T165" s="216">
        <f>S165*H165</f>
        <v>0</v>
      </c>
      <c r="AR165" s="25" t="s">
        <v>321</v>
      </c>
      <c r="AT165" s="25" t="s">
        <v>316</v>
      </c>
      <c r="AU165" s="25" t="s">
        <v>79</v>
      </c>
      <c r="AY165" s="25" t="s">
        <v>314</v>
      </c>
      <c r="BE165" s="217">
        <f>IF(N165="základní",J165,0)</f>
        <v>0</v>
      </c>
      <c r="BF165" s="217">
        <f>IF(N165="snížená",J165,0)</f>
        <v>0</v>
      </c>
      <c r="BG165" s="217">
        <f>IF(N165="zákl. přenesená",J165,0)</f>
        <v>0</v>
      </c>
      <c r="BH165" s="217">
        <f>IF(N165="sníž. přenesená",J165,0)</f>
        <v>0</v>
      </c>
      <c r="BI165" s="217">
        <f>IF(N165="nulová",J165,0)</f>
        <v>0</v>
      </c>
      <c r="BJ165" s="25" t="s">
        <v>77</v>
      </c>
      <c r="BK165" s="217">
        <f>ROUND(I165*H165,2)</f>
        <v>0</v>
      </c>
      <c r="BL165" s="25" t="s">
        <v>321</v>
      </c>
      <c r="BM165" s="25" t="s">
        <v>2452</v>
      </c>
    </row>
    <row r="166" spans="2:47" s="1" customFormat="1" ht="27">
      <c r="B166" s="42"/>
      <c r="C166" s="64"/>
      <c r="D166" s="218" t="s">
        <v>323</v>
      </c>
      <c r="E166" s="64"/>
      <c r="F166" s="219" t="s">
        <v>2453</v>
      </c>
      <c r="G166" s="64"/>
      <c r="H166" s="64"/>
      <c r="I166" s="175"/>
      <c r="J166" s="64"/>
      <c r="K166" s="64"/>
      <c r="L166" s="62"/>
      <c r="M166" s="220"/>
      <c r="N166" s="43"/>
      <c r="O166" s="43"/>
      <c r="P166" s="43"/>
      <c r="Q166" s="43"/>
      <c r="R166" s="43"/>
      <c r="S166" s="43"/>
      <c r="T166" s="79"/>
      <c r="AT166" s="25" t="s">
        <v>323</v>
      </c>
      <c r="AU166" s="25" t="s">
        <v>79</v>
      </c>
    </row>
    <row r="167" spans="2:51" s="12" customFormat="1" ht="13.5">
      <c r="B167" s="221"/>
      <c r="C167" s="222"/>
      <c r="D167" s="218" t="s">
        <v>325</v>
      </c>
      <c r="E167" s="223" t="s">
        <v>21</v>
      </c>
      <c r="F167" s="224" t="s">
        <v>192</v>
      </c>
      <c r="G167" s="222"/>
      <c r="H167" s="225">
        <v>16.2</v>
      </c>
      <c r="I167" s="226"/>
      <c r="J167" s="222"/>
      <c r="K167" s="222"/>
      <c r="L167" s="227"/>
      <c r="M167" s="228"/>
      <c r="N167" s="229"/>
      <c r="O167" s="229"/>
      <c r="P167" s="229"/>
      <c r="Q167" s="229"/>
      <c r="R167" s="229"/>
      <c r="S167" s="229"/>
      <c r="T167" s="230"/>
      <c r="AT167" s="231" t="s">
        <v>325</v>
      </c>
      <c r="AU167" s="231" t="s">
        <v>79</v>
      </c>
      <c r="AV167" s="12" t="s">
        <v>79</v>
      </c>
      <c r="AW167" s="12" t="s">
        <v>34</v>
      </c>
      <c r="AX167" s="12" t="s">
        <v>77</v>
      </c>
      <c r="AY167" s="231" t="s">
        <v>314</v>
      </c>
    </row>
    <row r="168" spans="2:65" s="1" customFormat="1" ht="14.45" customHeight="1">
      <c r="B168" s="42"/>
      <c r="C168" s="206" t="s">
        <v>450</v>
      </c>
      <c r="D168" s="206" t="s">
        <v>316</v>
      </c>
      <c r="E168" s="207" t="s">
        <v>2454</v>
      </c>
      <c r="F168" s="208" t="s">
        <v>2455</v>
      </c>
      <c r="G168" s="209" t="s">
        <v>349</v>
      </c>
      <c r="H168" s="210">
        <v>209.162</v>
      </c>
      <c r="I168" s="211"/>
      <c r="J168" s="212">
        <f>ROUND(I168*H168,2)</f>
        <v>0</v>
      </c>
      <c r="K168" s="208" t="s">
        <v>320</v>
      </c>
      <c r="L168" s="62"/>
      <c r="M168" s="213" t="s">
        <v>21</v>
      </c>
      <c r="N168" s="214" t="s">
        <v>41</v>
      </c>
      <c r="O168" s="43"/>
      <c r="P168" s="215">
        <f>O168*H168</f>
        <v>0</v>
      </c>
      <c r="Q168" s="215">
        <v>0.00026</v>
      </c>
      <c r="R168" s="215">
        <f>Q168*H168</f>
        <v>0.05438212</v>
      </c>
      <c r="S168" s="215">
        <v>0</v>
      </c>
      <c r="T168" s="216">
        <f>S168*H168</f>
        <v>0</v>
      </c>
      <c r="AR168" s="25" t="s">
        <v>321</v>
      </c>
      <c r="AT168" s="25" t="s">
        <v>316</v>
      </c>
      <c r="AU168" s="25" t="s">
        <v>79</v>
      </c>
      <c r="AY168" s="25" t="s">
        <v>314</v>
      </c>
      <c r="BE168" s="217">
        <f>IF(N168="základní",J168,0)</f>
        <v>0</v>
      </c>
      <c r="BF168" s="217">
        <f>IF(N168="snížená",J168,0)</f>
        <v>0</v>
      </c>
      <c r="BG168" s="217">
        <f>IF(N168="zákl. přenesená",J168,0)</f>
        <v>0</v>
      </c>
      <c r="BH168" s="217">
        <f>IF(N168="sníž. přenesená",J168,0)</f>
        <v>0</v>
      </c>
      <c r="BI168" s="217">
        <f>IF(N168="nulová",J168,0)</f>
        <v>0</v>
      </c>
      <c r="BJ168" s="25" t="s">
        <v>77</v>
      </c>
      <c r="BK168" s="217">
        <f>ROUND(I168*H168,2)</f>
        <v>0</v>
      </c>
      <c r="BL168" s="25" t="s">
        <v>321</v>
      </c>
      <c r="BM168" s="25" t="s">
        <v>2456</v>
      </c>
    </row>
    <row r="169" spans="2:47" s="1" customFormat="1" ht="27">
      <c r="B169" s="42"/>
      <c r="C169" s="64"/>
      <c r="D169" s="218" t="s">
        <v>323</v>
      </c>
      <c r="E169" s="64"/>
      <c r="F169" s="219" t="s">
        <v>2457</v>
      </c>
      <c r="G169" s="64"/>
      <c r="H169" s="64"/>
      <c r="I169" s="175"/>
      <c r="J169" s="64"/>
      <c r="K169" s="64"/>
      <c r="L169" s="62"/>
      <c r="M169" s="220"/>
      <c r="N169" s="43"/>
      <c r="O169" s="43"/>
      <c r="P169" s="43"/>
      <c r="Q169" s="43"/>
      <c r="R169" s="43"/>
      <c r="S169" s="43"/>
      <c r="T169" s="79"/>
      <c r="AT169" s="25" t="s">
        <v>323</v>
      </c>
      <c r="AU169" s="25" t="s">
        <v>79</v>
      </c>
    </row>
    <row r="170" spans="2:51" s="12" customFormat="1" ht="13.5">
      <c r="B170" s="221"/>
      <c r="C170" s="222"/>
      <c r="D170" s="218" t="s">
        <v>325</v>
      </c>
      <c r="E170" s="223" t="s">
        <v>21</v>
      </c>
      <c r="F170" s="224" t="s">
        <v>2458</v>
      </c>
      <c r="G170" s="222"/>
      <c r="H170" s="225">
        <v>209.162</v>
      </c>
      <c r="I170" s="226"/>
      <c r="J170" s="222"/>
      <c r="K170" s="222"/>
      <c r="L170" s="227"/>
      <c r="M170" s="228"/>
      <c r="N170" s="229"/>
      <c r="O170" s="229"/>
      <c r="P170" s="229"/>
      <c r="Q170" s="229"/>
      <c r="R170" s="229"/>
      <c r="S170" s="229"/>
      <c r="T170" s="230"/>
      <c r="AT170" s="231" t="s">
        <v>325</v>
      </c>
      <c r="AU170" s="231" t="s">
        <v>79</v>
      </c>
      <c r="AV170" s="12" t="s">
        <v>79</v>
      </c>
      <c r="AW170" s="12" t="s">
        <v>34</v>
      </c>
      <c r="AX170" s="12" t="s">
        <v>77</v>
      </c>
      <c r="AY170" s="231" t="s">
        <v>314</v>
      </c>
    </row>
    <row r="171" spans="2:65" s="1" customFormat="1" ht="23.1" customHeight="1">
      <c r="B171" s="42"/>
      <c r="C171" s="206" t="s">
        <v>456</v>
      </c>
      <c r="D171" s="206" t="s">
        <v>316</v>
      </c>
      <c r="E171" s="207" t="s">
        <v>2459</v>
      </c>
      <c r="F171" s="208" t="s">
        <v>2460</v>
      </c>
      <c r="G171" s="209" t="s">
        <v>349</v>
      </c>
      <c r="H171" s="210">
        <v>209.162</v>
      </c>
      <c r="I171" s="211"/>
      <c r="J171" s="212">
        <f>ROUND(I171*H171,2)</f>
        <v>0</v>
      </c>
      <c r="K171" s="208" t="s">
        <v>320</v>
      </c>
      <c r="L171" s="62"/>
      <c r="M171" s="213" t="s">
        <v>21</v>
      </c>
      <c r="N171" s="214" t="s">
        <v>41</v>
      </c>
      <c r="O171" s="43"/>
      <c r="P171" s="215">
        <f>O171*H171</f>
        <v>0</v>
      </c>
      <c r="Q171" s="215">
        <v>0.00825</v>
      </c>
      <c r="R171" s="215">
        <f>Q171*H171</f>
        <v>1.7255865000000001</v>
      </c>
      <c r="S171" s="215">
        <v>0</v>
      </c>
      <c r="T171" s="216">
        <f>S171*H171</f>
        <v>0</v>
      </c>
      <c r="AR171" s="25" t="s">
        <v>321</v>
      </c>
      <c r="AT171" s="25" t="s">
        <v>316</v>
      </c>
      <c r="AU171" s="25" t="s">
        <v>79</v>
      </c>
      <c r="AY171" s="25" t="s">
        <v>314</v>
      </c>
      <c r="BE171" s="217">
        <f>IF(N171="základní",J171,0)</f>
        <v>0</v>
      </c>
      <c r="BF171" s="217">
        <f>IF(N171="snížená",J171,0)</f>
        <v>0</v>
      </c>
      <c r="BG171" s="217">
        <f>IF(N171="zákl. přenesená",J171,0)</f>
        <v>0</v>
      </c>
      <c r="BH171" s="217">
        <f>IF(N171="sníž. přenesená",J171,0)</f>
        <v>0</v>
      </c>
      <c r="BI171" s="217">
        <f>IF(N171="nulová",J171,0)</f>
        <v>0</v>
      </c>
      <c r="BJ171" s="25" t="s">
        <v>77</v>
      </c>
      <c r="BK171" s="217">
        <f>ROUND(I171*H171,2)</f>
        <v>0</v>
      </c>
      <c r="BL171" s="25" t="s">
        <v>321</v>
      </c>
      <c r="BM171" s="25" t="s">
        <v>2461</v>
      </c>
    </row>
    <row r="172" spans="2:47" s="1" customFormat="1" ht="27">
      <c r="B172" s="42"/>
      <c r="C172" s="64"/>
      <c r="D172" s="218" t="s">
        <v>323</v>
      </c>
      <c r="E172" s="64"/>
      <c r="F172" s="219" t="s">
        <v>2462</v>
      </c>
      <c r="G172" s="64"/>
      <c r="H172" s="64"/>
      <c r="I172" s="175"/>
      <c r="J172" s="64"/>
      <c r="K172" s="64"/>
      <c r="L172" s="62"/>
      <c r="M172" s="220"/>
      <c r="N172" s="43"/>
      <c r="O172" s="43"/>
      <c r="P172" s="43"/>
      <c r="Q172" s="43"/>
      <c r="R172" s="43"/>
      <c r="S172" s="43"/>
      <c r="T172" s="79"/>
      <c r="AT172" s="25" t="s">
        <v>323</v>
      </c>
      <c r="AU172" s="25" t="s">
        <v>79</v>
      </c>
    </row>
    <row r="173" spans="2:51" s="12" customFormat="1" ht="13.5">
      <c r="B173" s="221"/>
      <c r="C173" s="222"/>
      <c r="D173" s="218" t="s">
        <v>325</v>
      </c>
      <c r="E173" s="223" t="s">
        <v>21</v>
      </c>
      <c r="F173" s="224" t="s">
        <v>2463</v>
      </c>
      <c r="G173" s="222"/>
      <c r="H173" s="225">
        <v>11.356</v>
      </c>
      <c r="I173" s="226"/>
      <c r="J173" s="222"/>
      <c r="K173" s="222"/>
      <c r="L173" s="227"/>
      <c r="M173" s="228"/>
      <c r="N173" s="229"/>
      <c r="O173" s="229"/>
      <c r="P173" s="229"/>
      <c r="Q173" s="229"/>
      <c r="R173" s="229"/>
      <c r="S173" s="229"/>
      <c r="T173" s="230"/>
      <c r="AT173" s="231" t="s">
        <v>325</v>
      </c>
      <c r="AU173" s="231" t="s">
        <v>79</v>
      </c>
      <c r="AV173" s="12" t="s">
        <v>79</v>
      </c>
      <c r="AW173" s="12" t="s">
        <v>34</v>
      </c>
      <c r="AX173" s="12" t="s">
        <v>70</v>
      </c>
      <c r="AY173" s="231" t="s">
        <v>314</v>
      </c>
    </row>
    <row r="174" spans="2:51" s="15" customFormat="1" ht="13.5">
      <c r="B174" s="263"/>
      <c r="C174" s="264"/>
      <c r="D174" s="218" t="s">
        <v>325</v>
      </c>
      <c r="E174" s="265" t="s">
        <v>183</v>
      </c>
      <c r="F174" s="266" t="s">
        <v>556</v>
      </c>
      <c r="G174" s="264"/>
      <c r="H174" s="267">
        <v>11.356</v>
      </c>
      <c r="I174" s="268"/>
      <c r="J174" s="264"/>
      <c r="K174" s="264"/>
      <c r="L174" s="269"/>
      <c r="M174" s="270"/>
      <c r="N174" s="271"/>
      <c r="O174" s="271"/>
      <c r="P174" s="271"/>
      <c r="Q174" s="271"/>
      <c r="R174" s="271"/>
      <c r="S174" s="271"/>
      <c r="T174" s="272"/>
      <c r="AT174" s="273" t="s">
        <v>325</v>
      </c>
      <c r="AU174" s="273" t="s">
        <v>79</v>
      </c>
      <c r="AV174" s="15" t="s">
        <v>332</v>
      </c>
      <c r="AW174" s="15" t="s">
        <v>34</v>
      </c>
      <c r="AX174" s="15" t="s">
        <v>70</v>
      </c>
      <c r="AY174" s="273" t="s">
        <v>314</v>
      </c>
    </row>
    <row r="175" spans="2:51" s="12" customFormat="1" ht="27">
      <c r="B175" s="221"/>
      <c r="C175" s="222"/>
      <c r="D175" s="218" t="s">
        <v>325</v>
      </c>
      <c r="E175" s="223" t="s">
        <v>21</v>
      </c>
      <c r="F175" s="224" t="s">
        <v>2464</v>
      </c>
      <c r="G175" s="222"/>
      <c r="H175" s="225">
        <v>16.764</v>
      </c>
      <c r="I175" s="226"/>
      <c r="J175" s="222"/>
      <c r="K175" s="222"/>
      <c r="L175" s="227"/>
      <c r="M175" s="228"/>
      <c r="N175" s="229"/>
      <c r="O175" s="229"/>
      <c r="P175" s="229"/>
      <c r="Q175" s="229"/>
      <c r="R175" s="229"/>
      <c r="S175" s="229"/>
      <c r="T175" s="230"/>
      <c r="AT175" s="231" t="s">
        <v>325</v>
      </c>
      <c r="AU175" s="231" t="s">
        <v>79</v>
      </c>
      <c r="AV175" s="12" t="s">
        <v>79</v>
      </c>
      <c r="AW175" s="12" t="s">
        <v>34</v>
      </c>
      <c r="AX175" s="12" t="s">
        <v>70</v>
      </c>
      <c r="AY175" s="231" t="s">
        <v>314</v>
      </c>
    </row>
    <row r="176" spans="2:51" s="15" customFormat="1" ht="13.5">
      <c r="B176" s="263"/>
      <c r="C176" s="264"/>
      <c r="D176" s="218" t="s">
        <v>325</v>
      </c>
      <c r="E176" s="265" t="s">
        <v>186</v>
      </c>
      <c r="F176" s="266" t="s">
        <v>556</v>
      </c>
      <c r="G176" s="264"/>
      <c r="H176" s="267">
        <v>16.764</v>
      </c>
      <c r="I176" s="268"/>
      <c r="J176" s="264"/>
      <c r="K176" s="264"/>
      <c r="L176" s="269"/>
      <c r="M176" s="270"/>
      <c r="N176" s="271"/>
      <c r="O176" s="271"/>
      <c r="P176" s="271"/>
      <c r="Q176" s="271"/>
      <c r="R176" s="271"/>
      <c r="S176" s="271"/>
      <c r="T176" s="272"/>
      <c r="AT176" s="273" t="s">
        <v>325</v>
      </c>
      <c r="AU176" s="273" t="s">
        <v>79</v>
      </c>
      <c r="AV176" s="15" t="s">
        <v>332</v>
      </c>
      <c r="AW176" s="15" t="s">
        <v>34</v>
      </c>
      <c r="AX176" s="15" t="s">
        <v>70</v>
      </c>
      <c r="AY176" s="273" t="s">
        <v>314</v>
      </c>
    </row>
    <row r="177" spans="2:51" s="12" customFormat="1" ht="13.5">
      <c r="B177" s="221"/>
      <c r="C177" s="222"/>
      <c r="D177" s="218" t="s">
        <v>325</v>
      </c>
      <c r="E177" s="223" t="s">
        <v>21</v>
      </c>
      <c r="F177" s="224" t="s">
        <v>2465</v>
      </c>
      <c r="G177" s="222"/>
      <c r="H177" s="225">
        <v>39.134</v>
      </c>
      <c r="I177" s="226"/>
      <c r="J177" s="222"/>
      <c r="K177" s="222"/>
      <c r="L177" s="227"/>
      <c r="M177" s="228"/>
      <c r="N177" s="229"/>
      <c r="O177" s="229"/>
      <c r="P177" s="229"/>
      <c r="Q177" s="229"/>
      <c r="R177" s="229"/>
      <c r="S177" s="229"/>
      <c r="T177" s="230"/>
      <c r="AT177" s="231" t="s">
        <v>325</v>
      </c>
      <c r="AU177" s="231" t="s">
        <v>79</v>
      </c>
      <c r="AV177" s="12" t="s">
        <v>79</v>
      </c>
      <c r="AW177" s="12" t="s">
        <v>34</v>
      </c>
      <c r="AX177" s="12" t="s">
        <v>70</v>
      </c>
      <c r="AY177" s="231" t="s">
        <v>314</v>
      </c>
    </row>
    <row r="178" spans="2:51" s="12" customFormat="1" ht="27">
      <c r="B178" s="221"/>
      <c r="C178" s="222"/>
      <c r="D178" s="218" t="s">
        <v>325</v>
      </c>
      <c r="E178" s="223" t="s">
        <v>21</v>
      </c>
      <c r="F178" s="224" t="s">
        <v>2466</v>
      </c>
      <c r="G178" s="222"/>
      <c r="H178" s="225">
        <v>103.282</v>
      </c>
      <c r="I178" s="226"/>
      <c r="J178" s="222"/>
      <c r="K178" s="222"/>
      <c r="L178" s="227"/>
      <c r="M178" s="228"/>
      <c r="N178" s="229"/>
      <c r="O178" s="229"/>
      <c r="P178" s="229"/>
      <c r="Q178" s="229"/>
      <c r="R178" s="229"/>
      <c r="S178" s="229"/>
      <c r="T178" s="230"/>
      <c r="AT178" s="231" t="s">
        <v>325</v>
      </c>
      <c r="AU178" s="231" t="s">
        <v>79</v>
      </c>
      <c r="AV178" s="12" t="s">
        <v>79</v>
      </c>
      <c r="AW178" s="12" t="s">
        <v>34</v>
      </c>
      <c r="AX178" s="12" t="s">
        <v>70</v>
      </c>
      <c r="AY178" s="231" t="s">
        <v>314</v>
      </c>
    </row>
    <row r="179" spans="2:51" s="12" customFormat="1" ht="13.5">
      <c r="B179" s="221"/>
      <c r="C179" s="222"/>
      <c r="D179" s="218" t="s">
        <v>325</v>
      </c>
      <c r="E179" s="223" t="s">
        <v>21</v>
      </c>
      <c r="F179" s="224" t="s">
        <v>2467</v>
      </c>
      <c r="G179" s="222"/>
      <c r="H179" s="225">
        <v>38.626</v>
      </c>
      <c r="I179" s="226"/>
      <c r="J179" s="222"/>
      <c r="K179" s="222"/>
      <c r="L179" s="227"/>
      <c r="M179" s="228"/>
      <c r="N179" s="229"/>
      <c r="O179" s="229"/>
      <c r="P179" s="229"/>
      <c r="Q179" s="229"/>
      <c r="R179" s="229"/>
      <c r="S179" s="229"/>
      <c r="T179" s="230"/>
      <c r="AT179" s="231" t="s">
        <v>325</v>
      </c>
      <c r="AU179" s="231" t="s">
        <v>79</v>
      </c>
      <c r="AV179" s="12" t="s">
        <v>79</v>
      </c>
      <c r="AW179" s="12" t="s">
        <v>34</v>
      </c>
      <c r="AX179" s="12" t="s">
        <v>70</v>
      </c>
      <c r="AY179" s="231" t="s">
        <v>314</v>
      </c>
    </row>
    <row r="180" spans="2:51" s="15" customFormat="1" ht="13.5">
      <c r="B180" s="263"/>
      <c r="C180" s="264"/>
      <c r="D180" s="218" t="s">
        <v>325</v>
      </c>
      <c r="E180" s="265" t="s">
        <v>189</v>
      </c>
      <c r="F180" s="266" t="s">
        <v>556</v>
      </c>
      <c r="G180" s="264"/>
      <c r="H180" s="267">
        <v>181.042</v>
      </c>
      <c r="I180" s="268"/>
      <c r="J180" s="264"/>
      <c r="K180" s="264"/>
      <c r="L180" s="269"/>
      <c r="M180" s="270"/>
      <c r="N180" s="271"/>
      <c r="O180" s="271"/>
      <c r="P180" s="271"/>
      <c r="Q180" s="271"/>
      <c r="R180" s="271"/>
      <c r="S180" s="271"/>
      <c r="T180" s="272"/>
      <c r="AT180" s="273" t="s">
        <v>325</v>
      </c>
      <c r="AU180" s="273" t="s">
        <v>79</v>
      </c>
      <c r="AV180" s="15" t="s">
        <v>332</v>
      </c>
      <c r="AW180" s="15" t="s">
        <v>34</v>
      </c>
      <c r="AX180" s="15" t="s">
        <v>70</v>
      </c>
      <c r="AY180" s="273" t="s">
        <v>314</v>
      </c>
    </row>
    <row r="181" spans="2:51" s="13" customFormat="1" ht="13.5">
      <c r="B181" s="232"/>
      <c r="C181" s="233"/>
      <c r="D181" s="218" t="s">
        <v>325</v>
      </c>
      <c r="E181" s="234" t="s">
        <v>21</v>
      </c>
      <c r="F181" s="235" t="s">
        <v>340</v>
      </c>
      <c r="G181" s="233"/>
      <c r="H181" s="236">
        <v>209.162</v>
      </c>
      <c r="I181" s="237"/>
      <c r="J181" s="233"/>
      <c r="K181" s="233"/>
      <c r="L181" s="238"/>
      <c r="M181" s="239"/>
      <c r="N181" s="240"/>
      <c r="O181" s="240"/>
      <c r="P181" s="240"/>
      <c r="Q181" s="240"/>
      <c r="R181" s="240"/>
      <c r="S181" s="240"/>
      <c r="T181" s="241"/>
      <c r="AT181" s="242" t="s">
        <v>325</v>
      </c>
      <c r="AU181" s="242" t="s">
        <v>79</v>
      </c>
      <c r="AV181" s="13" t="s">
        <v>321</v>
      </c>
      <c r="AW181" s="13" t="s">
        <v>34</v>
      </c>
      <c r="AX181" s="13" t="s">
        <v>77</v>
      </c>
      <c r="AY181" s="242" t="s">
        <v>314</v>
      </c>
    </row>
    <row r="182" spans="2:65" s="1" customFormat="1" ht="23.1" customHeight="1">
      <c r="B182" s="42"/>
      <c r="C182" s="243" t="s">
        <v>461</v>
      </c>
      <c r="D182" s="243" t="s">
        <v>427</v>
      </c>
      <c r="E182" s="244" t="s">
        <v>2468</v>
      </c>
      <c r="F182" s="245" t="s">
        <v>2469</v>
      </c>
      <c r="G182" s="246" t="s">
        <v>349</v>
      </c>
      <c r="H182" s="247">
        <v>201.187</v>
      </c>
      <c r="I182" s="248"/>
      <c r="J182" s="249">
        <f>ROUND(I182*H182,2)</f>
        <v>0</v>
      </c>
      <c r="K182" s="245" t="s">
        <v>320</v>
      </c>
      <c r="L182" s="250"/>
      <c r="M182" s="251" t="s">
        <v>21</v>
      </c>
      <c r="N182" s="252" t="s">
        <v>41</v>
      </c>
      <c r="O182" s="43"/>
      <c r="P182" s="215">
        <f>O182*H182</f>
        <v>0</v>
      </c>
      <c r="Q182" s="215">
        <v>0.00085</v>
      </c>
      <c r="R182" s="215">
        <f>Q182*H182</f>
        <v>0.17100895</v>
      </c>
      <c r="S182" s="215">
        <v>0</v>
      </c>
      <c r="T182" s="216">
        <f>S182*H182</f>
        <v>0</v>
      </c>
      <c r="AR182" s="25" t="s">
        <v>365</v>
      </c>
      <c r="AT182" s="25" t="s">
        <v>427</v>
      </c>
      <c r="AU182" s="25" t="s">
        <v>79</v>
      </c>
      <c r="AY182" s="25" t="s">
        <v>314</v>
      </c>
      <c r="BE182" s="217">
        <f>IF(N182="základní",J182,0)</f>
        <v>0</v>
      </c>
      <c r="BF182" s="217">
        <f>IF(N182="snížená",J182,0)</f>
        <v>0</v>
      </c>
      <c r="BG182" s="217">
        <f>IF(N182="zákl. přenesená",J182,0)</f>
        <v>0</v>
      </c>
      <c r="BH182" s="217">
        <f>IF(N182="sníž. přenesená",J182,0)</f>
        <v>0</v>
      </c>
      <c r="BI182" s="217">
        <f>IF(N182="nulová",J182,0)</f>
        <v>0</v>
      </c>
      <c r="BJ182" s="25" t="s">
        <v>77</v>
      </c>
      <c r="BK182" s="217">
        <f>ROUND(I182*H182,2)</f>
        <v>0</v>
      </c>
      <c r="BL182" s="25" t="s">
        <v>321</v>
      </c>
      <c r="BM182" s="25" t="s">
        <v>2470</v>
      </c>
    </row>
    <row r="183" spans="2:47" s="1" customFormat="1" ht="13.5">
      <c r="B183" s="42"/>
      <c r="C183" s="64"/>
      <c r="D183" s="218" t="s">
        <v>323</v>
      </c>
      <c r="E183" s="64"/>
      <c r="F183" s="219" t="s">
        <v>2469</v>
      </c>
      <c r="G183" s="64"/>
      <c r="H183" s="64"/>
      <c r="I183" s="175"/>
      <c r="J183" s="64"/>
      <c r="K183" s="64"/>
      <c r="L183" s="62"/>
      <c r="M183" s="220"/>
      <c r="N183" s="43"/>
      <c r="O183" s="43"/>
      <c r="P183" s="43"/>
      <c r="Q183" s="43"/>
      <c r="R183" s="43"/>
      <c r="S183" s="43"/>
      <c r="T183" s="79"/>
      <c r="AT183" s="25" t="s">
        <v>323</v>
      </c>
      <c r="AU183" s="25" t="s">
        <v>79</v>
      </c>
    </row>
    <row r="184" spans="2:51" s="12" customFormat="1" ht="13.5">
      <c r="B184" s="221"/>
      <c r="C184" s="222"/>
      <c r="D184" s="218" t="s">
        <v>325</v>
      </c>
      <c r="E184" s="223" t="s">
        <v>21</v>
      </c>
      <c r="F184" s="224" t="s">
        <v>2471</v>
      </c>
      <c r="G184" s="222"/>
      <c r="H184" s="225">
        <v>201.187</v>
      </c>
      <c r="I184" s="226"/>
      <c r="J184" s="222"/>
      <c r="K184" s="222"/>
      <c r="L184" s="227"/>
      <c r="M184" s="228"/>
      <c r="N184" s="229"/>
      <c r="O184" s="229"/>
      <c r="P184" s="229"/>
      <c r="Q184" s="229"/>
      <c r="R184" s="229"/>
      <c r="S184" s="229"/>
      <c r="T184" s="230"/>
      <c r="AT184" s="231" t="s">
        <v>325</v>
      </c>
      <c r="AU184" s="231" t="s">
        <v>79</v>
      </c>
      <c r="AV184" s="12" t="s">
        <v>79</v>
      </c>
      <c r="AW184" s="12" t="s">
        <v>34</v>
      </c>
      <c r="AX184" s="12" t="s">
        <v>77</v>
      </c>
      <c r="AY184" s="231" t="s">
        <v>314</v>
      </c>
    </row>
    <row r="185" spans="2:65" s="1" customFormat="1" ht="23.1" customHeight="1">
      <c r="B185" s="42"/>
      <c r="C185" s="243" t="s">
        <v>467</v>
      </c>
      <c r="D185" s="243" t="s">
        <v>427</v>
      </c>
      <c r="E185" s="244" t="s">
        <v>2472</v>
      </c>
      <c r="F185" s="245" t="s">
        <v>2473</v>
      </c>
      <c r="G185" s="246" t="s">
        <v>349</v>
      </c>
      <c r="H185" s="247">
        <v>28.682</v>
      </c>
      <c r="I185" s="248"/>
      <c r="J185" s="249">
        <f>ROUND(I185*H185,2)</f>
        <v>0</v>
      </c>
      <c r="K185" s="245" t="s">
        <v>320</v>
      </c>
      <c r="L185" s="250"/>
      <c r="M185" s="251" t="s">
        <v>21</v>
      </c>
      <c r="N185" s="252" t="s">
        <v>41</v>
      </c>
      <c r="O185" s="43"/>
      <c r="P185" s="215">
        <f>O185*H185</f>
        <v>0</v>
      </c>
      <c r="Q185" s="215">
        <v>0.00175</v>
      </c>
      <c r="R185" s="215">
        <f>Q185*H185</f>
        <v>0.0501935</v>
      </c>
      <c r="S185" s="215">
        <v>0</v>
      </c>
      <c r="T185" s="216">
        <f>S185*H185</f>
        <v>0</v>
      </c>
      <c r="AR185" s="25" t="s">
        <v>365</v>
      </c>
      <c r="AT185" s="25" t="s">
        <v>427</v>
      </c>
      <c r="AU185" s="25" t="s">
        <v>79</v>
      </c>
      <c r="AY185" s="25" t="s">
        <v>314</v>
      </c>
      <c r="BE185" s="217">
        <f>IF(N185="základní",J185,0)</f>
        <v>0</v>
      </c>
      <c r="BF185" s="217">
        <f>IF(N185="snížená",J185,0)</f>
        <v>0</v>
      </c>
      <c r="BG185" s="217">
        <f>IF(N185="zákl. přenesená",J185,0)</f>
        <v>0</v>
      </c>
      <c r="BH185" s="217">
        <f>IF(N185="sníž. přenesená",J185,0)</f>
        <v>0</v>
      </c>
      <c r="BI185" s="217">
        <f>IF(N185="nulová",J185,0)</f>
        <v>0</v>
      </c>
      <c r="BJ185" s="25" t="s">
        <v>77</v>
      </c>
      <c r="BK185" s="217">
        <f>ROUND(I185*H185,2)</f>
        <v>0</v>
      </c>
      <c r="BL185" s="25" t="s">
        <v>321</v>
      </c>
      <c r="BM185" s="25" t="s">
        <v>2474</v>
      </c>
    </row>
    <row r="186" spans="2:47" s="1" customFormat="1" ht="27">
      <c r="B186" s="42"/>
      <c r="C186" s="64"/>
      <c r="D186" s="218" t="s">
        <v>323</v>
      </c>
      <c r="E186" s="64"/>
      <c r="F186" s="219" t="s">
        <v>2475</v>
      </c>
      <c r="G186" s="64"/>
      <c r="H186" s="64"/>
      <c r="I186" s="175"/>
      <c r="J186" s="64"/>
      <c r="K186" s="64"/>
      <c r="L186" s="62"/>
      <c r="M186" s="220"/>
      <c r="N186" s="43"/>
      <c r="O186" s="43"/>
      <c r="P186" s="43"/>
      <c r="Q186" s="43"/>
      <c r="R186" s="43"/>
      <c r="S186" s="43"/>
      <c r="T186" s="79"/>
      <c r="AT186" s="25" t="s">
        <v>323</v>
      </c>
      <c r="AU186" s="25" t="s">
        <v>79</v>
      </c>
    </row>
    <row r="187" spans="2:51" s="12" customFormat="1" ht="13.5">
      <c r="B187" s="221"/>
      <c r="C187" s="222"/>
      <c r="D187" s="218" t="s">
        <v>325</v>
      </c>
      <c r="E187" s="223" t="s">
        <v>21</v>
      </c>
      <c r="F187" s="224" t="s">
        <v>2476</v>
      </c>
      <c r="G187" s="222"/>
      <c r="H187" s="225">
        <v>28.682</v>
      </c>
      <c r="I187" s="226"/>
      <c r="J187" s="222"/>
      <c r="K187" s="222"/>
      <c r="L187" s="227"/>
      <c r="M187" s="228"/>
      <c r="N187" s="229"/>
      <c r="O187" s="229"/>
      <c r="P187" s="229"/>
      <c r="Q187" s="229"/>
      <c r="R187" s="229"/>
      <c r="S187" s="229"/>
      <c r="T187" s="230"/>
      <c r="AT187" s="231" t="s">
        <v>325</v>
      </c>
      <c r="AU187" s="231" t="s">
        <v>79</v>
      </c>
      <c r="AV187" s="12" t="s">
        <v>79</v>
      </c>
      <c r="AW187" s="12" t="s">
        <v>34</v>
      </c>
      <c r="AX187" s="12" t="s">
        <v>77</v>
      </c>
      <c r="AY187" s="231" t="s">
        <v>314</v>
      </c>
    </row>
    <row r="188" spans="2:65" s="1" customFormat="1" ht="14.45" customHeight="1">
      <c r="B188" s="42"/>
      <c r="C188" s="243" t="s">
        <v>475</v>
      </c>
      <c r="D188" s="243" t="s">
        <v>427</v>
      </c>
      <c r="E188" s="244" t="s">
        <v>2477</v>
      </c>
      <c r="F188" s="245" t="s">
        <v>2478</v>
      </c>
      <c r="G188" s="246" t="s">
        <v>436</v>
      </c>
      <c r="H188" s="247">
        <v>56.469</v>
      </c>
      <c r="I188" s="248"/>
      <c r="J188" s="249">
        <f>ROUND(I188*H188,2)</f>
        <v>0</v>
      </c>
      <c r="K188" s="245" t="s">
        <v>320</v>
      </c>
      <c r="L188" s="250"/>
      <c r="M188" s="251" t="s">
        <v>21</v>
      </c>
      <c r="N188" s="252" t="s">
        <v>41</v>
      </c>
      <c r="O188" s="43"/>
      <c r="P188" s="215">
        <f>O188*H188</f>
        <v>0</v>
      </c>
      <c r="Q188" s="215">
        <v>0.00032</v>
      </c>
      <c r="R188" s="215">
        <f>Q188*H188</f>
        <v>0.018070080000000002</v>
      </c>
      <c r="S188" s="215">
        <v>0</v>
      </c>
      <c r="T188" s="216">
        <f>S188*H188</f>
        <v>0</v>
      </c>
      <c r="AR188" s="25" t="s">
        <v>365</v>
      </c>
      <c r="AT188" s="25" t="s">
        <v>427</v>
      </c>
      <c r="AU188" s="25" t="s">
        <v>79</v>
      </c>
      <c r="AY188" s="25" t="s">
        <v>314</v>
      </c>
      <c r="BE188" s="217">
        <f>IF(N188="základní",J188,0)</f>
        <v>0</v>
      </c>
      <c r="BF188" s="217">
        <f>IF(N188="snížená",J188,0)</f>
        <v>0</v>
      </c>
      <c r="BG188" s="217">
        <f>IF(N188="zákl. přenesená",J188,0)</f>
        <v>0</v>
      </c>
      <c r="BH188" s="217">
        <f>IF(N188="sníž. přenesená",J188,0)</f>
        <v>0</v>
      </c>
      <c r="BI188" s="217">
        <f>IF(N188="nulová",J188,0)</f>
        <v>0</v>
      </c>
      <c r="BJ188" s="25" t="s">
        <v>77</v>
      </c>
      <c r="BK188" s="217">
        <f>ROUND(I188*H188,2)</f>
        <v>0</v>
      </c>
      <c r="BL188" s="25" t="s">
        <v>321</v>
      </c>
      <c r="BM188" s="25" t="s">
        <v>2479</v>
      </c>
    </row>
    <row r="189" spans="2:47" s="1" customFormat="1" ht="13.5">
      <c r="B189" s="42"/>
      <c r="C189" s="64"/>
      <c r="D189" s="218" t="s">
        <v>323</v>
      </c>
      <c r="E189" s="64"/>
      <c r="F189" s="219" t="s">
        <v>2480</v>
      </c>
      <c r="G189" s="64"/>
      <c r="H189" s="64"/>
      <c r="I189" s="175"/>
      <c r="J189" s="64"/>
      <c r="K189" s="64"/>
      <c r="L189" s="62"/>
      <c r="M189" s="220"/>
      <c r="N189" s="43"/>
      <c r="O189" s="43"/>
      <c r="P189" s="43"/>
      <c r="Q189" s="43"/>
      <c r="R189" s="43"/>
      <c r="S189" s="43"/>
      <c r="T189" s="79"/>
      <c r="AT189" s="25" t="s">
        <v>323</v>
      </c>
      <c r="AU189" s="25" t="s">
        <v>79</v>
      </c>
    </row>
    <row r="190" spans="2:51" s="12" customFormat="1" ht="13.5">
      <c r="B190" s="221"/>
      <c r="C190" s="222"/>
      <c r="D190" s="218" t="s">
        <v>325</v>
      </c>
      <c r="E190" s="223" t="s">
        <v>21</v>
      </c>
      <c r="F190" s="224" t="s">
        <v>2481</v>
      </c>
      <c r="G190" s="222"/>
      <c r="H190" s="225">
        <v>56.469</v>
      </c>
      <c r="I190" s="226"/>
      <c r="J190" s="222"/>
      <c r="K190" s="222"/>
      <c r="L190" s="227"/>
      <c r="M190" s="228"/>
      <c r="N190" s="229"/>
      <c r="O190" s="229"/>
      <c r="P190" s="229"/>
      <c r="Q190" s="229"/>
      <c r="R190" s="229"/>
      <c r="S190" s="229"/>
      <c r="T190" s="230"/>
      <c r="AT190" s="231" t="s">
        <v>325</v>
      </c>
      <c r="AU190" s="231" t="s">
        <v>79</v>
      </c>
      <c r="AV190" s="12" t="s">
        <v>79</v>
      </c>
      <c r="AW190" s="12" t="s">
        <v>34</v>
      </c>
      <c r="AX190" s="12" t="s">
        <v>77</v>
      </c>
      <c r="AY190" s="231" t="s">
        <v>314</v>
      </c>
    </row>
    <row r="191" spans="2:65" s="1" customFormat="1" ht="14.45" customHeight="1">
      <c r="B191" s="42"/>
      <c r="C191" s="206" t="s">
        <v>481</v>
      </c>
      <c r="D191" s="206" t="s">
        <v>316</v>
      </c>
      <c r="E191" s="207" t="s">
        <v>665</v>
      </c>
      <c r="F191" s="208" t="s">
        <v>666</v>
      </c>
      <c r="G191" s="209" t="s">
        <v>436</v>
      </c>
      <c r="H191" s="210">
        <v>129.2</v>
      </c>
      <c r="I191" s="211"/>
      <c r="J191" s="212">
        <f>ROUND(I191*H191,2)</f>
        <v>0</v>
      </c>
      <c r="K191" s="208" t="s">
        <v>320</v>
      </c>
      <c r="L191" s="62"/>
      <c r="M191" s="213" t="s">
        <v>21</v>
      </c>
      <c r="N191" s="214" t="s">
        <v>41</v>
      </c>
      <c r="O191" s="43"/>
      <c r="P191" s="215">
        <f>O191*H191</f>
        <v>0</v>
      </c>
      <c r="Q191" s="215">
        <v>0.00025</v>
      </c>
      <c r="R191" s="215">
        <f>Q191*H191</f>
        <v>0.032299999999999995</v>
      </c>
      <c r="S191" s="215">
        <v>0</v>
      </c>
      <c r="T191" s="216">
        <f>S191*H191</f>
        <v>0</v>
      </c>
      <c r="AR191" s="25" t="s">
        <v>321</v>
      </c>
      <c r="AT191" s="25" t="s">
        <v>316</v>
      </c>
      <c r="AU191" s="25" t="s">
        <v>79</v>
      </c>
      <c r="AY191" s="25" t="s">
        <v>314</v>
      </c>
      <c r="BE191" s="217">
        <f>IF(N191="základní",J191,0)</f>
        <v>0</v>
      </c>
      <c r="BF191" s="217">
        <f>IF(N191="snížená",J191,0)</f>
        <v>0</v>
      </c>
      <c r="BG191" s="217">
        <f>IF(N191="zákl. přenesená",J191,0)</f>
        <v>0</v>
      </c>
      <c r="BH191" s="217">
        <f>IF(N191="sníž. přenesená",J191,0)</f>
        <v>0</v>
      </c>
      <c r="BI191" s="217">
        <f>IF(N191="nulová",J191,0)</f>
        <v>0</v>
      </c>
      <c r="BJ191" s="25" t="s">
        <v>77</v>
      </c>
      <c r="BK191" s="217">
        <f>ROUND(I191*H191,2)</f>
        <v>0</v>
      </c>
      <c r="BL191" s="25" t="s">
        <v>321</v>
      </c>
      <c r="BM191" s="25" t="s">
        <v>2482</v>
      </c>
    </row>
    <row r="192" spans="2:47" s="1" customFormat="1" ht="27">
      <c r="B192" s="42"/>
      <c r="C192" s="64"/>
      <c r="D192" s="218" t="s">
        <v>323</v>
      </c>
      <c r="E192" s="64"/>
      <c r="F192" s="219" t="s">
        <v>668</v>
      </c>
      <c r="G192" s="64"/>
      <c r="H192" s="64"/>
      <c r="I192" s="175"/>
      <c r="J192" s="64"/>
      <c r="K192" s="64"/>
      <c r="L192" s="62"/>
      <c r="M192" s="220"/>
      <c r="N192" s="43"/>
      <c r="O192" s="43"/>
      <c r="P192" s="43"/>
      <c r="Q192" s="43"/>
      <c r="R192" s="43"/>
      <c r="S192" s="43"/>
      <c r="T192" s="79"/>
      <c r="AT192" s="25" t="s">
        <v>323</v>
      </c>
      <c r="AU192" s="25" t="s">
        <v>79</v>
      </c>
    </row>
    <row r="193" spans="2:51" s="12" customFormat="1" ht="13.5">
      <c r="B193" s="221"/>
      <c r="C193" s="222"/>
      <c r="D193" s="218" t="s">
        <v>325</v>
      </c>
      <c r="E193" s="223" t="s">
        <v>199</v>
      </c>
      <c r="F193" s="224" t="s">
        <v>2483</v>
      </c>
      <c r="G193" s="222"/>
      <c r="H193" s="225">
        <v>49.5</v>
      </c>
      <c r="I193" s="226"/>
      <c r="J193" s="222"/>
      <c r="K193" s="222"/>
      <c r="L193" s="227"/>
      <c r="M193" s="228"/>
      <c r="N193" s="229"/>
      <c r="O193" s="229"/>
      <c r="P193" s="229"/>
      <c r="Q193" s="229"/>
      <c r="R193" s="229"/>
      <c r="S193" s="229"/>
      <c r="T193" s="230"/>
      <c r="AT193" s="231" t="s">
        <v>325</v>
      </c>
      <c r="AU193" s="231" t="s">
        <v>79</v>
      </c>
      <c r="AV193" s="12" t="s">
        <v>79</v>
      </c>
      <c r="AW193" s="12" t="s">
        <v>34</v>
      </c>
      <c r="AX193" s="12" t="s">
        <v>70</v>
      </c>
      <c r="AY193" s="231" t="s">
        <v>314</v>
      </c>
    </row>
    <row r="194" spans="2:51" s="12" customFormat="1" ht="13.5">
      <c r="B194" s="221"/>
      <c r="C194" s="222"/>
      <c r="D194" s="218" t="s">
        <v>325</v>
      </c>
      <c r="E194" s="223" t="s">
        <v>201</v>
      </c>
      <c r="F194" s="224" t="s">
        <v>2484</v>
      </c>
      <c r="G194" s="222"/>
      <c r="H194" s="225">
        <v>26.2</v>
      </c>
      <c r="I194" s="226"/>
      <c r="J194" s="222"/>
      <c r="K194" s="222"/>
      <c r="L194" s="227"/>
      <c r="M194" s="228"/>
      <c r="N194" s="229"/>
      <c r="O194" s="229"/>
      <c r="P194" s="229"/>
      <c r="Q194" s="229"/>
      <c r="R194" s="229"/>
      <c r="S194" s="229"/>
      <c r="T194" s="230"/>
      <c r="AT194" s="231" t="s">
        <v>325</v>
      </c>
      <c r="AU194" s="231" t="s">
        <v>79</v>
      </c>
      <c r="AV194" s="12" t="s">
        <v>79</v>
      </c>
      <c r="AW194" s="12" t="s">
        <v>34</v>
      </c>
      <c r="AX194" s="12" t="s">
        <v>70</v>
      </c>
      <c r="AY194" s="231" t="s">
        <v>314</v>
      </c>
    </row>
    <row r="195" spans="2:51" s="12" customFormat="1" ht="13.5">
      <c r="B195" s="221"/>
      <c r="C195" s="222"/>
      <c r="D195" s="218" t="s">
        <v>325</v>
      </c>
      <c r="E195" s="223" t="s">
        <v>203</v>
      </c>
      <c r="F195" s="224" t="s">
        <v>2485</v>
      </c>
      <c r="G195" s="222"/>
      <c r="H195" s="225">
        <v>46.3</v>
      </c>
      <c r="I195" s="226"/>
      <c r="J195" s="222"/>
      <c r="K195" s="222"/>
      <c r="L195" s="227"/>
      <c r="M195" s="228"/>
      <c r="N195" s="229"/>
      <c r="O195" s="229"/>
      <c r="P195" s="229"/>
      <c r="Q195" s="229"/>
      <c r="R195" s="229"/>
      <c r="S195" s="229"/>
      <c r="T195" s="230"/>
      <c r="AT195" s="231" t="s">
        <v>325</v>
      </c>
      <c r="AU195" s="231" t="s">
        <v>79</v>
      </c>
      <c r="AV195" s="12" t="s">
        <v>79</v>
      </c>
      <c r="AW195" s="12" t="s">
        <v>34</v>
      </c>
      <c r="AX195" s="12" t="s">
        <v>70</v>
      </c>
      <c r="AY195" s="231" t="s">
        <v>314</v>
      </c>
    </row>
    <row r="196" spans="2:51" s="12" customFormat="1" ht="13.5">
      <c r="B196" s="221"/>
      <c r="C196" s="222"/>
      <c r="D196" s="218" t="s">
        <v>325</v>
      </c>
      <c r="E196" s="223" t="s">
        <v>205</v>
      </c>
      <c r="F196" s="224" t="s">
        <v>2486</v>
      </c>
      <c r="G196" s="222"/>
      <c r="H196" s="225">
        <v>7.2</v>
      </c>
      <c r="I196" s="226"/>
      <c r="J196" s="222"/>
      <c r="K196" s="222"/>
      <c r="L196" s="227"/>
      <c r="M196" s="228"/>
      <c r="N196" s="229"/>
      <c r="O196" s="229"/>
      <c r="P196" s="229"/>
      <c r="Q196" s="229"/>
      <c r="R196" s="229"/>
      <c r="S196" s="229"/>
      <c r="T196" s="230"/>
      <c r="AT196" s="231" t="s">
        <v>325</v>
      </c>
      <c r="AU196" s="231" t="s">
        <v>79</v>
      </c>
      <c r="AV196" s="12" t="s">
        <v>79</v>
      </c>
      <c r="AW196" s="12" t="s">
        <v>34</v>
      </c>
      <c r="AX196" s="12" t="s">
        <v>70</v>
      </c>
      <c r="AY196" s="231" t="s">
        <v>314</v>
      </c>
    </row>
    <row r="197" spans="2:51" s="13" customFormat="1" ht="13.5">
      <c r="B197" s="232"/>
      <c r="C197" s="233"/>
      <c r="D197" s="218" t="s">
        <v>325</v>
      </c>
      <c r="E197" s="234" t="s">
        <v>21</v>
      </c>
      <c r="F197" s="235" t="s">
        <v>340</v>
      </c>
      <c r="G197" s="233"/>
      <c r="H197" s="236">
        <v>129.2</v>
      </c>
      <c r="I197" s="237"/>
      <c r="J197" s="233"/>
      <c r="K197" s="233"/>
      <c r="L197" s="238"/>
      <c r="M197" s="239"/>
      <c r="N197" s="240"/>
      <c r="O197" s="240"/>
      <c r="P197" s="240"/>
      <c r="Q197" s="240"/>
      <c r="R197" s="240"/>
      <c r="S197" s="240"/>
      <c r="T197" s="241"/>
      <c r="AT197" s="242" t="s">
        <v>325</v>
      </c>
      <c r="AU197" s="242" t="s">
        <v>79</v>
      </c>
      <c r="AV197" s="13" t="s">
        <v>321</v>
      </c>
      <c r="AW197" s="13" t="s">
        <v>34</v>
      </c>
      <c r="AX197" s="13" t="s">
        <v>77</v>
      </c>
      <c r="AY197" s="242" t="s">
        <v>314</v>
      </c>
    </row>
    <row r="198" spans="2:65" s="1" customFormat="1" ht="14.45" customHeight="1">
      <c r="B198" s="42"/>
      <c r="C198" s="243" t="s">
        <v>487</v>
      </c>
      <c r="D198" s="243" t="s">
        <v>427</v>
      </c>
      <c r="E198" s="244" t="s">
        <v>2487</v>
      </c>
      <c r="F198" s="245" t="s">
        <v>2488</v>
      </c>
      <c r="G198" s="246" t="s">
        <v>436</v>
      </c>
      <c r="H198" s="247">
        <v>51.975</v>
      </c>
      <c r="I198" s="248"/>
      <c r="J198" s="249">
        <f>ROUND(I198*H198,2)</f>
        <v>0</v>
      </c>
      <c r="K198" s="245" t="s">
        <v>320</v>
      </c>
      <c r="L198" s="250"/>
      <c r="M198" s="251" t="s">
        <v>21</v>
      </c>
      <c r="N198" s="252" t="s">
        <v>41</v>
      </c>
      <c r="O198" s="43"/>
      <c r="P198" s="215">
        <f>O198*H198</f>
        <v>0</v>
      </c>
      <c r="Q198" s="215">
        <v>3E-05</v>
      </c>
      <c r="R198" s="215">
        <f>Q198*H198</f>
        <v>0.00155925</v>
      </c>
      <c r="S198" s="215">
        <v>0</v>
      </c>
      <c r="T198" s="216">
        <f>S198*H198</f>
        <v>0</v>
      </c>
      <c r="AR198" s="25" t="s">
        <v>365</v>
      </c>
      <c r="AT198" s="25" t="s">
        <v>427</v>
      </c>
      <c r="AU198" s="25" t="s">
        <v>79</v>
      </c>
      <c r="AY198" s="25" t="s">
        <v>314</v>
      </c>
      <c r="BE198" s="217">
        <f>IF(N198="základní",J198,0)</f>
        <v>0</v>
      </c>
      <c r="BF198" s="217">
        <f>IF(N198="snížená",J198,0)</f>
        <v>0</v>
      </c>
      <c r="BG198" s="217">
        <f>IF(N198="zákl. přenesená",J198,0)</f>
        <v>0</v>
      </c>
      <c r="BH198" s="217">
        <f>IF(N198="sníž. přenesená",J198,0)</f>
        <v>0</v>
      </c>
      <c r="BI198" s="217">
        <f>IF(N198="nulová",J198,0)</f>
        <v>0</v>
      </c>
      <c r="BJ198" s="25" t="s">
        <v>77</v>
      </c>
      <c r="BK198" s="217">
        <f>ROUND(I198*H198,2)</f>
        <v>0</v>
      </c>
      <c r="BL198" s="25" t="s">
        <v>321</v>
      </c>
      <c r="BM198" s="25" t="s">
        <v>2489</v>
      </c>
    </row>
    <row r="199" spans="2:47" s="1" customFormat="1" ht="13.5">
      <c r="B199" s="42"/>
      <c r="C199" s="64"/>
      <c r="D199" s="218" t="s">
        <v>323</v>
      </c>
      <c r="E199" s="64"/>
      <c r="F199" s="219" t="s">
        <v>2488</v>
      </c>
      <c r="G199" s="64"/>
      <c r="H199" s="64"/>
      <c r="I199" s="175"/>
      <c r="J199" s="64"/>
      <c r="K199" s="64"/>
      <c r="L199" s="62"/>
      <c r="M199" s="220"/>
      <c r="N199" s="43"/>
      <c r="O199" s="43"/>
      <c r="P199" s="43"/>
      <c r="Q199" s="43"/>
      <c r="R199" s="43"/>
      <c r="S199" s="43"/>
      <c r="T199" s="79"/>
      <c r="AT199" s="25" t="s">
        <v>323</v>
      </c>
      <c r="AU199" s="25" t="s">
        <v>79</v>
      </c>
    </row>
    <row r="200" spans="2:51" s="12" customFormat="1" ht="13.5">
      <c r="B200" s="221"/>
      <c r="C200" s="222"/>
      <c r="D200" s="218" t="s">
        <v>325</v>
      </c>
      <c r="E200" s="223" t="s">
        <v>21</v>
      </c>
      <c r="F200" s="224" t="s">
        <v>2490</v>
      </c>
      <c r="G200" s="222"/>
      <c r="H200" s="225">
        <v>51.975</v>
      </c>
      <c r="I200" s="226"/>
      <c r="J200" s="222"/>
      <c r="K200" s="222"/>
      <c r="L200" s="227"/>
      <c r="M200" s="228"/>
      <c r="N200" s="229"/>
      <c r="O200" s="229"/>
      <c r="P200" s="229"/>
      <c r="Q200" s="229"/>
      <c r="R200" s="229"/>
      <c r="S200" s="229"/>
      <c r="T200" s="230"/>
      <c r="AT200" s="231" t="s">
        <v>325</v>
      </c>
      <c r="AU200" s="231" t="s">
        <v>79</v>
      </c>
      <c r="AV200" s="12" t="s">
        <v>79</v>
      </c>
      <c r="AW200" s="12" t="s">
        <v>34</v>
      </c>
      <c r="AX200" s="12" t="s">
        <v>77</v>
      </c>
      <c r="AY200" s="231" t="s">
        <v>314</v>
      </c>
    </row>
    <row r="201" spans="2:65" s="1" customFormat="1" ht="14.45" customHeight="1">
      <c r="B201" s="42"/>
      <c r="C201" s="243" t="s">
        <v>493</v>
      </c>
      <c r="D201" s="243" t="s">
        <v>427</v>
      </c>
      <c r="E201" s="244" t="s">
        <v>2491</v>
      </c>
      <c r="F201" s="245" t="s">
        <v>2492</v>
      </c>
      <c r="G201" s="246" t="s">
        <v>436</v>
      </c>
      <c r="H201" s="247">
        <v>7.56</v>
      </c>
      <c r="I201" s="248"/>
      <c r="J201" s="249">
        <f>ROUND(I201*H201,2)</f>
        <v>0</v>
      </c>
      <c r="K201" s="245" t="s">
        <v>320</v>
      </c>
      <c r="L201" s="250"/>
      <c r="M201" s="251" t="s">
        <v>21</v>
      </c>
      <c r="N201" s="252" t="s">
        <v>41</v>
      </c>
      <c r="O201" s="43"/>
      <c r="P201" s="215">
        <f>O201*H201</f>
        <v>0</v>
      </c>
      <c r="Q201" s="215">
        <v>0.0002</v>
      </c>
      <c r="R201" s="215">
        <f>Q201*H201</f>
        <v>0.0015119999999999999</v>
      </c>
      <c r="S201" s="215">
        <v>0</v>
      </c>
      <c r="T201" s="216">
        <f>S201*H201</f>
        <v>0</v>
      </c>
      <c r="AR201" s="25" t="s">
        <v>365</v>
      </c>
      <c r="AT201" s="25" t="s">
        <v>427</v>
      </c>
      <c r="AU201" s="25" t="s">
        <v>79</v>
      </c>
      <c r="AY201" s="25" t="s">
        <v>314</v>
      </c>
      <c r="BE201" s="217">
        <f>IF(N201="základní",J201,0)</f>
        <v>0</v>
      </c>
      <c r="BF201" s="217">
        <f>IF(N201="snížená",J201,0)</f>
        <v>0</v>
      </c>
      <c r="BG201" s="217">
        <f>IF(N201="zákl. přenesená",J201,0)</f>
        <v>0</v>
      </c>
      <c r="BH201" s="217">
        <f>IF(N201="sníž. přenesená",J201,0)</f>
        <v>0</v>
      </c>
      <c r="BI201" s="217">
        <f>IF(N201="nulová",J201,0)</f>
        <v>0</v>
      </c>
      <c r="BJ201" s="25" t="s">
        <v>77</v>
      </c>
      <c r="BK201" s="217">
        <f>ROUND(I201*H201,2)</f>
        <v>0</v>
      </c>
      <c r="BL201" s="25" t="s">
        <v>321</v>
      </c>
      <c r="BM201" s="25" t="s">
        <v>2493</v>
      </c>
    </row>
    <row r="202" spans="2:47" s="1" customFormat="1" ht="13.5">
      <c r="B202" s="42"/>
      <c r="C202" s="64"/>
      <c r="D202" s="218" t="s">
        <v>323</v>
      </c>
      <c r="E202" s="64"/>
      <c r="F202" s="219" t="s">
        <v>2494</v>
      </c>
      <c r="G202" s="64"/>
      <c r="H202" s="64"/>
      <c r="I202" s="175"/>
      <c r="J202" s="64"/>
      <c r="K202" s="64"/>
      <c r="L202" s="62"/>
      <c r="M202" s="220"/>
      <c r="N202" s="43"/>
      <c r="O202" s="43"/>
      <c r="P202" s="43"/>
      <c r="Q202" s="43"/>
      <c r="R202" s="43"/>
      <c r="S202" s="43"/>
      <c r="T202" s="79"/>
      <c r="AT202" s="25" t="s">
        <v>323</v>
      </c>
      <c r="AU202" s="25" t="s">
        <v>79</v>
      </c>
    </row>
    <row r="203" spans="2:51" s="12" customFormat="1" ht="13.5">
      <c r="B203" s="221"/>
      <c r="C203" s="222"/>
      <c r="D203" s="218" t="s">
        <v>325</v>
      </c>
      <c r="E203" s="223" t="s">
        <v>21</v>
      </c>
      <c r="F203" s="224" t="s">
        <v>2495</v>
      </c>
      <c r="G203" s="222"/>
      <c r="H203" s="225">
        <v>7.56</v>
      </c>
      <c r="I203" s="226"/>
      <c r="J203" s="222"/>
      <c r="K203" s="222"/>
      <c r="L203" s="227"/>
      <c r="M203" s="228"/>
      <c r="N203" s="229"/>
      <c r="O203" s="229"/>
      <c r="P203" s="229"/>
      <c r="Q203" s="229"/>
      <c r="R203" s="229"/>
      <c r="S203" s="229"/>
      <c r="T203" s="230"/>
      <c r="AT203" s="231" t="s">
        <v>325</v>
      </c>
      <c r="AU203" s="231" t="s">
        <v>79</v>
      </c>
      <c r="AV203" s="12" t="s">
        <v>79</v>
      </c>
      <c r="AW203" s="12" t="s">
        <v>34</v>
      </c>
      <c r="AX203" s="12" t="s">
        <v>77</v>
      </c>
      <c r="AY203" s="231" t="s">
        <v>314</v>
      </c>
    </row>
    <row r="204" spans="2:65" s="1" customFormat="1" ht="23.1" customHeight="1">
      <c r="B204" s="42"/>
      <c r="C204" s="243" t="s">
        <v>499</v>
      </c>
      <c r="D204" s="243" t="s">
        <v>427</v>
      </c>
      <c r="E204" s="244" t="s">
        <v>2496</v>
      </c>
      <c r="F204" s="245" t="s">
        <v>2497</v>
      </c>
      <c r="G204" s="246" t="s">
        <v>436</v>
      </c>
      <c r="H204" s="247">
        <v>48.615</v>
      </c>
      <c r="I204" s="248"/>
      <c r="J204" s="249">
        <f>ROUND(I204*H204,2)</f>
        <v>0</v>
      </c>
      <c r="K204" s="245" t="s">
        <v>320</v>
      </c>
      <c r="L204" s="250"/>
      <c r="M204" s="251" t="s">
        <v>21</v>
      </c>
      <c r="N204" s="252" t="s">
        <v>41</v>
      </c>
      <c r="O204" s="43"/>
      <c r="P204" s="215">
        <f>O204*H204</f>
        <v>0</v>
      </c>
      <c r="Q204" s="215">
        <v>0.0003</v>
      </c>
      <c r="R204" s="215">
        <f>Q204*H204</f>
        <v>0.014584499999999999</v>
      </c>
      <c r="S204" s="215">
        <v>0</v>
      </c>
      <c r="T204" s="216">
        <f>S204*H204</f>
        <v>0</v>
      </c>
      <c r="AR204" s="25" t="s">
        <v>365</v>
      </c>
      <c r="AT204" s="25" t="s">
        <v>427</v>
      </c>
      <c r="AU204" s="25" t="s">
        <v>79</v>
      </c>
      <c r="AY204" s="25" t="s">
        <v>314</v>
      </c>
      <c r="BE204" s="217">
        <f>IF(N204="základní",J204,0)</f>
        <v>0</v>
      </c>
      <c r="BF204" s="217">
        <f>IF(N204="snížená",J204,0)</f>
        <v>0</v>
      </c>
      <c r="BG204" s="217">
        <f>IF(N204="zákl. přenesená",J204,0)</f>
        <v>0</v>
      </c>
      <c r="BH204" s="217">
        <f>IF(N204="sníž. přenesená",J204,0)</f>
        <v>0</v>
      </c>
      <c r="BI204" s="217">
        <f>IF(N204="nulová",J204,0)</f>
        <v>0</v>
      </c>
      <c r="BJ204" s="25" t="s">
        <v>77</v>
      </c>
      <c r="BK204" s="217">
        <f>ROUND(I204*H204,2)</f>
        <v>0</v>
      </c>
      <c r="BL204" s="25" t="s">
        <v>321</v>
      </c>
      <c r="BM204" s="25" t="s">
        <v>2498</v>
      </c>
    </row>
    <row r="205" spans="2:47" s="1" customFormat="1" ht="13.5">
      <c r="B205" s="42"/>
      <c r="C205" s="64"/>
      <c r="D205" s="218" t="s">
        <v>323</v>
      </c>
      <c r="E205" s="64"/>
      <c r="F205" s="219" t="s">
        <v>2499</v>
      </c>
      <c r="G205" s="64"/>
      <c r="H205" s="64"/>
      <c r="I205" s="175"/>
      <c r="J205" s="64"/>
      <c r="K205" s="64"/>
      <c r="L205" s="62"/>
      <c r="M205" s="220"/>
      <c r="N205" s="43"/>
      <c r="O205" s="43"/>
      <c r="P205" s="43"/>
      <c r="Q205" s="43"/>
      <c r="R205" s="43"/>
      <c r="S205" s="43"/>
      <c r="T205" s="79"/>
      <c r="AT205" s="25" t="s">
        <v>323</v>
      </c>
      <c r="AU205" s="25" t="s">
        <v>79</v>
      </c>
    </row>
    <row r="206" spans="2:51" s="12" customFormat="1" ht="13.5">
      <c r="B206" s="221"/>
      <c r="C206" s="222"/>
      <c r="D206" s="218" t="s">
        <v>325</v>
      </c>
      <c r="E206" s="223" t="s">
        <v>21</v>
      </c>
      <c r="F206" s="224" t="s">
        <v>2500</v>
      </c>
      <c r="G206" s="222"/>
      <c r="H206" s="225">
        <v>48.615</v>
      </c>
      <c r="I206" s="226"/>
      <c r="J206" s="222"/>
      <c r="K206" s="222"/>
      <c r="L206" s="227"/>
      <c r="M206" s="228"/>
      <c r="N206" s="229"/>
      <c r="O206" s="229"/>
      <c r="P206" s="229"/>
      <c r="Q206" s="229"/>
      <c r="R206" s="229"/>
      <c r="S206" s="229"/>
      <c r="T206" s="230"/>
      <c r="AT206" s="231" t="s">
        <v>325</v>
      </c>
      <c r="AU206" s="231" t="s">
        <v>79</v>
      </c>
      <c r="AV206" s="12" t="s">
        <v>79</v>
      </c>
      <c r="AW206" s="12" t="s">
        <v>34</v>
      </c>
      <c r="AX206" s="12" t="s">
        <v>77</v>
      </c>
      <c r="AY206" s="231" t="s">
        <v>314</v>
      </c>
    </row>
    <row r="207" spans="2:65" s="1" customFormat="1" ht="14.45" customHeight="1">
      <c r="B207" s="42"/>
      <c r="C207" s="243" t="s">
        <v>504</v>
      </c>
      <c r="D207" s="243" t="s">
        <v>427</v>
      </c>
      <c r="E207" s="244" t="s">
        <v>2501</v>
      </c>
      <c r="F207" s="245" t="s">
        <v>2502</v>
      </c>
      <c r="G207" s="246" t="s">
        <v>436</v>
      </c>
      <c r="H207" s="247">
        <v>27.51</v>
      </c>
      <c r="I207" s="248"/>
      <c r="J207" s="249">
        <f>ROUND(I207*H207,2)</f>
        <v>0</v>
      </c>
      <c r="K207" s="245" t="s">
        <v>320</v>
      </c>
      <c r="L207" s="250"/>
      <c r="M207" s="251" t="s">
        <v>21</v>
      </c>
      <c r="N207" s="252" t="s">
        <v>41</v>
      </c>
      <c r="O207" s="43"/>
      <c r="P207" s="215">
        <f>O207*H207</f>
        <v>0</v>
      </c>
      <c r="Q207" s="215">
        <v>3E-05</v>
      </c>
      <c r="R207" s="215">
        <f>Q207*H207</f>
        <v>0.0008253000000000001</v>
      </c>
      <c r="S207" s="215">
        <v>0</v>
      </c>
      <c r="T207" s="216">
        <f>S207*H207</f>
        <v>0</v>
      </c>
      <c r="AR207" s="25" t="s">
        <v>365</v>
      </c>
      <c r="AT207" s="25" t="s">
        <v>427</v>
      </c>
      <c r="AU207" s="25" t="s">
        <v>79</v>
      </c>
      <c r="AY207" s="25" t="s">
        <v>314</v>
      </c>
      <c r="BE207" s="217">
        <f>IF(N207="základní",J207,0)</f>
        <v>0</v>
      </c>
      <c r="BF207" s="217">
        <f>IF(N207="snížená",J207,0)</f>
        <v>0</v>
      </c>
      <c r="BG207" s="217">
        <f>IF(N207="zákl. přenesená",J207,0)</f>
        <v>0</v>
      </c>
      <c r="BH207" s="217">
        <f>IF(N207="sníž. přenesená",J207,0)</f>
        <v>0</v>
      </c>
      <c r="BI207" s="217">
        <f>IF(N207="nulová",J207,0)</f>
        <v>0</v>
      </c>
      <c r="BJ207" s="25" t="s">
        <v>77</v>
      </c>
      <c r="BK207" s="217">
        <f>ROUND(I207*H207,2)</f>
        <v>0</v>
      </c>
      <c r="BL207" s="25" t="s">
        <v>321</v>
      </c>
      <c r="BM207" s="25" t="s">
        <v>2503</v>
      </c>
    </row>
    <row r="208" spans="2:47" s="1" customFormat="1" ht="13.5">
      <c r="B208" s="42"/>
      <c r="C208" s="64"/>
      <c r="D208" s="218" t="s">
        <v>323</v>
      </c>
      <c r="E208" s="64"/>
      <c r="F208" s="219" t="s">
        <v>2504</v>
      </c>
      <c r="G208" s="64"/>
      <c r="H208" s="64"/>
      <c r="I208" s="175"/>
      <c r="J208" s="64"/>
      <c r="K208" s="64"/>
      <c r="L208" s="62"/>
      <c r="M208" s="220"/>
      <c r="N208" s="43"/>
      <c r="O208" s="43"/>
      <c r="P208" s="43"/>
      <c r="Q208" s="43"/>
      <c r="R208" s="43"/>
      <c r="S208" s="43"/>
      <c r="T208" s="79"/>
      <c r="AT208" s="25" t="s">
        <v>323</v>
      </c>
      <c r="AU208" s="25" t="s">
        <v>79</v>
      </c>
    </row>
    <row r="209" spans="2:51" s="12" customFormat="1" ht="13.5">
      <c r="B209" s="221"/>
      <c r="C209" s="222"/>
      <c r="D209" s="218" t="s">
        <v>325</v>
      </c>
      <c r="E209" s="223" t="s">
        <v>21</v>
      </c>
      <c r="F209" s="224" t="s">
        <v>2505</v>
      </c>
      <c r="G209" s="222"/>
      <c r="H209" s="225">
        <v>27.51</v>
      </c>
      <c r="I209" s="226"/>
      <c r="J209" s="222"/>
      <c r="K209" s="222"/>
      <c r="L209" s="227"/>
      <c r="M209" s="228"/>
      <c r="N209" s="229"/>
      <c r="O209" s="229"/>
      <c r="P209" s="229"/>
      <c r="Q209" s="229"/>
      <c r="R209" s="229"/>
      <c r="S209" s="229"/>
      <c r="T209" s="230"/>
      <c r="AT209" s="231" t="s">
        <v>325</v>
      </c>
      <c r="AU209" s="231" t="s">
        <v>79</v>
      </c>
      <c r="AV209" s="12" t="s">
        <v>79</v>
      </c>
      <c r="AW209" s="12" t="s">
        <v>34</v>
      </c>
      <c r="AX209" s="12" t="s">
        <v>77</v>
      </c>
      <c r="AY209" s="231" t="s">
        <v>314</v>
      </c>
    </row>
    <row r="210" spans="2:65" s="1" customFormat="1" ht="23.1" customHeight="1">
      <c r="B210" s="42"/>
      <c r="C210" s="206" t="s">
        <v>510</v>
      </c>
      <c r="D210" s="206" t="s">
        <v>316</v>
      </c>
      <c r="E210" s="207" t="s">
        <v>2506</v>
      </c>
      <c r="F210" s="208" t="s">
        <v>2507</v>
      </c>
      <c r="G210" s="209" t="s">
        <v>349</v>
      </c>
      <c r="H210" s="210">
        <v>80.781</v>
      </c>
      <c r="I210" s="211"/>
      <c r="J210" s="212">
        <f>ROUND(I210*H210,2)</f>
        <v>0</v>
      </c>
      <c r="K210" s="208" t="s">
        <v>320</v>
      </c>
      <c r="L210" s="62"/>
      <c r="M210" s="213" t="s">
        <v>21</v>
      </c>
      <c r="N210" s="214" t="s">
        <v>41</v>
      </c>
      <c r="O210" s="43"/>
      <c r="P210" s="215">
        <f>O210*H210</f>
        <v>0</v>
      </c>
      <c r="Q210" s="215">
        <v>0.01899</v>
      </c>
      <c r="R210" s="215">
        <f>Q210*H210</f>
        <v>1.53403119</v>
      </c>
      <c r="S210" s="215">
        <v>0</v>
      </c>
      <c r="T210" s="216">
        <f>S210*H210</f>
        <v>0</v>
      </c>
      <c r="AR210" s="25" t="s">
        <v>321</v>
      </c>
      <c r="AT210" s="25" t="s">
        <v>316</v>
      </c>
      <c r="AU210" s="25" t="s">
        <v>79</v>
      </c>
      <c r="AY210" s="25" t="s">
        <v>314</v>
      </c>
      <c r="BE210" s="217">
        <f>IF(N210="základní",J210,0)</f>
        <v>0</v>
      </c>
      <c r="BF210" s="217">
        <f>IF(N210="snížená",J210,0)</f>
        <v>0</v>
      </c>
      <c r="BG210" s="217">
        <f>IF(N210="zákl. přenesená",J210,0)</f>
        <v>0</v>
      </c>
      <c r="BH210" s="217">
        <f>IF(N210="sníž. přenesená",J210,0)</f>
        <v>0</v>
      </c>
      <c r="BI210" s="217">
        <f>IF(N210="nulová",J210,0)</f>
        <v>0</v>
      </c>
      <c r="BJ210" s="25" t="s">
        <v>77</v>
      </c>
      <c r="BK210" s="217">
        <f>ROUND(I210*H210,2)</f>
        <v>0</v>
      </c>
      <c r="BL210" s="25" t="s">
        <v>321</v>
      </c>
      <c r="BM210" s="25" t="s">
        <v>2508</v>
      </c>
    </row>
    <row r="211" spans="2:47" s="1" customFormat="1" ht="27">
      <c r="B211" s="42"/>
      <c r="C211" s="64"/>
      <c r="D211" s="218" t="s">
        <v>323</v>
      </c>
      <c r="E211" s="64"/>
      <c r="F211" s="219" t="s">
        <v>2509</v>
      </c>
      <c r="G211" s="64"/>
      <c r="H211" s="64"/>
      <c r="I211" s="175"/>
      <c r="J211" s="64"/>
      <c r="K211" s="64"/>
      <c r="L211" s="62"/>
      <c r="M211" s="220"/>
      <c r="N211" s="43"/>
      <c r="O211" s="43"/>
      <c r="P211" s="43"/>
      <c r="Q211" s="43"/>
      <c r="R211" s="43"/>
      <c r="S211" s="43"/>
      <c r="T211" s="79"/>
      <c r="AT211" s="25" t="s">
        <v>323</v>
      </c>
      <c r="AU211" s="25" t="s">
        <v>79</v>
      </c>
    </row>
    <row r="212" spans="2:51" s="12" customFormat="1" ht="13.5">
      <c r="B212" s="221"/>
      <c r="C212" s="222"/>
      <c r="D212" s="218" t="s">
        <v>325</v>
      </c>
      <c r="E212" s="223" t="s">
        <v>21</v>
      </c>
      <c r="F212" s="224" t="s">
        <v>177</v>
      </c>
      <c r="G212" s="222"/>
      <c r="H212" s="225">
        <v>80.781</v>
      </c>
      <c r="I212" s="226"/>
      <c r="J212" s="222"/>
      <c r="K212" s="222"/>
      <c r="L212" s="227"/>
      <c r="M212" s="228"/>
      <c r="N212" s="229"/>
      <c r="O212" s="229"/>
      <c r="P212" s="229"/>
      <c r="Q212" s="229"/>
      <c r="R212" s="229"/>
      <c r="S212" s="229"/>
      <c r="T212" s="230"/>
      <c r="AT212" s="231" t="s">
        <v>325</v>
      </c>
      <c r="AU212" s="231" t="s">
        <v>79</v>
      </c>
      <c r="AV212" s="12" t="s">
        <v>79</v>
      </c>
      <c r="AW212" s="12" t="s">
        <v>34</v>
      </c>
      <c r="AX212" s="12" t="s">
        <v>77</v>
      </c>
      <c r="AY212" s="231" t="s">
        <v>314</v>
      </c>
    </row>
    <row r="213" spans="2:65" s="1" customFormat="1" ht="23.1" customHeight="1">
      <c r="B213" s="42"/>
      <c r="C213" s="206" t="s">
        <v>515</v>
      </c>
      <c r="D213" s="206" t="s">
        <v>316</v>
      </c>
      <c r="E213" s="207" t="s">
        <v>2510</v>
      </c>
      <c r="F213" s="208" t="s">
        <v>2511</v>
      </c>
      <c r="G213" s="209" t="s">
        <v>349</v>
      </c>
      <c r="H213" s="210">
        <v>16.764</v>
      </c>
      <c r="I213" s="211"/>
      <c r="J213" s="212">
        <f>ROUND(I213*H213,2)</f>
        <v>0</v>
      </c>
      <c r="K213" s="208" t="s">
        <v>320</v>
      </c>
      <c r="L213" s="62"/>
      <c r="M213" s="213" t="s">
        <v>21</v>
      </c>
      <c r="N213" s="214" t="s">
        <v>41</v>
      </c>
      <c r="O213" s="43"/>
      <c r="P213" s="215">
        <f>O213*H213</f>
        <v>0</v>
      </c>
      <c r="Q213" s="215">
        <v>0.00628</v>
      </c>
      <c r="R213" s="215">
        <f>Q213*H213</f>
        <v>0.10527792</v>
      </c>
      <c r="S213" s="215">
        <v>0</v>
      </c>
      <c r="T213" s="216">
        <f>S213*H213</f>
        <v>0</v>
      </c>
      <c r="AR213" s="25" t="s">
        <v>321</v>
      </c>
      <c r="AT213" s="25" t="s">
        <v>316</v>
      </c>
      <c r="AU213" s="25" t="s">
        <v>79</v>
      </c>
      <c r="AY213" s="25" t="s">
        <v>314</v>
      </c>
      <c r="BE213" s="217">
        <f>IF(N213="základní",J213,0)</f>
        <v>0</v>
      </c>
      <c r="BF213" s="217">
        <f>IF(N213="snížená",J213,0)</f>
        <v>0</v>
      </c>
      <c r="BG213" s="217">
        <f>IF(N213="zákl. přenesená",J213,0)</f>
        <v>0</v>
      </c>
      <c r="BH213" s="217">
        <f>IF(N213="sníž. přenesená",J213,0)</f>
        <v>0</v>
      </c>
      <c r="BI213" s="217">
        <f>IF(N213="nulová",J213,0)</f>
        <v>0</v>
      </c>
      <c r="BJ213" s="25" t="s">
        <v>77</v>
      </c>
      <c r="BK213" s="217">
        <f>ROUND(I213*H213,2)</f>
        <v>0</v>
      </c>
      <c r="BL213" s="25" t="s">
        <v>321</v>
      </c>
      <c r="BM213" s="25" t="s">
        <v>2512</v>
      </c>
    </row>
    <row r="214" spans="2:47" s="1" customFormat="1" ht="27">
      <c r="B214" s="42"/>
      <c r="C214" s="64"/>
      <c r="D214" s="218" t="s">
        <v>323</v>
      </c>
      <c r="E214" s="64"/>
      <c r="F214" s="219" t="s">
        <v>2513</v>
      </c>
      <c r="G214" s="64"/>
      <c r="H214" s="64"/>
      <c r="I214" s="175"/>
      <c r="J214" s="64"/>
      <c r="K214" s="64"/>
      <c r="L214" s="62"/>
      <c r="M214" s="220"/>
      <c r="N214" s="43"/>
      <c r="O214" s="43"/>
      <c r="P214" s="43"/>
      <c r="Q214" s="43"/>
      <c r="R214" s="43"/>
      <c r="S214" s="43"/>
      <c r="T214" s="79"/>
      <c r="AT214" s="25" t="s">
        <v>323</v>
      </c>
      <c r="AU214" s="25" t="s">
        <v>79</v>
      </c>
    </row>
    <row r="215" spans="2:51" s="12" customFormat="1" ht="13.5">
      <c r="B215" s="221"/>
      <c r="C215" s="222"/>
      <c r="D215" s="218" t="s">
        <v>325</v>
      </c>
      <c r="E215" s="223" t="s">
        <v>21</v>
      </c>
      <c r="F215" s="224" t="s">
        <v>186</v>
      </c>
      <c r="G215" s="222"/>
      <c r="H215" s="225">
        <v>16.764</v>
      </c>
      <c r="I215" s="226"/>
      <c r="J215" s="222"/>
      <c r="K215" s="222"/>
      <c r="L215" s="227"/>
      <c r="M215" s="228"/>
      <c r="N215" s="229"/>
      <c r="O215" s="229"/>
      <c r="P215" s="229"/>
      <c r="Q215" s="229"/>
      <c r="R215" s="229"/>
      <c r="S215" s="229"/>
      <c r="T215" s="230"/>
      <c r="AT215" s="231" t="s">
        <v>325</v>
      </c>
      <c r="AU215" s="231" t="s">
        <v>79</v>
      </c>
      <c r="AV215" s="12" t="s">
        <v>79</v>
      </c>
      <c r="AW215" s="12" t="s">
        <v>34</v>
      </c>
      <c r="AX215" s="12" t="s">
        <v>77</v>
      </c>
      <c r="AY215" s="231" t="s">
        <v>314</v>
      </c>
    </row>
    <row r="216" spans="2:65" s="1" customFormat="1" ht="23.1" customHeight="1">
      <c r="B216" s="42"/>
      <c r="C216" s="206" t="s">
        <v>521</v>
      </c>
      <c r="D216" s="206" t="s">
        <v>316</v>
      </c>
      <c r="E216" s="207" t="s">
        <v>2514</v>
      </c>
      <c r="F216" s="208" t="s">
        <v>2515</v>
      </c>
      <c r="G216" s="209" t="s">
        <v>349</v>
      </c>
      <c r="H216" s="210">
        <v>181.042</v>
      </c>
      <c r="I216" s="211"/>
      <c r="J216" s="212">
        <f>ROUND(I216*H216,2)</f>
        <v>0</v>
      </c>
      <c r="K216" s="208" t="s">
        <v>320</v>
      </c>
      <c r="L216" s="62"/>
      <c r="M216" s="213" t="s">
        <v>21</v>
      </c>
      <c r="N216" s="214" t="s">
        <v>41</v>
      </c>
      <c r="O216" s="43"/>
      <c r="P216" s="215">
        <f>O216*H216</f>
        <v>0</v>
      </c>
      <c r="Q216" s="215">
        <v>0.00268</v>
      </c>
      <c r="R216" s="215">
        <f>Q216*H216</f>
        <v>0.48519256</v>
      </c>
      <c r="S216" s="215">
        <v>0</v>
      </c>
      <c r="T216" s="216">
        <f>S216*H216</f>
        <v>0</v>
      </c>
      <c r="AR216" s="25" t="s">
        <v>321</v>
      </c>
      <c r="AT216" s="25" t="s">
        <v>316</v>
      </c>
      <c r="AU216" s="25" t="s">
        <v>79</v>
      </c>
      <c r="AY216" s="25" t="s">
        <v>314</v>
      </c>
      <c r="BE216" s="217">
        <f>IF(N216="základní",J216,0)</f>
        <v>0</v>
      </c>
      <c r="BF216" s="217">
        <f>IF(N216="snížená",J216,0)</f>
        <v>0</v>
      </c>
      <c r="BG216" s="217">
        <f>IF(N216="zákl. přenesená",J216,0)</f>
        <v>0</v>
      </c>
      <c r="BH216" s="217">
        <f>IF(N216="sníž. přenesená",J216,0)</f>
        <v>0</v>
      </c>
      <c r="BI216" s="217">
        <f>IF(N216="nulová",J216,0)</f>
        <v>0</v>
      </c>
      <c r="BJ216" s="25" t="s">
        <v>77</v>
      </c>
      <c r="BK216" s="217">
        <f>ROUND(I216*H216,2)</f>
        <v>0</v>
      </c>
      <c r="BL216" s="25" t="s">
        <v>321</v>
      </c>
      <c r="BM216" s="25" t="s">
        <v>2516</v>
      </c>
    </row>
    <row r="217" spans="2:47" s="1" customFormat="1" ht="27">
      <c r="B217" s="42"/>
      <c r="C217" s="64"/>
      <c r="D217" s="218" t="s">
        <v>323</v>
      </c>
      <c r="E217" s="64"/>
      <c r="F217" s="219" t="s">
        <v>2517</v>
      </c>
      <c r="G217" s="64"/>
      <c r="H217" s="64"/>
      <c r="I217" s="175"/>
      <c r="J217" s="64"/>
      <c r="K217" s="64"/>
      <c r="L217" s="62"/>
      <c r="M217" s="220"/>
      <c r="N217" s="43"/>
      <c r="O217" s="43"/>
      <c r="P217" s="43"/>
      <c r="Q217" s="43"/>
      <c r="R217" s="43"/>
      <c r="S217" s="43"/>
      <c r="T217" s="79"/>
      <c r="AT217" s="25" t="s">
        <v>323</v>
      </c>
      <c r="AU217" s="25" t="s">
        <v>79</v>
      </c>
    </row>
    <row r="218" spans="2:51" s="12" customFormat="1" ht="13.5">
      <c r="B218" s="221"/>
      <c r="C218" s="222"/>
      <c r="D218" s="218" t="s">
        <v>325</v>
      </c>
      <c r="E218" s="223" t="s">
        <v>21</v>
      </c>
      <c r="F218" s="224" t="s">
        <v>189</v>
      </c>
      <c r="G218" s="222"/>
      <c r="H218" s="225">
        <v>181.042</v>
      </c>
      <c r="I218" s="226"/>
      <c r="J218" s="222"/>
      <c r="K218" s="222"/>
      <c r="L218" s="227"/>
      <c r="M218" s="228"/>
      <c r="N218" s="229"/>
      <c r="O218" s="229"/>
      <c r="P218" s="229"/>
      <c r="Q218" s="229"/>
      <c r="R218" s="229"/>
      <c r="S218" s="229"/>
      <c r="T218" s="230"/>
      <c r="AT218" s="231" t="s">
        <v>325</v>
      </c>
      <c r="AU218" s="231" t="s">
        <v>79</v>
      </c>
      <c r="AV218" s="12" t="s">
        <v>79</v>
      </c>
      <c r="AW218" s="12" t="s">
        <v>34</v>
      </c>
      <c r="AX218" s="12" t="s">
        <v>77</v>
      </c>
      <c r="AY218" s="231" t="s">
        <v>314</v>
      </c>
    </row>
    <row r="219" spans="2:65" s="1" customFormat="1" ht="23.1" customHeight="1">
      <c r="B219" s="42"/>
      <c r="C219" s="206" t="s">
        <v>527</v>
      </c>
      <c r="D219" s="206" t="s">
        <v>316</v>
      </c>
      <c r="E219" s="207" t="s">
        <v>2518</v>
      </c>
      <c r="F219" s="208" t="s">
        <v>2519</v>
      </c>
      <c r="G219" s="209" t="s">
        <v>349</v>
      </c>
      <c r="H219" s="210">
        <v>11.045</v>
      </c>
      <c r="I219" s="211"/>
      <c r="J219" s="212">
        <f>ROUND(I219*H219,2)</f>
        <v>0</v>
      </c>
      <c r="K219" s="208" t="s">
        <v>320</v>
      </c>
      <c r="L219" s="62"/>
      <c r="M219" s="213" t="s">
        <v>21</v>
      </c>
      <c r="N219" s="214" t="s">
        <v>41</v>
      </c>
      <c r="O219" s="43"/>
      <c r="P219" s="215">
        <f>O219*H219</f>
        <v>0</v>
      </c>
      <c r="Q219" s="215">
        <v>0.00012</v>
      </c>
      <c r="R219" s="215">
        <f>Q219*H219</f>
        <v>0.0013254</v>
      </c>
      <c r="S219" s="215">
        <v>0</v>
      </c>
      <c r="T219" s="216">
        <f>S219*H219</f>
        <v>0</v>
      </c>
      <c r="AR219" s="25" t="s">
        <v>321</v>
      </c>
      <c r="AT219" s="25" t="s">
        <v>316</v>
      </c>
      <c r="AU219" s="25" t="s">
        <v>79</v>
      </c>
      <c r="AY219" s="25" t="s">
        <v>314</v>
      </c>
      <c r="BE219" s="217">
        <f>IF(N219="základní",J219,0)</f>
        <v>0</v>
      </c>
      <c r="BF219" s="217">
        <f>IF(N219="snížená",J219,0)</f>
        <v>0</v>
      </c>
      <c r="BG219" s="217">
        <f>IF(N219="zákl. přenesená",J219,0)</f>
        <v>0</v>
      </c>
      <c r="BH219" s="217">
        <f>IF(N219="sníž. přenesená",J219,0)</f>
        <v>0</v>
      </c>
      <c r="BI219" s="217">
        <f>IF(N219="nulová",J219,0)</f>
        <v>0</v>
      </c>
      <c r="BJ219" s="25" t="s">
        <v>77</v>
      </c>
      <c r="BK219" s="217">
        <f>ROUND(I219*H219,2)</f>
        <v>0</v>
      </c>
      <c r="BL219" s="25" t="s">
        <v>321</v>
      </c>
      <c r="BM219" s="25" t="s">
        <v>2520</v>
      </c>
    </row>
    <row r="220" spans="2:47" s="1" customFormat="1" ht="27">
      <c r="B220" s="42"/>
      <c r="C220" s="64"/>
      <c r="D220" s="218" t="s">
        <v>323</v>
      </c>
      <c r="E220" s="64"/>
      <c r="F220" s="219" t="s">
        <v>2521</v>
      </c>
      <c r="G220" s="64"/>
      <c r="H220" s="64"/>
      <c r="I220" s="175"/>
      <c r="J220" s="64"/>
      <c r="K220" s="64"/>
      <c r="L220" s="62"/>
      <c r="M220" s="220"/>
      <c r="N220" s="43"/>
      <c r="O220" s="43"/>
      <c r="P220" s="43"/>
      <c r="Q220" s="43"/>
      <c r="R220" s="43"/>
      <c r="S220" s="43"/>
      <c r="T220" s="79"/>
      <c r="AT220" s="25" t="s">
        <v>323</v>
      </c>
      <c r="AU220" s="25" t="s">
        <v>79</v>
      </c>
    </row>
    <row r="221" spans="2:51" s="12" customFormat="1" ht="13.5">
      <c r="B221" s="221"/>
      <c r="C221" s="222"/>
      <c r="D221" s="218" t="s">
        <v>325</v>
      </c>
      <c r="E221" s="223" t="s">
        <v>21</v>
      </c>
      <c r="F221" s="224" t="s">
        <v>2522</v>
      </c>
      <c r="G221" s="222"/>
      <c r="H221" s="225">
        <v>11.045</v>
      </c>
      <c r="I221" s="226"/>
      <c r="J221" s="222"/>
      <c r="K221" s="222"/>
      <c r="L221" s="227"/>
      <c r="M221" s="228"/>
      <c r="N221" s="229"/>
      <c r="O221" s="229"/>
      <c r="P221" s="229"/>
      <c r="Q221" s="229"/>
      <c r="R221" s="229"/>
      <c r="S221" s="229"/>
      <c r="T221" s="230"/>
      <c r="AT221" s="231" t="s">
        <v>325</v>
      </c>
      <c r="AU221" s="231" t="s">
        <v>79</v>
      </c>
      <c r="AV221" s="12" t="s">
        <v>79</v>
      </c>
      <c r="AW221" s="12" t="s">
        <v>34</v>
      </c>
      <c r="AX221" s="12" t="s">
        <v>77</v>
      </c>
      <c r="AY221" s="231" t="s">
        <v>314</v>
      </c>
    </row>
    <row r="222" spans="2:65" s="1" customFormat="1" ht="14.45" customHeight="1">
      <c r="B222" s="42"/>
      <c r="C222" s="206" t="s">
        <v>532</v>
      </c>
      <c r="D222" s="206" t="s">
        <v>316</v>
      </c>
      <c r="E222" s="207" t="s">
        <v>2523</v>
      </c>
      <c r="F222" s="208" t="s">
        <v>2524</v>
      </c>
      <c r="G222" s="209" t="s">
        <v>349</v>
      </c>
      <c r="H222" s="210">
        <v>195.675</v>
      </c>
      <c r="I222" s="211"/>
      <c r="J222" s="212">
        <f>ROUND(I222*H222,2)</f>
        <v>0</v>
      </c>
      <c r="K222" s="208" t="s">
        <v>320</v>
      </c>
      <c r="L222" s="62"/>
      <c r="M222" s="213" t="s">
        <v>21</v>
      </c>
      <c r="N222" s="214" t="s">
        <v>41</v>
      </c>
      <c r="O222" s="43"/>
      <c r="P222" s="215">
        <f>O222*H222</f>
        <v>0</v>
      </c>
      <c r="Q222" s="215">
        <v>0</v>
      </c>
      <c r="R222" s="215">
        <f>Q222*H222</f>
        <v>0</v>
      </c>
      <c r="S222" s="215">
        <v>0</v>
      </c>
      <c r="T222" s="216">
        <f>S222*H222</f>
        <v>0</v>
      </c>
      <c r="AR222" s="25" t="s">
        <v>321</v>
      </c>
      <c r="AT222" s="25" t="s">
        <v>316</v>
      </c>
      <c r="AU222" s="25" t="s">
        <v>79</v>
      </c>
      <c r="AY222" s="25" t="s">
        <v>314</v>
      </c>
      <c r="BE222" s="217">
        <f>IF(N222="základní",J222,0)</f>
        <v>0</v>
      </c>
      <c r="BF222" s="217">
        <f>IF(N222="snížená",J222,0)</f>
        <v>0</v>
      </c>
      <c r="BG222" s="217">
        <f>IF(N222="zákl. přenesená",J222,0)</f>
        <v>0</v>
      </c>
      <c r="BH222" s="217">
        <f>IF(N222="sníž. přenesená",J222,0)</f>
        <v>0</v>
      </c>
      <c r="BI222" s="217">
        <f>IF(N222="nulová",J222,0)</f>
        <v>0</v>
      </c>
      <c r="BJ222" s="25" t="s">
        <v>77</v>
      </c>
      <c r="BK222" s="217">
        <f>ROUND(I222*H222,2)</f>
        <v>0</v>
      </c>
      <c r="BL222" s="25" t="s">
        <v>321</v>
      </c>
      <c r="BM222" s="25" t="s">
        <v>2525</v>
      </c>
    </row>
    <row r="223" spans="2:47" s="1" customFormat="1" ht="13.5">
      <c r="B223" s="42"/>
      <c r="C223" s="64"/>
      <c r="D223" s="218" t="s">
        <v>323</v>
      </c>
      <c r="E223" s="64"/>
      <c r="F223" s="219" t="s">
        <v>2526</v>
      </c>
      <c r="G223" s="64"/>
      <c r="H223" s="64"/>
      <c r="I223" s="175"/>
      <c r="J223" s="64"/>
      <c r="K223" s="64"/>
      <c r="L223" s="62"/>
      <c r="M223" s="220"/>
      <c r="N223" s="43"/>
      <c r="O223" s="43"/>
      <c r="P223" s="43"/>
      <c r="Q223" s="43"/>
      <c r="R223" s="43"/>
      <c r="S223" s="43"/>
      <c r="T223" s="79"/>
      <c r="AT223" s="25" t="s">
        <v>323</v>
      </c>
      <c r="AU223" s="25" t="s">
        <v>79</v>
      </c>
    </row>
    <row r="224" spans="2:51" s="12" customFormat="1" ht="13.5">
      <c r="B224" s="221"/>
      <c r="C224" s="222"/>
      <c r="D224" s="218" t="s">
        <v>325</v>
      </c>
      <c r="E224" s="223" t="s">
        <v>21</v>
      </c>
      <c r="F224" s="224" t="s">
        <v>2527</v>
      </c>
      <c r="G224" s="222"/>
      <c r="H224" s="225">
        <v>195.675</v>
      </c>
      <c r="I224" s="226"/>
      <c r="J224" s="222"/>
      <c r="K224" s="222"/>
      <c r="L224" s="227"/>
      <c r="M224" s="228"/>
      <c r="N224" s="229"/>
      <c r="O224" s="229"/>
      <c r="P224" s="229"/>
      <c r="Q224" s="229"/>
      <c r="R224" s="229"/>
      <c r="S224" s="229"/>
      <c r="T224" s="230"/>
      <c r="AT224" s="231" t="s">
        <v>325</v>
      </c>
      <c r="AU224" s="231" t="s">
        <v>79</v>
      </c>
      <c r="AV224" s="12" t="s">
        <v>79</v>
      </c>
      <c r="AW224" s="12" t="s">
        <v>34</v>
      </c>
      <c r="AX224" s="12" t="s">
        <v>77</v>
      </c>
      <c r="AY224" s="231" t="s">
        <v>314</v>
      </c>
    </row>
    <row r="225" spans="2:65" s="1" customFormat="1" ht="34.5" customHeight="1">
      <c r="B225" s="42"/>
      <c r="C225" s="206" t="s">
        <v>538</v>
      </c>
      <c r="D225" s="206" t="s">
        <v>316</v>
      </c>
      <c r="E225" s="207" t="s">
        <v>2528</v>
      </c>
      <c r="F225" s="208" t="s">
        <v>2529</v>
      </c>
      <c r="G225" s="209" t="s">
        <v>335</v>
      </c>
      <c r="H225" s="210">
        <v>16.377</v>
      </c>
      <c r="I225" s="211"/>
      <c r="J225" s="212">
        <f>ROUND(I225*H225,2)</f>
        <v>0</v>
      </c>
      <c r="K225" s="208" t="s">
        <v>320</v>
      </c>
      <c r="L225" s="62"/>
      <c r="M225" s="213" t="s">
        <v>21</v>
      </c>
      <c r="N225" s="214" t="s">
        <v>41</v>
      </c>
      <c r="O225" s="43"/>
      <c r="P225" s="215">
        <f>O225*H225</f>
        <v>0</v>
      </c>
      <c r="Q225" s="215">
        <v>0.707</v>
      </c>
      <c r="R225" s="215">
        <f>Q225*H225</f>
        <v>11.578539</v>
      </c>
      <c r="S225" s="215">
        <v>0</v>
      </c>
      <c r="T225" s="216">
        <f>S225*H225</f>
        <v>0</v>
      </c>
      <c r="AR225" s="25" t="s">
        <v>321</v>
      </c>
      <c r="AT225" s="25" t="s">
        <v>316</v>
      </c>
      <c r="AU225" s="25" t="s">
        <v>79</v>
      </c>
      <c r="AY225" s="25" t="s">
        <v>314</v>
      </c>
      <c r="BE225" s="217">
        <f>IF(N225="základní",J225,0)</f>
        <v>0</v>
      </c>
      <c r="BF225" s="217">
        <f>IF(N225="snížená",J225,0)</f>
        <v>0</v>
      </c>
      <c r="BG225" s="217">
        <f>IF(N225="zákl. přenesená",J225,0)</f>
        <v>0</v>
      </c>
      <c r="BH225" s="217">
        <f>IF(N225="sníž. přenesená",J225,0)</f>
        <v>0</v>
      </c>
      <c r="BI225" s="217">
        <f>IF(N225="nulová",J225,0)</f>
        <v>0</v>
      </c>
      <c r="BJ225" s="25" t="s">
        <v>77</v>
      </c>
      <c r="BK225" s="217">
        <f>ROUND(I225*H225,2)</f>
        <v>0</v>
      </c>
      <c r="BL225" s="25" t="s">
        <v>321</v>
      </c>
      <c r="BM225" s="25" t="s">
        <v>2530</v>
      </c>
    </row>
    <row r="226" spans="2:47" s="1" customFormat="1" ht="27">
      <c r="B226" s="42"/>
      <c r="C226" s="64"/>
      <c r="D226" s="218" t="s">
        <v>323</v>
      </c>
      <c r="E226" s="64"/>
      <c r="F226" s="219" t="s">
        <v>2531</v>
      </c>
      <c r="G226" s="64"/>
      <c r="H226" s="64"/>
      <c r="I226" s="175"/>
      <c r="J226" s="64"/>
      <c r="K226" s="64"/>
      <c r="L226" s="62"/>
      <c r="M226" s="220"/>
      <c r="N226" s="43"/>
      <c r="O226" s="43"/>
      <c r="P226" s="43"/>
      <c r="Q226" s="43"/>
      <c r="R226" s="43"/>
      <c r="S226" s="43"/>
      <c r="T226" s="79"/>
      <c r="AT226" s="25" t="s">
        <v>323</v>
      </c>
      <c r="AU226" s="25" t="s">
        <v>79</v>
      </c>
    </row>
    <row r="227" spans="2:51" s="12" customFormat="1" ht="13.5">
      <c r="B227" s="221"/>
      <c r="C227" s="222"/>
      <c r="D227" s="218" t="s">
        <v>325</v>
      </c>
      <c r="E227" s="223" t="s">
        <v>21</v>
      </c>
      <c r="F227" s="224" t="s">
        <v>2532</v>
      </c>
      <c r="G227" s="222"/>
      <c r="H227" s="225">
        <v>16.377</v>
      </c>
      <c r="I227" s="226"/>
      <c r="J227" s="222"/>
      <c r="K227" s="222"/>
      <c r="L227" s="227"/>
      <c r="M227" s="228"/>
      <c r="N227" s="229"/>
      <c r="O227" s="229"/>
      <c r="P227" s="229"/>
      <c r="Q227" s="229"/>
      <c r="R227" s="229"/>
      <c r="S227" s="229"/>
      <c r="T227" s="230"/>
      <c r="AT227" s="231" t="s">
        <v>325</v>
      </c>
      <c r="AU227" s="231" t="s">
        <v>79</v>
      </c>
      <c r="AV227" s="12" t="s">
        <v>79</v>
      </c>
      <c r="AW227" s="12" t="s">
        <v>34</v>
      </c>
      <c r="AX227" s="12" t="s">
        <v>77</v>
      </c>
      <c r="AY227" s="231" t="s">
        <v>314</v>
      </c>
    </row>
    <row r="228" spans="2:65" s="1" customFormat="1" ht="23.1" customHeight="1">
      <c r="B228" s="42"/>
      <c r="C228" s="206" t="s">
        <v>547</v>
      </c>
      <c r="D228" s="206" t="s">
        <v>316</v>
      </c>
      <c r="E228" s="207" t="s">
        <v>2533</v>
      </c>
      <c r="F228" s="208" t="s">
        <v>2534</v>
      </c>
      <c r="G228" s="209" t="s">
        <v>349</v>
      </c>
      <c r="H228" s="210">
        <v>2.628</v>
      </c>
      <c r="I228" s="211"/>
      <c r="J228" s="212">
        <f>ROUND(I228*H228,2)</f>
        <v>0</v>
      </c>
      <c r="K228" s="208" t="s">
        <v>320</v>
      </c>
      <c r="L228" s="62"/>
      <c r="M228" s="213" t="s">
        <v>21</v>
      </c>
      <c r="N228" s="214" t="s">
        <v>41</v>
      </c>
      <c r="O228" s="43"/>
      <c r="P228" s="215">
        <f>O228*H228</f>
        <v>0</v>
      </c>
      <c r="Q228" s="215">
        <v>0.07426</v>
      </c>
      <c r="R228" s="215">
        <f>Q228*H228</f>
        <v>0.19515528000000001</v>
      </c>
      <c r="S228" s="215">
        <v>0</v>
      </c>
      <c r="T228" s="216">
        <f>S228*H228</f>
        <v>0</v>
      </c>
      <c r="AR228" s="25" t="s">
        <v>321</v>
      </c>
      <c r="AT228" s="25" t="s">
        <v>316</v>
      </c>
      <c r="AU228" s="25" t="s">
        <v>79</v>
      </c>
      <c r="AY228" s="25" t="s">
        <v>314</v>
      </c>
      <c r="BE228" s="217">
        <f>IF(N228="základní",J228,0)</f>
        <v>0</v>
      </c>
      <c r="BF228" s="217">
        <f>IF(N228="snížená",J228,0)</f>
        <v>0</v>
      </c>
      <c r="BG228" s="217">
        <f>IF(N228="zákl. přenesená",J228,0)</f>
        <v>0</v>
      </c>
      <c r="BH228" s="217">
        <f>IF(N228="sníž. přenesená",J228,0)</f>
        <v>0</v>
      </c>
      <c r="BI228" s="217">
        <f>IF(N228="nulová",J228,0)</f>
        <v>0</v>
      </c>
      <c r="BJ228" s="25" t="s">
        <v>77</v>
      </c>
      <c r="BK228" s="217">
        <f>ROUND(I228*H228,2)</f>
        <v>0</v>
      </c>
      <c r="BL228" s="25" t="s">
        <v>321</v>
      </c>
      <c r="BM228" s="25" t="s">
        <v>2535</v>
      </c>
    </row>
    <row r="229" spans="2:47" s="1" customFormat="1" ht="27">
      <c r="B229" s="42"/>
      <c r="C229" s="64"/>
      <c r="D229" s="218" t="s">
        <v>323</v>
      </c>
      <c r="E229" s="64"/>
      <c r="F229" s="219" t="s">
        <v>2536</v>
      </c>
      <c r="G229" s="64"/>
      <c r="H229" s="64"/>
      <c r="I229" s="175"/>
      <c r="J229" s="64"/>
      <c r="K229" s="64"/>
      <c r="L229" s="62"/>
      <c r="M229" s="220"/>
      <c r="N229" s="43"/>
      <c r="O229" s="43"/>
      <c r="P229" s="43"/>
      <c r="Q229" s="43"/>
      <c r="R229" s="43"/>
      <c r="S229" s="43"/>
      <c r="T229" s="79"/>
      <c r="AT229" s="25" t="s">
        <v>323</v>
      </c>
      <c r="AU229" s="25" t="s">
        <v>79</v>
      </c>
    </row>
    <row r="230" spans="2:51" s="12" customFormat="1" ht="13.5">
      <c r="B230" s="221"/>
      <c r="C230" s="222"/>
      <c r="D230" s="218" t="s">
        <v>325</v>
      </c>
      <c r="E230" s="223" t="s">
        <v>21</v>
      </c>
      <c r="F230" s="224" t="s">
        <v>2537</v>
      </c>
      <c r="G230" s="222"/>
      <c r="H230" s="225">
        <v>2.628</v>
      </c>
      <c r="I230" s="226"/>
      <c r="J230" s="222"/>
      <c r="K230" s="222"/>
      <c r="L230" s="227"/>
      <c r="M230" s="228"/>
      <c r="N230" s="229"/>
      <c r="O230" s="229"/>
      <c r="P230" s="229"/>
      <c r="Q230" s="229"/>
      <c r="R230" s="229"/>
      <c r="S230" s="229"/>
      <c r="T230" s="230"/>
      <c r="AT230" s="231" t="s">
        <v>325</v>
      </c>
      <c r="AU230" s="231" t="s">
        <v>79</v>
      </c>
      <c r="AV230" s="12" t="s">
        <v>79</v>
      </c>
      <c r="AW230" s="12" t="s">
        <v>34</v>
      </c>
      <c r="AX230" s="12" t="s">
        <v>77</v>
      </c>
      <c r="AY230" s="231" t="s">
        <v>314</v>
      </c>
    </row>
    <row r="231" spans="2:65" s="1" customFormat="1" ht="23.1" customHeight="1">
      <c r="B231" s="42"/>
      <c r="C231" s="206" t="s">
        <v>570</v>
      </c>
      <c r="D231" s="206" t="s">
        <v>316</v>
      </c>
      <c r="E231" s="207" t="s">
        <v>2538</v>
      </c>
      <c r="F231" s="208" t="s">
        <v>2539</v>
      </c>
      <c r="G231" s="209" t="s">
        <v>349</v>
      </c>
      <c r="H231" s="210">
        <v>136.476</v>
      </c>
      <c r="I231" s="211"/>
      <c r="J231" s="212">
        <f>ROUND(I231*H231,2)</f>
        <v>0</v>
      </c>
      <c r="K231" s="208" t="s">
        <v>320</v>
      </c>
      <c r="L231" s="62"/>
      <c r="M231" s="213" t="s">
        <v>21</v>
      </c>
      <c r="N231" s="214" t="s">
        <v>41</v>
      </c>
      <c r="O231" s="43"/>
      <c r="P231" s="215">
        <f>O231*H231</f>
        <v>0</v>
      </c>
      <c r="Q231" s="215">
        <v>0.07426</v>
      </c>
      <c r="R231" s="215">
        <f>Q231*H231</f>
        <v>10.134707760000001</v>
      </c>
      <c r="S231" s="215">
        <v>0</v>
      </c>
      <c r="T231" s="216">
        <f>S231*H231</f>
        <v>0</v>
      </c>
      <c r="AR231" s="25" t="s">
        <v>321</v>
      </c>
      <c r="AT231" s="25" t="s">
        <v>316</v>
      </c>
      <c r="AU231" s="25" t="s">
        <v>79</v>
      </c>
      <c r="AY231" s="25" t="s">
        <v>314</v>
      </c>
      <c r="BE231" s="217">
        <f>IF(N231="základní",J231,0)</f>
        <v>0</v>
      </c>
      <c r="BF231" s="217">
        <f>IF(N231="snížená",J231,0)</f>
        <v>0</v>
      </c>
      <c r="BG231" s="217">
        <f>IF(N231="zákl. přenesená",J231,0)</f>
        <v>0</v>
      </c>
      <c r="BH231" s="217">
        <f>IF(N231="sníž. přenesená",J231,0)</f>
        <v>0</v>
      </c>
      <c r="BI231" s="217">
        <f>IF(N231="nulová",J231,0)</f>
        <v>0</v>
      </c>
      <c r="BJ231" s="25" t="s">
        <v>77</v>
      </c>
      <c r="BK231" s="217">
        <f>ROUND(I231*H231,2)</f>
        <v>0</v>
      </c>
      <c r="BL231" s="25" t="s">
        <v>321</v>
      </c>
      <c r="BM231" s="25" t="s">
        <v>2540</v>
      </c>
    </row>
    <row r="232" spans="2:47" s="1" customFormat="1" ht="27">
      <c r="B232" s="42"/>
      <c r="C232" s="64"/>
      <c r="D232" s="218" t="s">
        <v>323</v>
      </c>
      <c r="E232" s="64"/>
      <c r="F232" s="219" t="s">
        <v>2541</v>
      </c>
      <c r="G232" s="64"/>
      <c r="H232" s="64"/>
      <c r="I232" s="175"/>
      <c r="J232" s="64"/>
      <c r="K232" s="64"/>
      <c r="L232" s="62"/>
      <c r="M232" s="220"/>
      <c r="N232" s="43"/>
      <c r="O232" s="43"/>
      <c r="P232" s="43"/>
      <c r="Q232" s="43"/>
      <c r="R232" s="43"/>
      <c r="S232" s="43"/>
      <c r="T232" s="79"/>
      <c r="AT232" s="25" t="s">
        <v>323</v>
      </c>
      <c r="AU232" s="25" t="s">
        <v>79</v>
      </c>
    </row>
    <row r="233" spans="2:51" s="12" customFormat="1" ht="13.5">
      <c r="B233" s="221"/>
      <c r="C233" s="222"/>
      <c r="D233" s="218" t="s">
        <v>325</v>
      </c>
      <c r="E233" s="223" t="s">
        <v>21</v>
      </c>
      <c r="F233" s="224" t="s">
        <v>195</v>
      </c>
      <c r="G233" s="222"/>
      <c r="H233" s="225">
        <v>136.476</v>
      </c>
      <c r="I233" s="226"/>
      <c r="J233" s="222"/>
      <c r="K233" s="222"/>
      <c r="L233" s="227"/>
      <c r="M233" s="228"/>
      <c r="N233" s="229"/>
      <c r="O233" s="229"/>
      <c r="P233" s="229"/>
      <c r="Q233" s="229"/>
      <c r="R233" s="229"/>
      <c r="S233" s="229"/>
      <c r="T233" s="230"/>
      <c r="AT233" s="231" t="s">
        <v>325</v>
      </c>
      <c r="AU233" s="231" t="s">
        <v>79</v>
      </c>
      <c r="AV233" s="12" t="s">
        <v>79</v>
      </c>
      <c r="AW233" s="12" t="s">
        <v>34</v>
      </c>
      <c r="AX233" s="12" t="s">
        <v>77</v>
      </c>
      <c r="AY233" s="231" t="s">
        <v>314</v>
      </c>
    </row>
    <row r="234" spans="2:65" s="1" customFormat="1" ht="14.45" customHeight="1">
      <c r="B234" s="42"/>
      <c r="C234" s="206" t="s">
        <v>579</v>
      </c>
      <c r="D234" s="206" t="s">
        <v>316</v>
      </c>
      <c r="E234" s="207" t="s">
        <v>2186</v>
      </c>
      <c r="F234" s="208" t="s">
        <v>2187</v>
      </c>
      <c r="G234" s="209" t="s">
        <v>335</v>
      </c>
      <c r="H234" s="210">
        <v>3.551</v>
      </c>
      <c r="I234" s="211"/>
      <c r="J234" s="212">
        <f>ROUND(I234*H234,2)</f>
        <v>0</v>
      </c>
      <c r="K234" s="208" t="s">
        <v>320</v>
      </c>
      <c r="L234" s="62"/>
      <c r="M234" s="213" t="s">
        <v>21</v>
      </c>
      <c r="N234" s="214" t="s">
        <v>41</v>
      </c>
      <c r="O234" s="43"/>
      <c r="P234" s="215">
        <f>O234*H234</f>
        <v>0</v>
      </c>
      <c r="Q234" s="215">
        <v>1.98</v>
      </c>
      <c r="R234" s="215">
        <f>Q234*H234</f>
        <v>7.0309800000000005</v>
      </c>
      <c r="S234" s="215">
        <v>0</v>
      </c>
      <c r="T234" s="216">
        <f>S234*H234</f>
        <v>0</v>
      </c>
      <c r="AR234" s="25" t="s">
        <v>321</v>
      </c>
      <c r="AT234" s="25" t="s">
        <v>316</v>
      </c>
      <c r="AU234" s="25" t="s">
        <v>79</v>
      </c>
      <c r="AY234" s="25" t="s">
        <v>314</v>
      </c>
      <c r="BE234" s="217">
        <f>IF(N234="základní",J234,0)</f>
        <v>0</v>
      </c>
      <c r="BF234" s="217">
        <f>IF(N234="snížená",J234,0)</f>
        <v>0</v>
      </c>
      <c r="BG234" s="217">
        <f>IF(N234="zákl. přenesená",J234,0)</f>
        <v>0</v>
      </c>
      <c r="BH234" s="217">
        <f>IF(N234="sníž. přenesená",J234,0)</f>
        <v>0</v>
      </c>
      <c r="BI234" s="217">
        <f>IF(N234="nulová",J234,0)</f>
        <v>0</v>
      </c>
      <c r="BJ234" s="25" t="s">
        <v>77</v>
      </c>
      <c r="BK234" s="217">
        <f>ROUND(I234*H234,2)</f>
        <v>0</v>
      </c>
      <c r="BL234" s="25" t="s">
        <v>321</v>
      </c>
      <c r="BM234" s="25" t="s">
        <v>2542</v>
      </c>
    </row>
    <row r="235" spans="2:47" s="1" customFormat="1" ht="27">
      <c r="B235" s="42"/>
      <c r="C235" s="64"/>
      <c r="D235" s="218" t="s">
        <v>323</v>
      </c>
      <c r="E235" s="64"/>
      <c r="F235" s="219" t="s">
        <v>2543</v>
      </c>
      <c r="G235" s="64"/>
      <c r="H235" s="64"/>
      <c r="I235" s="175"/>
      <c r="J235" s="64"/>
      <c r="K235" s="64"/>
      <c r="L235" s="62"/>
      <c r="M235" s="220"/>
      <c r="N235" s="43"/>
      <c r="O235" s="43"/>
      <c r="P235" s="43"/>
      <c r="Q235" s="43"/>
      <c r="R235" s="43"/>
      <c r="S235" s="43"/>
      <c r="T235" s="79"/>
      <c r="AT235" s="25" t="s">
        <v>323</v>
      </c>
      <c r="AU235" s="25" t="s">
        <v>79</v>
      </c>
    </row>
    <row r="236" spans="2:51" s="12" customFormat="1" ht="13.5">
      <c r="B236" s="221"/>
      <c r="C236" s="222"/>
      <c r="D236" s="218" t="s">
        <v>325</v>
      </c>
      <c r="E236" s="223" t="s">
        <v>21</v>
      </c>
      <c r="F236" s="224" t="s">
        <v>2378</v>
      </c>
      <c r="G236" s="222"/>
      <c r="H236" s="225">
        <v>3.551</v>
      </c>
      <c r="I236" s="226"/>
      <c r="J236" s="222"/>
      <c r="K236" s="222"/>
      <c r="L236" s="227"/>
      <c r="M236" s="228"/>
      <c r="N236" s="229"/>
      <c r="O236" s="229"/>
      <c r="P236" s="229"/>
      <c r="Q236" s="229"/>
      <c r="R236" s="229"/>
      <c r="S236" s="229"/>
      <c r="T236" s="230"/>
      <c r="AT236" s="231" t="s">
        <v>325</v>
      </c>
      <c r="AU236" s="231" t="s">
        <v>79</v>
      </c>
      <c r="AV236" s="12" t="s">
        <v>79</v>
      </c>
      <c r="AW236" s="12" t="s">
        <v>34</v>
      </c>
      <c r="AX236" s="12" t="s">
        <v>77</v>
      </c>
      <c r="AY236" s="231" t="s">
        <v>314</v>
      </c>
    </row>
    <row r="237" spans="2:65" s="1" customFormat="1" ht="23.1" customHeight="1">
      <c r="B237" s="42"/>
      <c r="C237" s="206" t="s">
        <v>584</v>
      </c>
      <c r="D237" s="206" t="s">
        <v>316</v>
      </c>
      <c r="E237" s="207" t="s">
        <v>741</v>
      </c>
      <c r="F237" s="208" t="s">
        <v>742</v>
      </c>
      <c r="G237" s="209" t="s">
        <v>349</v>
      </c>
      <c r="H237" s="210">
        <v>35.507</v>
      </c>
      <c r="I237" s="211"/>
      <c r="J237" s="212">
        <f>ROUND(I237*H237,2)</f>
        <v>0</v>
      </c>
      <c r="K237" s="208" t="s">
        <v>320</v>
      </c>
      <c r="L237" s="62"/>
      <c r="M237" s="213" t="s">
        <v>21</v>
      </c>
      <c r="N237" s="214" t="s">
        <v>41</v>
      </c>
      <c r="O237" s="43"/>
      <c r="P237" s="215">
        <f>O237*H237</f>
        <v>0</v>
      </c>
      <c r="Q237" s="215">
        <v>0.28362</v>
      </c>
      <c r="R237" s="215">
        <f>Q237*H237</f>
        <v>10.070495339999999</v>
      </c>
      <c r="S237" s="215">
        <v>0</v>
      </c>
      <c r="T237" s="216">
        <f>S237*H237</f>
        <v>0</v>
      </c>
      <c r="AR237" s="25" t="s">
        <v>321</v>
      </c>
      <c r="AT237" s="25" t="s">
        <v>316</v>
      </c>
      <c r="AU237" s="25" t="s">
        <v>79</v>
      </c>
      <c r="AY237" s="25" t="s">
        <v>314</v>
      </c>
      <c r="BE237" s="217">
        <f>IF(N237="základní",J237,0)</f>
        <v>0</v>
      </c>
      <c r="BF237" s="217">
        <f>IF(N237="snížená",J237,0)</f>
        <v>0</v>
      </c>
      <c r="BG237" s="217">
        <f>IF(N237="zákl. přenesená",J237,0)</f>
        <v>0</v>
      </c>
      <c r="BH237" s="217">
        <f>IF(N237="sníž. přenesená",J237,0)</f>
        <v>0</v>
      </c>
      <c r="BI237" s="217">
        <f>IF(N237="nulová",J237,0)</f>
        <v>0</v>
      </c>
      <c r="BJ237" s="25" t="s">
        <v>77</v>
      </c>
      <c r="BK237" s="217">
        <f>ROUND(I237*H237,2)</f>
        <v>0</v>
      </c>
      <c r="BL237" s="25" t="s">
        <v>321</v>
      </c>
      <c r="BM237" s="25" t="s">
        <v>2544</v>
      </c>
    </row>
    <row r="238" spans="2:47" s="1" customFormat="1" ht="27">
      <c r="B238" s="42"/>
      <c r="C238" s="64"/>
      <c r="D238" s="218" t="s">
        <v>323</v>
      </c>
      <c r="E238" s="64"/>
      <c r="F238" s="219" t="s">
        <v>744</v>
      </c>
      <c r="G238" s="64"/>
      <c r="H238" s="64"/>
      <c r="I238" s="175"/>
      <c r="J238" s="64"/>
      <c r="K238" s="64"/>
      <c r="L238" s="62"/>
      <c r="M238" s="220"/>
      <c r="N238" s="43"/>
      <c r="O238" s="43"/>
      <c r="P238" s="43"/>
      <c r="Q238" s="43"/>
      <c r="R238" s="43"/>
      <c r="S238" s="43"/>
      <c r="T238" s="79"/>
      <c r="AT238" s="25" t="s">
        <v>323</v>
      </c>
      <c r="AU238" s="25" t="s">
        <v>79</v>
      </c>
    </row>
    <row r="239" spans="2:51" s="12" customFormat="1" ht="13.5">
      <c r="B239" s="221"/>
      <c r="C239" s="222"/>
      <c r="D239" s="218" t="s">
        <v>325</v>
      </c>
      <c r="E239" s="223" t="s">
        <v>21</v>
      </c>
      <c r="F239" s="224" t="s">
        <v>2545</v>
      </c>
      <c r="G239" s="222"/>
      <c r="H239" s="225">
        <v>35.507</v>
      </c>
      <c r="I239" s="226"/>
      <c r="J239" s="222"/>
      <c r="K239" s="222"/>
      <c r="L239" s="227"/>
      <c r="M239" s="228"/>
      <c r="N239" s="229"/>
      <c r="O239" s="229"/>
      <c r="P239" s="229"/>
      <c r="Q239" s="229"/>
      <c r="R239" s="229"/>
      <c r="S239" s="229"/>
      <c r="T239" s="230"/>
      <c r="AT239" s="231" t="s">
        <v>325</v>
      </c>
      <c r="AU239" s="231" t="s">
        <v>79</v>
      </c>
      <c r="AV239" s="12" t="s">
        <v>79</v>
      </c>
      <c r="AW239" s="12" t="s">
        <v>34</v>
      </c>
      <c r="AX239" s="12" t="s">
        <v>77</v>
      </c>
      <c r="AY239" s="231" t="s">
        <v>314</v>
      </c>
    </row>
    <row r="240" spans="2:65" s="1" customFormat="1" ht="23.1" customHeight="1">
      <c r="B240" s="42"/>
      <c r="C240" s="206" t="s">
        <v>591</v>
      </c>
      <c r="D240" s="206" t="s">
        <v>316</v>
      </c>
      <c r="E240" s="207" t="s">
        <v>747</v>
      </c>
      <c r="F240" s="208" t="s">
        <v>748</v>
      </c>
      <c r="G240" s="209" t="s">
        <v>436</v>
      </c>
      <c r="H240" s="210">
        <v>56.78</v>
      </c>
      <c r="I240" s="211"/>
      <c r="J240" s="212">
        <f>ROUND(I240*H240,2)</f>
        <v>0</v>
      </c>
      <c r="K240" s="208" t="s">
        <v>320</v>
      </c>
      <c r="L240" s="62"/>
      <c r="M240" s="213" t="s">
        <v>21</v>
      </c>
      <c r="N240" s="214" t="s">
        <v>41</v>
      </c>
      <c r="O240" s="43"/>
      <c r="P240" s="215">
        <f>O240*H240</f>
        <v>0</v>
      </c>
      <c r="Q240" s="215">
        <v>0.0018</v>
      </c>
      <c r="R240" s="215">
        <f>Q240*H240</f>
        <v>0.102204</v>
      </c>
      <c r="S240" s="215">
        <v>0</v>
      </c>
      <c r="T240" s="216">
        <f>S240*H240</f>
        <v>0</v>
      </c>
      <c r="AR240" s="25" t="s">
        <v>321</v>
      </c>
      <c r="AT240" s="25" t="s">
        <v>316</v>
      </c>
      <c r="AU240" s="25" t="s">
        <v>79</v>
      </c>
      <c r="AY240" s="25" t="s">
        <v>314</v>
      </c>
      <c r="BE240" s="217">
        <f>IF(N240="základní",J240,0)</f>
        <v>0</v>
      </c>
      <c r="BF240" s="217">
        <f>IF(N240="snížená",J240,0)</f>
        <v>0</v>
      </c>
      <c r="BG240" s="217">
        <f>IF(N240="zákl. přenesená",J240,0)</f>
        <v>0</v>
      </c>
      <c r="BH240" s="217">
        <f>IF(N240="sníž. přenesená",J240,0)</f>
        <v>0</v>
      </c>
      <c r="BI240" s="217">
        <f>IF(N240="nulová",J240,0)</f>
        <v>0</v>
      </c>
      <c r="BJ240" s="25" t="s">
        <v>77</v>
      </c>
      <c r="BK240" s="217">
        <f>ROUND(I240*H240,2)</f>
        <v>0</v>
      </c>
      <c r="BL240" s="25" t="s">
        <v>321</v>
      </c>
      <c r="BM240" s="25" t="s">
        <v>2546</v>
      </c>
    </row>
    <row r="241" spans="2:47" s="1" customFormat="1" ht="40.5">
      <c r="B241" s="42"/>
      <c r="C241" s="64"/>
      <c r="D241" s="218" t="s">
        <v>323</v>
      </c>
      <c r="E241" s="64"/>
      <c r="F241" s="219" t="s">
        <v>750</v>
      </c>
      <c r="G241" s="64"/>
      <c r="H241" s="64"/>
      <c r="I241" s="175"/>
      <c r="J241" s="64"/>
      <c r="K241" s="64"/>
      <c r="L241" s="62"/>
      <c r="M241" s="220"/>
      <c r="N241" s="43"/>
      <c r="O241" s="43"/>
      <c r="P241" s="43"/>
      <c r="Q241" s="43"/>
      <c r="R241" s="43"/>
      <c r="S241" s="43"/>
      <c r="T241" s="79"/>
      <c r="AT241" s="25" t="s">
        <v>323</v>
      </c>
      <c r="AU241" s="25" t="s">
        <v>79</v>
      </c>
    </row>
    <row r="242" spans="2:51" s="12" customFormat="1" ht="13.5">
      <c r="B242" s="221"/>
      <c r="C242" s="222"/>
      <c r="D242" s="218" t="s">
        <v>325</v>
      </c>
      <c r="E242" s="223" t="s">
        <v>21</v>
      </c>
      <c r="F242" s="224" t="s">
        <v>2547</v>
      </c>
      <c r="G242" s="222"/>
      <c r="H242" s="225">
        <v>56.78</v>
      </c>
      <c r="I242" s="226"/>
      <c r="J242" s="222"/>
      <c r="K242" s="222"/>
      <c r="L242" s="227"/>
      <c r="M242" s="228"/>
      <c r="N242" s="229"/>
      <c r="O242" s="229"/>
      <c r="P242" s="229"/>
      <c r="Q242" s="229"/>
      <c r="R242" s="229"/>
      <c r="S242" s="229"/>
      <c r="T242" s="230"/>
      <c r="AT242" s="231" t="s">
        <v>325</v>
      </c>
      <c r="AU242" s="231" t="s">
        <v>79</v>
      </c>
      <c r="AV242" s="12" t="s">
        <v>79</v>
      </c>
      <c r="AW242" s="12" t="s">
        <v>34</v>
      </c>
      <c r="AX242" s="12" t="s">
        <v>77</v>
      </c>
      <c r="AY242" s="231" t="s">
        <v>314</v>
      </c>
    </row>
    <row r="243" spans="2:65" s="1" customFormat="1" ht="23.1" customHeight="1">
      <c r="B243" s="42"/>
      <c r="C243" s="206" t="s">
        <v>598</v>
      </c>
      <c r="D243" s="206" t="s">
        <v>316</v>
      </c>
      <c r="E243" s="207" t="s">
        <v>753</v>
      </c>
      <c r="F243" s="208" t="s">
        <v>754</v>
      </c>
      <c r="G243" s="209" t="s">
        <v>490</v>
      </c>
      <c r="H243" s="210">
        <v>2</v>
      </c>
      <c r="I243" s="211"/>
      <c r="J243" s="212">
        <f>ROUND(I243*H243,2)</f>
        <v>0</v>
      </c>
      <c r="K243" s="208" t="s">
        <v>320</v>
      </c>
      <c r="L243" s="62"/>
      <c r="M243" s="213" t="s">
        <v>21</v>
      </c>
      <c r="N243" s="214" t="s">
        <v>41</v>
      </c>
      <c r="O243" s="43"/>
      <c r="P243" s="215">
        <f>O243*H243</f>
        <v>0</v>
      </c>
      <c r="Q243" s="215">
        <v>0.00048</v>
      </c>
      <c r="R243" s="215">
        <f>Q243*H243</f>
        <v>0.00096</v>
      </c>
      <c r="S243" s="215">
        <v>0</v>
      </c>
      <c r="T243" s="216">
        <f>S243*H243</f>
        <v>0</v>
      </c>
      <c r="AR243" s="25" t="s">
        <v>321</v>
      </c>
      <c r="AT243" s="25" t="s">
        <v>316</v>
      </c>
      <c r="AU243" s="25" t="s">
        <v>79</v>
      </c>
      <c r="AY243" s="25" t="s">
        <v>314</v>
      </c>
      <c r="BE243" s="217">
        <f>IF(N243="základní",J243,0)</f>
        <v>0</v>
      </c>
      <c r="BF243" s="217">
        <f>IF(N243="snížená",J243,0)</f>
        <v>0</v>
      </c>
      <c r="BG243" s="217">
        <f>IF(N243="zákl. přenesená",J243,0)</f>
        <v>0</v>
      </c>
      <c r="BH243" s="217">
        <f>IF(N243="sníž. přenesená",J243,0)</f>
        <v>0</v>
      </c>
      <c r="BI243" s="217">
        <f>IF(N243="nulová",J243,0)</f>
        <v>0</v>
      </c>
      <c r="BJ243" s="25" t="s">
        <v>77</v>
      </c>
      <c r="BK243" s="217">
        <f>ROUND(I243*H243,2)</f>
        <v>0</v>
      </c>
      <c r="BL243" s="25" t="s">
        <v>321</v>
      </c>
      <c r="BM243" s="25" t="s">
        <v>2548</v>
      </c>
    </row>
    <row r="244" spans="2:47" s="1" customFormat="1" ht="27">
      <c r="B244" s="42"/>
      <c r="C244" s="64"/>
      <c r="D244" s="218" t="s">
        <v>323</v>
      </c>
      <c r="E244" s="64"/>
      <c r="F244" s="219" t="s">
        <v>756</v>
      </c>
      <c r="G244" s="64"/>
      <c r="H244" s="64"/>
      <c r="I244" s="175"/>
      <c r="J244" s="64"/>
      <c r="K244" s="64"/>
      <c r="L244" s="62"/>
      <c r="M244" s="220"/>
      <c r="N244" s="43"/>
      <c r="O244" s="43"/>
      <c r="P244" s="43"/>
      <c r="Q244" s="43"/>
      <c r="R244" s="43"/>
      <c r="S244" s="43"/>
      <c r="T244" s="79"/>
      <c r="AT244" s="25" t="s">
        <v>323</v>
      </c>
      <c r="AU244" s="25" t="s">
        <v>79</v>
      </c>
    </row>
    <row r="245" spans="2:65" s="1" customFormat="1" ht="23.1" customHeight="1">
      <c r="B245" s="42"/>
      <c r="C245" s="243" t="s">
        <v>604</v>
      </c>
      <c r="D245" s="243" t="s">
        <v>427</v>
      </c>
      <c r="E245" s="244" t="s">
        <v>2549</v>
      </c>
      <c r="F245" s="245" t="s">
        <v>2550</v>
      </c>
      <c r="G245" s="246" t="s">
        <v>490</v>
      </c>
      <c r="H245" s="247">
        <v>1</v>
      </c>
      <c r="I245" s="248"/>
      <c r="J245" s="249">
        <f>ROUND(I245*H245,2)</f>
        <v>0</v>
      </c>
      <c r="K245" s="245" t="s">
        <v>21</v>
      </c>
      <c r="L245" s="250"/>
      <c r="M245" s="251" t="s">
        <v>21</v>
      </c>
      <c r="N245" s="252" t="s">
        <v>41</v>
      </c>
      <c r="O245" s="43"/>
      <c r="P245" s="215">
        <f>O245*H245</f>
        <v>0</v>
      </c>
      <c r="Q245" s="215">
        <v>0.01802</v>
      </c>
      <c r="R245" s="215">
        <f>Q245*H245</f>
        <v>0.01802</v>
      </c>
      <c r="S245" s="215">
        <v>0</v>
      </c>
      <c r="T245" s="216">
        <f>S245*H245</f>
        <v>0</v>
      </c>
      <c r="AR245" s="25" t="s">
        <v>365</v>
      </c>
      <c r="AT245" s="25" t="s">
        <v>427</v>
      </c>
      <c r="AU245" s="25" t="s">
        <v>79</v>
      </c>
      <c r="AY245" s="25" t="s">
        <v>314</v>
      </c>
      <c r="BE245" s="217">
        <f>IF(N245="základní",J245,0)</f>
        <v>0</v>
      </c>
      <c r="BF245" s="217">
        <f>IF(N245="snížená",J245,0)</f>
        <v>0</v>
      </c>
      <c r="BG245" s="217">
        <f>IF(N245="zákl. přenesená",J245,0)</f>
        <v>0</v>
      </c>
      <c r="BH245" s="217">
        <f>IF(N245="sníž. přenesená",J245,0)</f>
        <v>0</v>
      </c>
      <c r="BI245" s="217">
        <f>IF(N245="nulová",J245,0)</f>
        <v>0</v>
      </c>
      <c r="BJ245" s="25" t="s">
        <v>77</v>
      </c>
      <c r="BK245" s="217">
        <f>ROUND(I245*H245,2)</f>
        <v>0</v>
      </c>
      <c r="BL245" s="25" t="s">
        <v>321</v>
      </c>
      <c r="BM245" s="25" t="s">
        <v>2551</v>
      </c>
    </row>
    <row r="246" spans="2:47" s="1" customFormat="1" ht="13.5">
      <c r="B246" s="42"/>
      <c r="C246" s="64"/>
      <c r="D246" s="218" t="s">
        <v>323</v>
      </c>
      <c r="E246" s="64"/>
      <c r="F246" s="219" t="s">
        <v>2552</v>
      </c>
      <c r="G246" s="64"/>
      <c r="H246" s="64"/>
      <c r="I246" s="175"/>
      <c r="J246" s="64"/>
      <c r="K246" s="64"/>
      <c r="L246" s="62"/>
      <c r="M246" s="220"/>
      <c r="N246" s="43"/>
      <c r="O246" s="43"/>
      <c r="P246" s="43"/>
      <c r="Q246" s="43"/>
      <c r="R246" s="43"/>
      <c r="S246" s="43"/>
      <c r="T246" s="79"/>
      <c r="AT246" s="25" t="s">
        <v>323</v>
      </c>
      <c r="AU246" s="25" t="s">
        <v>79</v>
      </c>
    </row>
    <row r="247" spans="2:65" s="1" customFormat="1" ht="23.1" customHeight="1">
      <c r="B247" s="42"/>
      <c r="C247" s="206" t="s">
        <v>609</v>
      </c>
      <c r="D247" s="206" t="s">
        <v>316</v>
      </c>
      <c r="E247" s="207" t="s">
        <v>789</v>
      </c>
      <c r="F247" s="208" t="s">
        <v>2553</v>
      </c>
      <c r="G247" s="209" t="s">
        <v>490</v>
      </c>
      <c r="H247" s="210">
        <v>1</v>
      </c>
      <c r="I247" s="211"/>
      <c r="J247" s="212">
        <f>ROUND(I247*H247,2)</f>
        <v>0</v>
      </c>
      <c r="K247" s="208" t="s">
        <v>320</v>
      </c>
      <c r="L247" s="62"/>
      <c r="M247" s="213" t="s">
        <v>21</v>
      </c>
      <c r="N247" s="214" t="s">
        <v>41</v>
      </c>
      <c r="O247" s="43"/>
      <c r="P247" s="215">
        <f>O247*H247</f>
        <v>0</v>
      </c>
      <c r="Q247" s="215">
        <v>0.00096</v>
      </c>
      <c r="R247" s="215">
        <f>Q247*H247</f>
        <v>0.00096</v>
      </c>
      <c r="S247" s="215">
        <v>0</v>
      </c>
      <c r="T247" s="216">
        <f>S247*H247</f>
        <v>0</v>
      </c>
      <c r="AR247" s="25" t="s">
        <v>321</v>
      </c>
      <c r="AT247" s="25" t="s">
        <v>316</v>
      </c>
      <c r="AU247" s="25" t="s">
        <v>79</v>
      </c>
      <c r="AY247" s="25" t="s">
        <v>314</v>
      </c>
      <c r="BE247" s="217">
        <f>IF(N247="základní",J247,0)</f>
        <v>0</v>
      </c>
      <c r="BF247" s="217">
        <f>IF(N247="snížená",J247,0)</f>
        <v>0</v>
      </c>
      <c r="BG247" s="217">
        <f>IF(N247="zákl. přenesená",J247,0)</f>
        <v>0</v>
      </c>
      <c r="BH247" s="217">
        <f>IF(N247="sníž. přenesená",J247,0)</f>
        <v>0</v>
      </c>
      <c r="BI247" s="217">
        <f>IF(N247="nulová",J247,0)</f>
        <v>0</v>
      </c>
      <c r="BJ247" s="25" t="s">
        <v>77</v>
      </c>
      <c r="BK247" s="217">
        <f>ROUND(I247*H247,2)</f>
        <v>0</v>
      </c>
      <c r="BL247" s="25" t="s">
        <v>321</v>
      </c>
      <c r="BM247" s="25" t="s">
        <v>2554</v>
      </c>
    </row>
    <row r="248" spans="2:47" s="1" customFormat="1" ht="40.5">
      <c r="B248" s="42"/>
      <c r="C248" s="64"/>
      <c r="D248" s="218" t="s">
        <v>323</v>
      </c>
      <c r="E248" s="64"/>
      <c r="F248" s="219" t="s">
        <v>792</v>
      </c>
      <c r="G248" s="64"/>
      <c r="H248" s="64"/>
      <c r="I248" s="175"/>
      <c r="J248" s="64"/>
      <c r="K248" s="64"/>
      <c r="L248" s="62"/>
      <c r="M248" s="220"/>
      <c r="N248" s="43"/>
      <c r="O248" s="43"/>
      <c r="P248" s="43"/>
      <c r="Q248" s="43"/>
      <c r="R248" s="43"/>
      <c r="S248" s="43"/>
      <c r="T248" s="79"/>
      <c r="AT248" s="25" t="s">
        <v>323</v>
      </c>
      <c r="AU248" s="25" t="s">
        <v>79</v>
      </c>
    </row>
    <row r="249" spans="2:65" s="1" customFormat="1" ht="23.1" customHeight="1">
      <c r="B249" s="42"/>
      <c r="C249" s="206" t="s">
        <v>615</v>
      </c>
      <c r="D249" s="206" t="s">
        <v>316</v>
      </c>
      <c r="E249" s="207" t="s">
        <v>2555</v>
      </c>
      <c r="F249" s="208" t="s">
        <v>2556</v>
      </c>
      <c r="G249" s="209" t="s">
        <v>490</v>
      </c>
      <c r="H249" s="210">
        <v>3</v>
      </c>
      <c r="I249" s="211"/>
      <c r="J249" s="212">
        <f>ROUND(I249*H249,2)</f>
        <v>0</v>
      </c>
      <c r="K249" s="208" t="s">
        <v>320</v>
      </c>
      <c r="L249" s="62"/>
      <c r="M249" s="213" t="s">
        <v>21</v>
      </c>
      <c r="N249" s="214" t="s">
        <v>41</v>
      </c>
      <c r="O249" s="43"/>
      <c r="P249" s="215">
        <f>O249*H249</f>
        <v>0</v>
      </c>
      <c r="Q249" s="215">
        <v>0</v>
      </c>
      <c r="R249" s="215">
        <f>Q249*H249</f>
        <v>0</v>
      </c>
      <c r="S249" s="215">
        <v>0</v>
      </c>
      <c r="T249" s="216">
        <f>S249*H249</f>
        <v>0</v>
      </c>
      <c r="AR249" s="25" t="s">
        <v>321</v>
      </c>
      <c r="AT249" s="25" t="s">
        <v>316</v>
      </c>
      <c r="AU249" s="25" t="s">
        <v>79</v>
      </c>
      <c r="AY249" s="25" t="s">
        <v>314</v>
      </c>
      <c r="BE249" s="217">
        <f>IF(N249="základní",J249,0)</f>
        <v>0</v>
      </c>
      <c r="BF249" s="217">
        <f>IF(N249="snížená",J249,0)</f>
        <v>0</v>
      </c>
      <c r="BG249" s="217">
        <f>IF(N249="zákl. přenesená",J249,0)</f>
        <v>0</v>
      </c>
      <c r="BH249" s="217">
        <f>IF(N249="sníž. přenesená",J249,0)</f>
        <v>0</v>
      </c>
      <c r="BI249" s="217">
        <f>IF(N249="nulová",J249,0)</f>
        <v>0</v>
      </c>
      <c r="BJ249" s="25" t="s">
        <v>77</v>
      </c>
      <c r="BK249" s="217">
        <f>ROUND(I249*H249,2)</f>
        <v>0</v>
      </c>
      <c r="BL249" s="25" t="s">
        <v>321</v>
      </c>
      <c r="BM249" s="25" t="s">
        <v>2557</v>
      </c>
    </row>
    <row r="250" spans="2:47" s="1" customFormat="1" ht="27">
      <c r="B250" s="42"/>
      <c r="C250" s="64"/>
      <c r="D250" s="218" t="s">
        <v>323</v>
      </c>
      <c r="E250" s="64"/>
      <c r="F250" s="219" t="s">
        <v>2558</v>
      </c>
      <c r="G250" s="64"/>
      <c r="H250" s="64"/>
      <c r="I250" s="175"/>
      <c r="J250" s="64"/>
      <c r="K250" s="64"/>
      <c r="L250" s="62"/>
      <c r="M250" s="220"/>
      <c r="N250" s="43"/>
      <c r="O250" s="43"/>
      <c r="P250" s="43"/>
      <c r="Q250" s="43"/>
      <c r="R250" s="43"/>
      <c r="S250" s="43"/>
      <c r="T250" s="79"/>
      <c r="AT250" s="25" t="s">
        <v>323</v>
      </c>
      <c r="AU250" s="25" t="s">
        <v>79</v>
      </c>
    </row>
    <row r="251" spans="2:65" s="1" customFormat="1" ht="23.1" customHeight="1">
      <c r="B251" s="42"/>
      <c r="C251" s="243" t="s">
        <v>620</v>
      </c>
      <c r="D251" s="243" t="s">
        <v>427</v>
      </c>
      <c r="E251" s="244" t="s">
        <v>2559</v>
      </c>
      <c r="F251" s="245" t="s">
        <v>2560</v>
      </c>
      <c r="G251" s="246" t="s">
        <v>490</v>
      </c>
      <c r="H251" s="247">
        <v>3</v>
      </c>
      <c r="I251" s="248"/>
      <c r="J251" s="249">
        <f>ROUND(I251*H251,2)</f>
        <v>0</v>
      </c>
      <c r="K251" s="245" t="s">
        <v>21</v>
      </c>
      <c r="L251" s="250"/>
      <c r="M251" s="251" t="s">
        <v>21</v>
      </c>
      <c r="N251" s="252" t="s">
        <v>41</v>
      </c>
      <c r="O251" s="43"/>
      <c r="P251" s="215">
        <f>O251*H251</f>
        <v>0</v>
      </c>
      <c r="Q251" s="215">
        <v>0.00024</v>
      </c>
      <c r="R251" s="215">
        <f>Q251*H251</f>
        <v>0.00072</v>
      </c>
      <c r="S251" s="215">
        <v>0</v>
      </c>
      <c r="T251" s="216">
        <f>S251*H251</f>
        <v>0</v>
      </c>
      <c r="AR251" s="25" t="s">
        <v>365</v>
      </c>
      <c r="AT251" s="25" t="s">
        <v>427</v>
      </c>
      <c r="AU251" s="25" t="s">
        <v>79</v>
      </c>
      <c r="AY251" s="25" t="s">
        <v>314</v>
      </c>
      <c r="BE251" s="217">
        <f>IF(N251="základní",J251,0)</f>
        <v>0</v>
      </c>
      <c r="BF251" s="217">
        <f>IF(N251="snížená",J251,0)</f>
        <v>0</v>
      </c>
      <c r="BG251" s="217">
        <f>IF(N251="zákl. přenesená",J251,0)</f>
        <v>0</v>
      </c>
      <c r="BH251" s="217">
        <f>IF(N251="sníž. přenesená",J251,0)</f>
        <v>0</v>
      </c>
      <c r="BI251" s="217">
        <f>IF(N251="nulová",J251,0)</f>
        <v>0</v>
      </c>
      <c r="BJ251" s="25" t="s">
        <v>77</v>
      </c>
      <c r="BK251" s="217">
        <f>ROUND(I251*H251,2)</f>
        <v>0</v>
      </c>
      <c r="BL251" s="25" t="s">
        <v>321</v>
      </c>
      <c r="BM251" s="25" t="s">
        <v>2561</v>
      </c>
    </row>
    <row r="252" spans="2:47" s="1" customFormat="1" ht="27">
      <c r="B252" s="42"/>
      <c r="C252" s="64"/>
      <c r="D252" s="218" t="s">
        <v>323</v>
      </c>
      <c r="E252" s="64"/>
      <c r="F252" s="219" t="s">
        <v>2560</v>
      </c>
      <c r="G252" s="64"/>
      <c r="H252" s="64"/>
      <c r="I252" s="175"/>
      <c r="J252" s="64"/>
      <c r="K252" s="64"/>
      <c r="L252" s="62"/>
      <c r="M252" s="220"/>
      <c r="N252" s="43"/>
      <c r="O252" s="43"/>
      <c r="P252" s="43"/>
      <c r="Q252" s="43"/>
      <c r="R252" s="43"/>
      <c r="S252" s="43"/>
      <c r="T252" s="79"/>
      <c r="AT252" s="25" t="s">
        <v>323</v>
      </c>
      <c r="AU252" s="25" t="s">
        <v>79</v>
      </c>
    </row>
    <row r="253" spans="2:65" s="1" customFormat="1" ht="23.1" customHeight="1">
      <c r="B253" s="42"/>
      <c r="C253" s="206" t="s">
        <v>626</v>
      </c>
      <c r="D253" s="206" t="s">
        <v>316</v>
      </c>
      <c r="E253" s="207" t="s">
        <v>2562</v>
      </c>
      <c r="F253" s="208" t="s">
        <v>2563</v>
      </c>
      <c r="G253" s="209" t="s">
        <v>2564</v>
      </c>
      <c r="H253" s="210">
        <v>1</v>
      </c>
      <c r="I253" s="211"/>
      <c r="J253" s="212">
        <f>ROUND(I253*H253,2)</f>
        <v>0</v>
      </c>
      <c r="K253" s="208" t="s">
        <v>21</v>
      </c>
      <c r="L253" s="62"/>
      <c r="M253" s="213" t="s">
        <v>21</v>
      </c>
      <c r="N253" s="214" t="s">
        <v>41</v>
      </c>
      <c r="O253" s="43"/>
      <c r="P253" s="215">
        <f>O253*H253</f>
        <v>0</v>
      </c>
      <c r="Q253" s="215">
        <v>0.02</v>
      </c>
      <c r="R253" s="215">
        <f>Q253*H253</f>
        <v>0.02</v>
      </c>
      <c r="S253" s="215">
        <v>0</v>
      </c>
      <c r="T253" s="216">
        <f>S253*H253</f>
        <v>0</v>
      </c>
      <c r="AR253" s="25" t="s">
        <v>321</v>
      </c>
      <c r="AT253" s="25" t="s">
        <v>316</v>
      </c>
      <c r="AU253" s="25" t="s">
        <v>79</v>
      </c>
      <c r="AY253" s="25" t="s">
        <v>314</v>
      </c>
      <c r="BE253" s="217">
        <f>IF(N253="základní",J253,0)</f>
        <v>0</v>
      </c>
      <c r="BF253" s="217">
        <f>IF(N253="snížená",J253,0)</f>
        <v>0</v>
      </c>
      <c r="BG253" s="217">
        <f>IF(N253="zákl. přenesená",J253,0)</f>
        <v>0</v>
      </c>
      <c r="BH253" s="217">
        <f>IF(N253="sníž. přenesená",J253,0)</f>
        <v>0</v>
      </c>
      <c r="BI253" s="217">
        <f>IF(N253="nulová",J253,0)</f>
        <v>0</v>
      </c>
      <c r="BJ253" s="25" t="s">
        <v>77</v>
      </c>
      <c r="BK253" s="217">
        <f>ROUND(I253*H253,2)</f>
        <v>0</v>
      </c>
      <c r="BL253" s="25" t="s">
        <v>321</v>
      </c>
      <c r="BM253" s="25" t="s">
        <v>2565</v>
      </c>
    </row>
    <row r="254" spans="2:47" s="1" customFormat="1" ht="13.5">
      <c r="B254" s="42"/>
      <c r="C254" s="64"/>
      <c r="D254" s="218" t="s">
        <v>323</v>
      </c>
      <c r="E254" s="64"/>
      <c r="F254" s="219" t="s">
        <v>2566</v>
      </c>
      <c r="G254" s="64"/>
      <c r="H254" s="64"/>
      <c r="I254" s="175"/>
      <c r="J254" s="64"/>
      <c r="K254" s="64"/>
      <c r="L254" s="62"/>
      <c r="M254" s="220"/>
      <c r="N254" s="43"/>
      <c r="O254" s="43"/>
      <c r="P254" s="43"/>
      <c r="Q254" s="43"/>
      <c r="R254" s="43"/>
      <c r="S254" s="43"/>
      <c r="T254" s="79"/>
      <c r="AT254" s="25" t="s">
        <v>323</v>
      </c>
      <c r="AU254" s="25" t="s">
        <v>79</v>
      </c>
    </row>
    <row r="255" spans="2:65" s="1" customFormat="1" ht="23.1" customHeight="1">
      <c r="B255" s="42"/>
      <c r="C255" s="206" t="s">
        <v>634</v>
      </c>
      <c r="D255" s="206" t="s">
        <v>316</v>
      </c>
      <c r="E255" s="207" t="s">
        <v>2567</v>
      </c>
      <c r="F255" s="208" t="s">
        <v>2568</v>
      </c>
      <c r="G255" s="209" t="s">
        <v>2564</v>
      </c>
      <c r="H255" s="210">
        <v>1</v>
      </c>
      <c r="I255" s="211"/>
      <c r="J255" s="212">
        <f>ROUND(I255*H255,2)</f>
        <v>0</v>
      </c>
      <c r="K255" s="208" t="s">
        <v>21</v>
      </c>
      <c r="L255" s="62"/>
      <c r="M255" s="213" t="s">
        <v>21</v>
      </c>
      <c r="N255" s="214" t="s">
        <v>41</v>
      </c>
      <c r="O255" s="43"/>
      <c r="P255" s="215">
        <f>O255*H255</f>
        <v>0</v>
      </c>
      <c r="Q255" s="215">
        <v>0.03</v>
      </c>
      <c r="R255" s="215">
        <f>Q255*H255</f>
        <v>0.03</v>
      </c>
      <c r="S255" s="215">
        <v>0</v>
      </c>
      <c r="T255" s="216">
        <f>S255*H255</f>
        <v>0</v>
      </c>
      <c r="AR255" s="25" t="s">
        <v>321</v>
      </c>
      <c r="AT255" s="25" t="s">
        <v>316</v>
      </c>
      <c r="AU255" s="25" t="s">
        <v>79</v>
      </c>
      <c r="AY255" s="25" t="s">
        <v>314</v>
      </c>
      <c r="BE255" s="217">
        <f>IF(N255="základní",J255,0)</f>
        <v>0</v>
      </c>
      <c r="BF255" s="217">
        <f>IF(N255="snížená",J255,0)</f>
        <v>0</v>
      </c>
      <c r="BG255" s="217">
        <f>IF(N255="zákl. přenesená",J255,0)</f>
        <v>0</v>
      </c>
      <c r="BH255" s="217">
        <f>IF(N255="sníž. přenesená",J255,0)</f>
        <v>0</v>
      </c>
      <c r="BI255" s="217">
        <f>IF(N255="nulová",J255,0)</f>
        <v>0</v>
      </c>
      <c r="BJ255" s="25" t="s">
        <v>77</v>
      </c>
      <c r="BK255" s="217">
        <f>ROUND(I255*H255,2)</f>
        <v>0</v>
      </c>
      <c r="BL255" s="25" t="s">
        <v>321</v>
      </c>
      <c r="BM255" s="25" t="s">
        <v>2569</v>
      </c>
    </row>
    <row r="256" spans="2:63" s="11" customFormat="1" ht="29.85" customHeight="1">
      <c r="B256" s="190"/>
      <c r="C256" s="191"/>
      <c r="D256" s="192" t="s">
        <v>69</v>
      </c>
      <c r="E256" s="204" t="s">
        <v>370</v>
      </c>
      <c r="F256" s="204" t="s">
        <v>805</v>
      </c>
      <c r="G256" s="191"/>
      <c r="H256" s="191"/>
      <c r="I256" s="194"/>
      <c r="J256" s="205">
        <f>BK256</f>
        <v>0</v>
      </c>
      <c r="K256" s="191"/>
      <c r="L256" s="196"/>
      <c r="M256" s="197"/>
      <c r="N256" s="198"/>
      <c r="O256" s="198"/>
      <c r="P256" s="199">
        <f>SUM(P257:P364)</f>
        <v>0</v>
      </c>
      <c r="Q256" s="198"/>
      <c r="R256" s="199">
        <f>SUM(R257:R364)</f>
        <v>0.65120382</v>
      </c>
      <c r="S256" s="198"/>
      <c r="T256" s="200">
        <f>SUM(T257:T364)</f>
        <v>90.052004</v>
      </c>
      <c r="AR256" s="201" t="s">
        <v>77</v>
      </c>
      <c r="AT256" s="202" t="s">
        <v>69</v>
      </c>
      <c r="AU256" s="202" t="s">
        <v>77</v>
      </c>
      <c r="AY256" s="201" t="s">
        <v>314</v>
      </c>
      <c r="BK256" s="203">
        <f>SUM(BK257:BK364)</f>
        <v>0</v>
      </c>
    </row>
    <row r="257" spans="2:65" s="1" customFormat="1" ht="34.5" customHeight="1">
      <c r="B257" s="42"/>
      <c r="C257" s="206" t="s">
        <v>640</v>
      </c>
      <c r="D257" s="206" t="s">
        <v>316</v>
      </c>
      <c r="E257" s="207" t="s">
        <v>807</v>
      </c>
      <c r="F257" s="208" t="s">
        <v>808</v>
      </c>
      <c r="G257" s="209" t="s">
        <v>349</v>
      </c>
      <c r="H257" s="210">
        <v>150.825</v>
      </c>
      <c r="I257" s="211"/>
      <c r="J257" s="212">
        <f>ROUND(I257*H257,2)</f>
        <v>0</v>
      </c>
      <c r="K257" s="208" t="s">
        <v>320</v>
      </c>
      <c r="L257" s="62"/>
      <c r="M257" s="213" t="s">
        <v>21</v>
      </c>
      <c r="N257" s="214" t="s">
        <v>41</v>
      </c>
      <c r="O257" s="43"/>
      <c r="P257" s="215">
        <f>O257*H257</f>
        <v>0</v>
      </c>
      <c r="Q257" s="215">
        <v>0.00013</v>
      </c>
      <c r="R257" s="215">
        <f>Q257*H257</f>
        <v>0.019607249999999996</v>
      </c>
      <c r="S257" s="215">
        <v>0</v>
      </c>
      <c r="T257" s="216">
        <f>S257*H257</f>
        <v>0</v>
      </c>
      <c r="AR257" s="25" t="s">
        <v>321</v>
      </c>
      <c r="AT257" s="25" t="s">
        <v>316</v>
      </c>
      <c r="AU257" s="25" t="s">
        <v>79</v>
      </c>
      <c r="AY257" s="25" t="s">
        <v>314</v>
      </c>
      <c r="BE257" s="217">
        <f>IF(N257="základní",J257,0)</f>
        <v>0</v>
      </c>
      <c r="BF257" s="217">
        <f>IF(N257="snížená",J257,0)</f>
        <v>0</v>
      </c>
      <c r="BG257" s="217">
        <f>IF(N257="zákl. přenesená",J257,0)</f>
        <v>0</v>
      </c>
      <c r="BH257" s="217">
        <f>IF(N257="sníž. přenesená",J257,0)</f>
        <v>0</v>
      </c>
      <c r="BI257" s="217">
        <f>IF(N257="nulová",J257,0)</f>
        <v>0</v>
      </c>
      <c r="BJ257" s="25" t="s">
        <v>77</v>
      </c>
      <c r="BK257" s="217">
        <f>ROUND(I257*H257,2)</f>
        <v>0</v>
      </c>
      <c r="BL257" s="25" t="s">
        <v>321</v>
      </c>
      <c r="BM257" s="25" t="s">
        <v>2570</v>
      </c>
    </row>
    <row r="258" spans="2:47" s="1" customFormat="1" ht="27">
      <c r="B258" s="42"/>
      <c r="C258" s="64"/>
      <c r="D258" s="218" t="s">
        <v>323</v>
      </c>
      <c r="E258" s="64"/>
      <c r="F258" s="219" t="s">
        <v>810</v>
      </c>
      <c r="G258" s="64"/>
      <c r="H258" s="64"/>
      <c r="I258" s="175"/>
      <c r="J258" s="64"/>
      <c r="K258" s="64"/>
      <c r="L258" s="62"/>
      <c r="M258" s="220"/>
      <c r="N258" s="43"/>
      <c r="O258" s="43"/>
      <c r="P258" s="43"/>
      <c r="Q258" s="43"/>
      <c r="R258" s="43"/>
      <c r="S258" s="43"/>
      <c r="T258" s="79"/>
      <c r="AT258" s="25" t="s">
        <v>323</v>
      </c>
      <c r="AU258" s="25" t="s">
        <v>79</v>
      </c>
    </row>
    <row r="259" spans="2:51" s="12" customFormat="1" ht="13.5">
      <c r="B259" s="221"/>
      <c r="C259" s="222"/>
      <c r="D259" s="218" t="s">
        <v>325</v>
      </c>
      <c r="E259" s="223" t="s">
        <v>21</v>
      </c>
      <c r="F259" s="224" t="s">
        <v>2571</v>
      </c>
      <c r="G259" s="222"/>
      <c r="H259" s="225">
        <v>150.825</v>
      </c>
      <c r="I259" s="226"/>
      <c r="J259" s="222"/>
      <c r="K259" s="222"/>
      <c r="L259" s="227"/>
      <c r="M259" s="228"/>
      <c r="N259" s="229"/>
      <c r="O259" s="229"/>
      <c r="P259" s="229"/>
      <c r="Q259" s="229"/>
      <c r="R259" s="229"/>
      <c r="S259" s="229"/>
      <c r="T259" s="230"/>
      <c r="AT259" s="231" t="s">
        <v>325</v>
      </c>
      <c r="AU259" s="231" t="s">
        <v>79</v>
      </c>
      <c r="AV259" s="12" t="s">
        <v>79</v>
      </c>
      <c r="AW259" s="12" t="s">
        <v>34</v>
      </c>
      <c r="AX259" s="12" t="s">
        <v>77</v>
      </c>
      <c r="AY259" s="231" t="s">
        <v>314</v>
      </c>
    </row>
    <row r="260" spans="2:65" s="1" customFormat="1" ht="34.5" customHeight="1">
      <c r="B260" s="42"/>
      <c r="C260" s="206" t="s">
        <v>645</v>
      </c>
      <c r="D260" s="206" t="s">
        <v>316</v>
      </c>
      <c r="E260" s="207" t="s">
        <v>2572</v>
      </c>
      <c r="F260" s="208" t="s">
        <v>2573</v>
      </c>
      <c r="G260" s="209" t="s">
        <v>349</v>
      </c>
      <c r="H260" s="210">
        <v>63.855</v>
      </c>
      <c r="I260" s="211"/>
      <c r="J260" s="212">
        <f>ROUND(I260*H260,2)</f>
        <v>0</v>
      </c>
      <c r="K260" s="208" t="s">
        <v>320</v>
      </c>
      <c r="L260" s="62"/>
      <c r="M260" s="213" t="s">
        <v>21</v>
      </c>
      <c r="N260" s="214" t="s">
        <v>41</v>
      </c>
      <c r="O260" s="43"/>
      <c r="P260" s="215">
        <f>O260*H260</f>
        <v>0</v>
      </c>
      <c r="Q260" s="215">
        <v>0.00021</v>
      </c>
      <c r="R260" s="215">
        <f>Q260*H260</f>
        <v>0.01340955</v>
      </c>
      <c r="S260" s="215">
        <v>0</v>
      </c>
      <c r="T260" s="216">
        <f>S260*H260</f>
        <v>0</v>
      </c>
      <c r="AR260" s="25" t="s">
        <v>321</v>
      </c>
      <c r="AT260" s="25" t="s">
        <v>316</v>
      </c>
      <c r="AU260" s="25" t="s">
        <v>79</v>
      </c>
      <c r="AY260" s="25" t="s">
        <v>314</v>
      </c>
      <c r="BE260" s="217">
        <f>IF(N260="základní",J260,0)</f>
        <v>0</v>
      </c>
      <c r="BF260" s="217">
        <f>IF(N260="snížená",J260,0)</f>
        <v>0</v>
      </c>
      <c r="BG260" s="217">
        <f>IF(N260="zákl. přenesená",J260,0)</f>
        <v>0</v>
      </c>
      <c r="BH260" s="217">
        <f>IF(N260="sníž. přenesená",J260,0)</f>
        <v>0</v>
      </c>
      <c r="BI260" s="217">
        <f>IF(N260="nulová",J260,0)</f>
        <v>0</v>
      </c>
      <c r="BJ260" s="25" t="s">
        <v>77</v>
      </c>
      <c r="BK260" s="217">
        <f>ROUND(I260*H260,2)</f>
        <v>0</v>
      </c>
      <c r="BL260" s="25" t="s">
        <v>321</v>
      </c>
      <c r="BM260" s="25" t="s">
        <v>2574</v>
      </c>
    </row>
    <row r="261" spans="2:47" s="1" customFormat="1" ht="27">
      <c r="B261" s="42"/>
      <c r="C261" s="64"/>
      <c r="D261" s="218" t="s">
        <v>323</v>
      </c>
      <c r="E261" s="64"/>
      <c r="F261" s="219" t="s">
        <v>2575</v>
      </c>
      <c r="G261" s="64"/>
      <c r="H261" s="64"/>
      <c r="I261" s="175"/>
      <c r="J261" s="64"/>
      <c r="K261" s="64"/>
      <c r="L261" s="62"/>
      <c r="M261" s="220"/>
      <c r="N261" s="43"/>
      <c r="O261" s="43"/>
      <c r="P261" s="43"/>
      <c r="Q261" s="43"/>
      <c r="R261" s="43"/>
      <c r="S261" s="43"/>
      <c r="T261" s="79"/>
      <c r="AT261" s="25" t="s">
        <v>323</v>
      </c>
      <c r="AU261" s="25" t="s">
        <v>79</v>
      </c>
    </row>
    <row r="262" spans="2:51" s="12" customFormat="1" ht="13.5">
      <c r="B262" s="221"/>
      <c r="C262" s="222"/>
      <c r="D262" s="218" t="s">
        <v>325</v>
      </c>
      <c r="E262" s="223" t="s">
        <v>21</v>
      </c>
      <c r="F262" s="224" t="s">
        <v>2576</v>
      </c>
      <c r="G262" s="222"/>
      <c r="H262" s="225">
        <v>63.855</v>
      </c>
      <c r="I262" s="226"/>
      <c r="J262" s="222"/>
      <c r="K262" s="222"/>
      <c r="L262" s="227"/>
      <c r="M262" s="228"/>
      <c r="N262" s="229"/>
      <c r="O262" s="229"/>
      <c r="P262" s="229"/>
      <c r="Q262" s="229"/>
      <c r="R262" s="229"/>
      <c r="S262" s="229"/>
      <c r="T262" s="230"/>
      <c r="AT262" s="231" t="s">
        <v>325</v>
      </c>
      <c r="AU262" s="231" t="s">
        <v>79</v>
      </c>
      <c r="AV262" s="12" t="s">
        <v>79</v>
      </c>
      <c r="AW262" s="12" t="s">
        <v>34</v>
      </c>
      <c r="AX262" s="12" t="s">
        <v>77</v>
      </c>
      <c r="AY262" s="231" t="s">
        <v>314</v>
      </c>
    </row>
    <row r="263" spans="2:65" s="1" customFormat="1" ht="14.45" customHeight="1">
      <c r="B263" s="42"/>
      <c r="C263" s="206" t="s">
        <v>652</v>
      </c>
      <c r="D263" s="206" t="s">
        <v>316</v>
      </c>
      <c r="E263" s="207" t="s">
        <v>2577</v>
      </c>
      <c r="F263" s="208" t="s">
        <v>2578</v>
      </c>
      <c r="G263" s="209" t="s">
        <v>349</v>
      </c>
      <c r="H263" s="210">
        <v>194.137</v>
      </c>
      <c r="I263" s="211"/>
      <c r="J263" s="212">
        <f>ROUND(I263*H263,2)</f>
        <v>0</v>
      </c>
      <c r="K263" s="208" t="s">
        <v>320</v>
      </c>
      <c r="L263" s="62"/>
      <c r="M263" s="213" t="s">
        <v>21</v>
      </c>
      <c r="N263" s="214" t="s">
        <v>41</v>
      </c>
      <c r="O263" s="43"/>
      <c r="P263" s="215">
        <f>O263*H263</f>
        <v>0</v>
      </c>
      <c r="Q263" s="215">
        <v>4E-05</v>
      </c>
      <c r="R263" s="215">
        <f>Q263*H263</f>
        <v>0.007765480000000001</v>
      </c>
      <c r="S263" s="215">
        <v>0</v>
      </c>
      <c r="T263" s="216">
        <f>S263*H263</f>
        <v>0</v>
      </c>
      <c r="AR263" s="25" t="s">
        <v>321</v>
      </c>
      <c r="AT263" s="25" t="s">
        <v>316</v>
      </c>
      <c r="AU263" s="25" t="s">
        <v>79</v>
      </c>
      <c r="AY263" s="25" t="s">
        <v>314</v>
      </c>
      <c r="BE263" s="217">
        <f>IF(N263="základní",J263,0)</f>
        <v>0</v>
      </c>
      <c r="BF263" s="217">
        <f>IF(N263="snížená",J263,0)</f>
        <v>0</v>
      </c>
      <c r="BG263" s="217">
        <f>IF(N263="zákl. přenesená",J263,0)</f>
        <v>0</v>
      </c>
      <c r="BH263" s="217">
        <f>IF(N263="sníž. přenesená",J263,0)</f>
        <v>0</v>
      </c>
      <c r="BI263" s="217">
        <f>IF(N263="nulová",J263,0)</f>
        <v>0</v>
      </c>
      <c r="BJ263" s="25" t="s">
        <v>77</v>
      </c>
      <c r="BK263" s="217">
        <f>ROUND(I263*H263,2)</f>
        <v>0</v>
      </c>
      <c r="BL263" s="25" t="s">
        <v>321</v>
      </c>
      <c r="BM263" s="25" t="s">
        <v>2579</v>
      </c>
    </row>
    <row r="264" spans="2:47" s="1" customFormat="1" ht="13.5">
      <c r="B264" s="42"/>
      <c r="C264" s="64"/>
      <c r="D264" s="218" t="s">
        <v>323</v>
      </c>
      <c r="E264" s="64"/>
      <c r="F264" s="219" t="s">
        <v>2578</v>
      </c>
      <c r="G264" s="64"/>
      <c r="H264" s="64"/>
      <c r="I264" s="175"/>
      <c r="J264" s="64"/>
      <c r="K264" s="64"/>
      <c r="L264" s="62"/>
      <c r="M264" s="220"/>
      <c r="N264" s="43"/>
      <c r="O264" s="43"/>
      <c r="P264" s="43"/>
      <c r="Q264" s="43"/>
      <c r="R264" s="43"/>
      <c r="S264" s="43"/>
      <c r="T264" s="79"/>
      <c r="AT264" s="25" t="s">
        <v>323</v>
      </c>
      <c r="AU264" s="25" t="s">
        <v>79</v>
      </c>
    </row>
    <row r="265" spans="2:51" s="12" customFormat="1" ht="13.5">
      <c r="B265" s="221"/>
      <c r="C265" s="222"/>
      <c r="D265" s="218" t="s">
        <v>325</v>
      </c>
      <c r="E265" s="223" t="s">
        <v>21</v>
      </c>
      <c r="F265" s="224" t="s">
        <v>2580</v>
      </c>
      <c r="G265" s="222"/>
      <c r="H265" s="225">
        <v>194.137</v>
      </c>
      <c r="I265" s="226"/>
      <c r="J265" s="222"/>
      <c r="K265" s="222"/>
      <c r="L265" s="227"/>
      <c r="M265" s="228"/>
      <c r="N265" s="229"/>
      <c r="O265" s="229"/>
      <c r="P265" s="229"/>
      <c r="Q265" s="229"/>
      <c r="R265" s="229"/>
      <c r="S265" s="229"/>
      <c r="T265" s="230"/>
      <c r="AT265" s="231" t="s">
        <v>325</v>
      </c>
      <c r="AU265" s="231" t="s">
        <v>79</v>
      </c>
      <c r="AV265" s="12" t="s">
        <v>79</v>
      </c>
      <c r="AW265" s="12" t="s">
        <v>34</v>
      </c>
      <c r="AX265" s="12" t="s">
        <v>77</v>
      </c>
      <c r="AY265" s="231" t="s">
        <v>314</v>
      </c>
    </row>
    <row r="266" spans="2:65" s="1" customFormat="1" ht="23.1" customHeight="1">
      <c r="B266" s="42"/>
      <c r="C266" s="206" t="s">
        <v>658</v>
      </c>
      <c r="D266" s="206" t="s">
        <v>316</v>
      </c>
      <c r="E266" s="207" t="s">
        <v>2581</v>
      </c>
      <c r="F266" s="208" t="s">
        <v>2582</v>
      </c>
      <c r="G266" s="209" t="s">
        <v>490</v>
      </c>
      <c r="H266" s="210">
        <v>2</v>
      </c>
      <c r="I266" s="211"/>
      <c r="J266" s="212">
        <f>ROUND(I266*H266,2)</f>
        <v>0</v>
      </c>
      <c r="K266" s="208" t="s">
        <v>320</v>
      </c>
      <c r="L266" s="62"/>
      <c r="M266" s="213" t="s">
        <v>21</v>
      </c>
      <c r="N266" s="214" t="s">
        <v>41</v>
      </c>
      <c r="O266" s="43"/>
      <c r="P266" s="215">
        <f>O266*H266</f>
        <v>0</v>
      </c>
      <c r="Q266" s="215">
        <v>0.00459</v>
      </c>
      <c r="R266" s="215">
        <f>Q266*H266</f>
        <v>0.00918</v>
      </c>
      <c r="S266" s="215">
        <v>0</v>
      </c>
      <c r="T266" s="216">
        <f>S266*H266</f>
        <v>0</v>
      </c>
      <c r="AR266" s="25" t="s">
        <v>321</v>
      </c>
      <c r="AT266" s="25" t="s">
        <v>316</v>
      </c>
      <c r="AU266" s="25" t="s">
        <v>79</v>
      </c>
      <c r="AY266" s="25" t="s">
        <v>314</v>
      </c>
      <c r="BE266" s="217">
        <f>IF(N266="základní",J266,0)</f>
        <v>0</v>
      </c>
      <c r="BF266" s="217">
        <f>IF(N266="snížená",J266,0)</f>
        <v>0</v>
      </c>
      <c r="BG266" s="217">
        <f>IF(N266="zákl. přenesená",J266,0)</f>
        <v>0</v>
      </c>
      <c r="BH266" s="217">
        <f>IF(N266="sníž. přenesená",J266,0)</f>
        <v>0</v>
      </c>
      <c r="BI266" s="217">
        <f>IF(N266="nulová",J266,0)</f>
        <v>0</v>
      </c>
      <c r="BJ266" s="25" t="s">
        <v>77</v>
      </c>
      <c r="BK266" s="217">
        <f>ROUND(I266*H266,2)</f>
        <v>0</v>
      </c>
      <c r="BL266" s="25" t="s">
        <v>321</v>
      </c>
      <c r="BM266" s="25" t="s">
        <v>2583</v>
      </c>
    </row>
    <row r="267" spans="2:47" s="1" customFormat="1" ht="27">
      <c r="B267" s="42"/>
      <c r="C267" s="64"/>
      <c r="D267" s="218" t="s">
        <v>323</v>
      </c>
      <c r="E267" s="64"/>
      <c r="F267" s="219" t="s">
        <v>2584</v>
      </c>
      <c r="G267" s="64"/>
      <c r="H267" s="64"/>
      <c r="I267" s="175"/>
      <c r="J267" s="64"/>
      <c r="K267" s="64"/>
      <c r="L267" s="62"/>
      <c r="M267" s="220"/>
      <c r="N267" s="43"/>
      <c r="O267" s="43"/>
      <c r="P267" s="43"/>
      <c r="Q267" s="43"/>
      <c r="R267" s="43"/>
      <c r="S267" s="43"/>
      <c r="T267" s="79"/>
      <c r="AT267" s="25" t="s">
        <v>323</v>
      </c>
      <c r="AU267" s="25" t="s">
        <v>79</v>
      </c>
    </row>
    <row r="268" spans="2:65" s="1" customFormat="1" ht="23.1" customHeight="1">
      <c r="B268" s="42"/>
      <c r="C268" s="243" t="s">
        <v>664</v>
      </c>
      <c r="D268" s="243" t="s">
        <v>427</v>
      </c>
      <c r="E268" s="244" t="s">
        <v>2585</v>
      </c>
      <c r="F268" s="245" t="s">
        <v>2586</v>
      </c>
      <c r="G268" s="246" t="s">
        <v>490</v>
      </c>
      <c r="H268" s="247">
        <v>2</v>
      </c>
      <c r="I268" s="248"/>
      <c r="J268" s="249">
        <f>ROUND(I268*H268,2)</f>
        <v>0</v>
      </c>
      <c r="K268" s="245" t="s">
        <v>21</v>
      </c>
      <c r="L268" s="250"/>
      <c r="M268" s="251" t="s">
        <v>21</v>
      </c>
      <c r="N268" s="252" t="s">
        <v>41</v>
      </c>
      <c r="O268" s="43"/>
      <c r="P268" s="215">
        <f>O268*H268</f>
        <v>0</v>
      </c>
      <c r="Q268" s="215">
        <v>0.018</v>
      </c>
      <c r="R268" s="215">
        <f>Q268*H268</f>
        <v>0.036</v>
      </c>
      <c r="S268" s="215">
        <v>0</v>
      </c>
      <c r="T268" s="216">
        <f>S268*H268</f>
        <v>0</v>
      </c>
      <c r="AR268" s="25" t="s">
        <v>365</v>
      </c>
      <c r="AT268" s="25" t="s">
        <v>427</v>
      </c>
      <c r="AU268" s="25" t="s">
        <v>79</v>
      </c>
      <c r="AY268" s="25" t="s">
        <v>314</v>
      </c>
      <c r="BE268" s="217">
        <f>IF(N268="základní",J268,0)</f>
        <v>0</v>
      </c>
      <c r="BF268" s="217">
        <f>IF(N268="snížená",J268,0)</f>
        <v>0</v>
      </c>
      <c r="BG268" s="217">
        <f>IF(N268="zákl. přenesená",J268,0)</f>
        <v>0</v>
      </c>
      <c r="BH268" s="217">
        <f>IF(N268="sníž. přenesená",J268,0)</f>
        <v>0</v>
      </c>
      <c r="BI268" s="217">
        <f>IF(N268="nulová",J268,0)</f>
        <v>0</v>
      </c>
      <c r="BJ268" s="25" t="s">
        <v>77</v>
      </c>
      <c r="BK268" s="217">
        <f>ROUND(I268*H268,2)</f>
        <v>0</v>
      </c>
      <c r="BL268" s="25" t="s">
        <v>321</v>
      </c>
      <c r="BM268" s="25" t="s">
        <v>2587</v>
      </c>
    </row>
    <row r="269" spans="2:47" s="1" customFormat="1" ht="13.5">
      <c r="B269" s="42"/>
      <c r="C269" s="64"/>
      <c r="D269" s="218" t="s">
        <v>323</v>
      </c>
      <c r="E269" s="64"/>
      <c r="F269" s="219" t="s">
        <v>2588</v>
      </c>
      <c r="G269" s="64"/>
      <c r="H269" s="64"/>
      <c r="I269" s="175"/>
      <c r="J269" s="64"/>
      <c r="K269" s="64"/>
      <c r="L269" s="62"/>
      <c r="M269" s="220"/>
      <c r="N269" s="43"/>
      <c r="O269" s="43"/>
      <c r="P269" s="43"/>
      <c r="Q269" s="43"/>
      <c r="R269" s="43"/>
      <c r="S269" s="43"/>
      <c r="T269" s="79"/>
      <c r="AT269" s="25" t="s">
        <v>323</v>
      </c>
      <c r="AU269" s="25" t="s">
        <v>79</v>
      </c>
    </row>
    <row r="270" spans="2:65" s="1" customFormat="1" ht="14.45" customHeight="1">
      <c r="B270" s="42"/>
      <c r="C270" s="206" t="s">
        <v>669</v>
      </c>
      <c r="D270" s="206" t="s">
        <v>316</v>
      </c>
      <c r="E270" s="207" t="s">
        <v>2589</v>
      </c>
      <c r="F270" s="208" t="s">
        <v>2590</v>
      </c>
      <c r="G270" s="209" t="s">
        <v>335</v>
      </c>
      <c r="H270" s="210">
        <v>18.05</v>
      </c>
      <c r="I270" s="211"/>
      <c r="J270" s="212">
        <f>ROUND(I270*H270,2)</f>
        <v>0</v>
      </c>
      <c r="K270" s="208" t="s">
        <v>21</v>
      </c>
      <c r="L270" s="62"/>
      <c r="M270" s="213" t="s">
        <v>21</v>
      </c>
      <c r="N270" s="214" t="s">
        <v>41</v>
      </c>
      <c r="O270" s="43"/>
      <c r="P270" s="215">
        <f>O270*H270</f>
        <v>0</v>
      </c>
      <c r="Q270" s="215">
        <v>0</v>
      </c>
      <c r="R270" s="215">
        <f>Q270*H270</f>
        <v>0</v>
      </c>
      <c r="S270" s="215">
        <v>0</v>
      </c>
      <c r="T270" s="216">
        <f>S270*H270</f>
        <v>0</v>
      </c>
      <c r="AR270" s="25" t="s">
        <v>321</v>
      </c>
      <c r="AT270" s="25" t="s">
        <v>316</v>
      </c>
      <c r="AU270" s="25" t="s">
        <v>79</v>
      </c>
      <c r="AY270" s="25" t="s">
        <v>314</v>
      </c>
      <c r="BE270" s="217">
        <f>IF(N270="základní",J270,0)</f>
        <v>0</v>
      </c>
      <c r="BF270" s="217">
        <f>IF(N270="snížená",J270,0)</f>
        <v>0</v>
      </c>
      <c r="BG270" s="217">
        <f>IF(N270="zákl. přenesená",J270,0)</f>
        <v>0</v>
      </c>
      <c r="BH270" s="217">
        <f>IF(N270="sníž. přenesená",J270,0)</f>
        <v>0</v>
      </c>
      <c r="BI270" s="217">
        <f>IF(N270="nulová",J270,0)</f>
        <v>0</v>
      </c>
      <c r="BJ270" s="25" t="s">
        <v>77</v>
      </c>
      <c r="BK270" s="217">
        <f>ROUND(I270*H270,2)</f>
        <v>0</v>
      </c>
      <c r="BL270" s="25" t="s">
        <v>321</v>
      </c>
      <c r="BM270" s="25" t="s">
        <v>2591</v>
      </c>
    </row>
    <row r="271" spans="2:47" s="1" customFormat="1" ht="13.5">
      <c r="B271" s="42"/>
      <c r="C271" s="64"/>
      <c r="D271" s="218" t="s">
        <v>323</v>
      </c>
      <c r="E271" s="64"/>
      <c r="F271" s="219" t="s">
        <v>2590</v>
      </c>
      <c r="G271" s="64"/>
      <c r="H271" s="64"/>
      <c r="I271" s="175"/>
      <c r="J271" s="64"/>
      <c r="K271" s="64"/>
      <c r="L271" s="62"/>
      <c r="M271" s="220"/>
      <c r="N271" s="43"/>
      <c r="O271" s="43"/>
      <c r="P271" s="43"/>
      <c r="Q271" s="43"/>
      <c r="R271" s="43"/>
      <c r="S271" s="43"/>
      <c r="T271" s="79"/>
      <c r="AT271" s="25" t="s">
        <v>323</v>
      </c>
      <c r="AU271" s="25" t="s">
        <v>79</v>
      </c>
    </row>
    <row r="272" spans="2:51" s="12" customFormat="1" ht="13.5">
      <c r="B272" s="221"/>
      <c r="C272" s="222"/>
      <c r="D272" s="218" t="s">
        <v>325</v>
      </c>
      <c r="E272" s="223" t="s">
        <v>21</v>
      </c>
      <c r="F272" s="224" t="s">
        <v>2592</v>
      </c>
      <c r="G272" s="222"/>
      <c r="H272" s="225">
        <v>18.05</v>
      </c>
      <c r="I272" s="226"/>
      <c r="J272" s="222"/>
      <c r="K272" s="222"/>
      <c r="L272" s="227"/>
      <c r="M272" s="228"/>
      <c r="N272" s="229"/>
      <c r="O272" s="229"/>
      <c r="P272" s="229"/>
      <c r="Q272" s="229"/>
      <c r="R272" s="229"/>
      <c r="S272" s="229"/>
      <c r="T272" s="230"/>
      <c r="AT272" s="231" t="s">
        <v>325</v>
      </c>
      <c r="AU272" s="231" t="s">
        <v>79</v>
      </c>
      <c r="AV272" s="12" t="s">
        <v>79</v>
      </c>
      <c r="AW272" s="12" t="s">
        <v>34</v>
      </c>
      <c r="AX272" s="12" t="s">
        <v>77</v>
      </c>
      <c r="AY272" s="231" t="s">
        <v>314</v>
      </c>
    </row>
    <row r="273" spans="2:65" s="1" customFormat="1" ht="14.45" customHeight="1">
      <c r="B273" s="42"/>
      <c r="C273" s="206" t="s">
        <v>674</v>
      </c>
      <c r="D273" s="206" t="s">
        <v>316</v>
      </c>
      <c r="E273" s="207" t="s">
        <v>834</v>
      </c>
      <c r="F273" s="208" t="s">
        <v>835</v>
      </c>
      <c r="G273" s="209" t="s">
        <v>490</v>
      </c>
      <c r="H273" s="210">
        <v>1</v>
      </c>
      <c r="I273" s="211"/>
      <c r="J273" s="212">
        <f>ROUND(I273*H273,2)</f>
        <v>0</v>
      </c>
      <c r="K273" s="208" t="s">
        <v>21</v>
      </c>
      <c r="L273" s="62"/>
      <c r="M273" s="213" t="s">
        <v>21</v>
      </c>
      <c r="N273" s="214" t="s">
        <v>41</v>
      </c>
      <c r="O273" s="43"/>
      <c r="P273" s="215">
        <f>O273*H273</f>
        <v>0</v>
      </c>
      <c r="Q273" s="215">
        <v>0</v>
      </c>
      <c r="R273" s="215">
        <f>Q273*H273</f>
        <v>0</v>
      </c>
      <c r="S273" s="215">
        <v>0</v>
      </c>
      <c r="T273" s="216">
        <f>S273*H273</f>
        <v>0</v>
      </c>
      <c r="AR273" s="25" t="s">
        <v>321</v>
      </c>
      <c r="AT273" s="25" t="s">
        <v>316</v>
      </c>
      <c r="AU273" s="25" t="s">
        <v>79</v>
      </c>
      <c r="AY273" s="25" t="s">
        <v>314</v>
      </c>
      <c r="BE273" s="217">
        <f>IF(N273="základní",J273,0)</f>
        <v>0</v>
      </c>
      <c r="BF273" s="217">
        <f>IF(N273="snížená",J273,0)</f>
        <v>0</v>
      </c>
      <c r="BG273" s="217">
        <f>IF(N273="zákl. přenesená",J273,0)</f>
        <v>0</v>
      </c>
      <c r="BH273" s="217">
        <f>IF(N273="sníž. přenesená",J273,0)</f>
        <v>0</v>
      </c>
      <c r="BI273" s="217">
        <f>IF(N273="nulová",J273,0)</f>
        <v>0</v>
      </c>
      <c r="BJ273" s="25" t="s">
        <v>77</v>
      </c>
      <c r="BK273" s="217">
        <f>ROUND(I273*H273,2)</f>
        <v>0</v>
      </c>
      <c r="BL273" s="25" t="s">
        <v>321</v>
      </c>
      <c r="BM273" s="25" t="s">
        <v>2593</v>
      </c>
    </row>
    <row r="274" spans="2:47" s="1" customFormat="1" ht="13.5">
      <c r="B274" s="42"/>
      <c r="C274" s="64"/>
      <c r="D274" s="218" t="s">
        <v>323</v>
      </c>
      <c r="E274" s="64"/>
      <c r="F274" s="219" t="s">
        <v>835</v>
      </c>
      <c r="G274" s="64"/>
      <c r="H274" s="64"/>
      <c r="I274" s="175"/>
      <c r="J274" s="64"/>
      <c r="K274" s="64"/>
      <c r="L274" s="62"/>
      <c r="M274" s="220"/>
      <c r="N274" s="43"/>
      <c r="O274" s="43"/>
      <c r="P274" s="43"/>
      <c r="Q274" s="43"/>
      <c r="R274" s="43"/>
      <c r="S274" s="43"/>
      <c r="T274" s="79"/>
      <c r="AT274" s="25" t="s">
        <v>323</v>
      </c>
      <c r="AU274" s="25" t="s">
        <v>79</v>
      </c>
    </row>
    <row r="275" spans="2:65" s="1" customFormat="1" ht="14.45" customHeight="1">
      <c r="B275" s="42"/>
      <c r="C275" s="206" t="s">
        <v>682</v>
      </c>
      <c r="D275" s="206" t="s">
        <v>316</v>
      </c>
      <c r="E275" s="207" t="s">
        <v>838</v>
      </c>
      <c r="F275" s="208" t="s">
        <v>839</v>
      </c>
      <c r="G275" s="209" t="s">
        <v>490</v>
      </c>
      <c r="H275" s="210">
        <v>1</v>
      </c>
      <c r="I275" s="211"/>
      <c r="J275" s="212">
        <f>ROUND(I275*H275,2)</f>
        <v>0</v>
      </c>
      <c r="K275" s="208" t="s">
        <v>21</v>
      </c>
      <c r="L275" s="62"/>
      <c r="M275" s="213" t="s">
        <v>21</v>
      </c>
      <c r="N275" s="214" t="s">
        <v>41</v>
      </c>
      <c r="O275" s="43"/>
      <c r="P275" s="215">
        <f>O275*H275</f>
        <v>0</v>
      </c>
      <c r="Q275" s="215">
        <v>0</v>
      </c>
      <c r="R275" s="215">
        <f>Q275*H275</f>
        <v>0</v>
      </c>
      <c r="S275" s="215">
        <v>0</v>
      </c>
      <c r="T275" s="216">
        <f>S275*H275</f>
        <v>0</v>
      </c>
      <c r="AR275" s="25" t="s">
        <v>321</v>
      </c>
      <c r="AT275" s="25" t="s">
        <v>316</v>
      </c>
      <c r="AU275" s="25" t="s">
        <v>79</v>
      </c>
      <c r="AY275" s="25" t="s">
        <v>314</v>
      </c>
      <c r="BE275" s="217">
        <f>IF(N275="základní",J275,0)</f>
        <v>0</v>
      </c>
      <c r="BF275" s="217">
        <f>IF(N275="snížená",J275,0)</f>
        <v>0</v>
      </c>
      <c r="BG275" s="217">
        <f>IF(N275="zákl. přenesená",J275,0)</f>
        <v>0</v>
      </c>
      <c r="BH275" s="217">
        <f>IF(N275="sníž. přenesená",J275,0)</f>
        <v>0</v>
      </c>
      <c r="BI275" s="217">
        <f>IF(N275="nulová",J275,0)</f>
        <v>0</v>
      </c>
      <c r="BJ275" s="25" t="s">
        <v>77</v>
      </c>
      <c r="BK275" s="217">
        <f>ROUND(I275*H275,2)</f>
        <v>0</v>
      </c>
      <c r="BL275" s="25" t="s">
        <v>321</v>
      </c>
      <c r="BM275" s="25" t="s">
        <v>2594</v>
      </c>
    </row>
    <row r="276" spans="2:47" s="1" customFormat="1" ht="13.5">
      <c r="B276" s="42"/>
      <c r="C276" s="64"/>
      <c r="D276" s="218" t="s">
        <v>323</v>
      </c>
      <c r="E276" s="64"/>
      <c r="F276" s="219" t="s">
        <v>839</v>
      </c>
      <c r="G276" s="64"/>
      <c r="H276" s="64"/>
      <c r="I276" s="175"/>
      <c r="J276" s="64"/>
      <c r="K276" s="64"/>
      <c r="L276" s="62"/>
      <c r="M276" s="220"/>
      <c r="N276" s="43"/>
      <c r="O276" s="43"/>
      <c r="P276" s="43"/>
      <c r="Q276" s="43"/>
      <c r="R276" s="43"/>
      <c r="S276" s="43"/>
      <c r="T276" s="79"/>
      <c r="AT276" s="25" t="s">
        <v>323</v>
      </c>
      <c r="AU276" s="25" t="s">
        <v>79</v>
      </c>
    </row>
    <row r="277" spans="2:65" s="1" customFormat="1" ht="14.45" customHeight="1">
      <c r="B277" s="42"/>
      <c r="C277" s="206" t="s">
        <v>688</v>
      </c>
      <c r="D277" s="206" t="s">
        <v>316</v>
      </c>
      <c r="E277" s="207" t="s">
        <v>851</v>
      </c>
      <c r="F277" s="208" t="s">
        <v>852</v>
      </c>
      <c r="G277" s="209" t="s">
        <v>853</v>
      </c>
      <c r="H277" s="210">
        <v>25</v>
      </c>
      <c r="I277" s="211"/>
      <c r="J277" s="212">
        <f>ROUND(I277*H277,2)</f>
        <v>0</v>
      </c>
      <c r="K277" s="208" t="s">
        <v>21</v>
      </c>
      <c r="L277" s="62"/>
      <c r="M277" s="213" t="s">
        <v>21</v>
      </c>
      <c r="N277" s="214" t="s">
        <v>41</v>
      </c>
      <c r="O277" s="43"/>
      <c r="P277" s="215">
        <f>O277*H277</f>
        <v>0</v>
      </c>
      <c r="Q277" s="215">
        <v>0</v>
      </c>
      <c r="R277" s="215">
        <f>Q277*H277</f>
        <v>0</v>
      </c>
      <c r="S277" s="215">
        <v>0</v>
      </c>
      <c r="T277" s="216">
        <f>S277*H277</f>
        <v>0</v>
      </c>
      <c r="AR277" s="25" t="s">
        <v>321</v>
      </c>
      <c r="AT277" s="25" t="s">
        <v>316</v>
      </c>
      <c r="AU277" s="25" t="s">
        <v>79</v>
      </c>
      <c r="AY277" s="25" t="s">
        <v>314</v>
      </c>
      <c r="BE277" s="217">
        <f>IF(N277="základní",J277,0)</f>
        <v>0</v>
      </c>
      <c r="BF277" s="217">
        <f>IF(N277="snížená",J277,0)</f>
        <v>0</v>
      </c>
      <c r="BG277" s="217">
        <f>IF(N277="zákl. přenesená",J277,0)</f>
        <v>0</v>
      </c>
      <c r="BH277" s="217">
        <f>IF(N277="sníž. přenesená",J277,0)</f>
        <v>0</v>
      </c>
      <c r="BI277" s="217">
        <f>IF(N277="nulová",J277,0)</f>
        <v>0</v>
      </c>
      <c r="BJ277" s="25" t="s">
        <v>77</v>
      </c>
      <c r="BK277" s="217">
        <f>ROUND(I277*H277,2)</f>
        <v>0</v>
      </c>
      <c r="BL277" s="25" t="s">
        <v>321</v>
      </c>
      <c r="BM277" s="25" t="s">
        <v>2595</v>
      </c>
    </row>
    <row r="278" spans="2:47" s="1" customFormat="1" ht="13.5">
      <c r="B278" s="42"/>
      <c r="C278" s="64"/>
      <c r="D278" s="218" t="s">
        <v>323</v>
      </c>
      <c r="E278" s="64"/>
      <c r="F278" s="219" t="s">
        <v>852</v>
      </c>
      <c r="G278" s="64"/>
      <c r="H278" s="64"/>
      <c r="I278" s="175"/>
      <c r="J278" s="64"/>
      <c r="K278" s="64"/>
      <c r="L278" s="62"/>
      <c r="M278" s="220"/>
      <c r="N278" s="43"/>
      <c r="O278" s="43"/>
      <c r="P278" s="43"/>
      <c r="Q278" s="43"/>
      <c r="R278" s="43"/>
      <c r="S278" s="43"/>
      <c r="T278" s="79"/>
      <c r="AT278" s="25" t="s">
        <v>323</v>
      </c>
      <c r="AU278" s="25" t="s">
        <v>79</v>
      </c>
    </row>
    <row r="279" spans="2:65" s="1" customFormat="1" ht="34.5" customHeight="1">
      <c r="B279" s="42"/>
      <c r="C279" s="206" t="s">
        <v>694</v>
      </c>
      <c r="D279" s="206" t="s">
        <v>316</v>
      </c>
      <c r="E279" s="207" t="s">
        <v>860</v>
      </c>
      <c r="F279" s="208" t="s">
        <v>2596</v>
      </c>
      <c r="G279" s="209" t="s">
        <v>848</v>
      </c>
      <c r="H279" s="210">
        <v>1</v>
      </c>
      <c r="I279" s="211"/>
      <c r="J279" s="212">
        <f>ROUND(I279*H279,2)</f>
        <v>0</v>
      </c>
      <c r="K279" s="208" t="s">
        <v>21</v>
      </c>
      <c r="L279" s="62"/>
      <c r="M279" s="213" t="s">
        <v>21</v>
      </c>
      <c r="N279" s="214" t="s">
        <v>41</v>
      </c>
      <c r="O279" s="43"/>
      <c r="P279" s="215">
        <f>O279*H279</f>
        <v>0</v>
      </c>
      <c r="Q279" s="215">
        <v>0</v>
      </c>
      <c r="R279" s="215">
        <f>Q279*H279</f>
        <v>0</v>
      </c>
      <c r="S279" s="215">
        <v>0</v>
      </c>
      <c r="T279" s="216">
        <f>S279*H279</f>
        <v>0</v>
      </c>
      <c r="AR279" s="25" t="s">
        <v>321</v>
      </c>
      <c r="AT279" s="25" t="s">
        <v>316</v>
      </c>
      <c r="AU279" s="25" t="s">
        <v>79</v>
      </c>
      <c r="AY279" s="25" t="s">
        <v>314</v>
      </c>
      <c r="BE279" s="217">
        <f>IF(N279="základní",J279,0)</f>
        <v>0</v>
      </c>
      <c r="BF279" s="217">
        <f>IF(N279="snížená",J279,0)</f>
        <v>0</v>
      </c>
      <c r="BG279" s="217">
        <f>IF(N279="zákl. přenesená",J279,0)</f>
        <v>0</v>
      </c>
      <c r="BH279" s="217">
        <f>IF(N279="sníž. přenesená",J279,0)</f>
        <v>0</v>
      </c>
      <c r="BI279" s="217">
        <f>IF(N279="nulová",J279,0)</f>
        <v>0</v>
      </c>
      <c r="BJ279" s="25" t="s">
        <v>77</v>
      </c>
      <c r="BK279" s="217">
        <f>ROUND(I279*H279,2)</f>
        <v>0</v>
      </c>
      <c r="BL279" s="25" t="s">
        <v>321</v>
      </c>
      <c r="BM279" s="25" t="s">
        <v>2597</v>
      </c>
    </row>
    <row r="280" spans="2:47" s="1" customFormat="1" ht="13.5">
      <c r="B280" s="42"/>
      <c r="C280" s="64"/>
      <c r="D280" s="218" t="s">
        <v>323</v>
      </c>
      <c r="E280" s="64"/>
      <c r="F280" s="219" t="s">
        <v>861</v>
      </c>
      <c r="G280" s="64"/>
      <c r="H280" s="64"/>
      <c r="I280" s="175"/>
      <c r="J280" s="64"/>
      <c r="K280" s="64"/>
      <c r="L280" s="62"/>
      <c r="M280" s="220"/>
      <c r="N280" s="43"/>
      <c r="O280" s="43"/>
      <c r="P280" s="43"/>
      <c r="Q280" s="43"/>
      <c r="R280" s="43"/>
      <c r="S280" s="43"/>
      <c r="T280" s="79"/>
      <c r="AT280" s="25" t="s">
        <v>323</v>
      </c>
      <c r="AU280" s="25" t="s">
        <v>79</v>
      </c>
    </row>
    <row r="281" spans="2:65" s="1" customFormat="1" ht="23.1" customHeight="1">
      <c r="B281" s="42"/>
      <c r="C281" s="206" t="s">
        <v>700</v>
      </c>
      <c r="D281" s="206" t="s">
        <v>316</v>
      </c>
      <c r="E281" s="207" t="s">
        <v>2598</v>
      </c>
      <c r="F281" s="208" t="s">
        <v>2599</v>
      </c>
      <c r="G281" s="209" t="s">
        <v>335</v>
      </c>
      <c r="H281" s="210">
        <v>1.725</v>
      </c>
      <c r="I281" s="211"/>
      <c r="J281" s="212">
        <f>ROUND(I281*H281,2)</f>
        <v>0</v>
      </c>
      <c r="K281" s="208" t="s">
        <v>320</v>
      </c>
      <c r="L281" s="62"/>
      <c r="M281" s="213" t="s">
        <v>21</v>
      </c>
      <c r="N281" s="214" t="s">
        <v>41</v>
      </c>
      <c r="O281" s="43"/>
      <c r="P281" s="215">
        <f>O281*H281</f>
        <v>0</v>
      </c>
      <c r="Q281" s="215">
        <v>0</v>
      </c>
      <c r="R281" s="215">
        <f>Q281*H281</f>
        <v>0</v>
      </c>
      <c r="S281" s="215">
        <v>1.8</v>
      </c>
      <c r="T281" s="216">
        <f>S281*H281</f>
        <v>3.1050000000000004</v>
      </c>
      <c r="AR281" s="25" t="s">
        <v>321</v>
      </c>
      <c r="AT281" s="25" t="s">
        <v>316</v>
      </c>
      <c r="AU281" s="25" t="s">
        <v>79</v>
      </c>
      <c r="AY281" s="25" t="s">
        <v>314</v>
      </c>
      <c r="BE281" s="217">
        <f>IF(N281="základní",J281,0)</f>
        <v>0</v>
      </c>
      <c r="BF281" s="217">
        <f>IF(N281="snížená",J281,0)</f>
        <v>0</v>
      </c>
      <c r="BG281" s="217">
        <f>IF(N281="zákl. přenesená",J281,0)</f>
        <v>0</v>
      </c>
      <c r="BH281" s="217">
        <f>IF(N281="sníž. přenesená",J281,0)</f>
        <v>0</v>
      </c>
      <c r="BI281" s="217">
        <f>IF(N281="nulová",J281,0)</f>
        <v>0</v>
      </c>
      <c r="BJ281" s="25" t="s">
        <v>77</v>
      </c>
      <c r="BK281" s="217">
        <f>ROUND(I281*H281,2)</f>
        <v>0</v>
      </c>
      <c r="BL281" s="25" t="s">
        <v>321</v>
      </c>
      <c r="BM281" s="25" t="s">
        <v>2600</v>
      </c>
    </row>
    <row r="282" spans="2:47" s="1" customFormat="1" ht="40.5">
      <c r="B282" s="42"/>
      <c r="C282" s="64"/>
      <c r="D282" s="218" t="s">
        <v>323</v>
      </c>
      <c r="E282" s="64"/>
      <c r="F282" s="219" t="s">
        <v>2601</v>
      </c>
      <c r="G282" s="64"/>
      <c r="H282" s="64"/>
      <c r="I282" s="175"/>
      <c r="J282" s="64"/>
      <c r="K282" s="64"/>
      <c r="L282" s="62"/>
      <c r="M282" s="220"/>
      <c r="N282" s="43"/>
      <c r="O282" s="43"/>
      <c r="P282" s="43"/>
      <c r="Q282" s="43"/>
      <c r="R282" s="43"/>
      <c r="S282" s="43"/>
      <c r="T282" s="79"/>
      <c r="AT282" s="25" t="s">
        <v>323</v>
      </c>
      <c r="AU282" s="25" t="s">
        <v>79</v>
      </c>
    </row>
    <row r="283" spans="2:51" s="12" customFormat="1" ht="13.5">
      <c r="B283" s="221"/>
      <c r="C283" s="222"/>
      <c r="D283" s="218" t="s">
        <v>325</v>
      </c>
      <c r="E283" s="223" t="s">
        <v>21</v>
      </c>
      <c r="F283" s="224" t="s">
        <v>2602</v>
      </c>
      <c r="G283" s="222"/>
      <c r="H283" s="225">
        <v>1.725</v>
      </c>
      <c r="I283" s="226"/>
      <c r="J283" s="222"/>
      <c r="K283" s="222"/>
      <c r="L283" s="227"/>
      <c r="M283" s="228"/>
      <c r="N283" s="229"/>
      <c r="O283" s="229"/>
      <c r="P283" s="229"/>
      <c r="Q283" s="229"/>
      <c r="R283" s="229"/>
      <c r="S283" s="229"/>
      <c r="T283" s="230"/>
      <c r="AT283" s="231" t="s">
        <v>325</v>
      </c>
      <c r="AU283" s="231" t="s">
        <v>79</v>
      </c>
      <c r="AV283" s="12" t="s">
        <v>79</v>
      </c>
      <c r="AW283" s="12" t="s">
        <v>34</v>
      </c>
      <c r="AX283" s="12" t="s">
        <v>77</v>
      </c>
      <c r="AY283" s="231" t="s">
        <v>314</v>
      </c>
    </row>
    <row r="284" spans="2:65" s="1" customFormat="1" ht="14.45" customHeight="1">
      <c r="B284" s="42"/>
      <c r="C284" s="206" t="s">
        <v>706</v>
      </c>
      <c r="D284" s="206" t="s">
        <v>316</v>
      </c>
      <c r="E284" s="207" t="s">
        <v>2603</v>
      </c>
      <c r="F284" s="208" t="s">
        <v>2604</v>
      </c>
      <c r="G284" s="209" t="s">
        <v>349</v>
      </c>
      <c r="H284" s="210">
        <v>12.36</v>
      </c>
      <c r="I284" s="211"/>
      <c r="J284" s="212">
        <f>ROUND(I284*H284,2)</f>
        <v>0</v>
      </c>
      <c r="K284" s="208" t="s">
        <v>21</v>
      </c>
      <c r="L284" s="62"/>
      <c r="M284" s="213" t="s">
        <v>21</v>
      </c>
      <c r="N284" s="214" t="s">
        <v>41</v>
      </c>
      <c r="O284" s="43"/>
      <c r="P284" s="215">
        <f>O284*H284</f>
        <v>0</v>
      </c>
      <c r="Q284" s="215">
        <v>0</v>
      </c>
      <c r="R284" s="215">
        <f>Q284*H284</f>
        <v>0</v>
      </c>
      <c r="S284" s="215">
        <v>0.1</v>
      </c>
      <c r="T284" s="216">
        <f>S284*H284</f>
        <v>1.236</v>
      </c>
      <c r="AR284" s="25" t="s">
        <v>321</v>
      </c>
      <c r="AT284" s="25" t="s">
        <v>316</v>
      </c>
      <c r="AU284" s="25" t="s">
        <v>79</v>
      </c>
      <c r="AY284" s="25" t="s">
        <v>314</v>
      </c>
      <c r="BE284" s="217">
        <f>IF(N284="základní",J284,0)</f>
        <v>0</v>
      </c>
      <c r="BF284" s="217">
        <f>IF(N284="snížená",J284,0)</f>
        <v>0</v>
      </c>
      <c r="BG284" s="217">
        <f>IF(N284="zákl. přenesená",J284,0)</f>
        <v>0</v>
      </c>
      <c r="BH284" s="217">
        <f>IF(N284="sníž. přenesená",J284,0)</f>
        <v>0</v>
      </c>
      <c r="BI284" s="217">
        <f>IF(N284="nulová",J284,0)</f>
        <v>0</v>
      </c>
      <c r="BJ284" s="25" t="s">
        <v>77</v>
      </c>
      <c r="BK284" s="217">
        <f>ROUND(I284*H284,2)</f>
        <v>0</v>
      </c>
      <c r="BL284" s="25" t="s">
        <v>321</v>
      </c>
      <c r="BM284" s="25" t="s">
        <v>2605</v>
      </c>
    </row>
    <row r="285" spans="2:47" s="1" customFormat="1" ht="13.5">
      <c r="B285" s="42"/>
      <c r="C285" s="64"/>
      <c r="D285" s="218" t="s">
        <v>323</v>
      </c>
      <c r="E285" s="64"/>
      <c r="F285" s="219" t="s">
        <v>2604</v>
      </c>
      <c r="G285" s="64"/>
      <c r="H285" s="64"/>
      <c r="I285" s="175"/>
      <c r="J285" s="64"/>
      <c r="K285" s="64"/>
      <c r="L285" s="62"/>
      <c r="M285" s="220"/>
      <c r="N285" s="43"/>
      <c r="O285" s="43"/>
      <c r="P285" s="43"/>
      <c r="Q285" s="43"/>
      <c r="R285" s="43"/>
      <c r="S285" s="43"/>
      <c r="T285" s="79"/>
      <c r="AT285" s="25" t="s">
        <v>323</v>
      </c>
      <c r="AU285" s="25" t="s">
        <v>79</v>
      </c>
    </row>
    <row r="286" spans="2:51" s="12" customFormat="1" ht="13.5">
      <c r="B286" s="221"/>
      <c r="C286" s="222"/>
      <c r="D286" s="218" t="s">
        <v>325</v>
      </c>
      <c r="E286" s="223" t="s">
        <v>21</v>
      </c>
      <c r="F286" s="224" t="s">
        <v>2606</v>
      </c>
      <c r="G286" s="222"/>
      <c r="H286" s="225">
        <v>12.36</v>
      </c>
      <c r="I286" s="226"/>
      <c r="J286" s="222"/>
      <c r="K286" s="222"/>
      <c r="L286" s="227"/>
      <c r="M286" s="228"/>
      <c r="N286" s="229"/>
      <c r="O286" s="229"/>
      <c r="P286" s="229"/>
      <c r="Q286" s="229"/>
      <c r="R286" s="229"/>
      <c r="S286" s="229"/>
      <c r="T286" s="230"/>
      <c r="AT286" s="231" t="s">
        <v>325</v>
      </c>
      <c r="AU286" s="231" t="s">
        <v>79</v>
      </c>
      <c r="AV286" s="12" t="s">
        <v>79</v>
      </c>
      <c r="AW286" s="12" t="s">
        <v>34</v>
      </c>
      <c r="AX286" s="12" t="s">
        <v>77</v>
      </c>
      <c r="AY286" s="231" t="s">
        <v>314</v>
      </c>
    </row>
    <row r="287" spans="2:65" s="1" customFormat="1" ht="34.5" customHeight="1">
      <c r="B287" s="42"/>
      <c r="C287" s="206" t="s">
        <v>711</v>
      </c>
      <c r="D287" s="206" t="s">
        <v>316</v>
      </c>
      <c r="E287" s="207" t="s">
        <v>2607</v>
      </c>
      <c r="F287" s="208" t="s">
        <v>2608</v>
      </c>
      <c r="G287" s="209" t="s">
        <v>335</v>
      </c>
      <c r="H287" s="210">
        <v>8.189</v>
      </c>
      <c r="I287" s="211"/>
      <c r="J287" s="212">
        <f>ROUND(I287*H287,2)</f>
        <v>0</v>
      </c>
      <c r="K287" s="208" t="s">
        <v>320</v>
      </c>
      <c r="L287" s="62"/>
      <c r="M287" s="213" t="s">
        <v>21</v>
      </c>
      <c r="N287" s="214" t="s">
        <v>41</v>
      </c>
      <c r="O287" s="43"/>
      <c r="P287" s="215">
        <f>O287*H287</f>
        <v>0</v>
      </c>
      <c r="Q287" s="215">
        <v>0</v>
      </c>
      <c r="R287" s="215">
        <f>Q287*H287</f>
        <v>0</v>
      </c>
      <c r="S287" s="215">
        <v>2.2</v>
      </c>
      <c r="T287" s="216">
        <f>S287*H287</f>
        <v>18.015800000000002</v>
      </c>
      <c r="AR287" s="25" t="s">
        <v>321</v>
      </c>
      <c r="AT287" s="25" t="s">
        <v>316</v>
      </c>
      <c r="AU287" s="25" t="s">
        <v>79</v>
      </c>
      <c r="AY287" s="25" t="s">
        <v>314</v>
      </c>
      <c r="BE287" s="217">
        <f>IF(N287="základní",J287,0)</f>
        <v>0</v>
      </c>
      <c r="BF287" s="217">
        <f>IF(N287="snížená",J287,0)</f>
        <v>0</v>
      </c>
      <c r="BG287" s="217">
        <f>IF(N287="zákl. přenesená",J287,0)</f>
        <v>0</v>
      </c>
      <c r="BH287" s="217">
        <f>IF(N287="sníž. přenesená",J287,0)</f>
        <v>0</v>
      </c>
      <c r="BI287" s="217">
        <f>IF(N287="nulová",J287,0)</f>
        <v>0</v>
      </c>
      <c r="BJ287" s="25" t="s">
        <v>77</v>
      </c>
      <c r="BK287" s="217">
        <f>ROUND(I287*H287,2)</f>
        <v>0</v>
      </c>
      <c r="BL287" s="25" t="s">
        <v>321</v>
      </c>
      <c r="BM287" s="25" t="s">
        <v>2609</v>
      </c>
    </row>
    <row r="288" spans="2:47" s="1" customFormat="1" ht="27">
      <c r="B288" s="42"/>
      <c r="C288" s="64"/>
      <c r="D288" s="218" t="s">
        <v>323</v>
      </c>
      <c r="E288" s="64"/>
      <c r="F288" s="219" t="s">
        <v>2610</v>
      </c>
      <c r="G288" s="64"/>
      <c r="H288" s="64"/>
      <c r="I288" s="175"/>
      <c r="J288" s="64"/>
      <c r="K288" s="64"/>
      <c r="L288" s="62"/>
      <c r="M288" s="220"/>
      <c r="N288" s="43"/>
      <c r="O288" s="43"/>
      <c r="P288" s="43"/>
      <c r="Q288" s="43"/>
      <c r="R288" s="43"/>
      <c r="S288" s="43"/>
      <c r="T288" s="79"/>
      <c r="AT288" s="25" t="s">
        <v>323</v>
      </c>
      <c r="AU288" s="25" t="s">
        <v>79</v>
      </c>
    </row>
    <row r="289" spans="2:51" s="12" customFormat="1" ht="13.5">
      <c r="B289" s="221"/>
      <c r="C289" s="222"/>
      <c r="D289" s="218" t="s">
        <v>325</v>
      </c>
      <c r="E289" s="223" t="s">
        <v>195</v>
      </c>
      <c r="F289" s="224" t="s">
        <v>2611</v>
      </c>
      <c r="G289" s="222"/>
      <c r="H289" s="225">
        <v>136.476</v>
      </c>
      <c r="I289" s="226"/>
      <c r="J289" s="222"/>
      <c r="K289" s="222"/>
      <c r="L289" s="227"/>
      <c r="M289" s="228"/>
      <c r="N289" s="229"/>
      <c r="O289" s="229"/>
      <c r="P289" s="229"/>
      <c r="Q289" s="229"/>
      <c r="R289" s="229"/>
      <c r="S289" s="229"/>
      <c r="T289" s="230"/>
      <c r="AT289" s="231" t="s">
        <v>325</v>
      </c>
      <c r="AU289" s="231" t="s">
        <v>79</v>
      </c>
      <c r="AV289" s="12" t="s">
        <v>79</v>
      </c>
      <c r="AW289" s="12" t="s">
        <v>34</v>
      </c>
      <c r="AX289" s="12" t="s">
        <v>70</v>
      </c>
      <c r="AY289" s="231" t="s">
        <v>314</v>
      </c>
    </row>
    <row r="290" spans="2:51" s="12" customFormat="1" ht="13.5">
      <c r="B290" s="221"/>
      <c r="C290" s="222"/>
      <c r="D290" s="218" t="s">
        <v>325</v>
      </c>
      <c r="E290" s="223" t="s">
        <v>21</v>
      </c>
      <c r="F290" s="224" t="s">
        <v>2612</v>
      </c>
      <c r="G290" s="222"/>
      <c r="H290" s="225">
        <v>8.189</v>
      </c>
      <c r="I290" s="226"/>
      <c r="J290" s="222"/>
      <c r="K290" s="222"/>
      <c r="L290" s="227"/>
      <c r="M290" s="228"/>
      <c r="N290" s="229"/>
      <c r="O290" s="229"/>
      <c r="P290" s="229"/>
      <c r="Q290" s="229"/>
      <c r="R290" s="229"/>
      <c r="S290" s="229"/>
      <c r="T290" s="230"/>
      <c r="AT290" s="231" t="s">
        <v>325</v>
      </c>
      <c r="AU290" s="231" t="s">
        <v>79</v>
      </c>
      <c r="AV290" s="12" t="s">
        <v>79</v>
      </c>
      <c r="AW290" s="12" t="s">
        <v>34</v>
      </c>
      <c r="AX290" s="12" t="s">
        <v>77</v>
      </c>
      <c r="AY290" s="231" t="s">
        <v>314</v>
      </c>
    </row>
    <row r="291" spans="2:65" s="1" customFormat="1" ht="23.1" customHeight="1">
      <c r="B291" s="42"/>
      <c r="C291" s="206" t="s">
        <v>717</v>
      </c>
      <c r="D291" s="206" t="s">
        <v>316</v>
      </c>
      <c r="E291" s="207" t="s">
        <v>2613</v>
      </c>
      <c r="F291" s="208" t="s">
        <v>2614</v>
      </c>
      <c r="G291" s="209" t="s">
        <v>335</v>
      </c>
      <c r="H291" s="210">
        <v>27.295</v>
      </c>
      <c r="I291" s="211"/>
      <c r="J291" s="212">
        <f>ROUND(I291*H291,2)</f>
        <v>0</v>
      </c>
      <c r="K291" s="208" t="s">
        <v>320</v>
      </c>
      <c r="L291" s="62"/>
      <c r="M291" s="213" t="s">
        <v>21</v>
      </c>
      <c r="N291" s="214" t="s">
        <v>41</v>
      </c>
      <c r="O291" s="43"/>
      <c r="P291" s="215">
        <f>O291*H291</f>
        <v>0</v>
      </c>
      <c r="Q291" s="215">
        <v>0</v>
      </c>
      <c r="R291" s="215">
        <f>Q291*H291</f>
        <v>0</v>
      </c>
      <c r="S291" s="215">
        <v>1.4</v>
      </c>
      <c r="T291" s="216">
        <f>S291*H291</f>
        <v>38.213</v>
      </c>
      <c r="AR291" s="25" t="s">
        <v>321</v>
      </c>
      <c r="AT291" s="25" t="s">
        <v>316</v>
      </c>
      <c r="AU291" s="25" t="s">
        <v>79</v>
      </c>
      <c r="AY291" s="25" t="s">
        <v>314</v>
      </c>
      <c r="BE291" s="217">
        <f>IF(N291="základní",J291,0)</f>
        <v>0</v>
      </c>
      <c r="BF291" s="217">
        <f>IF(N291="snížená",J291,0)</f>
        <v>0</v>
      </c>
      <c r="BG291" s="217">
        <f>IF(N291="zákl. přenesená",J291,0)</f>
        <v>0</v>
      </c>
      <c r="BH291" s="217">
        <f>IF(N291="sníž. přenesená",J291,0)</f>
        <v>0</v>
      </c>
      <c r="BI291" s="217">
        <f>IF(N291="nulová",J291,0)</f>
        <v>0</v>
      </c>
      <c r="BJ291" s="25" t="s">
        <v>77</v>
      </c>
      <c r="BK291" s="217">
        <f>ROUND(I291*H291,2)</f>
        <v>0</v>
      </c>
      <c r="BL291" s="25" t="s">
        <v>321</v>
      </c>
      <c r="BM291" s="25" t="s">
        <v>2615</v>
      </c>
    </row>
    <row r="292" spans="2:47" s="1" customFormat="1" ht="27">
      <c r="B292" s="42"/>
      <c r="C292" s="64"/>
      <c r="D292" s="218" t="s">
        <v>323</v>
      </c>
      <c r="E292" s="64"/>
      <c r="F292" s="219" t="s">
        <v>2616</v>
      </c>
      <c r="G292" s="64"/>
      <c r="H292" s="64"/>
      <c r="I292" s="175"/>
      <c r="J292" s="64"/>
      <c r="K292" s="64"/>
      <c r="L292" s="62"/>
      <c r="M292" s="220"/>
      <c r="N292" s="43"/>
      <c r="O292" s="43"/>
      <c r="P292" s="43"/>
      <c r="Q292" s="43"/>
      <c r="R292" s="43"/>
      <c r="S292" s="43"/>
      <c r="T292" s="79"/>
      <c r="AT292" s="25" t="s">
        <v>323</v>
      </c>
      <c r="AU292" s="25" t="s">
        <v>79</v>
      </c>
    </row>
    <row r="293" spans="2:51" s="12" customFormat="1" ht="13.5">
      <c r="B293" s="221"/>
      <c r="C293" s="222"/>
      <c r="D293" s="218" t="s">
        <v>325</v>
      </c>
      <c r="E293" s="223" t="s">
        <v>21</v>
      </c>
      <c r="F293" s="224" t="s">
        <v>2617</v>
      </c>
      <c r="G293" s="222"/>
      <c r="H293" s="225">
        <v>27.295</v>
      </c>
      <c r="I293" s="226"/>
      <c r="J293" s="222"/>
      <c r="K293" s="222"/>
      <c r="L293" s="227"/>
      <c r="M293" s="228"/>
      <c r="N293" s="229"/>
      <c r="O293" s="229"/>
      <c r="P293" s="229"/>
      <c r="Q293" s="229"/>
      <c r="R293" s="229"/>
      <c r="S293" s="229"/>
      <c r="T293" s="230"/>
      <c r="AT293" s="231" t="s">
        <v>325</v>
      </c>
      <c r="AU293" s="231" t="s">
        <v>79</v>
      </c>
      <c r="AV293" s="12" t="s">
        <v>79</v>
      </c>
      <c r="AW293" s="12" t="s">
        <v>34</v>
      </c>
      <c r="AX293" s="12" t="s">
        <v>77</v>
      </c>
      <c r="AY293" s="231" t="s">
        <v>314</v>
      </c>
    </row>
    <row r="294" spans="2:65" s="1" customFormat="1" ht="23.1" customHeight="1">
      <c r="B294" s="42"/>
      <c r="C294" s="206" t="s">
        <v>724</v>
      </c>
      <c r="D294" s="206" t="s">
        <v>316</v>
      </c>
      <c r="E294" s="207" t="s">
        <v>2618</v>
      </c>
      <c r="F294" s="208" t="s">
        <v>2619</v>
      </c>
      <c r="G294" s="209" t="s">
        <v>349</v>
      </c>
      <c r="H294" s="210">
        <v>4.271</v>
      </c>
      <c r="I294" s="211"/>
      <c r="J294" s="212">
        <f>ROUND(I294*H294,2)</f>
        <v>0</v>
      </c>
      <c r="K294" s="208" t="s">
        <v>320</v>
      </c>
      <c r="L294" s="62"/>
      <c r="M294" s="213" t="s">
        <v>21</v>
      </c>
      <c r="N294" s="214" t="s">
        <v>41</v>
      </c>
      <c r="O294" s="43"/>
      <c r="P294" s="215">
        <f>O294*H294</f>
        <v>0</v>
      </c>
      <c r="Q294" s="215">
        <v>0</v>
      </c>
      <c r="R294" s="215">
        <f>Q294*H294</f>
        <v>0</v>
      </c>
      <c r="S294" s="215">
        <v>0.055</v>
      </c>
      <c r="T294" s="216">
        <f>S294*H294</f>
        <v>0.234905</v>
      </c>
      <c r="AR294" s="25" t="s">
        <v>321</v>
      </c>
      <c r="AT294" s="25" t="s">
        <v>316</v>
      </c>
      <c r="AU294" s="25" t="s">
        <v>79</v>
      </c>
      <c r="AY294" s="25" t="s">
        <v>314</v>
      </c>
      <c r="BE294" s="217">
        <f>IF(N294="základní",J294,0)</f>
        <v>0</v>
      </c>
      <c r="BF294" s="217">
        <f>IF(N294="snížená",J294,0)</f>
        <v>0</v>
      </c>
      <c r="BG294" s="217">
        <f>IF(N294="zákl. přenesená",J294,0)</f>
        <v>0</v>
      </c>
      <c r="BH294" s="217">
        <f>IF(N294="sníž. přenesená",J294,0)</f>
        <v>0</v>
      </c>
      <c r="BI294" s="217">
        <f>IF(N294="nulová",J294,0)</f>
        <v>0</v>
      </c>
      <c r="BJ294" s="25" t="s">
        <v>77</v>
      </c>
      <c r="BK294" s="217">
        <f>ROUND(I294*H294,2)</f>
        <v>0</v>
      </c>
      <c r="BL294" s="25" t="s">
        <v>321</v>
      </c>
      <c r="BM294" s="25" t="s">
        <v>2620</v>
      </c>
    </row>
    <row r="295" spans="2:47" s="1" customFormat="1" ht="40.5">
      <c r="B295" s="42"/>
      <c r="C295" s="64"/>
      <c r="D295" s="218" t="s">
        <v>323</v>
      </c>
      <c r="E295" s="64"/>
      <c r="F295" s="219" t="s">
        <v>2621</v>
      </c>
      <c r="G295" s="64"/>
      <c r="H295" s="64"/>
      <c r="I295" s="175"/>
      <c r="J295" s="64"/>
      <c r="K295" s="64"/>
      <c r="L295" s="62"/>
      <c r="M295" s="220"/>
      <c r="N295" s="43"/>
      <c r="O295" s="43"/>
      <c r="P295" s="43"/>
      <c r="Q295" s="43"/>
      <c r="R295" s="43"/>
      <c r="S295" s="43"/>
      <c r="T295" s="79"/>
      <c r="AT295" s="25" t="s">
        <v>323</v>
      </c>
      <c r="AU295" s="25" t="s">
        <v>79</v>
      </c>
    </row>
    <row r="296" spans="2:51" s="12" customFormat="1" ht="13.5">
      <c r="B296" s="221"/>
      <c r="C296" s="222"/>
      <c r="D296" s="218" t="s">
        <v>325</v>
      </c>
      <c r="E296" s="223" t="s">
        <v>21</v>
      </c>
      <c r="F296" s="224" t="s">
        <v>2622</v>
      </c>
      <c r="G296" s="222"/>
      <c r="H296" s="225">
        <v>4.271</v>
      </c>
      <c r="I296" s="226"/>
      <c r="J296" s="222"/>
      <c r="K296" s="222"/>
      <c r="L296" s="227"/>
      <c r="M296" s="228"/>
      <c r="N296" s="229"/>
      <c r="O296" s="229"/>
      <c r="P296" s="229"/>
      <c r="Q296" s="229"/>
      <c r="R296" s="229"/>
      <c r="S296" s="229"/>
      <c r="T296" s="230"/>
      <c r="AT296" s="231" t="s">
        <v>325</v>
      </c>
      <c r="AU296" s="231" t="s">
        <v>79</v>
      </c>
      <c r="AV296" s="12" t="s">
        <v>79</v>
      </c>
      <c r="AW296" s="12" t="s">
        <v>34</v>
      </c>
      <c r="AX296" s="12" t="s">
        <v>77</v>
      </c>
      <c r="AY296" s="231" t="s">
        <v>314</v>
      </c>
    </row>
    <row r="297" spans="2:65" s="1" customFormat="1" ht="23.1" customHeight="1">
      <c r="B297" s="42"/>
      <c r="C297" s="206" t="s">
        <v>730</v>
      </c>
      <c r="D297" s="206" t="s">
        <v>316</v>
      </c>
      <c r="E297" s="207" t="s">
        <v>2623</v>
      </c>
      <c r="F297" s="208" t="s">
        <v>2624</v>
      </c>
      <c r="G297" s="209" t="s">
        <v>349</v>
      </c>
      <c r="H297" s="210">
        <v>5.76</v>
      </c>
      <c r="I297" s="211"/>
      <c r="J297" s="212">
        <f>ROUND(I297*H297,2)</f>
        <v>0</v>
      </c>
      <c r="K297" s="208" t="s">
        <v>320</v>
      </c>
      <c r="L297" s="62"/>
      <c r="M297" s="213" t="s">
        <v>21</v>
      </c>
      <c r="N297" s="214" t="s">
        <v>41</v>
      </c>
      <c r="O297" s="43"/>
      <c r="P297" s="215">
        <f>O297*H297</f>
        <v>0</v>
      </c>
      <c r="Q297" s="215">
        <v>0</v>
      </c>
      <c r="R297" s="215">
        <f>Q297*H297</f>
        <v>0</v>
      </c>
      <c r="S297" s="215">
        <v>0.065</v>
      </c>
      <c r="T297" s="216">
        <f>S297*H297</f>
        <v>0.3744</v>
      </c>
      <c r="AR297" s="25" t="s">
        <v>321</v>
      </c>
      <c r="AT297" s="25" t="s">
        <v>316</v>
      </c>
      <c r="AU297" s="25" t="s">
        <v>79</v>
      </c>
      <c r="AY297" s="25" t="s">
        <v>314</v>
      </c>
      <c r="BE297" s="217">
        <f>IF(N297="základní",J297,0)</f>
        <v>0</v>
      </c>
      <c r="BF297" s="217">
        <f>IF(N297="snížená",J297,0)</f>
        <v>0</v>
      </c>
      <c r="BG297" s="217">
        <f>IF(N297="zákl. přenesená",J297,0)</f>
        <v>0</v>
      </c>
      <c r="BH297" s="217">
        <f>IF(N297="sníž. přenesená",J297,0)</f>
        <v>0</v>
      </c>
      <c r="BI297" s="217">
        <f>IF(N297="nulová",J297,0)</f>
        <v>0</v>
      </c>
      <c r="BJ297" s="25" t="s">
        <v>77</v>
      </c>
      <c r="BK297" s="217">
        <f>ROUND(I297*H297,2)</f>
        <v>0</v>
      </c>
      <c r="BL297" s="25" t="s">
        <v>321</v>
      </c>
      <c r="BM297" s="25" t="s">
        <v>2625</v>
      </c>
    </row>
    <row r="298" spans="2:47" s="1" customFormat="1" ht="27">
      <c r="B298" s="42"/>
      <c r="C298" s="64"/>
      <c r="D298" s="218" t="s">
        <v>323</v>
      </c>
      <c r="E298" s="64"/>
      <c r="F298" s="219" t="s">
        <v>2626</v>
      </c>
      <c r="G298" s="64"/>
      <c r="H298" s="64"/>
      <c r="I298" s="175"/>
      <c r="J298" s="64"/>
      <c r="K298" s="64"/>
      <c r="L298" s="62"/>
      <c r="M298" s="220"/>
      <c r="N298" s="43"/>
      <c r="O298" s="43"/>
      <c r="P298" s="43"/>
      <c r="Q298" s="43"/>
      <c r="R298" s="43"/>
      <c r="S298" s="43"/>
      <c r="T298" s="79"/>
      <c r="AT298" s="25" t="s">
        <v>323</v>
      </c>
      <c r="AU298" s="25" t="s">
        <v>79</v>
      </c>
    </row>
    <row r="299" spans="2:51" s="12" customFormat="1" ht="13.5">
      <c r="B299" s="221"/>
      <c r="C299" s="222"/>
      <c r="D299" s="218" t="s">
        <v>325</v>
      </c>
      <c r="E299" s="223" t="s">
        <v>21</v>
      </c>
      <c r="F299" s="224" t="s">
        <v>2627</v>
      </c>
      <c r="G299" s="222"/>
      <c r="H299" s="225">
        <v>5.76</v>
      </c>
      <c r="I299" s="226"/>
      <c r="J299" s="222"/>
      <c r="K299" s="222"/>
      <c r="L299" s="227"/>
      <c r="M299" s="228"/>
      <c r="N299" s="229"/>
      <c r="O299" s="229"/>
      <c r="P299" s="229"/>
      <c r="Q299" s="229"/>
      <c r="R299" s="229"/>
      <c r="S299" s="229"/>
      <c r="T299" s="230"/>
      <c r="AT299" s="231" t="s">
        <v>325</v>
      </c>
      <c r="AU299" s="231" t="s">
        <v>79</v>
      </c>
      <c r="AV299" s="12" t="s">
        <v>79</v>
      </c>
      <c r="AW299" s="12" t="s">
        <v>34</v>
      </c>
      <c r="AX299" s="12" t="s">
        <v>77</v>
      </c>
      <c r="AY299" s="231" t="s">
        <v>314</v>
      </c>
    </row>
    <row r="300" spans="2:65" s="1" customFormat="1" ht="14.45" customHeight="1">
      <c r="B300" s="42"/>
      <c r="C300" s="206" t="s">
        <v>735</v>
      </c>
      <c r="D300" s="206" t="s">
        <v>316</v>
      </c>
      <c r="E300" s="207" t="s">
        <v>2628</v>
      </c>
      <c r="F300" s="208" t="s">
        <v>2629</v>
      </c>
      <c r="G300" s="209" t="s">
        <v>349</v>
      </c>
      <c r="H300" s="210">
        <v>3.546</v>
      </c>
      <c r="I300" s="211"/>
      <c r="J300" s="212">
        <f>ROUND(I300*H300,2)</f>
        <v>0</v>
      </c>
      <c r="K300" s="208" t="s">
        <v>320</v>
      </c>
      <c r="L300" s="62"/>
      <c r="M300" s="213" t="s">
        <v>21</v>
      </c>
      <c r="N300" s="214" t="s">
        <v>41</v>
      </c>
      <c r="O300" s="43"/>
      <c r="P300" s="215">
        <f>O300*H300</f>
        <v>0</v>
      </c>
      <c r="Q300" s="215">
        <v>0</v>
      </c>
      <c r="R300" s="215">
        <f>Q300*H300</f>
        <v>0</v>
      </c>
      <c r="S300" s="215">
        <v>0.076</v>
      </c>
      <c r="T300" s="216">
        <f>S300*H300</f>
        <v>0.26949599999999996</v>
      </c>
      <c r="AR300" s="25" t="s">
        <v>321</v>
      </c>
      <c r="AT300" s="25" t="s">
        <v>316</v>
      </c>
      <c r="AU300" s="25" t="s">
        <v>79</v>
      </c>
      <c r="AY300" s="25" t="s">
        <v>314</v>
      </c>
      <c r="BE300" s="217">
        <f>IF(N300="základní",J300,0)</f>
        <v>0</v>
      </c>
      <c r="BF300" s="217">
        <f>IF(N300="snížená",J300,0)</f>
        <v>0</v>
      </c>
      <c r="BG300" s="217">
        <f>IF(N300="zákl. přenesená",J300,0)</f>
        <v>0</v>
      </c>
      <c r="BH300" s="217">
        <f>IF(N300="sníž. přenesená",J300,0)</f>
        <v>0</v>
      </c>
      <c r="BI300" s="217">
        <f>IF(N300="nulová",J300,0)</f>
        <v>0</v>
      </c>
      <c r="BJ300" s="25" t="s">
        <v>77</v>
      </c>
      <c r="BK300" s="217">
        <f>ROUND(I300*H300,2)</f>
        <v>0</v>
      </c>
      <c r="BL300" s="25" t="s">
        <v>321</v>
      </c>
      <c r="BM300" s="25" t="s">
        <v>2630</v>
      </c>
    </row>
    <row r="301" spans="2:47" s="1" customFormat="1" ht="27">
      <c r="B301" s="42"/>
      <c r="C301" s="64"/>
      <c r="D301" s="218" t="s">
        <v>323</v>
      </c>
      <c r="E301" s="64"/>
      <c r="F301" s="219" t="s">
        <v>2631</v>
      </c>
      <c r="G301" s="64"/>
      <c r="H301" s="64"/>
      <c r="I301" s="175"/>
      <c r="J301" s="64"/>
      <c r="K301" s="64"/>
      <c r="L301" s="62"/>
      <c r="M301" s="220"/>
      <c r="N301" s="43"/>
      <c r="O301" s="43"/>
      <c r="P301" s="43"/>
      <c r="Q301" s="43"/>
      <c r="R301" s="43"/>
      <c r="S301" s="43"/>
      <c r="T301" s="79"/>
      <c r="AT301" s="25" t="s">
        <v>323</v>
      </c>
      <c r="AU301" s="25" t="s">
        <v>79</v>
      </c>
    </row>
    <row r="302" spans="2:51" s="12" customFormat="1" ht="13.5">
      <c r="B302" s="221"/>
      <c r="C302" s="222"/>
      <c r="D302" s="218" t="s">
        <v>325</v>
      </c>
      <c r="E302" s="223" t="s">
        <v>21</v>
      </c>
      <c r="F302" s="224" t="s">
        <v>2632</v>
      </c>
      <c r="G302" s="222"/>
      <c r="H302" s="225">
        <v>3.546</v>
      </c>
      <c r="I302" s="226"/>
      <c r="J302" s="222"/>
      <c r="K302" s="222"/>
      <c r="L302" s="227"/>
      <c r="M302" s="228"/>
      <c r="N302" s="229"/>
      <c r="O302" s="229"/>
      <c r="P302" s="229"/>
      <c r="Q302" s="229"/>
      <c r="R302" s="229"/>
      <c r="S302" s="229"/>
      <c r="T302" s="230"/>
      <c r="AT302" s="231" t="s">
        <v>325</v>
      </c>
      <c r="AU302" s="231" t="s">
        <v>79</v>
      </c>
      <c r="AV302" s="12" t="s">
        <v>79</v>
      </c>
      <c r="AW302" s="12" t="s">
        <v>34</v>
      </c>
      <c r="AX302" s="12" t="s">
        <v>77</v>
      </c>
      <c r="AY302" s="231" t="s">
        <v>314</v>
      </c>
    </row>
    <row r="303" spans="2:65" s="1" customFormat="1" ht="14.45" customHeight="1">
      <c r="B303" s="42"/>
      <c r="C303" s="206" t="s">
        <v>740</v>
      </c>
      <c r="D303" s="206" t="s">
        <v>316</v>
      </c>
      <c r="E303" s="207" t="s">
        <v>2633</v>
      </c>
      <c r="F303" s="208" t="s">
        <v>2634</v>
      </c>
      <c r="G303" s="209" t="s">
        <v>349</v>
      </c>
      <c r="H303" s="210">
        <v>6.6</v>
      </c>
      <c r="I303" s="211"/>
      <c r="J303" s="212">
        <f>ROUND(I303*H303,2)</f>
        <v>0</v>
      </c>
      <c r="K303" s="208" t="s">
        <v>320</v>
      </c>
      <c r="L303" s="62"/>
      <c r="M303" s="213" t="s">
        <v>21</v>
      </c>
      <c r="N303" s="214" t="s">
        <v>41</v>
      </c>
      <c r="O303" s="43"/>
      <c r="P303" s="215">
        <f>O303*H303</f>
        <v>0</v>
      </c>
      <c r="Q303" s="215">
        <v>0</v>
      </c>
      <c r="R303" s="215">
        <f>Q303*H303</f>
        <v>0</v>
      </c>
      <c r="S303" s="215">
        <v>0.063</v>
      </c>
      <c r="T303" s="216">
        <f>S303*H303</f>
        <v>0.4158</v>
      </c>
      <c r="AR303" s="25" t="s">
        <v>321</v>
      </c>
      <c r="AT303" s="25" t="s">
        <v>316</v>
      </c>
      <c r="AU303" s="25" t="s">
        <v>79</v>
      </c>
      <c r="AY303" s="25" t="s">
        <v>314</v>
      </c>
      <c r="BE303" s="217">
        <f>IF(N303="základní",J303,0)</f>
        <v>0</v>
      </c>
      <c r="BF303" s="217">
        <f>IF(N303="snížená",J303,0)</f>
        <v>0</v>
      </c>
      <c r="BG303" s="217">
        <f>IF(N303="zákl. přenesená",J303,0)</f>
        <v>0</v>
      </c>
      <c r="BH303" s="217">
        <f>IF(N303="sníž. přenesená",J303,0)</f>
        <v>0</v>
      </c>
      <c r="BI303" s="217">
        <f>IF(N303="nulová",J303,0)</f>
        <v>0</v>
      </c>
      <c r="BJ303" s="25" t="s">
        <v>77</v>
      </c>
      <c r="BK303" s="217">
        <f>ROUND(I303*H303,2)</f>
        <v>0</v>
      </c>
      <c r="BL303" s="25" t="s">
        <v>321</v>
      </c>
      <c r="BM303" s="25" t="s">
        <v>2635</v>
      </c>
    </row>
    <row r="304" spans="2:47" s="1" customFormat="1" ht="27">
      <c r="B304" s="42"/>
      <c r="C304" s="64"/>
      <c r="D304" s="218" t="s">
        <v>323</v>
      </c>
      <c r="E304" s="64"/>
      <c r="F304" s="219" t="s">
        <v>2636</v>
      </c>
      <c r="G304" s="64"/>
      <c r="H304" s="64"/>
      <c r="I304" s="175"/>
      <c r="J304" s="64"/>
      <c r="K304" s="64"/>
      <c r="L304" s="62"/>
      <c r="M304" s="220"/>
      <c r="N304" s="43"/>
      <c r="O304" s="43"/>
      <c r="P304" s="43"/>
      <c r="Q304" s="43"/>
      <c r="R304" s="43"/>
      <c r="S304" s="43"/>
      <c r="T304" s="79"/>
      <c r="AT304" s="25" t="s">
        <v>323</v>
      </c>
      <c r="AU304" s="25" t="s">
        <v>79</v>
      </c>
    </row>
    <row r="305" spans="2:51" s="12" customFormat="1" ht="13.5">
      <c r="B305" s="221"/>
      <c r="C305" s="222"/>
      <c r="D305" s="218" t="s">
        <v>325</v>
      </c>
      <c r="E305" s="223" t="s">
        <v>21</v>
      </c>
      <c r="F305" s="224" t="s">
        <v>2637</v>
      </c>
      <c r="G305" s="222"/>
      <c r="H305" s="225">
        <v>6.6</v>
      </c>
      <c r="I305" s="226"/>
      <c r="J305" s="222"/>
      <c r="K305" s="222"/>
      <c r="L305" s="227"/>
      <c r="M305" s="228"/>
      <c r="N305" s="229"/>
      <c r="O305" s="229"/>
      <c r="P305" s="229"/>
      <c r="Q305" s="229"/>
      <c r="R305" s="229"/>
      <c r="S305" s="229"/>
      <c r="T305" s="230"/>
      <c r="AT305" s="231" t="s">
        <v>325</v>
      </c>
      <c r="AU305" s="231" t="s">
        <v>79</v>
      </c>
      <c r="AV305" s="12" t="s">
        <v>79</v>
      </c>
      <c r="AW305" s="12" t="s">
        <v>34</v>
      </c>
      <c r="AX305" s="12" t="s">
        <v>77</v>
      </c>
      <c r="AY305" s="231" t="s">
        <v>314</v>
      </c>
    </row>
    <row r="306" spans="2:65" s="1" customFormat="1" ht="23.1" customHeight="1">
      <c r="B306" s="42"/>
      <c r="C306" s="206" t="s">
        <v>746</v>
      </c>
      <c r="D306" s="206" t="s">
        <v>316</v>
      </c>
      <c r="E306" s="207" t="s">
        <v>2638</v>
      </c>
      <c r="F306" s="208" t="s">
        <v>2639</v>
      </c>
      <c r="G306" s="209" t="s">
        <v>490</v>
      </c>
      <c r="H306" s="210">
        <v>3</v>
      </c>
      <c r="I306" s="211"/>
      <c r="J306" s="212">
        <f>ROUND(I306*H306,2)</f>
        <v>0</v>
      </c>
      <c r="K306" s="208" t="s">
        <v>320</v>
      </c>
      <c r="L306" s="62"/>
      <c r="M306" s="213" t="s">
        <v>21</v>
      </c>
      <c r="N306" s="214" t="s">
        <v>41</v>
      </c>
      <c r="O306" s="43"/>
      <c r="P306" s="215">
        <f>O306*H306</f>
        <v>0</v>
      </c>
      <c r="Q306" s="215">
        <v>0</v>
      </c>
      <c r="R306" s="215">
        <f>Q306*H306</f>
        <v>0</v>
      </c>
      <c r="S306" s="215">
        <v>0.074</v>
      </c>
      <c r="T306" s="216">
        <f>S306*H306</f>
        <v>0.22199999999999998</v>
      </c>
      <c r="AR306" s="25" t="s">
        <v>321</v>
      </c>
      <c r="AT306" s="25" t="s">
        <v>316</v>
      </c>
      <c r="AU306" s="25" t="s">
        <v>79</v>
      </c>
      <c r="AY306" s="25" t="s">
        <v>314</v>
      </c>
      <c r="BE306" s="217">
        <f>IF(N306="základní",J306,0)</f>
        <v>0</v>
      </c>
      <c r="BF306" s="217">
        <f>IF(N306="snížená",J306,0)</f>
        <v>0</v>
      </c>
      <c r="BG306" s="217">
        <f>IF(N306="zákl. přenesená",J306,0)</f>
        <v>0</v>
      </c>
      <c r="BH306" s="217">
        <f>IF(N306="sníž. přenesená",J306,0)</f>
        <v>0</v>
      </c>
      <c r="BI306" s="217">
        <f>IF(N306="nulová",J306,0)</f>
        <v>0</v>
      </c>
      <c r="BJ306" s="25" t="s">
        <v>77</v>
      </c>
      <c r="BK306" s="217">
        <f>ROUND(I306*H306,2)</f>
        <v>0</v>
      </c>
      <c r="BL306" s="25" t="s">
        <v>321</v>
      </c>
      <c r="BM306" s="25" t="s">
        <v>2640</v>
      </c>
    </row>
    <row r="307" spans="2:47" s="1" customFormat="1" ht="40.5">
      <c r="B307" s="42"/>
      <c r="C307" s="64"/>
      <c r="D307" s="218" t="s">
        <v>323</v>
      </c>
      <c r="E307" s="64"/>
      <c r="F307" s="219" t="s">
        <v>2641</v>
      </c>
      <c r="G307" s="64"/>
      <c r="H307" s="64"/>
      <c r="I307" s="175"/>
      <c r="J307" s="64"/>
      <c r="K307" s="64"/>
      <c r="L307" s="62"/>
      <c r="M307" s="220"/>
      <c r="N307" s="43"/>
      <c r="O307" s="43"/>
      <c r="P307" s="43"/>
      <c r="Q307" s="43"/>
      <c r="R307" s="43"/>
      <c r="S307" s="43"/>
      <c r="T307" s="79"/>
      <c r="AT307" s="25" t="s">
        <v>323</v>
      </c>
      <c r="AU307" s="25" t="s">
        <v>79</v>
      </c>
    </row>
    <row r="308" spans="2:65" s="1" customFormat="1" ht="23.1" customHeight="1">
      <c r="B308" s="42"/>
      <c r="C308" s="206" t="s">
        <v>752</v>
      </c>
      <c r="D308" s="206" t="s">
        <v>316</v>
      </c>
      <c r="E308" s="207" t="s">
        <v>2642</v>
      </c>
      <c r="F308" s="208" t="s">
        <v>2643</v>
      </c>
      <c r="G308" s="209" t="s">
        <v>490</v>
      </c>
      <c r="H308" s="210">
        <v>1</v>
      </c>
      <c r="I308" s="211"/>
      <c r="J308" s="212">
        <f>ROUND(I308*H308,2)</f>
        <v>0</v>
      </c>
      <c r="K308" s="208" t="s">
        <v>320</v>
      </c>
      <c r="L308" s="62"/>
      <c r="M308" s="213" t="s">
        <v>21</v>
      </c>
      <c r="N308" s="214" t="s">
        <v>41</v>
      </c>
      <c r="O308" s="43"/>
      <c r="P308" s="215">
        <f>O308*H308</f>
        <v>0</v>
      </c>
      <c r="Q308" s="215">
        <v>0</v>
      </c>
      <c r="R308" s="215">
        <f>Q308*H308</f>
        <v>0</v>
      </c>
      <c r="S308" s="215">
        <v>0.207</v>
      </c>
      <c r="T308" s="216">
        <f>S308*H308</f>
        <v>0.207</v>
      </c>
      <c r="AR308" s="25" t="s">
        <v>321</v>
      </c>
      <c r="AT308" s="25" t="s">
        <v>316</v>
      </c>
      <c r="AU308" s="25" t="s">
        <v>79</v>
      </c>
      <c r="AY308" s="25" t="s">
        <v>314</v>
      </c>
      <c r="BE308" s="217">
        <f>IF(N308="základní",J308,0)</f>
        <v>0</v>
      </c>
      <c r="BF308" s="217">
        <f>IF(N308="snížená",J308,0)</f>
        <v>0</v>
      </c>
      <c r="BG308" s="217">
        <f>IF(N308="zákl. přenesená",J308,0)</f>
        <v>0</v>
      </c>
      <c r="BH308" s="217">
        <f>IF(N308="sníž. přenesená",J308,0)</f>
        <v>0</v>
      </c>
      <c r="BI308" s="217">
        <f>IF(N308="nulová",J308,0)</f>
        <v>0</v>
      </c>
      <c r="BJ308" s="25" t="s">
        <v>77</v>
      </c>
      <c r="BK308" s="217">
        <f>ROUND(I308*H308,2)</f>
        <v>0</v>
      </c>
      <c r="BL308" s="25" t="s">
        <v>321</v>
      </c>
      <c r="BM308" s="25" t="s">
        <v>2644</v>
      </c>
    </row>
    <row r="309" spans="2:47" s="1" customFormat="1" ht="40.5">
      <c r="B309" s="42"/>
      <c r="C309" s="64"/>
      <c r="D309" s="218" t="s">
        <v>323</v>
      </c>
      <c r="E309" s="64"/>
      <c r="F309" s="219" t="s">
        <v>2645</v>
      </c>
      <c r="G309" s="64"/>
      <c r="H309" s="64"/>
      <c r="I309" s="175"/>
      <c r="J309" s="64"/>
      <c r="K309" s="64"/>
      <c r="L309" s="62"/>
      <c r="M309" s="220"/>
      <c r="N309" s="43"/>
      <c r="O309" s="43"/>
      <c r="P309" s="43"/>
      <c r="Q309" s="43"/>
      <c r="R309" s="43"/>
      <c r="S309" s="43"/>
      <c r="T309" s="79"/>
      <c r="AT309" s="25" t="s">
        <v>323</v>
      </c>
      <c r="AU309" s="25" t="s">
        <v>79</v>
      </c>
    </row>
    <row r="310" spans="2:65" s="1" customFormat="1" ht="23.1" customHeight="1">
      <c r="B310" s="42"/>
      <c r="C310" s="206" t="s">
        <v>765</v>
      </c>
      <c r="D310" s="206" t="s">
        <v>316</v>
      </c>
      <c r="E310" s="207" t="s">
        <v>2646</v>
      </c>
      <c r="F310" s="208" t="s">
        <v>2647</v>
      </c>
      <c r="G310" s="209" t="s">
        <v>335</v>
      </c>
      <c r="H310" s="210">
        <v>1.722</v>
      </c>
      <c r="I310" s="211"/>
      <c r="J310" s="212">
        <f>ROUND(I310*H310,2)</f>
        <v>0</v>
      </c>
      <c r="K310" s="208" t="s">
        <v>320</v>
      </c>
      <c r="L310" s="62"/>
      <c r="M310" s="213" t="s">
        <v>21</v>
      </c>
      <c r="N310" s="214" t="s">
        <v>41</v>
      </c>
      <c r="O310" s="43"/>
      <c r="P310" s="215">
        <f>O310*H310</f>
        <v>0</v>
      </c>
      <c r="Q310" s="215">
        <v>0</v>
      </c>
      <c r="R310" s="215">
        <f>Q310*H310</f>
        <v>0</v>
      </c>
      <c r="S310" s="215">
        <v>1.8</v>
      </c>
      <c r="T310" s="216">
        <f>S310*H310</f>
        <v>3.0996</v>
      </c>
      <c r="AR310" s="25" t="s">
        <v>321</v>
      </c>
      <c r="AT310" s="25" t="s">
        <v>316</v>
      </c>
      <c r="AU310" s="25" t="s">
        <v>79</v>
      </c>
      <c r="AY310" s="25" t="s">
        <v>314</v>
      </c>
      <c r="BE310" s="217">
        <f>IF(N310="základní",J310,0)</f>
        <v>0</v>
      </c>
      <c r="BF310" s="217">
        <f>IF(N310="snížená",J310,0)</f>
        <v>0</v>
      </c>
      <c r="BG310" s="217">
        <f>IF(N310="zákl. přenesená",J310,0)</f>
        <v>0</v>
      </c>
      <c r="BH310" s="217">
        <f>IF(N310="sníž. přenesená",J310,0)</f>
        <v>0</v>
      </c>
      <c r="BI310" s="217">
        <f>IF(N310="nulová",J310,0)</f>
        <v>0</v>
      </c>
      <c r="BJ310" s="25" t="s">
        <v>77</v>
      </c>
      <c r="BK310" s="217">
        <f>ROUND(I310*H310,2)</f>
        <v>0</v>
      </c>
      <c r="BL310" s="25" t="s">
        <v>321</v>
      </c>
      <c r="BM310" s="25" t="s">
        <v>2648</v>
      </c>
    </row>
    <row r="311" spans="2:47" s="1" customFormat="1" ht="40.5">
      <c r="B311" s="42"/>
      <c r="C311" s="64"/>
      <c r="D311" s="218" t="s">
        <v>323</v>
      </c>
      <c r="E311" s="64"/>
      <c r="F311" s="219" t="s">
        <v>2649</v>
      </c>
      <c r="G311" s="64"/>
      <c r="H311" s="64"/>
      <c r="I311" s="175"/>
      <c r="J311" s="64"/>
      <c r="K311" s="64"/>
      <c r="L311" s="62"/>
      <c r="M311" s="220"/>
      <c r="N311" s="43"/>
      <c r="O311" s="43"/>
      <c r="P311" s="43"/>
      <c r="Q311" s="43"/>
      <c r="R311" s="43"/>
      <c r="S311" s="43"/>
      <c r="T311" s="79"/>
      <c r="AT311" s="25" t="s">
        <v>323</v>
      </c>
      <c r="AU311" s="25" t="s">
        <v>79</v>
      </c>
    </row>
    <row r="312" spans="2:51" s="12" customFormat="1" ht="13.5">
      <c r="B312" s="221"/>
      <c r="C312" s="222"/>
      <c r="D312" s="218" t="s">
        <v>325</v>
      </c>
      <c r="E312" s="223" t="s">
        <v>21</v>
      </c>
      <c r="F312" s="224" t="s">
        <v>2650</v>
      </c>
      <c r="G312" s="222"/>
      <c r="H312" s="225">
        <v>1.722</v>
      </c>
      <c r="I312" s="226"/>
      <c r="J312" s="222"/>
      <c r="K312" s="222"/>
      <c r="L312" s="227"/>
      <c r="M312" s="228"/>
      <c r="N312" s="229"/>
      <c r="O312" s="229"/>
      <c r="P312" s="229"/>
      <c r="Q312" s="229"/>
      <c r="R312" s="229"/>
      <c r="S312" s="229"/>
      <c r="T312" s="230"/>
      <c r="AT312" s="231" t="s">
        <v>325</v>
      </c>
      <c r="AU312" s="231" t="s">
        <v>79</v>
      </c>
      <c r="AV312" s="12" t="s">
        <v>79</v>
      </c>
      <c r="AW312" s="12" t="s">
        <v>34</v>
      </c>
      <c r="AX312" s="12" t="s">
        <v>77</v>
      </c>
      <c r="AY312" s="231" t="s">
        <v>314</v>
      </c>
    </row>
    <row r="313" spans="2:65" s="1" customFormat="1" ht="23.1" customHeight="1">
      <c r="B313" s="42"/>
      <c r="C313" s="206" t="s">
        <v>770</v>
      </c>
      <c r="D313" s="206" t="s">
        <v>316</v>
      </c>
      <c r="E313" s="207" t="s">
        <v>2651</v>
      </c>
      <c r="F313" s="208" t="s">
        <v>2652</v>
      </c>
      <c r="G313" s="209" t="s">
        <v>436</v>
      </c>
      <c r="H313" s="210">
        <v>25</v>
      </c>
      <c r="I313" s="211"/>
      <c r="J313" s="212">
        <f>ROUND(I313*H313,2)</f>
        <v>0</v>
      </c>
      <c r="K313" s="208" t="s">
        <v>320</v>
      </c>
      <c r="L313" s="62"/>
      <c r="M313" s="213" t="s">
        <v>21</v>
      </c>
      <c r="N313" s="214" t="s">
        <v>41</v>
      </c>
      <c r="O313" s="43"/>
      <c r="P313" s="215">
        <f>O313*H313</f>
        <v>0</v>
      </c>
      <c r="Q313" s="215">
        <v>0</v>
      </c>
      <c r="R313" s="215">
        <f>Q313*H313</f>
        <v>0</v>
      </c>
      <c r="S313" s="215">
        <v>0.042</v>
      </c>
      <c r="T313" s="216">
        <f>S313*H313</f>
        <v>1.05</v>
      </c>
      <c r="AR313" s="25" t="s">
        <v>321</v>
      </c>
      <c r="AT313" s="25" t="s">
        <v>316</v>
      </c>
      <c r="AU313" s="25" t="s">
        <v>79</v>
      </c>
      <c r="AY313" s="25" t="s">
        <v>314</v>
      </c>
      <c r="BE313" s="217">
        <f>IF(N313="základní",J313,0)</f>
        <v>0</v>
      </c>
      <c r="BF313" s="217">
        <f>IF(N313="snížená",J313,0)</f>
        <v>0</v>
      </c>
      <c r="BG313" s="217">
        <f>IF(N313="zákl. přenesená",J313,0)</f>
        <v>0</v>
      </c>
      <c r="BH313" s="217">
        <f>IF(N313="sníž. přenesená",J313,0)</f>
        <v>0</v>
      </c>
      <c r="BI313" s="217">
        <f>IF(N313="nulová",J313,0)</f>
        <v>0</v>
      </c>
      <c r="BJ313" s="25" t="s">
        <v>77</v>
      </c>
      <c r="BK313" s="217">
        <f>ROUND(I313*H313,2)</f>
        <v>0</v>
      </c>
      <c r="BL313" s="25" t="s">
        <v>321</v>
      </c>
      <c r="BM313" s="25" t="s">
        <v>2653</v>
      </c>
    </row>
    <row r="314" spans="2:47" s="1" customFormat="1" ht="40.5">
      <c r="B314" s="42"/>
      <c r="C314" s="64"/>
      <c r="D314" s="218" t="s">
        <v>323</v>
      </c>
      <c r="E314" s="64"/>
      <c r="F314" s="219" t="s">
        <v>2654</v>
      </c>
      <c r="G314" s="64"/>
      <c r="H314" s="64"/>
      <c r="I314" s="175"/>
      <c r="J314" s="64"/>
      <c r="K314" s="64"/>
      <c r="L314" s="62"/>
      <c r="M314" s="220"/>
      <c r="N314" s="43"/>
      <c r="O314" s="43"/>
      <c r="P314" s="43"/>
      <c r="Q314" s="43"/>
      <c r="R314" s="43"/>
      <c r="S314" s="43"/>
      <c r="T314" s="79"/>
      <c r="AT314" s="25" t="s">
        <v>323</v>
      </c>
      <c r="AU314" s="25" t="s">
        <v>79</v>
      </c>
    </row>
    <row r="315" spans="2:51" s="12" customFormat="1" ht="13.5">
      <c r="B315" s="221"/>
      <c r="C315" s="222"/>
      <c r="D315" s="218" t="s">
        <v>325</v>
      </c>
      <c r="E315" s="223" t="s">
        <v>21</v>
      </c>
      <c r="F315" s="224" t="s">
        <v>2655</v>
      </c>
      <c r="G315" s="222"/>
      <c r="H315" s="225">
        <v>25</v>
      </c>
      <c r="I315" s="226"/>
      <c r="J315" s="222"/>
      <c r="K315" s="222"/>
      <c r="L315" s="227"/>
      <c r="M315" s="228"/>
      <c r="N315" s="229"/>
      <c r="O315" s="229"/>
      <c r="P315" s="229"/>
      <c r="Q315" s="229"/>
      <c r="R315" s="229"/>
      <c r="S315" s="229"/>
      <c r="T315" s="230"/>
      <c r="AT315" s="231" t="s">
        <v>325</v>
      </c>
      <c r="AU315" s="231" t="s">
        <v>79</v>
      </c>
      <c r="AV315" s="12" t="s">
        <v>79</v>
      </c>
      <c r="AW315" s="12" t="s">
        <v>34</v>
      </c>
      <c r="AX315" s="12" t="s">
        <v>77</v>
      </c>
      <c r="AY315" s="231" t="s">
        <v>314</v>
      </c>
    </row>
    <row r="316" spans="2:65" s="1" customFormat="1" ht="23.1" customHeight="1">
      <c r="B316" s="42"/>
      <c r="C316" s="206" t="s">
        <v>774</v>
      </c>
      <c r="D316" s="206" t="s">
        <v>316</v>
      </c>
      <c r="E316" s="207" t="s">
        <v>2656</v>
      </c>
      <c r="F316" s="208" t="s">
        <v>2657</v>
      </c>
      <c r="G316" s="209" t="s">
        <v>349</v>
      </c>
      <c r="H316" s="210">
        <v>171.699</v>
      </c>
      <c r="I316" s="211"/>
      <c r="J316" s="212">
        <f>ROUND(I316*H316,2)</f>
        <v>0</v>
      </c>
      <c r="K316" s="208" t="s">
        <v>320</v>
      </c>
      <c r="L316" s="62"/>
      <c r="M316" s="213" t="s">
        <v>21</v>
      </c>
      <c r="N316" s="214" t="s">
        <v>41</v>
      </c>
      <c r="O316" s="43"/>
      <c r="P316" s="215">
        <f>O316*H316</f>
        <v>0</v>
      </c>
      <c r="Q316" s="215">
        <v>0</v>
      </c>
      <c r="R316" s="215">
        <f>Q316*H316</f>
        <v>0</v>
      </c>
      <c r="S316" s="215">
        <v>0.01</v>
      </c>
      <c r="T316" s="216">
        <f>S316*H316</f>
        <v>1.7169900000000002</v>
      </c>
      <c r="AR316" s="25" t="s">
        <v>321</v>
      </c>
      <c r="AT316" s="25" t="s">
        <v>316</v>
      </c>
      <c r="AU316" s="25" t="s">
        <v>79</v>
      </c>
      <c r="AY316" s="25" t="s">
        <v>314</v>
      </c>
      <c r="BE316" s="217">
        <f>IF(N316="základní",J316,0)</f>
        <v>0</v>
      </c>
      <c r="BF316" s="217">
        <f>IF(N316="snížená",J316,0)</f>
        <v>0</v>
      </c>
      <c r="BG316" s="217">
        <f>IF(N316="zákl. přenesená",J316,0)</f>
        <v>0</v>
      </c>
      <c r="BH316" s="217">
        <f>IF(N316="sníž. přenesená",J316,0)</f>
        <v>0</v>
      </c>
      <c r="BI316" s="217">
        <f>IF(N316="nulová",J316,0)</f>
        <v>0</v>
      </c>
      <c r="BJ316" s="25" t="s">
        <v>77</v>
      </c>
      <c r="BK316" s="217">
        <f>ROUND(I316*H316,2)</f>
        <v>0</v>
      </c>
      <c r="BL316" s="25" t="s">
        <v>321</v>
      </c>
      <c r="BM316" s="25" t="s">
        <v>2658</v>
      </c>
    </row>
    <row r="317" spans="2:47" s="1" customFormat="1" ht="27">
      <c r="B317" s="42"/>
      <c r="C317" s="64"/>
      <c r="D317" s="218" t="s">
        <v>323</v>
      </c>
      <c r="E317" s="64"/>
      <c r="F317" s="219" t="s">
        <v>2659</v>
      </c>
      <c r="G317" s="64"/>
      <c r="H317" s="64"/>
      <c r="I317" s="175"/>
      <c r="J317" s="64"/>
      <c r="K317" s="64"/>
      <c r="L317" s="62"/>
      <c r="M317" s="220"/>
      <c r="N317" s="43"/>
      <c r="O317" s="43"/>
      <c r="P317" s="43"/>
      <c r="Q317" s="43"/>
      <c r="R317" s="43"/>
      <c r="S317" s="43"/>
      <c r="T317" s="79"/>
      <c r="AT317" s="25" t="s">
        <v>323</v>
      </c>
      <c r="AU317" s="25" t="s">
        <v>79</v>
      </c>
    </row>
    <row r="318" spans="2:51" s="12" customFormat="1" ht="13.5">
      <c r="B318" s="221"/>
      <c r="C318" s="222"/>
      <c r="D318" s="218" t="s">
        <v>325</v>
      </c>
      <c r="E318" s="223" t="s">
        <v>21</v>
      </c>
      <c r="F318" s="224" t="s">
        <v>2660</v>
      </c>
      <c r="G318" s="222"/>
      <c r="H318" s="225">
        <v>63.855</v>
      </c>
      <c r="I318" s="226"/>
      <c r="J318" s="222"/>
      <c r="K318" s="222"/>
      <c r="L318" s="227"/>
      <c r="M318" s="228"/>
      <c r="N318" s="229"/>
      <c r="O318" s="229"/>
      <c r="P318" s="229"/>
      <c r="Q318" s="229"/>
      <c r="R318" s="229"/>
      <c r="S318" s="229"/>
      <c r="T318" s="230"/>
      <c r="AT318" s="231" t="s">
        <v>325</v>
      </c>
      <c r="AU318" s="231" t="s">
        <v>79</v>
      </c>
      <c r="AV318" s="12" t="s">
        <v>79</v>
      </c>
      <c r="AW318" s="12" t="s">
        <v>34</v>
      </c>
      <c r="AX318" s="12" t="s">
        <v>70</v>
      </c>
      <c r="AY318" s="231" t="s">
        <v>314</v>
      </c>
    </row>
    <row r="319" spans="2:51" s="12" customFormat="1" ht="13.5">
      <c r="B319" s="221"/>
      <c r="C319" s="222"/>
      <c r="D319" s="218" t="s">
        <v>325</v>
      </c>
      <c r="E319" s="223" t="s">
        <v>21</v>
      </c>
      <c r="F319" s="224" t="s">
        <v>2661</v>
      </c>
      <c r="G319" s="222"/>
      <c r="H319" s="225">
        <v>107.844</v>
      </c>
      <c r="I319" s="226"/>
      <c r="J319" s="222"/>
      <c r="K319" s="222"/>
      <c r="L319" s="227"/>
      <c r="M319" s="228"/>
      <c r="N319" s="229"/>
      <c r="O319" s="229"/>
      <c r="P319" s="229"/>
      <c r="Q319" s="229"/>
      <c r="R319" s="229"/>
      <c r="S319" s="229"/>
      <c r="T319" s="230"/>
      <c r="AT319" s="231" t="s">
        <v>325</v>
      </c>
      <c r="AU319" s="231" t="s">
        <v>79</v>
      </c>
      <c r="AV319" s="12" t="s">
        <v>79</v>
      </c>
      <c r="AW319" s="12" t="s">
        <v>34</v>
      </c>
      <c r="AX319" s="12" t="s">
        <v>70</v>
      </c>
      <c r="AY319" s="231" t="s">
        <v>314</v>
      </c>
    </row>
    <row r="320" spans="2:51" s="13" customFormat="1" ht="13.5">
      <c r="B320" s="232"/>
      <c r="C320" s="233"/>
      <c r="D320" s="218" t="s">
        <v>325</v>
      </c>
      <c r="E320" s="234" t="s">
        <v>253</v>
      </c>
      <c r="F320" s="235" t="s">
        <v>340</v>
      </c>
      <c r="G320" s="233"/>
      <c r="H320" s="236">
        <v>171.699</v>
      </c>
      <c r="I320" s="237"/>
      <c r="J320" s="233"/>
      <c r="K320" s="233"/>
      <c r="L320" s="238"/>
      <c r="M320" s="239"/>
      <c r="N320" s="240"/>
      <c r="O320" s="240"/>
      <c r="P320" s="240"/>
      <c r="Q320" s="240"/>
      <c r="R320" s="240"/>
      <c r="S320" s="240"/>
      <c r="T320" s="241"/>
      <c r="AT320" s="242" t="s">
        <v>325</v>
      </c>
      <c r="AU320" s="242" t="s">
        <v>79</v>
      </c>
      <c r="AV320" s="13" t="s">
        <v>321</v>
      </c>
      <c r="AW320" s="13" t="s">
        <v>34</v>
      </c>
      <c r="AX320" s="13" t="s">
        <v>77</v>
      </c>
      <c r="AY320" s="242" t="s">
        <v>314</v>
      </c>
    </row>
    <row r="321" spans="2:65" s="1" customFormat="1" ht="23.1" customHeight="1">
      <c r="B321" s="42"/>
      <c r="C321" s="206" t="s">
        <v>779</v>
      </c>
      <c r="D321" s="206" t="s">
        <v>316</v>
      </c>
      <c r="E321" s="207" t="s">
        <v>2662</v>
      </c>
      <c r="F321" s="208" t="s">
        <v>2663</v>
      </c>
      <c r="G321" s="209" t="s">
        <v>349</v>
      </c>
      <c r="H321" s="210">
        <v>133.025</v>
      </c>
      <c r="I321" s="211"/>
      <c r="J321" s="212">
        <f>ROUND(I321*H321,2)</f>
        <v>0</v>
      </c>
      <c r="K321" s="208" t="s">
        <v>320</v>
      </c>
      <c r="L321" s="62"/>
      <c r="M321" s="213" t="s">
        <v>21</v>
      </c>
      <c r="N321" s="214" t="s">
        <v>41</v>
      </c>
      <c r="O321" s="43"/>
      <c r="P321" s="215">
        <f>O321*H321</f>
        <v>0</v>
      </c>
      <c r="Q321" s="215">
        <v>0</v>
      </c>
      <c r="R321" s="215">
        <f>Q321*H321</f>
        <v>0</v>
      </c>
      <c r="S321" s="215">
        <v>0.01</v>
      </c>
      <c r="T321" s="216">
        <f>S321*H321</f>
        <v>1.3302500000000002</v>
      </c>
      <c r="AR321" s="25" t="s">
        <v>321</v>
      </c>
      <c r="AT321" s="25" t="s">
        <v>316</v>
      </c>
      <c r="AU321" s="25" t="s">
        <v>79</v>
      </c>
      <c r="AY321" s="25" t="s">
        <v>314</v>
      </c>
      <c r="BE321" s="217">
        <f>IF(N321="základní",J321,0)</f>
        <v>0</v>
      </c>
      <c r="BF321" s="217">
        <f>IF(N321="snížená",J321,0)</f>
        <v>0</v>
      </c>
      <c r="BG321" s="217">
        <f>IF(N321="zákl. přenesená",J321,0)</f>
        <v>0</v>
      </c>
      <c r="BH321" s="217">
        <f>IF(N321="sníž. přenesená",J321,0)</f>
        <v>0</v>
      </c>
      <c r="BI321" s="217">
        <f>IF(N321="nulová",J321,0)</f>
        <v>0</v>
      </c>
      <c r="BJ321" s="25" t="s">
        <v>77</v>
      </c>
      <c r="BK321" s="217">
        <f>ROUND(I321*H321,2)</f>
        <v>0</v>
      </c>
      <c r="BL321" s="25" t="s">
        <v>321</v>
      </c>
      <c r="BM321" s="25" t="s">
        <v>2664</v>
      </c>
    </row>
    <row r="322" spans="2:47" s="1" customFormat="1" ht="27">
      <c r="B322" s="42"/>
      <c r="C322" s="64"/>
      <c r="D322" s="218" t="s">
        <v>323</v>
      </c>
      <c r="E322" s="64"/>
      <c r="F322" s="219" t="s">
        <v>2665</v>
      </c>
      <c r="G322" s="64"/>
      <c r="H322" s="64"/>
      <c r="I322" s="175"/>
      <c r="J322" s="64"/>
      <c r="K322" s="64"/>
      <c r="L322" s="62"/>
      <c r="M322" s="220"/>
      <c r="N322" s="43"/>
      <c r="O322" s="43"/>
      <c r="P322" s="43"/>
      <c r="Q322" s="43"/>
      <c r="R322" s="43"/>
      <c r="S322" s="43"/>
      <c r="T322" s="79"/>
      <c r="AT322" s="25" t="s">
        <v>323</v>
      </c>
      <c r="AU322" s="25" t="s">
        <v>79</v>
      </c>
    </row>
    <row r="323" spans="2:51" s="12" customFormat="1" ht="13.5">
      <c r="B323" s="221"/>
      <c r="C323" s="222"/>
      <c r="D323" s="218" t="s">
        <v>325</v>
      </c>
      <c r="E323" s="223" t="s">
        <v>21</v>
      </c>
      <c r="F323" s="224" t="s">
        <v>2666</v>
      </c>
      <c r="G323" s="222"/>
      <c r="H323" s="225">
        <v>70.071</v>
      </c>
      <c r="I323" s="226"/>
      <c r="J323" s="222"/>
      <c r="K323" s="222"/>
      <c r="L323" s="227"/>
      <c r="M323" s="228"/>
      <c r="N323" s="229"/>
      <c r="O323" s="229"/>
      <c r="P323" s="229"/>
      <c r="Q323" s="229"/>
      <c r="R323" s="229"/>
      <c r="S323" s="229"/>
      <c r="T323" s="230"/>
      <c r="AT323" s="231" t="s">
        <v>325</v>
      </c>
      <c r="AU323" s="231" t="s">
        <v>79</v>
      </c>
      <c r="AV323" s="12" t="s">
        <v>79</v>
      </c>
      <c r="AW323" s="12" t="s">
        <v>34</v>
      </c>
      <c r="AX323" s="12" t="s">
        <v>70</v>
      </c>
      <c r="AY323" s="231" t="s">
        <v>314</v>
      </c>
    </row>
    <row r="324" spans="2:51" s="12" customFormat="1" ht="13.5">
      <c r="B324" s="221"/>
      <c r="C324" s="222"/>
      <c r="D324" s="218" t="s">
        <v>325</v>
      </c>
      <c r="E324" s="223" t="s">
        <v>21</v>
      </c>
      <c r="F324" s="224" t="s">
        <v>2667</v>
      </c>
      <c r="G324" s="222"/>
      <c r="H324" s="225">
        <v>62.954</v>
      </c>
      <c r="I324" s="226"/>
      <c r="J324" s="222"/>
      <c r="K324" s="222"/>
      <c r="L324" s="227"/>
      <c r="M324" s="228"/>
      <c r="N324" s="229"/>
      <c r="O324" s="229"/>
      <c r="P324" s="229"/>
      <c r="Q324" s="229"/>
      <c r="R324" s="229"/>
      <c r="S324" s="229"/>
      <c r="T324" s="230"/>
      <c r="AT324" s="231" t="s">
        <v>325</v>
      </c>
      <c r="AU324" s="231" t="s">
        <v>79</v>
      </c>
      <c r="AV324" s="12" t="s">
        <v>79</v>
      </c>
      <c r="AW324" s="12" t="s">
        <v>34</v>
      </c>
      <c r="AX324" s="12" t="s">
        <v>70</v>
      </c>
      <c r="AY324" s="231" t="s">
        <v>314</v>
      </c>
    </row>
    <row r="325" spans="2:51" s="13" customFormat="1" ht="13.5">
      <c r="B325" s="232"/>
      <c r="C325" s="233"/>
      <c r="D325" s="218" t="s">
        <v>325</v>
      </c>
      <c r="E325" s="234" t="s">
        <v>257</v>
      </c>
      <c r="F325" s="235" t="s">
        <v>340</v>
      </c>
      <c r="G325" s="233"/>
      <c r="H325" s="236">
        <v>133.025</v>
      </c>
      <c r="I325" s="237"/>
      <c r="J325" s="233"/>
      <c r="K325" s="233"/>
      <c r="L325" s="238"/>
      <c r="M325" s="239"/>
      <c r="N325" s="240"/>
      <c r="O325" s="240"/>
      <c r="P325" s="240"/>
      <c r="Q325" s="240"/>
      <c r="R325" s="240"/>
      <c r="S325" s="240"/>
      <c r="T325" s="241"/>
      <c r="AT325" s="242" t="s">
        <v>325</v>
      </c>
      <c r="AU325" s="242" t="s">
        <v>79</v>
      </c>
      <c r="AV325" s="13" t="s">
        <v>321</v>
      </c>
      <c r="AW325" s="13" t="s">
        <v>34</v>
      </c>
      <c r="AX325" s="13" t="s">
        <v>77</v>
      </c>
      <c r="AY325" s="242" t="s">
        <v>314</v>
      </c>
    </row>
    <row r="326" spans="2:65" s="1" customFormat="1" ht="23.1" customHeight="1">
      <c r="B326" s="42"/>
      <c r="C326" s="206" t="s">
        <v>783</v>
      </c>
      <c r="D326" s="206" t="s">
        <v>316</v>
      </c>
      <c r="E326" s="207" t="s">
        <v>2668</v>
      </c>
      <c r="F326" s="208" t="s">
        <v>2669</v>
      </c>
      <c r="G326" s="209" t="s">
        <v>349</v>
      </c>
      <c r="H326" s="210">
        <v>145.515</v>
      </c>
      <c r="I326" s="211"/>
      <c r="J326" s="212">
        <f>ROUND(I326*H326,2)</f>
        <v>0</v>
      </c>
      <c r="K326" s="208" t="s">
        <v>320</v>
      </c>
      <c r="L326" s="62"/>
      <c r="M326" s="213" t="s">
        <v>21</v>
      </c>
      <c r="N326" s="214" t="s">
        <v>41</v>
      </c>
      <c r="O326" s="43"/>
      <c r="P326" s="215">
        <f>O326*H326</f>
        <v>0</v>
      </c>
      <c r="Q326" s="215">
        <v>0</v>
      </c>
      <c r="R326" s="215">
        <f>Q326*H326</f>
        <v>0</v>
      </c>
      <c r="S326" s="215">
        <v>0.046</v>
      </c>
      <c r="T326" s="216">
        <f>S326*H326</f>
        <v>6.693689999999999</v>
      </c>
      <c r="AR326" s="25" t="s">
        <v>321</v>
      </c>
      <c r="AT326" s="25" t="s">
        <v>316</v>
      </c>
      <c r="AU326" s="25" t="s">
        <v>79</v>
      </c>
      <c r="AY326" s="25" t="s">
        <v>314</v>
      </c>
      <c r="BE326" s="217">
        <f>IF(N326="základní",J326,0)</f>
        <v>0</v>
      </c>
      <c r="BF326" s="217">
        <f>IF(N326="snížená",J326,0)</f>
        <v>0</v>
      </c>
      <c r="BG326" s="217">
        <f>IF(N326="zákl. přenesená",J326,0)</f>
        <v>0</v>
      </c>
      <c r="BH326" s="217">
        <f>IF(N326="sníž. přenesená",J326,0)</f>
        <v>0</v>
      </c>
      <c r="BI326" s="217">
        <f>IF(N326="nulová",J326,0)</f>
        <v>0</v>
      </c>
      <c r="BJ326" s="25" t="s">
        <v>77</v>
      </c>
      <c r="BK326" s="217">
        <f>ROUND(I326*H326,2)</f>
        <v>0</v>
      </c>
      <c r="BL326" s="25" t="s">
        <v>321</v>
      </c>
      <c r="BM326" s="25" t="s">
        <v>2670</v>
      </c>
    </row>
    <row r="327" spans="2:47" s="1" customFormat="1" ht="27">
      <c r="B327" s="42"/>
      <c r="C327" s="64"/>
      <c r="D327" s="218" t="s">
        <v>323</v>
      </c>
      <c r="E327" s="64"/>
      <c r="F327" s="219" t="s">
        <v>2671</v>
      </c>
      <c r="G327" s="64"/>
      <c r="H327" s="64"/>
      <c r="I327" s="175"/>
      <c r="J327" s="64"/>
      <c r="K327" s="64"/>
      <c r="L327" s="62"/>
      <c r="M327" s="220"/>
      <c r="N327" s="43"/>
      <c r="O327" s="43"/>
      <c r="P327" s="43"/>
      <c r="Q327" s="43"/>
      <c r="R327" s="43"/>
      <c r="S327" s="43"/>
      <c r="T327" s="79"/>
      <c r="AT327" s="25" t="s">
        <v>323</v>
      </c>
      <c r="AU327" s="25" t="s">
        <v>79</v>
      </c>
    </row>
    <row r="328" spans="2:51" s="12" customFormat="1" ht="13.5">
      <c r="B328" s="221"/>
      <c r="C328" s="222"/>
      <c r="D328" s="218" t="s">
        <v>325</v>
      </c>
      <c r="E328" s="223" t="s">
        <v>255</v>
      </c>
      <c r="F328" s="224" t="s">
        <v>2672</v>
      </c>
      <c r="G328" s="222"/>
      <c r="H328" s="225">
        <v>145.515</v>
      </c>
      <c r="I328" s="226"/>
      <c r="J328" s="222"/>
      <c r="K328" s="222"/>
      <c r="L328" s="227"/>
      <c r="M328" s="228"/>
      <c r="N328" s="229"/>
      <c r="O328" s="229"/>
      <c r="P328" s="229"/>
      <c r="Q328" s="229"/>
      <c r="R328" s="229"/>
      <c r="S328" s="229"/>
      <c r="T328" s="230"/>
      <c r="AT328" s="231" t="s">
        <v>325</v>
      </c>
      <c r="AU328" s="231" t="s">
        <v>79</v>
      </c>
      <c r="AV328" s="12" t="s">
        <v>79</v>
      </c>
      <c r="AW328" s="12" t="s">
        <v>34</v>
      </c>
      <c r="AX328" s="12" t="s">
        <v>77</v>
      </c>
      <c r="AY328" s="231" t="s">
        <v>314</v>
      </c>
    </row>
    <row r="329" spans="2:65" s="1" customFormat="1" ht="34.5" customHeight="1">
      <c r="B329" s="42"/>
      <c r="C329" s="206" t="s">
        <v>788</v>
      </c>
      <c r="D329" s="206" t="s">
        <v>316</v>
      </c>
      <c r="E329" s="207" t="s">
        <v>2673</v>
      </c>
      <c r="F329" s="208" t="s">
        <v>2674</v>
      </c>
      <c r="G329" s="209" t="s">
        <v>349</v>
      </c>
      <c r="H329" s="210">
        <v>80.781</v>
      </c>
      <c r="I329" s="211"/>
      <c r="J329" s="212">
        <f>ROUND(I329*H329,2)</f>
        <v>0</v>
      </c>
      <c r="K329" s="208" t="s">
        <v>320</v>
      </c>
      <c r="L329" s="62"/>
      <c r="M329" s="213" t="s">
        <v>21</v>
      </c>
      <c r="N329" s="214" t="s">
        <v>41</v>
      </c>
      <c r="O329" s="43"/>
      <c r="P329" s="215">
        <f>O329*H329</f>
        <v>0</v>
      </c>
      <c r="Q329" s="215">
        <v>0</v>
      </c>
      <c r="R329" s="215">
        <f>Q329*H329</f>
        <v>0</v>
      </c>
      <c r="S329" s="215">
        <v>0.029</v>
      </c>
      <c r="T329" s="216">
        <f>S329*H329</f>
        <v>2.342649</v>
      </c>
      <c r="AR329" s="25" t="s">
        <v>321</v>
      </c>
      <c r="AT329" s="25" t="s">
        <v>316</v>
      </c>
      <c r="AU329" s="25" t="s">
        <v>79</v>
      </c>
      <c r="AY329" s="25" t="s">
        <v>314</v>
      </c>
      <c r="BE329" s="217">
        <f>IF(N329="základní",J329,0)</f>
        <v>0</v>
      </c>
      <c r="BF329" s="217">
        <f>IF(N329="snížená",J329,0)</f>
        <v>0</v>
      </c>
      <c r="BG329" s="217">
        <f>IF(N329="zákl. přenesená",J329,0)</f>
        <v>0</v>
      </c>
      <c r="BH329" s="217">
        <f>IF(N329="sníž. přenesená",J329,0)</f>
        <v>0</v>
      </c>
      <c r="BI329" s="217">
        <f>IF(N329="nulová",J329,0)</f>
        <v>0</v>
      </c>
      <c r="BJ329" s="25" t="s">
        <v>77</v>
      </c>
      <c r="BK329" s="217">
        <f>ROUND(I329*H329,2)</f>
        <v>0</v>
      </c>
      <c r="BL329" s="25" t="s">
        <v>321</v>
      </c>
      <c r="BM329" s="25" t="s">
        <v>2675</v>
      </c>
    </row>
    <row r="330" spans="2:47" s="1" customFormat="1" ht="40.5">
      <c r="B330" s="42"/>
      <c r="C330" s="64"/>
      <c r="D330" s="218" t="s">
        <v>323</v>
      </c>
      <c r="E330" s="64"/>
      <c r="F330" s="219" t="s">
        <v>2676</v>
      </c>
      <c r="G330" s="64"/>
      <c r="H330" s="64"/>
      <c r="I330" s="175"/>
      <c r="J330" s="64"/>
      <c r="K330" s="64"/>
      <c r="L330" s="62"/>
      <c r="M330" s="220"/>
      <c r="N330" s="43"/>
      <c r="O330" s="43"/>
      <c r="P330" s="43"/>
      <c r="Q330" s="43"/>
      <c r="R330" s="43"/>
      <c r="S330" s="43"/>
      <c r="T330" s="79"/>
      <c r="AT330" s="25" t="s">
        <v>323</v>
      </c>
      <c r="AU330" s="25" t="s">
        <v>79</v>
      </c>
    </row>
    <row r="331" spans="2:51" s="12" customFormat="1" ht="13.5">
      <c r="B331" s="221"/>
      <c r="C331" s="222"/>
      <c r="D331" s="218" t="s">
        <v>325</v>
      </c>
      <c r="E331" s="223" t="s">
        <v>21</v>
      </c>
      <c r="F331" s="224" t="s">
        <v>2677</v>
      </c>
      <c r="G331" s="222"/>
      <c r="H331" s="225">
        <v>69.104</v>
      </c>
      <c r="I331" s="226"/>
      <c r="J331" s="222"/>
      <c r="K331" s="222"/>
      <c r="L331" s="227"/>
      <c r="M331" s="228"/>
      <c r="N331" s="229"/>
      <c r="O331" s="229"/>
      <c r="P331" s="229"/>
      <c r="Q331" s="229"/>
      <c r="R331" s="229"/>
      <c r="S331" s="229"/>
      <c r="T331" s="230"/>
      <c r="AT331" s="231" t="s">
        <v>325</v>
      </c>
      <c r="AU331" s="231" t="s">
        <v>79</v>
      </c>
      <c r="AV331" s="12" t="s">
        <v>79</v>
      </c>
      <c r="AW331" s="12" t="s">
        <v>34</v>
      </c>
      <c r="AX331" s="12" t="s">
        <v>70</v>
      </c>
      <c r="AY331" s="231" t="s">
        <v>314</v>
      </c>
    </row>
    <row r="332" spans="2:51" s="12" customFormat="1" ht="13.5">
      <c r="B332" s="221"/>
      <c r="C332" s="222"/>
      <c r="D332" s="218" t="s">
        <v>325</v>
      </c>
      <c r="E332" s="223" t="s">
        <v>21</v>
      </c>
      <c r="F332" s="224" t="s">
        <v>2678</v>
      </c>
      <c r="G332" s="222"/>
      <c r="H332" s="225">
        <v>11.677</v>
      </c>
      <c r="I332" s="226"/>
      <c r="J332" s="222"/>
      <c r="K332" s="222"/>
      <c r="L332" s="227"/>
      <c r="M332" s="228"/>
      <c r="N332" s="229"/>
      <c r="O332" s="229"/>
      <c r="P332" s="229"/>
      <c r="Q332" s="229"/>
      <c r="R332" s="229"/>
      <c r="S332" s="229"/>
      <c r="T332" s="230"/>
      <c r="AT332" s="231" t="s">
        <v>325</v>
      </c>
      <c r="AU332" s="231" t="s">
        <v>79</v>
      </c>
      <c r="AV332" s="12" t="s">
        <v>79</v>
      </c>
      <c r="AW332" s="12" t="s">
        <v>34</v>
      </c>
      <c r="AX332" s="12" t="s">
        <v>70</v>
      </c>
      <c r="AY332" s="231" t="s">
        <v>314</v>
      </c>
    </row>
    <row r="333" spans="2:51" s="13" customFormat="1" ht="13.5">
      <c r="B333" s="232"/>
      <c r="C333" s="233"/>
      <c r="D333" s="218" t="s">
        <v>325</v>
      </c>
      <c r="E333" s="234" t="s">
        <v>177</v>
      </c>
      <c r="F333" s="235" t="s">
        <v>340</v>
      </c>
      <c r="G333" s="233"/>
      <c r="H333" s="236">
        <v>80.781</v>
      </c>
      <c r="I333" s="237"/>
      <c r="J333" s="233"/>
      <c r="K333" s="233"/>
      <c r="L333" s="238"/>
      <c r="M333" s="239"/>
      <c r="N333" s="240"/>
      <c r="O333" s="240"/>
      <c r="P333" s="240"/>
      <c r="Q333" s="240"/>
      <c r="R333" s="240"/>
      <c r="S333" s="240"/>
      <c r="T333" s="241"/>
      <c r="AT333" s="242" t="s">
        <v>325</v>
      </c>
      <c r="AU333" s="242" t="s">
        <v>79</v>
      </c>
      <c r="AV333" s="13" t="s">
        <v>321</v>
      </c>
      <c r="AW333" s="13" t="s">
        <v>34</v>
      </c>
      <c r="AX333" s="13" t="s">
        <v>77</v>
      </c>
      <c r="AY333" s="242" t="s">
        <v>314</v>
      </c>
    </row>
    <row r="334" spans="2:65" s="1" customFormat="1" ht="23.1" customHeight="1">
      <c r="B334" s="42"/>
      <c r="C334" s="206" t="s">
        <v>794</v>
      </c>
      <c r="D334" s="206" t="s">
        <v>316</v>
      </c>
      <c r="E334" s="207" t="s">
        <v>2679</v>
      </c>
      <c r="F334" s="208" t="s">
        <v>2680</v>
      </c>
      <c r="G334" s="209" t="s">
        <v>349</v>
      </c>
      <c r="H334" s="210">
        <v>60.208</v>
      </c>
      <c r="I334" s="211"/>
      <c r="J334" s="212">
        <f>ROUND(I334*H334,2)</f>
        <v>0</v>
      </c>
      <c r="K334" s="208" t="s">
        <v>320</v>
      </c>
      <c r="L334" s="62"/>
      <c r="M334" s="213" t="s">
        <v>21</v>
      </c>
      <c r="N334" s="214" t="s">
        <v>41</v>
      </c>
      <c r="O334" s="43"/>
      <c r="P334" s="215">
        <f>O334*H334</f>
        <v>0</v>
      </c>
      <c r="Q334" s="215">
        <v>0</v>
      </c>
      <c r="R334" s="215">
        <f>Q334*H334</f>
        <v>0</v>
      </c>
      <c r="S334" s="215">
        <v>0.089</v>
      </c>
      <c r="T334" s="216">
        <f>S334*H334</f>
        <v>5.358511999999999</v>
      </c>
      <c r="AR334" s="25" t="s">
        <v>321</v>
      </c>
      <c r="AT334" s="25" t="s">
        <v>316</v>
      </c>
      <c r="AU334" s="25" t="s">
        <v>79</v>
      </c>
      <c r="AY334" s="25" t="s">
        <v>314</v>
      </c>
      <c r="BE334" s="217">
        <f>IF(N334="základní",J334,0)</f>
        <v>0</v>
      </c>
      <c r="BF334" s="217">
        <f>IF(N334="snížená",J334,0)</f>
        <v>0</v>
      </c>
      <c r="BG334" s="217">
        <f>IF(N334="zákl. přenesená",J334,0)</f>
        <v>0</v>
      </c>
      <c r="BH334" s="217">
        <f>IF(N334="sníž. přenesená",J334,0)</f>
        <v>0</v>
      </c>
      <c r="BI334" s="217">
        <f>IF(N334="nulová",J334,0)</f>
        <v>0</v>
      </c>
      <c r="BJ334" s="25" t="s">
        <v>77</v>
      </c>
      <c r="BK334" s="217">
        <f>ROUND(I334*H334,2)</f>
        <v>0</v>
      </c>
      <c r="BL334" s="25" t="s">
        <v>321</v>
      </c>
      <c r="BM334" s="25" t="s">
        <v>2681</v>
      </c>
    </row>
    <row r="335" spans="2:47" s="1" customFormat="1" ht="27">
      <c r="B335" s="42"/>
      <c r="C335" s="64"/>
      <c r="D335" s="218" t="s">
        <v>323</v>
      </c>
      <c r="E335" s="64"/>
      <c r="F335" s="219" t="s">
        <v>2682</v>
      </c>
      <c r="G335" s="64"/>
      <c r="H335" s="64"/>
      <c r="I335" s="175"/>
      <c r="J335" s="64"/>
      <c r="K335" s="64"/>
      <c r="L335" s="62"/>
      <c r="M335" s="220"/>
      <c r="N335" s="43"/>
      <c r="O335" s="43"/>
      <c r="P335" s="43"/>
      <c r="Q335" s="43"/>
      <c r="R335" s="43"/>
      <c r="S335" s="43"/>
      <c r="T335" s="79"/>
      <c r="AT335" s="25" t="s">
        <v>323</v>
      </c>
      <c r="AU335" s="25" t="s">
        <v>79</v>
      </c>
    </row>
    <row r="336" spans="2:51" s="12" customFormat="1" ht="27">
      <c r="B336" s="221"/>
      <c r="C336" s="222"/>
      <c r="D336" s="218" t="s">
        <v>325</v>
      </c>
      <c r="E336" s="223" t="s">
        <v>21</v>
      </c>
      <c r="F336" s="224" t="s">
        <v>2683</v>
      </c>
      <c r="G336" s="222"/>
      <c r="H336" s="225">
        <v>59.098</v>
      </c>
      <c r="I336" s="226"/>
      <c r="J336" s="222"/>
      <c r="K336" s="222"/>
      <c r="L336" s="227"/>
      <c r="M336" s="228"/>
      <c r="N336" s="229"/>
      <c r="O336" s="229"/>
      <c r="P336" s="229"/>
      <c r="Q336" s="229"/>
      <c r="R336" s="229"/>
      <c r="S336" s="229"/>
      <c r="T336" s="230"/>
      <c r="AT336" s="231" t="s">
        <v>325</v>
      </c>
      <c r="AU336" s="231" t="s">
        <v>79</v>
      </c>
      <c r="AV336" s="12" t="s">
        <v>79</v>
      </c>
      <c r="AW336" s="12" t="s">
        <v>34</v>
      </c>
      <c r="AX336" s="12" t="s">
        <v>70</v>
      </c>
      <c r="AY336" s="231" t="s">
        <v>314</v>
      </c>
    </row>
    <row r="337" spans="2:51" s="12" customFormat="1" ht="13.5">
      <c r="B337" s="221"/>
      <c r="C337" s="222"/>
      <c r="D337" s="218" t="s">
        <v>325</v>
      </c>
      <c r="E337" s="223" t="s">
        <v>21</v>
      </c>
      <c r="F337" s="224" t="s">
        <v>2684</v>
      </c>
      <c r="G337" s="222"/>
      <c r="H337" s="225">
        <v>1.11</v>
      </c>
      <c r="I337" s="226"/>
      <c r="J337" s="222"/>
      <c r="K337" s="222"/>
      <c r="L337" s="227"/>
      <c r="M337" s="228"/>
      <c r="N337" s="229"/>
      <c r="O337" s="229"/>
      <c r="P337" s="229"/>
      <c r="Q337" s="229"/>
      <c r="R337" s="229"/>
      <c r="S337" s="229"/>
      <c r="T337" s="230"/>
      <c r="AT337" s="231" t="s">
        <v>325</v>
      </c>
      <c r="AU337" s="231" t="s">
        <v>79</v>
      </c>
      <c r="AV337" s="12" t="s">
        <v>79</v>
      </c>
      <c r="AW337" s="12" t="s">
        <v>34</v>
      </c>
      <c r="AX337" s="12" t="s">
        <v>70</v>
      </c>
      <c r="AY337" s="231" t="s">
        <v>314</v>
      </c>
    </row>
    <row r="338" spans="2:51" s="13" customFormat="1" ht="13.5">
      <c r="B338" s="232"/>
      <c r="C338" s="233"/>
      <c r="D338" s="218" t="s">
        <v>325</v>
      </c>
      <c r="E338" s="234" t="s">
        <v>2020</v>
      </c>
      <c r="F338" s="235" t="s">
        <v>340</v>
      </c>
      <c r="G338" s="233"/>
      <c r="H338" s="236">
        <v>60.208</v>
      </c>
      <c r="I338" s="237"/>
      <c r="J338" s="233"/>
      <c r="K338" s="233"/>
      <c r="L338" s="238"/>
      <c r="M338" s="239"/>
      <c r="N338" s="240"/>
      <c r="O338" s="240"/>
      <c r="P338" s="240"/>
      <c r="Q338" s="240"/>
      <c r="R338" s="240"/>
      <c r="S338" s="240"/>
      <c r="T338" s="241"/>
      <c r="AT338" s="242" t="s">
        <v>325</v>
      </c>
      <c r="AU338" s="242" t="s">
        <v>79</v>
      </c>
      <c r="AV338" s="13" t="s">
        <v>321</v>
      </c>
      <c r="AW338" s="13" t="s">
        <v>34</v>
      </c>
      <c r="AX338" s="13" t="s">
        <v>77</v>
      </c>
      <c r="AY338" s="242" t="s">
        <v>314</v>
      </c>
    </row>
    <row r="339" spans="2:65" s="1" customFormat="1" ht="34.5" customHeight="1">
      <c r="B339" s="42"/>
      <c r="C339" s="206" t="s">
        <v>799</v>
      </c>
      <c r="D339" s="206" t="s">
        <v>316</v>
      </c>
      <c r="E339" s="207" t="s">
        <v>2685</v>
      </c>
      <c r="F339" s="208" t="s">
        <v>2686</v>
      </c>
      <c r="G339" s="209" t="s">
        <v>349</v>
      </c>
      <c r="H339" s="210">
        <v>54.686</v>
      </c>
      <c r="I339" s="211"/>
      <c r="J339" s="212">
        <f>ROUND(I339*H339,2)</f>
        <v>0</v>
      </c>
      <c r="K339" s="208" t="s">
        <v>320</v>
      </c>
      <c r="L339" s="62"/>
      <c r="M339" s="213" t="s">
        <v>21</v>
      </c>
      <c r="N339" s="214" t="s">
        <v>41</v>
      </c>
      <c r="O339" s="43"/>
      <c r="P339" s="215">
        <f>O339*H339</f>
        <v>0</v>
      </c>
      <c r="Q339" s="215">
        <v>0</v>
      </c>
      <c r="R339" s="215">
        <f>Q339*H339</f>
        <v>0</v>
      </c>
      <c r="S339" s="215">
        <v>0.102</v>
      </c>
      <c r="T339" s="216">
        <f>S339*H339</f>
        <v>5.577972</v>
      </c>
      <c r="AR339" s="25" t="s">
        <v>321</v>
      </c>
      <c r="AT339" s="25" t="s">
        <v>316</v>
      </c>
      <c r="AU339" s="25" t="s">
        <v>79</v>
      </c>
      <c r="AY339" s="25" t="s">
        <v>314</v>
      </c>
      <c r="BE339" s="217">
        <f>IF(N339="základní",J339,0)</f>
        <v>0</v>
      </c>
      <c r="BF339" s="217">
        <f>IF(N339="snížená",J339,0)</f>
        <v>0</v>
      </c>
      <c r="BG339" s="217">
        <f>IF(N339="zákl. přenesená",J339,0)</f>
        <v>0</v>
      </c>
      <c r="BH339" s="217">
        <f>IF(N339="sníž. přenesená",J339,0)</f>
        <v>0</v>
      </c>
      <c r="BI339" s="217">
        <f>IF(N339="nulová",J339,0)</f>
        <v>0</v>
      </c>
      <c r="BJ339" s="25" t="s">
        <v>77</v>
      </c>
      <c r="BK339" s="217">
        <f>ROUND(I339*H339,2)</f>
        <v>0</v>
      </c>
      <c r="BL339" s="25" t="s">
        <v>321</v>
      </c>
      <c r="BM339" s="25" t="s">
        <v>2687</v>
      </c>
    </row>
    <row r="340" spans="2:47" s="1" customFormat="1" ht="40.5">
      <c r="B340" s="42"/>
      <c r="C340" s="64"/>
      <c r="D340" s="218" t="s">
        <v>323</v>
      </c>
      <c r="E340" s="64"/>
      <c r="F340" s="219" t="s">
        <v>2688</v>
      </c>
      <c r="G340" s="64"/>
      <c r="H340" s="64"/>
      <c r="I340" s="175"/>
      <c r="J340" s="64"/>
      <c r="K340" s="64"/>
      <c r="L340" s="62"/>
      <c r="M340" s="220"/>
      <c r="N340" s="43"/>
      <c r="O340" s="43"/>
      <c r="P340" s="43"/>
      <c r="Q340" s="43"/>
      <c r="R340" s="43"/>
      <c r="S340" s="43"/>
      <c r="T340" s="79"/>
      <c r="AT340" s="25" t="s">
        <v>323</v>
      </c>
      <c r="AU340" s="25" t="s">
        <v>79</v>
      </c>
    </row>
    <row r="341" spans="2:51" s="12" customFormat="1" ht="13.5">
      <c r="B341" s="221"/>
      <c r="C341" s="222"/>
      <c r="D341" s="218" t="s">
        <v>325</v>
      </c>
      <c r="E341" s="223" t="s">
        <v>179</v>
      </c>
      <c r="F341" s="224" t="s">
        <v>2689</v>
      </c>
      <c r="G341" s="222"/>
      <c r="H341" s="225">
        <v>54.686</v>
      </c>
      <c r="I341" s="226"/>
      <c r="J341" s="222"/>
      <c r="K341" s="222"/>
      <c r="L341" s="227"/>
      <c r="M341" s="228"/>
      <c r="N341" s="229"/>
      <c r="O341" s="229"/>
      <c r="P341" s="229"/>
      <c r="Q341" s="229"/>
      <c r="R341" s="229"/>
      <c r="S341" s="229"/>
      <c r="T341" s="230"/>
      <c r="AT341" s="231" t="s">
        <v>325</v>
      </c>
      <c r="AU341" s="231" t="s">
        <v>79</v>
      </c>
      <c r="AV341" s="12" t="s">
        <v>79</v>
      </c>
      <c r="AW341" s="12" t="s">
        <v>34</v>
      </c>
      <c r="AX341" s="12" t="s">
        <v>77</v>
      </c>
      <c r="AY341" s="231" t="s">
        <v>314</v>
      </c>
    </row>
    <row r="342" spans="2:65" s="1" customFormat="1" ht="14.45" customHeight="1">
      <c r="B342" s="42"/>
      <c r="C342" s="206" t="s">
        <v>806</v>
      </c>
      <c r="D342" s="206" t="s">
        <v>316</v>
      </c>
      <c r="E342" s="207" t="s">
        <v>2690</v>
      </c>
      <c r="F342" s="208" t="s">
        <v>2691</v>
      </c>
      <c r="G342" s="209" t="s">
        <v>349</v>
      </c>
      <c r="H342" s="210">
        <v>21.378</v>
      </c>
      <c r="I342" s="211"/>
      <c r="J342" s="212">
        <f>ROUND(I342*H342,2)</f>
        <v>0</v>
      </c>
      <c r="K342" s="208" t="s">
        <v>320</v>
      </c>
      <c r="L342" s="62"/>
      <c r="M342" s="213" t="s">
        <v>21</v>
      </c>
      <c r="N342" s="214" t="s">
        <v>41</v>
      </c>
      <c r="O342" s="43"/>
      <c r="P342" s="215">
        <f>O342*H342</f>
        <v>0</v>
      </c>
      <c r="Q342" s="215">
        <v>0</v>
      </c>
      <c r="R342" s="215">
        <f>Q342*H342</f>
        <v>0</v>
      </c>
      <c r="S342" s="215">
        <v>0.022</v>
      </c>
      <c r="T342" s="216">
        <f>S342*H342</f>
        <v>0.47031599999999996</v>
      </c>
      <c r="AR342" s="25" t="s">
        <v>321</v>
      </c>
      <c r="AT342" s="25" t="s">
        <v>316</v>
      </c>
      <c r="AU342" s="25" t="s">
        <v>79</v>
      </c>
      <c r="AY342" s="25" t="s">
        <v>314</v>
      </c>
      <c r="BE342" s="217">
        <f>IF(N342="základní",J342,0)</f>
        <v>0</v>
      </c>
      <c r="BF342" s="217">
        <f>IF(N342="snížená",J342,0)</f>
        <v>0</v>
      </c>
      <c r="BG342" s="217">
        <f>IF(N342="zákl. přenesená",J342,0)</f>
        <v>0</v>
      </c>
      <c r="BH342" s="217">
        <f>IF(N342="sníž. přenesená",J342,0)</f>
        <v>0</v>
      </c>
      <c r="BI342" s="217">
        <f>IF(N342="nulová",J342,0)</f>
        <v>0</v>
      </c>
      <c r="BJ342" s="25" t="s">
        <v>77</v>
      </c>
      <c r="BK342" s="217">
        <f>ROUND(I342*H342,2)</f>
        <v>0</v>
      </c>
      <c r="BL342" s="25" t="s">
        <v>321</v>
      </c>
      <c r="BM342" s="25" t="s">
        <v>2692</v>
      </c>
    </row>
    <row r="343" spans="2:47" s="1" customFormat="1" ht="13.5">
      <c r="B343" s="42"/>
      <c r="C343" s="64"/>
      <c r="D343" s="218" t="s">
        <v>323</v>
      </c>
      <c r="E343" s="64"/>
      <c r="F343" s="219" t="s">
        <v>2693</v>
      </c>
      <c r="G343" s="64"/>
      <c r="H343" s="64"/>
      <c r="I343" s="175"/>
      <c r="J343" s="64"/>
      <c r="K343" s="64"/>
      <c r="L343" s="62"/>
      <c r="M343" s="220"/>
      <c r="N343" s="43"/>
      <c r="O343" s="43"/>
      <c r="P343" s="43"/>
      <c r="Q343" s="43"/>
      <c r="R343" s="43"/>
      <c r="S343" s="43"/>
      <c r="T343" s="79"/>
      <c r="AT343" s="25" t="s">
        <v>323</v>
      </c>
      <c r="AU343" s="25" t="s">
        <v>79</v>
      </c>
    </row>
    <row r="344" spans="2:51" s="12" customFormat="1" ht="13.5">
      <c r="B344" s="221"/>
      <c r="C344" s="222"/>
      <c r="D344" s="218" t="s">
        <v>325</v>
      </c>
      <c r="E344" s="223" t="s">
        <v>21</v>
      </c>
      <c r="F344" s="224" t="s">
        <v>2694</v>
      </c>
      <c r="G344" s="222"/>
      <c r="H344" s="225">
        <v>21.378</v>
      </c>
      <c r="I344" s="226"/>
      <c r="J344" s="222"/>
      <c r="K344" s="222"/>
      <c r="L344" s="227"/>
      <c r="M344" s="228"/>
      <c r="N344" s="229"/>
      <c r="O344" s="229"/>
      <c r="P344" s="229"/>
      <c r="Q344" s="229"/>
      <c r="R344" s="229"/>
      <c r="S344" s="229"/>
      <c r="T344" s="230"/>
      <c r="AT344" s="231" t="s">
        <v>325</v>
      </c>
      <c r="AU344" s="231" t="s">
        <v>79</v>
      </c>
      <c r="AV344" s="12" t="s">
        <v>79</v>
      </c>
      <c r="AW344" s="12" t="s">
        <v>34</v>
      </c>
      <c r="AX344" s="12" t="s">
        <v>77</v>
      </c>
      <c r="AY344" s="231" t="s">
        <v>314</v>
      </c>
    </row>
    <row r="345" spans="2:65" s="1" customFormat="1" ht="23.1" customHeight="1">
      <c r="B345" s="42"/>
      <c r="C345" s="206" t="s">
        <v>812</v>
      </c>
      <c r="D345" s="206" t="s">
        <v>316</v>
      </c>
      <c r="E345" s="207" t="s">
        <v>2695</v>
      </c>
      <c r="F345" s="208" t="s">
        <v>2696</v>
      </c>
      <c r="G345" s="209" t="s">
        <v>349</v>
      </c>
      <c r="H345" s="210">
        <v>5.392</v>
      </c>
      <c r="I345" s="211"/>
      <c r="J345" s="212">
        <f>ROUND(I345*H345,2)</f>
        <v>0</v>
      </c>
      <c r="K345" s="208" t="s">
        <v>320</v>
      </c>
      <c r="L345" s="62"/>
      <c r="M345" s="213" t="s">
        <v>21</v>
      </c>
      <c r="N345" s="214" t="s">
        <v>41</v>
      </c>
      <c r="O345" s="43"/>
      <c r="P345" s="215">
        <f>O345*H345</f>
        <v>0</v>
      </c>
      <c r="Q345" s="215">
        <v>0</v>
      </c>
      <c r="R345" s="215">
        <f>Q345*H345</f>
        <v>0</v>
      </c>
      <c r="S345" s="215">
        <v>0.022</v>
      </c>
      <c r="T345" s="216">
        <f>S345*H345</f>
        <v>0.11862400000000001</v>
      </c>
      <c r="AR345" s="25" t="s">
        <v>321</v>
      </c>
      <c r="AT345" s="25" t="s">
        <v>316</v>
      </c>
      <c r="AU345" s="25" t="s">
        <v>79</v>
      </c>
      <c r="AY345" s="25" t="s">
        <v>314</v>
      </c>
      <c r="BE345" s="217">
        <f>IF(N345="základní",J345,0)</f>
        <v>0</v>
      </c>
      <c r="BF345" s="217">
        <f>IF(N345="snížená",J345,0)</f>
        <v>0</v>
      </c>
      <c r="BG345" s="217">
        <f>IF(N345="zákl. přenesená",J345,0)</f>
        <v>0</v>
      </c>
      <c r="BH345" s="217">
        <f>IF(N345="sníž. přenesená",J345,0)</f>
        <v>0</v>
      </c>
      <c r="BI345" s="217">
        <f>IF(N345="nulová",J345,0)</f>
        <v>0</v>
      </c>
      <c r="BJ345" s="25" t="s">
        <v>77</v>
      </c>
      <c r="BK345" s="217">
        <f>ROUND(I345*H345,2)</f>
        <v>0</v>
      </c>
      <c r="BL345" s="25" t="s">
        <v>321</v>
      </c>
      <c r="BM345" s="25" t="s">
        <v>2697</v>
      </c>
    </row>
    <row r="346" spans="2:47" s="1" customFormat="1" ht="13.5">
      <c r="B346" s="42"/>
      <c r="C346" s="64"/>
      <c r="D346" s="218" t="s">
        <v>323</v>
      </c>
      <c r="E346" s="64"/>
      <c r="F346" s="219" t="s">
        <v>2698</v>
      </c>
      <c r="G346" s="64"/>
      <c r="H346" s="64"/>
      <c r="I346" s="175"/>
      <c r="J346" s="64"/>
      <c r="K346" s="64"/>
      <c r="L346" s="62"/>
      <c r="M346" s="220"/>
      <c r="N346" s="43"/>
      <c r="O346" s="43"/>
      <c r="P346" s="43"/>
      <c r="Q346" s="43"/>
      <c r="R346" s="43"/>
      <c r="S346" s="43"/>
      <c r="T346" s="79"/>
      <c r="AT346" s="25" t="s">
        <v>323</v>
      </c>
      <c r="AU346" s="25" t="s">
        <v>79</v>
      </c>
    </row>
    <row r="347" spans="2:51" s="12" customFormat="1" ht="13.5">
      <c r="B347" s="221"/>
      <c r="C347" s="222"/>
      <c r="D347" s="218" t="s">
        <v>325</v>
      </c>
      <c r="E347" s="223" t="s">
        <v>21</v>
      </c>
      <c r="F347" s="224" t="s">
        <v>2699</v>
      </c>
      <c r="G347" s="222"/>
      <c r="H347" s="225">
        <v>5.392</v>
      </c>
      <c r="I347" s="226"/>
      <c r="J347" s="222"/>
      <c r="K347" s="222"/>
      <c r="L347" s="227"/>
      <c r="M347" s="228"/>
      <c r="N347" s="229"/>
      <c r="O347" s="229"/>
      <c r="P347" s="229"/>
      <c r="Q347" s="229"/>
      <c r="R347" s="229"/>
      <c r="S347" s="229"/>
      <c r="T347" s="230"/>
      <c r="AT347" s="231" t="s">
        <v>325</v>
      </c>
      <c r="AU347" s="231" t="s">
        <v>79</v>
      </c>
      <c r="AV347" s="12" t="s">
        <v>79</v>
      </c>
      <c r="AW347" s="12" t="s">
        <v>34</v>
      </c>
      <c r="AX347" s="12" t="s">
        <v>77</v>
      </c>
      <c r="AY347" s="231" t="s">
        <v>314</v>
      </c>
    </row>
    <row r="348" spans="2:65" s="1" customFormat="1" ht="23.1" customHeight="1">
      <c r="B348" s="42"/>
      <c r="C348" s="206" t="s">
        <v>818</v>
      </c>
      <c r="D348" s="206" t="s">
        <v>316</v>
      </c>
      <c r="E348" s="207" t="s">
        <v>2225</v>
      </c>
      <c r="F348" s="208" t="s">
        <v>2226</v>
      </c>
      <c r="G348" s="209" t="s">
        <v>349</v>
      </c>
      <c r="H348" s="210">
        <v>387.571</v>
      </c>
      <c r="I348" s="211"/>
      <c r="J348" s="212">
        <f>ROUND(I348*H348,2)</f>
        <v>0</v>
      </c>
      <c r="K348" s="208" t="s">
        <v>320</v>
      </c>
      <c r="L348" s="62"/>
      <c r="M348" s="213" t="s">
        <v>21</v>
      </c>
      <c r="N348" s="214" t="s">
        <v>41</v>
      </c>
      <c r="O348" s="43"/>
      <c r="P348" s="215">
        <f>O348*H348</f>
        <v>0</v>
      </c>
      <c r="Q348" s="215">
        <v>0</v>
      </c>
      <c r="R348" s="215">
        <f>Q348*H348</f>
        <v>0</v>
      </c>
      <c r="S348" s="215">
        <v>0</v>
      </c>
      <c r="T348" s="216">
        <f>S348*H348</f>
        <v>0</v>
      </c>
      <c r="AR348" s="25" t="s">
        <v>321</v>
      </c>
      <c r="AT348" s="25" t="s">
        <v>316</v>
      </c>
      <c r="AU348" s="25" t="s">
        <v>79</v>
      </c>
      <c r="AY348" s="25" t="s">
        <v>314</v>
      </c>
      <c r="BE348" s="217">
        <f>IF(N348="základní",J348,0)</f>
        <v>0</v>
      </c>
      <c r="BF348" s="217">
        <f>IF(N348="snížená",J348,0)</f>
        <v>0</v>
      </c>
      <c r="BG348" s="217">
        <f>IF(N348="zákl. přenesená",J348,0)</f>
        <v>0</v>
      </c>
      <c r="BH348" s="217">
        <f>IF(N348="sníž. přenesená",J348,0)</f>
        <v>0</v>
      </c>
      <c r="BI348" s="217">
        <f>IF(N348="nulová",J348,0)</f>
        <v>0</v>
      </c>
      <c r="BJ348" s="25" t="s">
        <v>77</v>
      </c>
      <c r="BK348" s="217">
        <f>ROUND(I348*H348,2)</f>
        <v>0</v>
      </c>
      <c r="BL348" s="25" t="s">
        <v>321</v>
      </c>
      <c r="BM348" s="25" t="s">
        <v>2700</v>
      </c>
    </row>
    <row r="349" spans="2:47" s="1" customFormat="1" ht="13.5">
      <c r="B349" s="42"/>
      <c r="C349" s="64"/>
      <c r="D349" s="218" t="s">
        <v>323</v>
      </c>
      <c r="E349" s="64"/>
      <c r="F349" s="219" t="s">
        <v>2228</v>
      </c>
      <c r="G349" s="64"/>
      <c r="H349" s="64"/>
      <c r="I349" s="175"/>
      <c r="J349" s="64"/>
      <c r="K349" s="64"/>
      <c r="L349" s="62"/>
      <c r="M349" s="220"/>
      <c r="N349" s="43"/>
      <c r="O349" s="43"/>
      <c r="P349" s="43"/>
      <c r="Q349" s="43"/>
      <c r="R349" s="43"/>
      <c r="S349" s="43"/>
      <c r="T349" s="79"/>
      <c r="AT349" s="25" t="s">
        <v>323</v>
      </c>
      <c r="AU349" s="25" t="s">
        <v>79</v>
      </c>
    </row>
    <row r="350" spans="2:51" s="12" customFormat="1" ht="13.5">
      <c r="B350" s="221"/>
      <c r="C350" s="222"/>
      <c r="D350" s="218" t="s">
        <v>325</v>
      </c>
      <c r="E350" s="223" t="s">
        <v>21</v>
      </c>
      <c r="F350" s="224" t="s">
        <v>2257</v>
      </c>
      <c r="G350" s="222"/>
      <c r="H350" s="225">
        <v>167.202</v>
      </c>
      <c r="I350" s="226"/>
      <c r="J350" s="222"/>
      <c r="K350" s="222"/>
      <c r="L350" s="227"/>
      <c r="M350" s="228"/>
      <c r="N350" s="229"/>
      <c r="O350" s="229"/>
      <c r="P350" s="229"/>
      <c r="Q350" s="229"/>
      <c r="R350" s="229"/>
      <c r="S350" s="229"/>
      <c r="T350" s="230"/>
      <c r="AT350" s="231" t="s">
        <v>325</v>
      </c>
      <c r="AU350" s="231" t="s">
        <v>79</v>
      </c>
      <c r="AV350" s="12" t="s">
        <v>79</v>
      </c>
      <c r="AW350" s="12" t="s">
        <v>34</v>
      </c>
      <c r="AX350" s="12" t="s">
        <v>70</v>
      </c>
      <c r="AY350" s="231" t="s">
        <v>314</v>
      </c>
    </row>
    <row r="351" spans="2:51" s="15" customFormat="1" ht="13.5">
      <c r="B351" s="263"/>
      <c r="C351" s="264"/>
      <c r="D351" s="218" t="s">
        <v>325</v>
      </c>
      <c r="E351" s="265" t="s">
        <v>21</v>
      </c>
      <c r="F351" s="266" t="s">
        <v>556</v>
      </c>
      <c r="G351" s="264"/>
      <c r="H351" s="267">
        <v>167.202</v>
      </c>
      <c r="I351" s="268"/>
      <c r="J351" s="264"/>
      <c r="K351" s="264"/>
      <c r="L351" s="269"/>
      <c r="M351" s="270"/>
      <c r="N351" s="271"/>
      <c r="O351" s="271"/>
      <c r="P351" s="271"/>
      <c r="Q351" s="271"/>
      <c r="R351" s="271"/>
      <c r="S351" s="271"/>
      <c r="T351" s="272"/>
      <c r="AT351" s="273" t="s">
        <v>325</v>
      </c>
      <c r="AU351" s="273" t="s">
        <v>79</v>
      </c>
      <c r="AV351" s="15" t="s">
        <v>332</v>
      </c>
      <c r="AW351" s="15" t="s">
        <v>34</v>
      </c>
      <c r="AX351" s="15" t="s">
        <v>70</v>
      </c>
      <c r="AY351" s="273" t="s">
        <v>314</v>
      </c>
    </row>
    <row r="352" spans="2:51" s="12" customFormat="1" ht="13.5">
      <c r="B352" s="221"/>
      <c r="C352" s="222"/>
      <c r="D352" s="218" t="s">
        <v>325</v>
      </c>
      <c r="E352" s="223" t="s">
        <v>181</v>
      </c>
      <c r="F352" s="224" t="s">
        <v>2701</v>
      </c>
      <c r="G352" s="222"/>
      <c r="H352" s="225">
        <v>23.665</v>
      </c>
      <c r="I352" s="226"/>
      <c r="J352" s="222"/>
      <c r="K352" s="222"/>
      <c r="L352" s="227"/>
      <c r="M352" s="228"/>
      <c r="N352" s="229"/>
      <c r="O352" s="229"/>
      <c r="P352" s="229"/>
      <c r="Q352" s="229"/>
      <c r="R352" s="229"/>
      <c r="S352" s="229"/>
      <c r="T352" s="230"/>
      <c r="AT352" s="231" t="s">
        <v>325</v>
      </c>
      <c r="AU352" s="231" t="s">
        <v>79</v>
      </c>
      <c r="AV352" s="12" t="s">
        <v>79</v>
      </c>
      <c r="AW352" s="12" t="s">
        <v>34</v>
      </c>
      <c r="AX352" s="12" t="s">
        <v>70</v>
      </c>
      <c r="AY352" s="231" t="s">
        <v>314</v>
      </c>
    </row>
    <row r="353" spans="2:51" s="12" customFormat="1" ht="13.5">
      <c r="B353" s="221"/>
      <c r="C353" s="222"/>
      <c r="D353" s="218" t="s">
        <v>325</v>
      </c>
      <c r="E353" s="223" t="s">
        <v>2344</v>
      </c>
      <c r="F353" s="224" t="s">
        <v>2702</v>
      </c>
      <c r="G353" s="222"/>
      <c r="H353" s="225">
        <v>142.782</v>
      </c>
      <c r="I353" s="226"/>
      <c r="J353" s="222"/>
      <c r="K353" s="222"/>
      <c r="L353" s="227"/>
      <c r="M353" s="228"/>
      <c r="N353" s="229"/>
      <c r="O353" s="229"/>
      <c r="P353" s="229"/>
      <c r="Q353" s="229"/>
      <c r="R353" s="229"/>
      <c r="S353" s="229"/>
      <c r="T353" s="230"/>
      <c r="AT353" s="231" t="s">
        <v>325</v>
      </c>
      <c r="AU353" s="231" t="s">
        <v>79</v>
      </c>
      <c r="AV353" s="12" t="s">
        <v>79</v>
      </c>
      <c r="AW353" s="12" t="s">
        <v>34</v>
      </c>
      <c r="AX353" s="12" t="s">
        <v>70</v>
      </c>
      <c r="AY353" s="231" t="s">
        <v>314</v>
      </c>
    </row>
    <row r="354" spans="2:51" s="12" customFormat="1" ht="13.5">
      <c r="B354" s="221"/>
      <c r="C354" s="222"/>
      <c r="D354" s="218" t="s">
        <v>325</v>
      </c>
      <c r="E354" s="223" t="s">
        <v>213</v>
      </c>
      <c r="F354" s="224" t="s">
        <v>2703</v>
      </c>
      <c r="G354" s="222"/>
      <c r="H354" s="225">
        <v>53.922</v>
      </c>
      <c r="I354" s="226"/>
      <c r="J354" s="222"/>
      <c r="K354" s="222"/>
      <c r="L354" s="227"/>
      <c r="M354" s="228"/>
      <c r="N354" s="229"/>
      <c r="O354" s="229"/>
      <c r="P354" s="229"/>
      <c r="Q354" s="229"/>
      <c r="R354" s="229"/>
      <c r="S354" s="229"/>
      <c r="T354" s="230"/>
      <c r="AT354" s="231" t="s">
        <v>325</v>
      </c>
      <c r="AU354" s="231" t="s">
        <v>79</v>
      </c>
      <c r="AV354" s="12" t="s">
        <v>79</v>
      </c>
      <c r="AW354" s="12" t="s">
        <v>34</v>
      </c>
      <c r="AX354" s="12" t="s">
        <v>70</v>
      </c>
      <c r="AY354" s="231" t="s">
        <v>314</v>
      </c>
    </row>
    <row r="355" spans="2:51" s="13" customFormat="1" ht="13.5">
      <c r="B355" s="232"/>
      <c r="C355" s="233"/>
      <c r="D355" s="218" t="s">
        <v>325</v>
      </c>
      <c r="E355" s="234" t="s">
        <v>21</v>
      </c>
      <c r="F355" s="235" t="s">
        <v>340</v>
      </c>
      <c r="G355" s="233"/>
      <c r="H355" s="236">
        <v>387.571</v>
      </c>
      <c r="I355" s="237"/>
      <c r="J355" s="233"/>
      <c r="K355" s="233"/>
      <c r="L355" s="238"/>
      <c r="M355" s="239"/>
      <c r="N355" s="240"/>
      <c r="O355" s="240"/>
      <c r="P355" s="240"/>
      <c r="Q355" s="240"/>
      <c r="R355" s="240"/>
      <c r="S355" s="240"/>
      <c r="T355" s="241"/>
      <c r="AT355" s="242" t="s">
        <v>325</v>
      </c>
      <c r="AU355" s="242" t="s">
        <v>79</v>
      </c>
      <c r="AV355" s="13" t="s">
        <v>321</v>
      </c>
      <c r="AW355" s="13" t="s">
        <v>34</v>
      </c>
      <c r="AX355" s="13" t="s">
        <v>77</v>
      </c>
      <c r="AY355" s="242" t="s">
        <v>314</v>
      </c>
    </row>
    <row r="356" spans="2:65" s="1" customFormat="1" ht="23.1" customHeight="1">
      <c r="B356" s="42"/>
      <c r="C356" s="206" t="s">
        <v>833</v>
      </c>
      <c r="D356" s="206" t="s">
        <v>316</v>
      </c>
      <c r="E356" s="207" t="s">
        <v>2704</v>
      </c>
      <c r="F356" s="208" t="s">
        <v>2705</v>
      </c>
      <c r="G356" s="209" t="s">
        <v>349</v>
      </c>
      <c r="H356" s="210">
        <v>21.378</v>
      </c>
      <c r="I356" s="211"/>
      <c r="J356" s="212">
        <f>ROUND(I356*H356,2)</f>
        <v>0</v>
      </c>
      <c r="K356" s="208" t="s">
        <v>320</v>
      </c>
      <c r="L356" s="62"/>
      <c r="M356" s="213" t="s">
        <v>21</v>
      </c>
      <c r="N356" s="214" t="s">
        <v>41</v>
      </c>
      <c r="O356" s="43"/>
      <c r="P356" s="215">
        <f>O356*H356</f>
        <v>0</v>
      </c>
      <c r="Q356" s="215">
        <v>0.01943</v>
      </c>
      <c r="R356" s="215">
        <f>Q356*H356</f>
        <v>0.41537454</v>
      </c>
      <c r="S356" s="215">
        <v>0</v>
      </c>
      <c r="T356" s="216">
        <f>S356*H356</f>
        <v>0</v>
      </c>
      <c r="AR356" s="25" t="s">
        <v>321</v>
      </c>
      <c r="AT356" s="25" t="s">
        <v>316</v>
      </c>
      <c r="AU356" s="25" t="s">
        <v>79</v>
      </c>
      <c r="AY356" s="25" t="s">
        <v>314</v>
      </c>
      <c r="BE356" s="217">
        <f>IF(N356="základní",J356,0)</f>
        <v>0</v>
      </c>
      <c r="BF356" s="217">
        <f>IF(N356="snížená",J356,0)</f>
        <v>0</v>
      </c>
      <c r="BG356" s="217">
        <f>IF(N356="zákl. přenesená",J356,0)</f>
        <v>0</v>
      </c>
      <c r="BH356" s="217">
        <f>IF(N356="sníž. přenesená",J356,0)</f>
        <v>0</v>
      </c>
      <c r="BI356" s="217">
        <f>IF(N356="nulová",J356,0)</f>
        <v>0</v>
      </c>
      <c r="BJ356" s="25" t="s">
        <v>77</v>
      </c>
      <c r="BK356" s="217">
        <f>ROUND(I356*H356,2)</f>
        <v>0</v>
      </c>
      <c r="BL356" s="25" t="s">
        <v>321</v>
      </c>
      <c r="BM356" s="25" t="s">
        <v>2706</v>
      </c>
    </row>
    <row r="357" spans="2:47" s="1" customFormat="1" ht="27">
      <c r="B357" s="42"/>
      <c r="C357" s="64"/>
      <c r="D357" s="218" t="s">
        <v>323</v>
      </c>
      <c r="E357" s="64"/>
      <c r="F357" s="219" t="s">
        <v>2707</v>
      </c>
      <c r="G357" s="64"/>
      <c r="H357" s="64"/>
      <c r="I357" s="175"/>
      <c r="J357" s="64"/>
      <c r="K357" s="64"/>
      <c r="L357" s="62"/>
      <c r="M357" s="220"/>
      <c r="N357" s="43"/>
      <c r="O357" s="43"/>
      <c r="P357" s="43"/>
      <c r="Q357" s="43"/>
      <c r="R357" s="43"/>
      <c r="S357" s="43"/>
      <c r="T357" s="79"/>
      <c r="AT357" s="25" t="s">
        <v>323</v>
      </c>
      <c r="AU357" s="25" t="s">
        <v>79</v>
      </c>
    </row>
    <row r="358" spans="2:51" s="12" customFormat="1" ht="13.5">
      <c r="B358" s="221"/>
      <c r="C358" s="222"/>
      <c r="D358" s="218" t="s">
        <v>325</v>
      </c>
      <c r="E358" s="223" t="s">
        <v>21</v>
      </c>
      <c r="F358" s="224" t="s">
        <v>2694</v>
      </c>
      <c r="G358" s="222"/>
      <c r="H358" s="225">
        <v>21.378</v>
      </c>
      <c r="I358" s="226"/>
      <c r="J358" s="222"/>
      <c r="K358" s="222"/>
      <c r="L358" s="227"/>
      <c r="M358" s="228"/>
      <c r="N358" s="229"/>
      <c r="O358" s="229"/>
      <c r="P358" s="229"/>
      <c r="Q358" s="229"/>
      <c r="R358" s="229"/>
      <c r="S358" s="229"/>
      <c r="T358" s="230"/>
      <c r="AT358" s="231" t="s">
        <v>325</v>
      </c>
      <c r="AU358" s="231" t="s">
        <v>79</v>
      </c>
      <c r="AV358" s="12" t="s">
        <v>79</v>
      </c>
      <c r="AW358" s="12" t="s">
        <v>34</v>
      </c>
      <c r="AX358" s="12" t="s">
        <v>77</v>
      </c>
      <c r="AY358" s="231" t="s">
        <v>314</v>
      </c>
    </row>
    <row r="359" spans="2:65" s="1" customFormat="1" ht="23.1" customHeight="1">
      <c r="B359" s="42"/>
      <c r="C359" s="206" t="s">
        <v>837</v>
      </c>
      <c r="D359" s="206" t="s">
        <v>316</v>
      </c>
      <c r="E359" s="207" t="s">
        <v>2708</v>
      </c>
      <c r="F359" s="208" t="s">
        <v>2709</v>
      </c>
      <c r="G359" s="209" t="s">
        <v>349</v>
      </c>
      <c r="H359" s="210">
        <v>5.392</v>
      </c>
      <c r="I359" s="211"/>
      <c r="J359" s="212">
        <f>ROUND(I359*H359,2)</f>
        <v>0</v>
      </c>
      <c r="K359" s="208" t="s">
        <v>320</v>
      </c>
      <c r="L359" s="62"/>
      <c r="M359" s="213" t="s">
        <v>21</v>
      </c>
      <c r="N359" s="214" t="s">
        <v>41</v>
      </c>
      <c r="O359" s="43"/>
      <c r="P359" s="215">
        <f>O359*H359</f>
        <v>0</v>
      </c>
      <c r="Q359" s="215">
        <v>0.01995</v>
      </c>
      <c r="R359" s="215">
        <f>Q359*H359</f>
        <v>0.1075704</v>
      </c>
      <c r="S359" s="215">
        <v>0</v>
      </c>
      <c r="T359" s="216">
        <f>S359*H359</f>
        <v>0</v>
      </c>
      <c r="AR359" s="25" t="s">
        <v>321</v>
      </c>
      <c r="AT359" s="25" t="s">
        <v>316</v>
      </c>
      <c r="AU359" s="25" t="s">
        <v>79</v>
      </c>
      <c r="AY359" s="25" t="s">
        <v>314</v>
      </c>
      <c r="BE359" s="217">
        <f>IF(N359="základní",J359,0)</f>
        <v>0</v>
      </c>
      <c r="BF359" s="217">
        <f>IF(N359="snížená",J359,0)</f>
        <v>0</v>
      </c>
      <c r="BG359" s="217">
        <f>IF(N359="zákl. přenesená",J359,0)</f>
        <v>0</v>
      </c>
      <c r="BH359" s="217">
        <f>IF(N359="sníž. přenesená",J359,0)</f>
        <v>0</v>
      </c>
      <c r="BI359" s="217">
        <f>IF(N359="nulová",J359,0)</f>
        <v>0</v>
      </c>
      <c r="BJ359" s="25" t="s">
        <v>77</v>
      </c>
      <c r="BK359" s="217">
        <f>ROUND(I359*H359,2)</f>
        <v>0</v>
      </c>
      <c r="BL359" s="25" t="s">
        <v>321</v>
      </c>
      <c r="BM359" s="25" t="s">
        <v>2710</v>
      </c>
    </row>
    <row r="360" spans="2:47" s="1" customFormat="1" ht="27">
      <c r="B360" s="42"/>
      <c r="C360" s="64"/>
      <c r="D360" s="218" t="s">
        <v>323</v>
      </c>
      <c r="E360" s="64"/>
      <c r="F360" s="219" t="s">
        <v>2711</v>
      </c>
      <c r="G360" s="64"/>
      <c r="H360" s="64"/>
      <c r="I360" s="175"/>
      <c r="J360" s="64"/>
      <c r="K360" s="64"/>
      <c r="L360" s="62"/>
      <c r="M360" s="220"/>
      <c r="N360" s="43"/>
      <c r="O360" s="43"/>
      <c r="P360" s="43"/>
      <c r="Q360" s="43"/>
      <c r="R360" s="43"/>
      <c r="S360" s="43"/>
      <c r="T360" s="79"/>
      <c r="AT360" s="25" t="s">
        <v>323</v>
      </c>
      <c r="AU360" s="25" t="s">
        <v>79</v>
      </c>
    </row>
    <row r="361" spans="2:51" s="12" customFormat="1" ht="13.5">
      <c r="B361" s="221"/>
      <c r="C361" s="222"/>
      <c r="D361" s="218" t="s">
        <v>325</v>
      </c>
      <c r="E361" s="223" t="s">
        <v>21</v>
      </c>
      <c r="F361" s="224" t="s">
        <v>2699</v>
      </c>
      <c r="G361" s="222"/>
      <c r="H361" s="225">
        <v>5.392</v>
      </c>
      <c r="I361" s="226"/>
      <c r="J361" s="222"/>
      <c r="K361" s="222"/>
      <c r="L361" s="227"/>
      <c r="M361" s="228"/>
      <c r="N361" s="229"/>
      <c r="O361" s="229"/>
      <c r="P361" s="229"/>
      <c r="Q361" s="229"/>
      <c r="R361" s="229"/>
      <c r="S361" s="229"/>
      <c r="T361" s="230"/>
      <c r="AT361" s="231" t="s">
        <v>325</v>
      </c>
      <c r="AU361" s="231" t="s">
        <v>79</v>
      </c>
      <c r="AV361" s="12" t="s">
        <v>79</v>
      </c>
      <c r="AW361" s="12" t="s">
        <v>34</v>
      </c>
      <c r="AX361" s="12" t="s">
        <v>77</v>
      </c>
      <c r="AY361" s="231" t="s">
        <v>314</v>
      </c>
    </row>
    <row r="362" spans="2:65" s="1" customFormat="1" ht="23.1" customHeight="1">
      <c r="B362" s="42"/>
      <c r="C362" s="206" t="s">
        <v>841</v>
      </c>
      <c r="D362" s="206" t="s">
        <v>316</v>
      </c>
      <c r="E362" s="207" t="s">
        <v>2712</v>
      </c>
      <c r="F362" s="208" t="s">
        <v>2713</v>
      </c>
      <c r="G362" s="209" t="s">
        <v>349</v>
      </c>
      <c r="H362" s="210">
        <v>26.77</v>
      </c>
      <c r="I362" s="211"/>
      <c r="J362" s="212">
        <f>ROUND(I362*H362,2)</f>
        <v>0</v>
      </c>
      <c r="K362" s="208" t="s">
        <v>320</v>
      </c>
      <c r="L362" s="62"/>
      <c r="M362" s="213" t="s">
        <v>21</v>
      </c>
      <c r="N362" s="214" t="s">
        <v>41</v>
      </c>
      <c r="O362" s="43"/>
      <c r="P362" s="215">
        <f>O362*H362</f>
        <v>0</v>
      </c>
      <c r="Q362" s="215">
        <v>0.00158</v>
      </c>
      <c r="R362" s="215">
        <f>Q362*H362</f>
        <v>0.0422966</v>
      </c>
      <c r="S362" s="215">
        <v>0</v>
      </c>
      <c r="T362" s="216">
        <f>S362*H362</f>
        <v>0</v>
      </c>
      <c r="AR362" s="25" t="s">
        <v>321</v>
      </c>
      <c r="AT362" s="25" t="s">
        <v>316</v>
      </c>
      <c r="AU362" s="25" t="s">
        <v>79</v>
      </c>
      <c r="AY362" s="25" t="s">
        <v>314</v>
      </c>
      <c r="BE362" s="217">
        <f>IF(N362="základní",J362,0)</f>
        <v>0</v>
      </c>
      <c r="BF362" s="217">
        <f>IF(N362="snížená",J362,0)</f>
        <v>0</v>
      </c>
      <c r="BG362" s="217">
        <f>IF(N362="zákl. přenesená",J362,0)</f>
        <v>0</v>
      </c>
      <c r="BH362" s="217">
        <f>IF(N362="sníž. přenesená",J362,0)</f>
        <v>0</v>
      </c>
      <c r="BI362" s="217">
        <f>IF(N362="nulová",J362,0)</f>
        <v>0</v>
      </c>
      <c r="BJ362" s="25" t="s">
        <v>77</v>
      </c>
      <c r="BK362" s="217">
        <f>ROUND(I362*H362,2)</f>
        <v>0</v>
      </c>
      <c r="BL362" s="25" t="s">
        <v>321</v>
      </c>
      <c r="BM362" s="25" t="s">
        <v>2714</v>
      </c>
    </row>
    <row r="363" spans="2:47" s="1" customFormat="1" ht="27">
      <c r="B363" s="42"/>
      <c r="C363" s="64"/>
      <c r="D363" s="218" t="s">
        <v>323</v>
      </c>
      <c r="E363" s="64"/>
      <c r="F363" s="219" t="s">
        <v>2715</v>
      </c>
      <c r="G363" s="64"/>
      <c r="H363" s="64"/>
      <c r="I363" s="175"/>
      <c r="J363" s="64"/>
      <c r="K363" s="64"/>
      <c r="L363" s="62"/>
      <c r="M363" s="220"/>
      <c r="N363" s="43"/>
      <c r="O363" s="43"/>
      <c r="P363" s="43"/>
      <c r="Q363" s="43"/>
      <c r="R363" s="43"/>
      <c r="S363" s="43"/>
      <c r="T363" s="79"/>
      <c r="AT363" s="25" t="s">
        <v>323</v>
      </c>
      <c r="AU363" s="25" t="s">
        <v>79</v>
      </c>
    </row>
    <row r="364" spans="2:51" s="12" customFormat="1" ht="13.5">
      <c r="B364" s="221"/>
      <c r="C364" s="222"/>
      <c r="D364" s="218" t="s">
        <v>325</v>
      </c>
      <c r="E364" s="223" t="s">
        <v>21</v>
      </c>
      <c r="F364" s="224" t="s">
        <v>2716</v>
      </c>
      <c r="G364" s="222"/>
      <c r="H364" s="225">
        <v>26.77</v>
      </c>
      <c r="I364" s="226"/>
      <c r="J364" s="222"/>
      <c r="K364" s="222"/>
      <c r="L364" s="227"/>
      <c r="M364" s="228"/>
      <c r="N364" s="229"/>
      <c r="O364" s="229"/>
      <c r="P364" s="229"/>
      <c r="Q364" s="229"/>
      <c r="R364" s="229"/>
      <c r="S364" s="229"/>
      <c r="T364" s="230"/>
      <c r="AT364" s="231" t="s">
        <v>325</v>
      </c>
      <c r="AU364" s="231" t="s">
        <v>79</v>
      </c>
      <c r="AV364" s="12" t="s">
        <v>79</v>
      </c>
      <c r="AW364" s="12" t="s">
        <v>34</v>
      </c>
      <c r="AX364" s="12" t="s">
        <v>77</v>
      </c>
      <c r="AY364" s="231" t="s">
        <v>314</v>
      </c>
    </row>
    <row r="365" spans="2:63" s="11" customFormat="1" ht="29.85" customHeight="1">
      <c r="B365" s="190"/>
      <c r="C365" s="191"/>
      <c r="D365" s="192" t="s">
        <v>69</v>
      </c>
      <c r="E365" s="204" t="s">
        <v>2230</v>
      </c>
      <c r="F365" s="204" t="s">
        <v>2231</v>
      </c>
      <c r="G365" s="191"/>
      <c r="H365" s="191"/>
      <c r="I365" s="194"/>
      <c r="J365" s="205">
        <f>BK365</f>
        <v>0</v>
      </c>
      <c r="K365" s="191"/>
      <c r="L365" s="196"/>
      <c r="M365" s="197"/>
      <c r="N365" s="198"/>
      <c r="O365" s="198"/>
      <c r="P365" s="199">
        <f>SUM(P366:P374)</f>
        <v>0</v>
      </c>
      <c r="Q365" s="198"/>
      <c r="R365" s="199">
        <f>SUM(R366:R374)</f>
        <v>0</v>
      </c>
      <c r="S365" s="198"/>
      <c r="T365" s="200">
        <f>SUM(T366:T374)</f>
        <v>0</v>
      </c>
      <c r="AR365" s="201" t="s">
        <v>77</v>
      </c>
      <c r="AT365" s="202" t="s">
        <v>69</v>
      </c>
      <c r="AU365" s="202" t="s">
        <v>77</v>
      </c>
      <c r="AY365" s="201" t="s">
        <v>314</v>
      </c>
      <c r="BK365" s="203">
        <f>SUM(BK366:BK374)</f>
        <v>0</v>
      </c>
    </row>
    <row r="366" spans="2:65" s="1" customFormat="1" ht="23.1" customHeight="1">
      <c r="B366" s="42"/>
      <c r="C366" s="206" t="s">
        <v>845</v>
      </c>
      <c r="D366" s="206" t="s">
        <v>316</v>
      </c>
      <c r="E366" s="207" t="s">
        <v>2232</v>
      </c>
      <c r="F366" s="208" t="s">
        <v>2233</v>
      </c>
      <c r="G366" s="209" t="s">
        <v>394</v>
      </c>
      <c r="H366" s="210">
        <v>96.056</v>
      </c>
      <c r="I366" s="211"/>
      <c r="J366" s="212">
        <f>ROUND(I366*H366,2)</f>
        <v>0</v>
      </c>
      <c r="K366" s="208" t="s">
        <v>320</v>
      </c>
      <c r="L366" s="62"/>
      <c r="M366" s="213" t="s">
        <v>21</v>
      </c>
      <c r="N366" s="214" t="s">
        <v>41</v>
      </c>
      <c r="O366" s="43"/>
      <c r="P366" s="215">
        <f>O366*H366</f>
        <v>0</v>
      </c>
      <c r="Q366" s="215">
        <v>0</v>
      </c>
      <c r="R366" s="215">
        <f>Q366*H366</f>
        <v>0</v>
      </c>
      <c r="S366" s="215">
        <v>0</v>
      </c>
      <c r="T366" s="216">
        <f>S366*H366</f>
        <v>0</v>
      </c>
      <c r="AR366" s="25" t="s">
        <v>321</v>
      </c>
      <c r="AT366" s="25" t="s">
        <v>316</v>
      </c>
      <c r="AU366" s="25" t="s">
        <v>79</v>
      </c>
      <c r="AY366" s="25" t="s">
        <v>314</v>
      </c>
      <c r="BE366" s="217">
        <f>IF(N366="základní",J366,0)</f>
        <v>0</v>
      </c>
      <c r="BF366" s="217">
        <f>IF(N366="snížená",J366,0)</f>
        <v>0</v>
      </c>
      <c r="BG366" s="217">
        <f>IF(N366="zákl. přenesená",J366,0)</f>
        <v>0</v>
      </c>
      <c r="BH366" s="217">
        <f>IF(N366="sníž. přenesená",J366,0)</f>
        <v>0</v>
      </c>
      <c r="BI366" s="217">
        <f>IF(N366="nulová",J366,0)</f>
        <v>0</v>
      </c>
      <c r="BJ366" s="25" t="s">
        <v>77</v>
      </c>
      <c r="BK366" s="217">
        <f>ROUND(I366*H366,2)</f>
        <v>0</v>
      </c>
      <c r="BL366" s="25" t="s">
        <v>321</v>
      </c>
      <c r="BM366" s="25" t="s">
        <v>2717</v>
      </c>
    </row>
    <row r="367" spans="2:47" s="1" customFormat="1" ht="27">
      <c r="B367" s="42"/>
      <c r="C367" s="64"/>
      <c r="D367" s="218" t="s">
        <v>323</v>
      </c>
      <c r="E367" s="64"/>
      <c r="F367" s="219" t="s">
        <v>2235</v>
      </c>
      <c r="G367" s="64"/>
      <c r="H367" s="64"/>
      <c r="I367" s="175"/>
      <c r="J367" s="64"/>
      <c r="K367" s="64"/>
      <c r="L367" s="62"/>
      <c r="M367" s="220"/>
      <c r="N367" s="43"/>
      <c r="O367" s="43"/>
      <c r="P367" s="43"/>
      <c r="Q367" s="43"/>
      <c r="R367" s="43"/>
      <c r="S367" s="43"/>
      <c r="T367" s="79"/>
      <c r="AT367" s="25" t="s">
        <v>323</v>
      </c>
      <c r="AU367" s="25" t="s">
        <v>79</v>
      </c>
    </row>
    <row r="368" spans="2:65" s="1" customFormat="1" ht="23.1" customHeight="1">
      <c r="B368" s="42"/>
      <c r="C368" s="206" t="s">
        <v>850</v>
      </c>
      <c r="D368" s="206" t="s">
        <v>316</v>
      </c>
      <c r="E368" s="207" t="s">
        <v>2236</v>
      </c>
      <c r="F368" s="208" t="s">
        <v>2237</v>
      </c>
      <c r="G368" s="209" t="s">
        <v>394</v>
      </c>
      <c r="H368" s="210">
        <v>96.056</v>
      </c>
      <c r="I368" s="211"/>
      <c r="J368" s="212">
        <f>ROUND(I368*H368,2)</f>
        <v>0</v>
      </c>
      <c r="K368" s="208" t="s">
        <v>320</v>
      </c>
      <c r="L368" s="62"/>
      <c r="M368" s="213" t="s">
        <v>21</v>
      </c>
      <c r="N368" s="214" t="s">
        <v>41</v>
      </c>
      <c r="O368" s="43"/>
      <c r="P368" s="215">
        <f>O368*H368</f>
        <v>0</v>
      </c>
      <c r="Q368" s="215">
        <v>0</v>
      </c>
      <c r="R368" s="215">
        <f>Q368*H368</f>
        <v>0</v>
      </c>
      <c r="S368" s="215">
        <v>0</v>
      </c>
      <c r="T368" s="216">
        <f>S368*H368</f>
        <v>0</v>
      </c>
      <c r="AR368" s="25" t="s">
        <v>321</v>
      </c>
      <c r="AT368" s="25" t="s">
        <v>316</v>
      </c>
      <c r="AU368" s="25" t="s">
        <v>79</v>
      </c>
      <c r="AY368" s="25" t="s">
        <v>314</v>
      </c>
      <c r="BE368" s="217">
        <f>IF(N368="základní",J368,0)</f>
        <v>0</v>
      </c>
      <c r="BF368" s="217">
        <f>IF(N368="snížená",J368,0)</f>
        <v>0</v>
      </c>
      <c r="BG368" s="217">
        <f>IF(N368="zákl. přenesená",J368,0)</f>
        <v>0</v>
      </c>
      <c r="BH368" s="217">
        <f>IF(N368="sníž. přenesená",J368,0)</f>
        <v>0</v>
      </c>
      <c r="BI368" s="217">
        <f>IF(N368="nulová",J368,0)</f>
        <v>0</v>
      </c>
      <c r="BJ368" s="25" t="s">
        <v>77</v>
      </c>
      <c r="BK368" s="217">
        <f>ROUND(I368*H368,2)</f>
        <v>0</v>
      </c>
      <c r="BL368" s="25" t="s">
        <v>321</v>
      </c>
      <c r="BM368" s="25" t="s">
        <v>2718</v>
      </c>
    </row>
    <row r="369" spans="2:47" s="1" customFormat="1" ht="27">
      <c r="B369" s="42"/>
      <c r="C369" s="64"/>
      <c r="D369" s="218" t="s">
        <v>323</v>
      </c>
      <c r="E369" s="64"/>
      <c r="F369" s="219" t="s">
        <v>2239</v>
      </c>
      <c r="G369" s="64"/>
      <c r="H369" s="64"/>
      <c r="I369" s="175"/>
      <c r="J369" s="64"/>
      <c r="K369" s="64"/>
      <c r="L369" s="62"/>
      <c r="M369" s="220"/>
      <c r="N369" s="43"/>
      <c r="O369" s="43"/>
      <c r="P369" s="43"/>
      <c r="Q369" s="43"/>
      <c r="R369" s="43"/>
      <c r="S369" s="43"/>
      <c r="T369" s="79"/>
      <c r="AT369" s="25" t="s">
        <v>323</v>
      </c>
      <c r="AU369" s="25" t="s">
        <v>79</v>
      </c>
    </row>
    <row r="370" spans="2:65" s="1" customFormat="1" ht="23.1" customHeight="1">
      <c r="B370" s="42"/>
      <c r="C370" s="206" t="s">
        <v>855</v>
      </c>
      <c r="D370" s="206" t="s">
        <v>316</v>
      </c>
      <c r="E370" s="207" t="s">
        <v>2240</v>
      </c>
      <c r="F370" s="208" t="s">
        <v>2241</v>
      </c>
      <c r="G370" s="209" t="s">
        <v>394</v>
      </c>
      <c r="H370" s="210">
        <v>864.504</v>
      </c>
      <c r="I370" s="211"/>
      <c r="J370" s="212">
        <f>ROUND(I370*H370,2)</f>
        <v>0</v>
      </c>
      <c r="K370" s="208" t="s">
        <v>320</v>
      </c>
      <c r="L370" s="62"/>
      <c r="M370" s="213" t="s">
        <v>21</v>
      </c>
      <c r="N370" s="214" t="s">
        <v>41</v>
      </c>
      <c r="O370" s="43"/>
      <c r="P370" s="215">
        <f>O370*H370</f>
        <v>0</v>
      </c>
      <c r="Q370" s="215">
        <v>0</v>
      </c>
      <c r="R370" s="215">
        <f>Q370*H370</f>
        <v>0</v>
      </c>
      <c r="S370" s="215">
        <v>0</v>
      </c>
      <c r="T370" s="216">
        <f>S370*H370</f>
        <v>0</v>
      </c>
      <c r="AR370" s="25" t="s">
        <v>321</v>
      </c>
      <c r="AT370" s="25" t="s">
        <v>316</v>
      </c>
      <c r="AU370" s="25" t="s">
        <v>79</v>
      </c>
      <c r="AY370" s="25" t="s">
        <v>314</v>
      </c>
      <c r="BE370" s="217">
        <f>IF(N370="základní",J370,0)</f>
        <v>0</v>
      </c>
      <c r="BF370" s="217">
        <f>IF(N370="snížená",J370,0)</f>
        <v>0</v>
      </c>
      <c r="BG370" s="217">
        <f>IF(N370="zákl. přenesená",J370,0)</f>
        <v>0</v>
      </c>
      <c r="BH370" s="217">
        <f>IF(N370="sníž. přenesená",J370,0)</f>
        <v>0</v>
      </c>
      <c r="BI370" s="217">
        <f>IF(N370="nulová",J370,0)</f>
        <v>0</v>
      </c>
      <c r="BJ370" s="25" t="s">
        <v>77</v>
      </c>
      <c r="BK370" s="217">
        <f>ROUND(I370*H370,2)</f>
        <v>0</v>
      </c>
      <c r="BL370" s="25" t="s">
        <v>321</v>
      </c>
      <c r="BM370" s="25" t="s">
        <v>2719</v>
      </c>
    </row>
    <row r="371" spans="2:47" s="1" customFormat="1" ht="27">
      <c r="B371" s="42"/>
      <c r="C371" s="64"/>
      <c r="D371" s="218" t="s">
        <v>323</v>
      </c>
      <c r="E371" s="64"/>
      <c r="F371" s="219" t="s">
        <v>2243</v>
      </c>
      <c r="G371" s="64"/>
      <c r="H371" s="64"/>
      <c r="I371" s="175"/>
      <c r="J371" s="64"/>
      <c r="K371" s="64"/>
      <c r="L371" s="62"/>
      <c r="M371" s="220"/>
      <c r="N371" s="43"/>
      <c r="O371" s="43"/>
      <c r="P371" s="43"/>
      <c r="Q371" s="43"/>
      <c r="R371" s="43"/>
      <c r="S371" s="43"/>
      <c r="T371" s="79"/>
      <c r="AT371" s="25" t="s">
        <v>323</v>
      </c>
      <c r="AU371" s="25" t="s">
        <v>79</v>
      </c>
    </row>
    <row r="372" spans="2:51" s="12" customFormat="1" ht="13.5">
      <c r="B372" s="221"/>
      <c r="C372" s="222"/>
      <c r="D372" s="218" t="s">
        <v>325</v>
      </c>
      <c r="E372" s="222"/>
      <c r="F372" s="224" t="s">
        <v>2720</v>
      </c>
      <c r="G372" s="222"/>
      <c r="H372" s="225">
        <v>864.504</v>
      </c>
      <c r="I372" s="226"/>
      <c r="J372" s="222"/>
      <c r="K372" s="222"/>
      <c r="L372" s="227"/>
      <c r="M372" s="228"/>
      <c r="N372" s="229"/>
      <c r="O372" s="229"/>
      <c r="P372" s="229"/>
      <c r="Q372" s="229"/>
      <c r="R372" s="229"/>
      <c r="S372" s="229"/>
      <c r="T372" s="230"/>
      <c r="AT372" s="231" t="s">
        <v>325</v>
      </c>
      <c r="AU372" s="231" t="s">
        <v>79</v>
      </c>
      <c r="AV372" s="12" t="s">
        <v>79</v>
      </c>
      <c r="AW372" s="12" t="s">
        <v>6</v>
      </c>
      <c r="AX372" s="12" t="s">
        <v>77</v>
      </c>
      <c r="AY372" s="231" t="s">
        <v>314</v>
      </c>
    </row>
    <row r="373" spans="2:65" s="1" customFormat="1" ht="23.1" customHeight="1">
      <c r="B373" s="42"/>
      <c r="C373" s="206" t="s">
        <v>859</v>
      </c>
      <c r="D373" s="206" t="s">
        <v>316</v>
      </c>
      <c r="E373" s="207" t="s">
        <v>2721</v>
      </c>
      <c r="F373" s="208" t="s">
        <v>2722</v>
      </c>
      <c r="G373" s="209" t="s">
        <v>394</v>
      </c>
      <c r="H373" s="210">
        <v>96.056</v>
      </c>
      <c r="I373" s="211"/>
      <c r="J373" s="212">
        <f>ROUND(I373*H373,2)</f>
        <v>0</v>
      </c>
      <c r="K373" s="208" t="s">
        <v>320</v>
      </c>
      <c r="L373" s="62"/>
      <c r="M373" s="213" t="s">
        <v>21</v>
      </c>
      <c r="N373" s="214" t="s">
        <v>41</v>
      </c>
      <c r="O373" s="43"/>
      <c r="P373" s="215">
        <f>O373*H373</f>
        <v>0</v>
      </c>
      <c r="Q373" s="215">
        <v>0</v>
      </c>
      <c r="R373" s="215">
        <f>Q373*H373</f>
        <v>0</v>
      </c>
      <c r="S373" s="215">
        <v>0</v>
      </c>
      <c r="T373" s="216">
        <f>S373*H373</f>
        <v>0</v>
      </c>
      <c r="AR373" s="25" t="s">
        <v>321</v>
      </c>
      <c r="AT373" s="25" t="s">
        <v>316</v>
      </c>
      <c r="AU373" s="25" t="s">
        <v>79</v>
      </c>
      <c r="AY373" s="25" t="s">
        <v>314</v>
      </c>
      <c r="BE373" s="217">
        <f>IF(N373="základní",J373,0)</f>
        <v>0</v>
      </c>
      <c r="BF373" s="217">
        <f>IF(N373="snížená",J373,0)</f>
        <v>0</v>
      </c>
      <c r="BG373" s="217">
        <f>IF(N373="zákl. přenesená",J373,0)</f>
        <v>0</v>
      </c>
      <c r="BH373" s="217">
        <f>IF(N373="sníž. přenesená",J373,0)</f>
        <v>0</v>
      </c>
      <c r="BI373" s="217">
        <f>IF(N373="nulová",J373,0)</f>
        <v>0</v>
      </c>
      <c r="BJ373" s="25" t="s">
        <v>77</v>
      </c>
      <c r="BK373" s="217">
        <f>ROUND(I373*H373,2)</f>
        <v>0</v>
      </c>
      <c r="BL373" s="25" t="s">
        <v>321</v>
      </c>
      <c r="BM373" s="25" t="s">
        <v>2723</v>
      </c>
    </row>
    <row r="374" spans="2:47" s="1" customFormat="1" ht="13.5">
      <c r="B374" s="42"/>
      <c r="C374" s="64"/>
      <c r="D374" s="218" t="s">
        <v>323</v>
      </c>
      <c r="E374" s="64"/>
      <c r="F374" s="219" t="s">
        <v>2724</v>
      </c>
      <c r="G374" s="64"/>
      <c r="H374" s="64"/>
      <c r="I374" s="175"/>
      <c r="J374" s="64"/>
      <c r="K374" s="64"/>
      <c r="L374" s="62"/>
      <c r="M374" s="220"/>
      <c r="N374" s="43"/>
      <c r="O374" s="43"/>
      <c r="P374" s="43"/>
      <c r="Q374" s="43"/>
      <c r="R374" s="43"/>
      <c r="S374" s="43"/>
      <c r="T374" s="79"/>
      <c r="AT374" s="25" t="s">
        <v>323</v>
      </c>
      <c r="AU374" s="25" t="s">
        <v>79</v>
      </c>
    </row>
    <row r="375" spans="2:63" s="11" customFormat="1" ht="29.85" customHeight="1">
      <c r="B375" s="190"/>
      <c r="C375" s="191"/>
      <c r="D375" s="192" t="s">
        <v>69</v>
      </c>
      <c r="E375" s="204" t="s">
        <v>863</v>
      </c>
      <c r="F375" s="204" t="s">
        <v>864</v>
      </c>
      <c r="G375" s="191"/>
      <c r="H375" s="191"/>
      <c r="I375" s="194"/>
      <c r="J375" s="205">
        <f>BK375</f>
        <v>0</v>
      </c>
      <c r="K375" s="191"/>
      <c r="L375" s="196"/>
      <c r="M375" s="197"/>
      <c r="N375" s="198"/>
      <c r="O375" s="198"/>
      <c r="P375" s="199">
        <f>SUM(P376:P377)</f>
        <v>0</v>
      </c>
      <c r="Q375" s="198"/>
      <c r="R375" s="199">
        <f>SUM(R376:R377)</f>
        <v>0</v>
      </c>
      <c r="S375" s="198"/>
      <c r="T375" s="200">
        <f>SUM(T376:T377)</f>
        <v>0</v>
      </c>
      <c r="AR375" s="201" t="s">
        <v>77</v>
      </c>
      <c r="AT375" s="202" t="s">
        <v>69</v>
      </c>
      <c r="AU375" s="202" t="s">
        <v>77</v>
      </c>
      <c r="AY375" s="201" t="s">
        <v>314</v>
      </c>
      <c r="BK375" s="203">
        <f>SUM(BK376:BK377)</f>
        <v>0</v>
      </c>
    </row>
    <row r="376" spans="2:65" s="1" customFormat="1" ht="14.45" customHeight="1">
      <c r="B376" s="42"/>
      <c r="C376" s="206" t="s">
        <v>865</v>
      </c>
      <c r="D376" s="206" t="s">
        <v>316</v>
      </c>
      <c r="E376" s="207" t="s">
        <v>2725</v>
      </c>
      <c r="F376" s="208" t="s">
        <v>2726</v>
      </c>
      <c r="G376" s="209" t="s">
        <v>394</v>
      </c>
      <c r="H376" s="210">
        <v>65.553</v>
      </c>
      <c r="I376" s="211"/>
      <c r="J376" s="212">
        <f>ROUND(I376*H376,2)</f>
        <v>0</v>
      </c>
      <c r="K376" s="208" t="s">
        <v>320</v>
      </c>
      <c r="L376" s="62"/>
      <c r="M376" s="213" t="s">
        <v>21</v>
      </c>
      <c r="N376" s="214" t="s">
        <v>41</v>
      </c>
      <c r="O376" s="43"/>
      <c r="P376" s="215">
        <f>O376*H376</f>
        <v>0</v>
      </c>
      <c r="Q376" s="215">
        <v>0</v>
      </c>
      <c r="R376" s="215">
        <f>Q376*H376</f>
        <v>0</v>
      </c>
      <c r="S376" s="215">
        <v>0</v>
      </c>
      <c r="T376" s="216">
        <f>S376*H376</f>
        <v>0</v>
      </c>
      <c r="AR376" s="25" t="s">
        <v>321</v>
      </c>
      <c r="AT376" s="25" t="s">
        <v>316</v>
      </c>
      <c r="AU376" s="25" t="s">
        <v>79</v>
      </c>
      <c r="AY376" s="25" t="s">
        <v>314</v>
      </c>
      <c r="BE376" s="217">
        <f>IF(N376="základní",J376,0)</f>
        <v>0</v>
      </c>
      <c r="BF376" s="217">
        <f>IF(N376="snížená",J376,0)</f>
        <v>0</v>
      </c>
      <c r="BG376" s="217">
        <f>IF(N376="zákl. přenesená",J376,0)</f>
        <v>0</v>
      </c>
      <c r="BH376" s="217">
        <f>IF(N376="sníž. přenesená",J376,0)</f>
        <v>0</v>
      </c>
      <c r="BI376" s="217">
        <f>IF(N376="nulová",J376,0)</f>
        <v>0</v>
      </c>
      <c r="BJ376" s="25" t="s">
        <v>77</v>
      </c>
      <c r="BK376" s="217">
        <f>ROUND(I376*H376,2)</f>
        <v>0</v>
      </c>
      <c r="BL376" s="25" t="s">
        <v>321</v>
      </c>
      <c r="BM376" s="25" t="s">
        <v>2727</v>
      </c>
    </row>
    <row r="377" spans="2:47" s="1" customFormat="1" ht="40.5">
      <c r="B377" s="42"/>
      <c r="C377" s="64"/>
      <c r="D377" s="218" t="s">
        <v>323</v>
      </c>
      <c r="E377" s="64"/>
      <c r="F377" s="219" t="s">
        <v>2728</v>
      </c>
      <c r="G377" s="64"/>
      <c r="H377" s="64"/>
      <c r="I377" s="175"/>
      <c r="J377" s="64"/>
      <c r="K377" s="64"/>
      <c r="L377" s="62"/>
      <c r="M377" s="220"/>
      <c r="N377" s="43"/>
      <c r="O377" s="43"/>
      <c r="P377" s="43"/>
      <c r="Q377" s="43"/>
      <c r="R377" s="43"/>
      <c r="S377" s="43"/>
      <c r="T377" s="79"/>
      <c r="AT377" s="25" t="s">
        <v>323</v>
      </c>
      <c r="AU377" s="25" t="s">
        <v>79</v>
      </c>
    </row>
    <row r="378" spans="2:63" s="11" customFormat="1" ht="37.35" customHeight="1">
      <c r="B378" s="190"/>
      <c r="C378" s="191"/>
      <c r="D378" s="192" t="s">
        <v>69</v>
      </c>
      <c r="E378" s="193" t="s">
        <v>870</v>
      </c>
      <c r="F378" s="193" t="s">
        <v>871</v>
      </c>
      <c r="G378" s="191"/>
      <c r="H378" s="191"/>
      <c r="I378" s="194"/>
      <c r="J378" s="195">
        <f>BK378</f>
        <v>0</v>
      </c>
      <c r="K378" s="191"/>
      <c r="L378" s="196"/>
      <c r="M378" s="197"/>
      <c r="N378" s="198"/>
      <c r="O378" s="198"/>
      <c r="P378" s="199">
        <f>P379+P400+P427+P448+P455+P464+P479+P537+P557</f>
        <v>0</v>
      </c>
      <c r="Q378" s="198"/>
      <c r="R378" s="199">
        <f>R379+R400+R427+R448+R455+R464+R479+R537+R557</f>
        <v>8.965700940000001</v>
      </c>
      <c r="S378" s="198"/>
      <c r="T378" s="200">
        <f>T379+T400+T427+T448+T455+T464+T479+T537+T557</f>
        <v>6.0036498</v>
      </c>
      <c r="AR378" s="201" t="s">
        <v>79</v>
      </c>
      <c r="AT378" s="202" t="s">
        <v>69</v>
      </c>
      <c r="AU378" s="202" t="s">
        <v>70</v>
      </c>
      <c r="AY378" s="201" t="s">
        <v>314</v>
      </c>
      <c r="BK378" s="203">
        <f>BK379+BK400+BK427+BK448+BK455+BK464+BK479+BK537+BK557</f>
        <v>0</v>
      </c>
    </row>
    <row r="379" spans="2:63" s="11" customFormat="1" ht="19.9" customHeight="1">
      <c r="B379" s="190"/>
      <c r="C379" s="191"/>
      <c r="D379" s="192" t="s">
        <v>69</v>
      </c>
      <c r="E379" s="204" t="s">
        <v>872</v>
      </c>
      <c r="F379" s="204" t="s">
        <v>873</v>
      </c>
      <c r="G379" s="191"/>
      <c r="H379" s="191"/>
      <c r="I379" s="194"/>
      <c r="J379" s="205">
        <f>BK379</f>
        <v>0</v>
      </c>
      <c r="K379" s="191"/>
      <c r="L379" s="196"/>
      <c r="M379" s="197"/>
      <c r="N379" s="198"/>
      <c r="O379" s="198"/>
      <c r="P379" s="199">
        <f>SUM(P380:P399)</f>
        <v>0</v>
      </c>
      <c r="Q379" s="198"/>
      <c r="R379" s="199">
        <f>SUM(R380:R399)</f>
        <v>0.5146829399999999</v>
      </c>
      <c r="S379" s="198"/>
      <c r="T379" s="200">
        <f>SUM(T380:T399)</f>
        <v>0</v>
      </c>
      <c r="AR379" s="201" t="s">
        <v>79</v>
      </c>
      <c r="AT379" s="202" t="s">
        <v>69</v>
      </c>
      <c r="AU379" s="202" t="s">
        <v>77</v>
      </c>
      <c r="AY379" s="201" t="s">
        <v>314</v>
      </c>
      <c r="BK379" s="203">
        <f>SUM(BK380:BK399)</f>
        <v>0</v>
      </c>
    </row>
    <row r="380" spans="2:65" s="1" customFormat="1" ht="23.1" customHeight="1">
      <c r="B380" s="42"/>
      <c r="C380" s="206" t="s">
        <v>874</v>
      </c>
      <c r="D380" s="206" t="s">
        <v>316</v>
      </c>
      <c r="E380" s="207" t="s">
        <v>2729</v>
      </c>
      <c r="F380" s="208" t="s">
        <v>2730</v>
      </c>
      <c r="G380" s="209" t="s">
        <v>349</v>
      </c>
      <c r="H380" s="210">
        <v>53.922</v>
      </c>
      <c r="I380" s="211"/>
      <c r="J380" s="212">
        <f>ROUND(I380*H380,2)</f>
        <v>0</v>
      </c>
      <c r="K380" s="208" t="s">
        <v>320</v>
      </c>
      <c r="L380" s="62"/>
      <c r="M380" s="213" t="s">
        <v>21</v>
      </c>
      <c r="N380" s="214" t="s">
        <v>41</v>
      </c>
      <c r="O380" s="43"/>
      <c r="P380" s="215">
        <f>O380*H380</f>
        <v>0</v>
      </c>
      <c r="Q380" s="215">
        <v>0.00077</v>
      </c>
      <c r="R380" s="215">
        <f>Q380*H380</f>
        <v>0.04151994</v>
      </c>
      <c r="S380" s="215">
        <v>0</v>
      </c>
      <c r="T380" s="216">
        <f>S380*H380</f>
        <v>0</v>
      </c>
      <c r="AR380" s="25" t="s">
        <v>414</v>
      </c>
      <c r="AT380" s="25" t="s">
        <v>316</v>
      </c>
      <c r="AU380" s="25" t="s">
        <v>79</v>
      </c>
      <c r="AY380" s="25" t="s">
        <v>314</v>
      </c>
      <c r="BE380" s="217">
        <f>IF(N380="základní",J380,0)</f>
        <v>0</v>
      </c>
      <c r="BF380" s="217">
        <f>IF(N380="snížená",J380,0)</f>
        <v>0</v>
      </c>
      <c r="BG380" s="217">
        <f>IF(N380="zákl. přenesená",J380,0)</f>
        <v>0</v>
      </c>
      <c r="BH380" s="217">
        <f>IF(N380="sníž. přenesená",J380,0)</f>
        <v>0</v>
      </c>
      <c r="BI380" s="217">
        <f>IF(N380="nulová",J380,0)</f>
        <v>0</v>
      </c>
      <c r="BJ380" s="25" t="s">
        <v>77</v>
      </c>
      <c r="BK380" s="217">
        <f>ROUND(I380*H380,2)</f>
        <v>0</v>
      </c>
      <c r="BL380" s="25" t="s">
        <v>414</v>
      </c>
      <c r="BM380" s="25" t="s">
        <v>2731</v>
      </c>
    </row>
    <row r="381" spans="2:47" s="1" customFormat="1" ht="27">
      <c r="B381" s="42"/>
      <c r="C381" s="64"/>
      <c r="D381" s="218" t="s">
        <v>323</v>
      </c>
      <c r="E381" s="64"/>
      <c r="F381" s="219" t="s">
        <v>2732</v>
      </c>
      <c r="G381" s="64"/>
      <c r="H381" s="64"/>
      <c r="I381" s="175"/>
      <c r="J381" s="64"/>
      <c r="K381" s="64"/>
      <c r="L381" s="62"/>
      <c r="M381" s="220"/>
      <c r="N381" s="43"/>
      <c r="O381" s="43"/>
      <c r="P381" s="43"/>
      <c r="Q381" s="43"/>
      <c r="R381" s="43"/>
      <c r="S381" s="43"/>
      <c r="T381" s="79"/>
      <c r="AT381" s="25" t="s">
        <v>323</v>
      </c>
      <c r="AU381" s="25" t="s">
        <v>79</v>
      </c>
    </row>
    <row r="382" spans="2:51" s="12" customFormat="1" ht="13.5">
      <c r="B382" s="221"/>
      <c r="C382" s="222"/>
      <c r="D382" s="218" t="s">
        <v>325</v>
      </c>
      <c r="E382" s="223" t="s">
        <v>21</v>
      </c>
      <c r="F382" s="224" t="s">
        <v>207</v>
      </c>
      <c r="G382" s="222"/>
      <c r="H382" s="225">
        <v>53.922</v>
      </c>
      <c r="I382" s="226"/>
      <c r="J382" s="222"/>
      <c r="K382" s="222"/>
      <c r="L382" s="227"/>
      <c r="M382" s="228"/>
      <c r="N382" s="229"/>
      <c r="O382" s="229"/>
      <c r="P382" s="229"/>
      <c r="Q382" s="229"/>
      <c r="R382" s="229"/>
      <c r="S382" s="229"/>
      <c r="T382" s="230"/>
      <c r="AT382" s="231" t="s">
        <v>325</v>
      </c>
      <c r="AU382" s="231" t="s">
        <v>79</v>
      </c>
      <c r="AV382" s="12" t="s">
        <v>79</v>
      </c>
      <c r="AW382" s="12" t="s">
        <v>34</v>
      </c>
      <c r="AX382" s="12" t="s">
        <v>77</v>
      </c>
      <c r="AY382" s="231" t="s">
        <v>314</v>
      </c>
    </row>
    <row r="383" spans="2:65" s="1" customFormat="1" ht="23.1" customHeight="1">
      <c r="B383" s="42"/>
      <c r="C383" s="206" t="s">
        <v>878</v>
      </c>
      <c r="D383" s="206" t="s">
        <v>316</v>
      </c>
      <c r="E383" s="207" t="s">
        <v>2733</v>
      </c>
      <c r="F383" s="208" t="s">
        <v>2734</v>
      </c>
      <c r="G383" s="209" t="s">
        <v>349</v>
      </c>
      <c r="H383" s="210">
        <v>88.86</v>
      </c>
      <c r="I383" s="211"/>
      <c r="J383" s="212">
        <f>ROUND(I383*H383,2)</f>
        <v>0</v>
      </c>
      <c r="K383" s="208" t="s">
        <v>320</v>
      </c>
      <c r="L383" s="62"/>
      <c r="M383" s="213" t="s">
        <v>21</v>
      </c>
      <c r="N383" s="214" t="s">
        <v>41</v>
      </c>
      <c r="O383" s="43"/>
      <c r="P383" s="215">
        <f>O383*H383</f>
        <v>0</v>
      </c>
      <c r="Q383" s="215">
        <v>0.00077</v>
      </c>
      <c r="R383" s="215">
        <f>Q383*H383</f>
        <v>0.0684222</v>
      </c>
      <c r="S383" s="215">
        <v>0</v>
      </c>
      <c r="T383" s="216">
        <f>S383*H383</f>
        <v>0</v>
      </c>
      <c r="AR383" s="25" t="s">
        <v>414</v>
      </c>
      <c r="AT383" s="25" t="s">
        <v>316</v>
      </c>
      <c r="AU383" s="25" t="s">
        <v>79</v>
      </c>
      <c r="AY383" s="25" t="s">
        <v>314</v>
      </c>
      <c r="BE383" s="217">
        <f>IF(N383="základní",J383,0)</f>
        <v>0</v>
      </c>
      <c r="BF383" s="217">
        <f>IF(N383="snížená",J383,0)</f>
        <v>0</v>
      </c>
      <c r="BG383" s="217">
        <f>IF(N383="zákl. přenesená",J383,0)</f>
        <v>0</v>
      </c>
      <c r="BH383" s="217">
        <f>IF(N383="sníž. přenesená",J383,0)</f>
        <v>0</v>
      </c>
      <c r="BI383" s="217">
        <f>IF(N383="nulová",J383,0)</f>
        <v>0</v>
      </c>
      <c r="BJ383" s="25" t="s">
        <v>77</v>
      </c>
      <c r="BK383" s="217">
        <f>ROUND(I383*H383,2)</f>
        <v>0</v>
      </c>
      <c r="BL383" s="25" t="s">
        <v>414</v>
      </c>
      <c r="BM383" s="25" t="s">
        <v>2735</v>
      </c>
    </row>
    <row r="384" spans="2:47" s="1" customFormat="1" ht="27">
      <c r="B384" s="42"/>
      <c r="C384" s="64"/>
      <c r="D384" s="218" t="s">
        <v>323</v>
      </c>
      <c r="E384" s="64"/>
      <c r="F384" s="219" t="s">
        <v>2736</v>
      </c>
      <c r="G384" s="64"/>
      <c r="H384" s="64"/>
      <c r="I384" s="175"/>
      <c r="J384" s="64"/>
      <c r="K384" s="64"/>
      <c r="L384" s="62"/>
      <c r="M384" s="220"/>
      <c r="N384" s="43"/>
      <c r="O384" s="43"/>
      <c r="P384" s="43"/>
      <c r="Q384" s="43"/>
      <c r="R384" s="43"/>
      <c r="S384" s="43"/>
      <c r="T384" s="79"/>
      <c r="AT384" s="25" t="s">
        <v>323</v>
      </c>
      <c r="AU384" s="25" t="s">
        <v>79</v>
      </c>
    </row>
    <row r="385" spans="2:51" s="12" customFormat="1" ht="13.5">
      <c r="B385" s="221"/>
      <c r="C385" s="222"/>
      <c r="D385" s="218" t="s">
        <v>325</v>
      </c>
      <c r="E385" s="223" t="s">
        <v>21</v>
      </c>
      <c r="F385" s="224" t="s">
        <v>209</v>
      </c>
      <c r="G385" s="222"/>
      <c r="H385" s="225">
        <v>88.86</v>
      </c>
      <c r="I385" s="226"/>
      <c r="J385" s="222"/>
      <c r="K385" s="222"/>
      <c r="L385" s="227"/>
      <c r="M385" s="228"/>
      <c r="N385" s="229"/>
      <c r="O385" s="229"/>
      <c r="P385" s="229"/>
      <c r="Q385" s="229"/>
      <c r="R385" s="229"/>
      <c r="S385" s="229"/>
      <c r="T385" s="230"/>
      <c r="AT385" s="231" t="s">
        <v>325</v>
      </c>
      <c r="AU385" s="231" t="s">
        <v>79</v>
      </c>
      <c r="AV385" s="12" t="s">
        <v>79</v>
      </c>
      <c r="AW385" s="12" t="s">
        <v>34</v>
      </c>
      <c r="AX385" s="12" t="s">
        <v>77</v>
      </c>
      <c r="AY385" s="231" t="s">
        <v>314</v>
      </c>
    </row>
    <row r="386" spans="2:65" s="1" customFormat="1" ht="23.1" customHeight="1">
      <c r="B386" s="42"/>
      <c r="C386" s="243" t="s">
        <v>884</v>
      </c>
      <c r="D386" s="243" t="s">
        <v>427</v>
      </c>
      <c r="E386" s="244" t="s">
        <v>2737</v>
      </c>
      <c r="F386" s="245" t="s">
        <v>2738</v>
      </c>
      <c r="G386" s="246" t="s">
        <v>349</v>
      </c>
      <c r="H386" s="247">
        <v>168.642</v>
      </c>
      <c r="I386" s="248"/>
      <c r="J386" s="249">
        <f>ROUND(I386*H386,2)</f>
        <v>0</v>
      </c>
      <c r="K386" s="245" t="s">
        <v>21</v>
      </c>
      <c r="L386" s="250"/>
      <c r="M386" s="251" t="s">
        <v>21</v>
      </c>
      <c r="N386" s="252" t="s">
        <v>41</v>
      </c>
      <c r="O386" s="43"/>
      <c r="P386" s="215">
        <f>O386*H386</f>
        <v>0</v>
      </c>
      <c r="Q386" s="215">
        <v>0.0019</v>
      </c>
      <c r="R386" s="215">
        <f>Q386*H386</f>
        <v>0.3204198</v>
      </c>
      <c r="S386" s="215">
        <v>0</v>
      </c>
      <c r="T386" s="216">
        <f>S386*H386</f>
        <v>0</v>
      </c>
      <c r="AR386" s="25" t="s">
        <v>510</v>
      </c>
      <c r="AT386" s="25" t="s">
        <v>427</v>
      </c>
      <c r="AU386" s="25" t="s">
        <v>79</v>
      </c>
      <c r="AY386" s="25" t="s">
        <v>314</v>
      </c>
      <c r="BE386" s="217">
        <f>IF(N386="základní",J386,0)</f>
        <v>0</v>
      </c>
      <c r="BF386" s="217">
        <f>IF(N386="snížená",J386,0)</f>
        <v>0</v>
      </c>
      <c r="BG386" s="217">
        <f>IF(N386="zákl. přenesená",J386,0)</f>
        <v>0</v>
      </c>
      <c r="BH386" s="217">
        <f>IF(N386="sníž. přenesená",J386,0)</f>
        <v>0</v>
      </c>
      <c r="BI386" s="217">
        <f>IF(N386="nulová",J386,0)</f>
        <v>0</v>
      </c>
      <c r="BJ386" s="25" t="s">
        <v>77</v>
      </c>
      <c r="BK386" s="217">
        <f>ROUND(I386*H386,2)</f>
        <v>0</v>
      </c>
      <c r="BL386" s="25" t="s">
        <v>414</v>
      </c>
      <c r="BM386" s="25" t="s">
        <v>2739</v>
      </c>
    </row>
    <row r="387" spans="2:47" s="1" customFormat="1" ht="13.5">
      <c r="B387" s="42"/>
      <c r="C387" s="64"/>
      <c r="D387" s="218" t="s">
        <v>323</v>
      </c>
      <c r="E387" s="64"/>
      <c r="F387" s="219" t="s">
        <v>2738</v>
      </c>
      <c r="G387" s="64"/>
      <c r="H387" s="64"/>
      <c r="I387" s="175"/>
      <c r="J387" s="64"/>
      <c r="K387" s="64"/>
      <c r="L387" s="62"/>
      <c r="M387" s="220"/>
      <c r="N387" s="43"/>
      <c r="O387" s="43"/>
      <c r="P387" s="43"/>
      <c r="Q387" s="43"/>
      <c r="R387" s="43"/>
      <c r="S387" s="43"/>
      <c r="T387" s="79"/>
      <c r="AT387" s="25" t="s">
        <v>323</v>
      </c>
      <c r="AU387" s="25" t="s">
        <v>79</v>
      </c>
    </row>
    <row r="388" spans="2:51" s="12" customFormat="1" ht="13.5">
      <c r="B388" s="221"/>
      <c r="C388" s="222"/>
      <c r="D388" s="218" t="s">
        <v>325</v>
      </c>
      <c r="E388" s="223" t="s">
        <v>21</v>
      </c>
      <c r="F388" s="224" t="s">
        <v>2740</v>
      </c>
      <c r="G388" s="222"/>
      <c r="H388" s="225">
        <v>168.642</v>
      </c>
      <c r="I388" s="226"/>
      <c r="J388" s="222"/>
      <c r="K388" s="222"/>
      <c r="L388" s="227"/>
      <c r="M388" s="228"/>
      <c r="N388" s="229"/>
      <c r="O388" s="229"/>
      <c r="P388" s="229"/>
      <c r="Q388" s="229"/>
      <c r="R388" s="229"/>
      <c r="S388" s="229"/>
      <c r="T388" s="230"/>
      <c r="AT388" s="231" t="s">
        <v>325</v>
      </c>
      <c r="AU388" s="231" t="s">
        <v>79</v>
      </c>
      <c r="AV388" s="12" t="s">
        <v>79</v>
      </c>
      <c r="AW388" s="12" t="s">
        <v>34</v>
      </c>
      <c r="AX388" s="12" t="s">
        <v>77</v>
      </c>
      <c r="AY388" s="231" t="s">
        <v>314</v>
      </c>
    </row>
    <row r="389" spans="2:65" s="1" customFormat="1" ht="23.1" customHeight="1">
      <c r="B389" s="42"/>
      <c r="C389" s="206" t="s">
        <v>896</v>
      </c>
      <c r="D389" s="206" t="s">
        <v>316</v>
      </c>
      <c r="E389" s="207" t="s">
        <v>2741</v>
      </c>
      <c r="F389" s="208" t="s">
        <v>2742</v>
      </c>
      <c r="G389" s="209" t="s">
        <v>349</v>
      </c>
      <c r="H389" s="210">
        <v>53.922</v>
      </c>
      <c r="I389" s="211"/>
      <c r="J389" s="212">
        <f>ROUND(I389*H389,2)</f>
        <v>0</v>
      </c>
      <c r="K389" s="208" t="s">
        <v>21</v>
      </c>
      <c r="L389" s="62"/>
      <c r="M389" s="213" t="s">
        <v>21</v>
      </c>
      <c r="N389" s="214" t="s">
        <v>41</v>
      </c>
      <c r="O389" s="43"/>
      <c r="P389" s="215">
        <f>O389*H389</f>
        <v>0</v>
      </c>
      <c r="Q389" s="215">
        <v>0</v>
      </c>
      <c r="R389" s="215">
        <f>Q389*H389</f>
        <v>0</v>
      </c>
      <c r="S389" s="215">
        <v>0</v>
      </c>
      <c r="T389" s="216">
        <f>S389*H389</f>
        <v>0</v>
      </c>
      <c r="AR389" s="25" t="s">
        <v>414</v>
      </c>
      <c r="AT389" s="25" t="s">
        <v>316</v>
      </c>
      <c r="AU389" s="25" t="s">
        <v>79</v>
      </c>
      <c r="AY389" s="25" t="s">
        <v>314</v>
      </c>
      <c r="BE389" s="217">
        <f>IF(N389="základní",J389,0)</f>
        <v>0</v>
      </c>
      <c r="BF389" s="217">
        <f>IF(N389="snížená",J389,0)</f>
        <v>0</v>
      </c>
      <c r="BG389" s="217">
        <f>IF(N389="zákl. přenesená",J389,0)</f>
        <v>0</v>
      </c>
      <c r="BH389" s="217">
        <f>IF(N389="sníž. přenesená",J389,0)</f>
        <v>0</v>
      </c>
      <c r="BI389" s="217">
        <f>IF(N389="nulová",J389,0)</f>
        <v>0</v>
      </c>
      <c r="BJ389" s="25" t="s">
        <v>77</v>
      </c>
      <c r="BK389" s="217">
        <f>ROUND(I389*H389,2)</f>
        <v>0</v>
      </c>
      <c r="BL389" s="25" t="s">
        <v>414</v>
      </c>
      <c r="BM389" s="25" t="s">
        <v>2743</v>
      </c>
    </row>
    <row r="390" spans="2:47" s="1" customFormat="1" ht="27">
      <c r="B390" s="42"/>
      <c r="C390" s="64"/>
      <c r="D390" s="218" t="s">
        <v>323</v>
      </c>
      <c r="E390" s="64"/>
      <c r="F390" s="219" t="s">
        <v>2742</v>
      </c>
      <c r="G390" s="64"/>
      <c r="H390" s="64"/>
      <c r="I390" s="175"/>
      <c r="J390" s="64"/>
      <c r="K390" s="64"/>
      <c r="L390" s="62"/>
      <c r="M390" s="220"/>
      <c r="N390" s="43"/>
      <c r="O390" s="43"/>
      <c r="P390" s="43"/>
      <c r="Q390" s="43"/>
      <c r="R390" s="43"/>
      <c r="S390" s="43"/>
      <c r="T390" s="79"/>
      <c r="AT390" s="25" t="s">
        <v>323</v>
      </c>
      <c r="AU390" s="25" t="s">
        <v>79</v>
      </c>
    </row>
    <row r="391" spans="2:51" s="12" customFormat="1" ht="13.5">
      <c r="B391" s="221"/>
      <c r="C391" s="222"/>
      <c r="D391" s="218" t="s">
        <v>325</v>
      </c>
      <c r="E391" s="223" t="s">
        <v>207</v>
      </c>
      <c r="F391" s="224" t="s">
        <v>2744</v>
      </c>
      <c r="G391" s="222"/>
      <c r="H391" s="225">
        <v>53.922</v>
      </c>
      <c r="I391" s="226"/>
      <c r="J391" s="222"/>
      <c r="K391" s="222"/>
      <c r="L391" s="227"/>
      <c r="M391" s="228"/>
      <c r="N391" s="229"/>
      <c r="O391" s="229"/>
      <c r="P391" s="229"/>
      <c r="Q391" s="229"/>
      <c r="R391" s="229"/>
      <c r="S391" s="229"/>
      <c r="T391" s="230"/>
      <c r="AT391" s="231" t="s">
        <v>325</v>
      </c>
      <c r="AU391" s="231" t="s">
        <v>79</v>
      </c>
      <c r="AV391" s="12" t="s">
        <v>79</v>
      </c>
      <c r="AW391" s="12" t="s">
        <v>34</v>
      </c>
      <c r="AX391" s="12" t="s">
        <v>77</v>
      </c>
      <c r="AY391" s="231" t="s">
        <v>314</v>
      </c>
    </row>
    <row r="392" spans="2:65" s="1" customFormat="1" ht="23.1" customHeight="1">
      <c r="B392" s="42"/>
      <c r="C392" s="206" t="s">
        <v>901</v>
      </c>
      <c r="D392" s="206" t="s">
        <v>316</v>
      </c>
      <c r="E392" s="207" t="s">
        <v>2745</v>
      </c>
      <c r="F392" s="208" t="s">
        <v>2746</v>
      </c>
      <c r="G392" s="209" t="s">
        <v>349</v>
      </c>
      <c r="H392" s="210">
        <v>88.86</v>
      </c>
      <c r="I392" s="211"/>
      <c r="J392" s="212">
        <f>ROUND(I392*H392,2)</f>
        <v>0</v>
      </c>
      <c r="K392" s="208" t="s">
        <v>320</v>
      </c>
      <c r="L392" s="62"/>
      <c r="M392" s="213" t="s">
        <v>21</v>
      </c>
      <c r="N392" s="214" t="s">
        <v>41</v>
      </c>
      <c r="O392" s="43"/>
      <c r="P392" s="215">
        <f>O392*H392</f>
        <v>0</v>
      </c>
      <c r="Q392" s="215">
        <v>0</v>
      </c>
      <c r="R392" s="215">
        <f>Q392*H392</f>
        <v>0</v>
      </c>
      <c r="S392" s="215">
        <v>0</v>
      </c>
      <c r="T392" s="216">
        <f>S392*H392</f>
        <v>0</v>
      </c>
      <c r="AR392" s="25" t="s">
        <v>414</v>
      </c>
      <c r="AT392" s="25" t="s">
        <v>316</v>
      </c>
      <c r="AU392" s="25" t="s">
        <v>79</v>
      </c>
      <c r="AY392" s="25" t="s">
        <v>314</v>
      </c>
      <c r="BE392" s="217">
        <f>IF(N392="základní",J392,0)</f>
        <v>0</v>
      </c>
      <c r="BF392" s="217">
        <f>IF(N392="snížená",J392,0)</f>
        <v>0</v>
      </c>
      <c r="BG392" s="217">
        <f>IF(N392="zákl. přenesená",J392,0)</f>
        <v>0</v>
      </c>
      <c r="BH392" s="217">
        <f>IF(N392="sníž. přenesená",J392,0)</f>
        <v>0</v>
      </c>
      <c r="BI392" s="217">
        <f>IF(N392="nulová",J392,0)</f>
        <v>0</v>
      </c>
      <c r="BJ392" s="25" t="s">
        <v>77</v>
      </c>
      <c r="BK392" s="217">
        <f>ROUND(I392*H392,2)</f>
        <v>0</v>
      </c>
      <c r="BL392" s="25" t="s">
        <v>414</v>
      </c>
      <c r="BM392" s="25" t="s">
        <v>2747</v>
      </c>
    </row>
    <row r="393" spans="2:47" s="1" customFormat="1" ht="27">
      <c r="B393" s="42"/>
      <c r="C393" s="64"/>
      <c r="D393" s="218" t="s">
        <v>323</v>
      </c>
      <c r="E393" s="64"/>
      <c r="F393" s="219" t="s">
        <v>2746</v>
      </c>
      <c r="G393" s="64"/>
      <c r="H393" s="64"/>
      <c r="I393" s="175"/>
      <c r="J393" s="64"/>
      <c r="K393" s="64"/>
      <c r="L393" s="62"/>
      <c r="M393" s="220"/>
      <c r="N393" s="43"/>
      <c r="O393" s="43"/>
      <c r="P393" s="43"/>
      <c r="Q393" s="43"/>
      <c r="R393" s="43"/>
      <c r="S393" s="43"/>
      <c r="T393" s="79"/>
      <c r="AT393" s="25" t="s">
        <v>323</v>
      </c>
      <c r="AU393" s="25" t="s">
        <v>79</v>
      </c>
    </row>
    <row r="394" spans="2:51" s="12" customFormat="1" ht="13.5">
      <c r="B394" s="221"/>
      <c r="C394" s="222"/>
      <c r="D394" s="218" t="s">
        <v>325</v>
      </c>
      <c r="E394" s="223" t="s">
        <v>209</v>
      </c>
      <c r="F394" s="224" t="s">
        <v>2748</v>
      </c>
      <c r="G394" s="222"/>
      <c r="H394" s="225">
        <v>88.86</v>
      </c>
      <c r="I394" s="226"/>
      <c r="J394" s="222"/>
      <c r="K394" s="222"/>
      <c r="L394" s="227"/>
      <c r="M394" s="228"/>
      <c r="N394" s="229"/>
      <c r="O394" s="229"/>
      <c r="P394" s="229"/>
      <c r="Q394" s="229"/>
      <c r="R394" s="229"/>
      <c r="S394" s="229"/>
      <c r="T394" s="230"/>
      <c r="AT394" s="231" t="s">
        <v>325</v>
      </c>
      <c r="AU394" s="231" t="s">
        <v>79</v>
      </c>
      <c r="AV394" s="12" t="s">
        <v>79</v>
      </c>
      <c r="AW394" s="12" t="s">
        <v>34</v>
      </c>
      <c r="AX394" s="12" t="s">
        <v>77</v>
      </c>
      <c r="AY394" s="231" t="s">
        <v>314</v>
      </c>
    </row>
    <row r="395" spans="2:65" s="1" customFormat="1" ht="23.1" customHeight="1">
      <c r="B395" s="42"/>
      <c r="C395" s="243" t="s">
        <v>908</v>
      </c>
      <c r="D395" s="243" t="s">
        <v>427</v>
      </c>
      <c r="E395" s="244" t="s">
        <v>428</v>
      </c>
      <c r="F395" s="245" t="s">
        <v>2749</v>
      </c>
      <c r="G395" s="246" t="s">
        <v>349</v>
      </c>
      <c r="H395" s="247">
        <v>168.642</v>
      </c>
      <c r="I395" s="248"/>
      <c r="J395" s="249">
        <f>ROUND(I395*H395,2)</f>
        <v>0</v>
      </c>
      <c r="K395" s="245" t="s">
        <v>21</v>
      </c>
      <c r="L395" s="250"/>
      <c r="M395" s="251" t="s">
        <v>21</v>
      </c>
      <c r="N395" s="252" t="s">
        <v>41</v>
      </c>
      <c r="O395" s="43"/>
      <c r="P395" s="215">
        <f>O395*H395</f>
        <v>0</v>
      </c>
      <c r="Q395" s="215">
        <v>0.0005</v>
      </c>
      <c r="R395" s="215">
        <f>Q395*H395</f>
        <v>0.084321</v>
      </c>
      <c r="S395" s="215">
        <v>0</v>
      </c>
      <c r="T395" s="216">
        <f>S395*H395</f>
        <v>0</v>
      </c>
      <c r="AR395" s="25" t="s">
        <v>510</v>
      </c>
      <c r="AT395" s="25" t="s">
        <v>427</v>
      </c>
      <c r="AU395" s="25" t="s">
        <v>79</v>
      </c>
      <c r="AY395" s="25" t="s">
        <v>314</v>
      </c>
      <c r="BE395" s="217">
        <f>IF(N395="základní",J395,0)</f>
        <v>0</v>
      </c>
      <c r="BF395" s="217">
        <f>IF(N395="snížená",J395,0)</f>
        <v>0</v>
      </c>
      <c r="BG395" s="217">
        <f>IF(N395="zákl. přenesená",J395,0)</f>
        <v>0</v>
      </c>
      <c r="BH395" s="217">
        <f>IF(N395="sníž. přenesená",J395,0)</f>
        <v>0</v>
      </c>
      <c r="BI395" s="217">
        <f>IF(N395="nulová",J395,0)</f>
        <v>0</v>
      </c>
      <c r="BJ395" s="25" t="s">
        <v>77</v>
      </c>
      <c r="BK395" s="217">
        <f>ROUND(I395*H395,2)</f>
        <v>0</v>
      </c>
      <c r="BL395" s="25" t="s">
        <v>414</v>
      </c>
      <c r="BM395" s="25" t="s">
        <v>2750</v>
      </c>
    </row>
    <row r="396" spans="2:47" s="1" customFormat="1" ht="13.5">
      <c r="B396" s="42"/>
      <c r="C396" s="64"/>
      <c r="D396" s="218" t="s">
        <v>323</v>
      </c>
      <c r="E396" s="64"/>
      <c r="F396" s="219" t="s">
        <v>2749</v>
      </c>
      <c r="G396" s="64"/>
      <c r="H396" s="64"/>
      <c r="I396" s="175"/>
      <c r="J396" s="64"/>
      <c r="K396" s="64"/>
      <c r="L396" s="62"/>
      <c r="M396" s="220"/>
      <c r="N396" s="43"/>
      <c r="O396" s="43"/>
      <c r="P396" s="43"/>
      <c r="Q396" s="43"/>
      <c r="R396" s="43"/>
      <c r="S396" s="43"/>
      <c r="T396" s="79"/>
      <c r="AT396" s="25" t="s">
        <v>323</v>
      </c>
      <c r="AU396" s="25" t="s">
        <v>79</v>
      </c>
    </row>
    <row r="397" spans="2:51" s="12" customFormat="1" ht="13.5">
      <c r="B397" s="221"/>
      <c r="C397" s="222"/>
      <c r="D397" s="218" t="s">
        <v>325</v>
      </c>
      <c r="E397" s="223" t="s">
        <v>21</v>
      </c>
      <c r="F397" s="224" t="s">
        <v>2740</v>
      </c>
      <c r="G397" s="222"/>
      <c r="H397" s="225">
        <v>168.642</v>
      </c>
      <c r="I397" s="226"/>
      <c r="J397" s="222"/>
      <c r="K397" s="222"/>
      <c r="L397" s="227"/>
      <c r="M397" s="228"/>
      <c r="N397" s="229"/>
      <c r="O397" s="229"/>
      <c r="P397" s="229"/>
      <c r="Q397" s="229"/>
      <c r="R397" s="229"/>
      <c r="S397" s="229"/>
      <c r="T397" s="230"/>
      <c r="AT397" s="231" t="s">
        <v>325</v>
      </c>
      <c r="AU397" s="231" t="s">
        <v>79</v>
      </c>
      <c r="AV397" s="12" t="s">
        <v>79</v>
      </c>
      <c r="AW397" s="12" t="s">
        <v>34</v>
      </c>
      <c r="AX397" s="12" t="s">
        <v>77</v>
      </c>
      <c r="AY397" s="231" t="s">
        <v>314</v>
      </c>
    </row>
    <row r="398" spans="2:65" s="1" customFormat="1" ht="23.1" customHeight="1">
      <c r="B398" s="42"/>
      <c r="C398" s="206" t="s">
        <v>915</v>
      </c>
      <c r="D398" s="206" t="s">
        <v>316</v>
      </c>
      <c r="E398" s="207" t="s">
        <v>909</v>
      </c>
      <c r="F398" s="208" t="s">
        <v>910</v>
      </c>
      <c r="G398" s="209" t="s">
        <v>394</v>
      </c>
      <c r="H398" s="210">
        <v>0.515</v>
      </c>
      <c r="I398" s="211"/>
      <c r="J398" s="212">
        <f>ROUND(I398*H398,2)</f>
        <v>0</v>
      </c>
      <c r="K398" s="208" t="s">
        <v>320</v>
      </c>
      <c r="L398" s="62"/>
      <c r="M398" s="213" t="s">
        <v>21</v>
      </c>
      <c r="N398" s="214" t="s">
        <v>41</v>
      </c>
      <c r="O398" s="43"/>
      <c r="P398" s="215">
        <f>O398*H398</f>
        <v>0</v>
      </c>
      <c r="Q398" s="215">
        <v>0</v>
      </c>
      <c r="R398" s="215">
        <f>Q398*H398</f>
        <v>0</v>
      </c>
      <c r="S398" s="215">
        <v>0</v>
      </c>
      <c r="T398" s="216">
        <f>S398*H398</f>
        <v>0</v>
      </c>
      <c r="AR398" s="25" t="s">
        <v>414</v>
      </c>
      <c r="AT398" s="25" t="s">
        <v>316</v>
      </c>
      <c r="AU398" s="25" t="s">
        <v>79</v>
      </c>
      <c r="AY398" s="25" t="s">
        <v>314</v>
      </c>
      <c r="BE398" s="217">
        <f>IF(N398="základní",J398,0)</f>
        <v>0</v>
      </c>
      <c r="BF398" s="217">
        <f>IF(N398="snížená",J398,0)</f>
        <v>0</v>
      </c>
      <c r="BG398" s="217">
        <f>IF(N398="zákl. přenesená",J398,0)</f>
        <v>0</v>
      </c>
      <c r="BH398" s="217">
        <f>IF(N398="sníž. přenesená",J398,0)</f>
        <v>0</v>
      </c>
      <c r="BI398" s="217">
        <f>IF(N398="nulová",J398,0)</f>
        <v>0</v>
      </c>
      <c r="BJ398" s="25" t="s">
        <v>77</v>
      </c>
      <c r="BK398" s="217">
        <f>ROUND(I398*H398,2)</f>
        <v>0</v>
      </c>
      <c r="BL398" s="25" t="s">
        <v>414</v>
      </c>
      <c r="BM398" s="25" t="s">
        <v>2751</v>
      </c>
    </row>
    <row r="399" spans="2:47" s="1" customFormat="1" ht="40.5">
      <c r="B399" s="42"/>
      <c r="C399" s="64"/>
      <c r="D399" s="218" t="s">
        <v>323</v>
      </c>
      <c r="E399" s="64"/>
      <c r="F399" s="219" t="s">
        <v>912</v>
      </c>
      <c r="G399" s="64"/>
      <c r="H399" s="64"/>
      <c r="I399" s="175"/>
      <c r="J399" s="64"/>
      <c r="K399" s="64"/>
      <c r="L399" s="62"/>
      <c r="M399" s="220"/>
      <c r="N399" s="43"/>
      <c r="O399" s="43"/>
      <c r="P399" s="43"/>
      <c r="Q399" s="43"/>
      <c r="R399" s="43"/>
      <c r="S399" s="43"/>
      <c r="T399" s="79"/>
      <c r="AT399" s="25" t="s">
        <v>323</v>
      </c>
      <c r="AU399" s="25" t="s">
        <v>79</v>
      </c>
    </row>
    <row r="400" spans="2:63" s="11" customFormat="1" ht="29.85" customHeight="1">
      <c r="B400" s="190"/>
      <c r="C400" s="191"/>
      <c r="D400" s="192" t="s">
        <v>69</v>
      </c>
      <c r="E400" s="204" t="s">
        <v>913</v>
      </c>
      <c r="F400" s="204" t="s">
        <v>914</v>
      </c>
      <c r="G400" s="191"/>
      <c r="H400" s="191"/>
      <c r="I400" s="194"/>
      <c r="J400" s="205">
        <f>BK400</f>
        <v>0</v>
      </c>
      <c r="K400" s="191"/>
      <c r="L400" s="196"/>
      <c r="M400" s="197"/>
      <c r="N400" s="198"/>
      <c r="O400" s="198"/>
      <c r="P400" s="199">
        <f>SUM(P401:P426)</f>
        <v>0</v>
      </c>
      <c r="Q400" s="198"/>
      <c r="R400" s="199">
        <f>SUM(R401:R426)</f>
        <v>2.29686914</v>
      </c>
      <c r="S400" s="198"/>
      <c r="T400" s="200">
        <f>SUM(T401:T426)</f>
        <v>2.340828</v>
      </c>
      <c r="AR400" s="201" t="s">
        <v>79</v>
      </c>
      <c r="AT400" s="202" t="s">
        <v>69</v>
      </c>
      <c r="AU400" s="202" t="s">
        <v>77</v>
      </c>
      <c r="AY400" s="201" t="s">
        <v>314</v>
      </c>
      <c r="BK400" s="203">
        <f>SUM(BK401:BK426)</f>
        <v>0</v>
      </c>
    </row>
    <row r="401" spans="2:65" s="1" customFormat="1" ht="14.45" customHeight="1">
      <c r="B401" s="42"/>
      <c r="C401" s="206" t="s">
        <v>920</v>
      </c>
      <c r="D401" s="206" t="s">
        <v>316</v>
      </c>
      <c r="E401" s="207" t="s">
        <v>2752</v>
      </c>
      <c r="F401" s="208" t="s">
        <v>2753</v>
      </c>
      <c r="G401" s="209" t="s">
        <v>349</v>
      </c>
      <c r="H401" s="210">
        <v>167.202</v>
      </c>
      <c r="I401" s="211"/>
      <c r="J401" s="212">
        <f>ROUND(I401*H401,2)</f>
        <v>0</v>
      </c>
      <c r="K401" s="208" t="s">
        <v>320</v>
      </c>
      <c r="L401" s="62"/>
      <c r="M401" s="213" t="s">
        <v>21</v>
      </c>
      <c r="N401" s="214" t="s">
        <v>41</v>
      </c>
      <c r="O401" s="43"/>
      <c r="P401" s="215">
        <f>O401*H401</f>
        <v>0</v>
      </c>
      <c r="Q401" s="215">
        <v>0</v>
      </c>
      <c r="R401" s="215">
        <f>Q401*H401</f>
        <v>0</v>
      </c>
      <c r="S401" s="215">
        <v>0.014</v>
      </c>
      <c r="T401" s="216">
        <f>S401*H401</f>
        <v>2.340828</v>
      </c>
      <c r="AR401" s="25" t="s">
        <v>414</v>
      </c>
      <c r="AT401" s="25" t="s">
        <v>316</v>
      </c>
      <c r="AU401" s="25" t="s">
        <v>79</v>
      </c>
      <c r="AY401" s="25" t="s">
        <v>314</v>
      </c>
      <c r="BE401" s="217">
        <f>IF(N401="základní",J401,0)</f>
        <v>0</v>
      </c>
      <c r="BF401" s="217">
        <f>IF(N401="snížená",J401,0)</f>
        <v>0</v>
      </c>
      <c r="BG401" s="217">
        <f>IF(N401="zákl. přenesená",J401,0)</f>
        <v>0</v>
      </c>
      <c r="BH401" s="217">
        <f>IF(N401="sníž. přenesená",J401,0)</f>
        <v>0</v>
      </c>
      <c r="BI401" s="217">
        <f>IF(N401="nulová",J401,0)</f>
        <v>0</v>
      </c>
      <c r="BJ401" s="25" t="s">
        <v>77</v>
      </c>
      <c r="BK401" s="217">
        <f>ROUND(I401*H401,2)</f>
        <v>0</v>
      </c>
      <c r="BL401" s="25" t="s">
        <v>414</v>
      </c>
      <c r="BM401" s="25" t="s">
        <v>2754</v>
      </c>
    </row>
    <row r="402" spans="2:47" s="1" customFormat="1" ht="13.5">
      <c r="B402" s="42"/>
      <c r="C402" s="64"/>
      <c r="D402" s="218" t="s">
        <v>323</v>
      </c>
      <c r="E402" s="64"/>
      <c r="F402" s="219" t="s">
        <v>2755</v>
      </c>
      <c r="G402" s="64"/>
      <c r="H402" s="64"/>
      <c r="I402" s="175"/>
      <c r="J402" s="64"/>
      <c r="K402" s="64"/>
      <c r="L402" s="62"/>
      <c r="M402" s="220"/>
      <c r="N402" s="43"/>
      <c r="O402" s="43"/>
      <c r="P402" s="43"/>
      <c r="Q402" s="43"/>
      <c r="R402" s="43"/>
      <c r="S402" s="43"/>
      <c r="T402" s="79"/>
      <c r="AT402" s="25" t="s">
        <v>323</v>
      </c>
      <c r="AU402" s="25" t="s">
        <v>79</v>
      </c>
    </row>
    <row r="403" spans="2:51" s="12" customFormat="1" ht="13.5">
      <c r="B403" s="221"/>
      <c r="C403" s="222"/>
      <c r="D403" s="218" t="s">
        <v>325</v>
      </c>
      <c r="E403" s="223" t="s">
        <v>2257</v>
      </c>
      <c r="F403" s="224" t="s">
        <v>2756</v>
      </c>
      <c r="G403" s="222"/>
      <c r="H403" s="225">
        <v>167.202</v>
      </c>
      <c r="I403" s="226"/>
      <c r="J403" s="222"/>
      <c r="K403" s="222"/>
      <c r="L403" s="227"/>
      <c r="M403" s="228"/>
      <c r="N403" s="229"/>
      <c r="O403" s="229"/>
      <c r="P403" s="229"/>
      <c r="Q403" s="229"/>
      <c r="R403" s="229"/>
      <c r="S403" s="229"/>
      <c r="T403" s="230"/>
      <c r="AT403" s="231" t="s">
        <v>325</v>
      </c>
      <c r="AU403" s="231" t="s">
        <v>79</v>
      </c>
      <c r="AV403" s="12" t="s">
        <v>79</v>
      </c>
      <c r="AW403" s="12" t="s">
        <v>34</v>
      </c>
      <c r="AX403" s="12" t="s">
        <v>77</v>
      </c>
      <c r="AY403" s="231" t="s">
        <v>314</v>
      </c>
    </row>
    <row r="404" spans="2:65" s="1" customFormat="1" ht="23.1" customHeight="1">
      <c r="B404" s="42"/>
      <c r="C404" s="206" t="s">
        <v>926</v>
      </c>
      <c r="D404" s="206" t="s">
        <v>316</v>
      </c>
      <c r="E404" s="207" t="s">
        <v>916</v>
      </c>
      <c r="F404" s="208" t="s">
        <v>917</v>
      </c>
      <c r="G404" s="209" t="s">
        <v>349</v>
      </c>
      <c r="H404" s="210">
        <v>136.476</v>
      </c>
      <c r="I404" s="211"/>
      <c r="J404" s="212">
        <f>ROUND(I404*H404,2)</f>
        <v>0</v>
      </c>
      <c r="K404" s="208" t="s">
        <v>320</v>
      </c>
      <c r="L404" s="62"/>
      <c r="M404" s="213" t="s">
        <v>21</v>
      </c>
      <c r="N404" s="214" t="s">
        <v>41</v>
      </c>
      <c r="O404" s="43"/>
      <c r="P404" s="215">
        <f>O404*H404</f>
        <v>0</v>
      </c>
      <c r="Q404" s="215">
        <v>0</v>
      </c>
      <c r="R404" s="215">
        <f>Q404*H404</f>
        <v>0</v>
      </c>
      <c r="S404" s="215">
        <v>0</v>
      </c>
      <c r="T404" s="216">
        <f>S404*H404</f>
        <v>0</v>
      </c>
      <c r="AR404" s="25" t="s">
        <v>414</v>
      </c>
      <c r="AT404" s="25" t="s">
        <v>316</v>
      </c>
      <c r="AU404" s="25" t="s">
        <v>79</v>
      </c>
      <c r="AY404" s="25" t="s">
        <v>314</v>
      </c>
      <c r="BE404" s="217">
        <f>IF(N404="základní",J404,0)</f>
        <v>0</v>
      </c>
      <c r="BF404" s="217">
        <f>IF(N404="snížená",J404,0)</f>
        <v>0</v>
      </c>
      <c r="BG404" s="217">
        <f>IF(N404="zákl. přenesená",J404,0)</f>
        <v>0</v>
      </c>
      <c r="BH404" s="217">
        <f>IF(N404="sníž. přenesená",J404,0)</f>
        <v>0</v>
      </c>
      <c r="BI404" s="217">
        <f>IF(N404="nulová",J404,0)</f>
        <v>0</v>
      </c>
      <c r="BJ404" s="25" t="s">
        <v>77</v>
      </c>
      <c r="BK404" s="217">
        <f>ROUND(I404*H404,2)</f>
        <v>0</v>
      </c>
      <c r="BL404" s="25" t="s">
        <v>414</v>
      </c>
      <c r="BM404" s="25" t="s">
        <v>2757</v>
      </c>
    </row>
    <row r="405" spans="2:47" s="1" customFormat="1" ht="27">
      <c r="B405" s="42"/>
      <c r="C405" s="64"/>
      <c r="D405" s="218" t="s">
        <v>323</v>
      </c>
      <c r="E405" s="64"/>
      <c r="F405" s="219" t="s">
        <v>919</v>
      </c>
      <c r="G405" s="64"/>
      <c r="H405" s="64"/>
      <c r="I405" s="175"/>
      <c r="J405" s="64"/>
      <c r="K405" s="64"/>
      <c r="L405" s="62"/>
      <c r="M405" s="220"/>
      <c r="N405" s="43"/>
      <c r="O405" s="43"/>
      <c r="P405" s="43"/>
      <c r="Q405" s="43"/>
      <c r="R405" s="43"/>
      <c r="S405" s="43"/>
      <c r="T405" s="79"/>
      <c r="AT405" s="25" t="s">
        <v>323</v>
      </c>
      <c r="AU405" s="25" t="s">
        <v>79</v>
      </c>
    </row>
    <row r="406" spans="2:51" s="12" customFormat="1" ht="13.5">
      <c r="B406" s="221"/>
      <c r="C406" s="222"/>
      <c r="D406" s="218" t="s">
        <v>325</v>
      </c>
      <c r="E406" s="223" t="s">
        <v>21</v>
      </c>
      <c r="F406" s="224" t="s">
        <v>195</v>
      </c>
      <c r="G406" s="222"/>
      <c r="H406" s="225">
        <v>136.476</v>
      </c>
      <c r="I406" s="226"/>
      <c r="J406" s="222"/>
      <c r="K406" s="222"/>
      <c r="L406" s="227"/>
      <c r="M406" s="228"/>
      <c r="N406" s="229"/>
      <c r="O406" s="229"/>
      <c r="P406" s="229"/>
      <c r="Q406" s="229"/>
      <c r="R406" s="229"/>
      <c r="S406" s="229"/>
      <c r="T406" s="230"/>
      <c r="AT406" s="231" t="s">
        <v>325</v>
      </c>
      <c r="AU406" s="231" t="s">
        <v>79</v>
      </c>
      <c r="AV406" s="12" t="s">
        <v>79</v>
      </c>
      <c r="AW406" s="12" t="s">
        <v>34</v>
      </c>
      <c r="AX406" s="12" t="s">
        <v>77</v>
      </c>
      <c r="AY406" s="231" t="s">
        <v>314</v>
      </c>
    </row>
    <row r="407" spans="2:65" s="1" customFormat="1" ht="14.45" customHeight="1">
      <c r="B407" s="42"/>
      <c r="C407" s="243" t="s">
        <v>931</v>
      </c>
      <c r="D407" s="243" t="s">
        <v>427</v>
      </c>
      <c r="E407" s="244" t="s">
        <v>921</v>
      </c>
      <c r="F407" s="245" t="s">
        <v>922</v>
      </c>
      <c r="G407" s="246" t="s">
        <v>394</v>
      </c>
      <c r="H407" s="247">
        <v>0.041</v>
      </c>
      <c r="I407" s="248"/>
      <c r="J407" s="249">
        <f>ROUND(I407*H407,2)</f>
        <v>0</v>
      </c>
      <c r="K407" s="245" t="s">
        <v>320</v>
      </c>
      <c r="L407" s="250"/>
      <c r="M407" s="251" t="s">
        <v>21</v>
      </c>
      <c r="N407" s="252" t="s">
        <v>41</v>
      </c>
      <c r="O407" s="43"/>
      <c r="P407" s="215">
        <f>O407*H407</f>
        <v>0</v>
      </c>
      <c r="Q407" s="215">
        <v>1</v>
      </c>
      <c r="R407" s="215">
        <f>Q407*H407</f>
        <v>0.041</v>
      </c>
      <c r="S407" s="215">
        <v>0</v>
      </c>
      <c r="T407" s="216">
        <f>S407*H407</f>
        <v>0</v>
      </c>
      <c r="AR407" s="25" t="s">
        <v>510</v>
      </c>
      <c r="AT407" s="25" t="s">
        <v>427</v>
      </c>
      <c r="AU407" s="25" t="s">
        <v>79</v>
      </c>
      <c r="AY407" s="25" t="s">
        <v>314</v>
      </c>
      <c r="BE407" s="217">
        <f>IF(N407="základní",J407,0)</f>
        <v>0</v>
      </c>
      <c r="BF407" s="217">
        <f>IF(N407="snížená",J407,0)</f>
        <v>0</v>
      </c>
      <c r="BG407" s="217">
        <f>IF(N407="zákl. přenesená",J407,0)</f>
        <v>0</v>
      </c>
      <c r="BH407" s="217">
        <f>IF(N407="sníž. přenesená",J407,0)</f>
        <v>0</v>
      </c>
      <c r="BI407" s="217">
        <f>IF(N407="nulová",J407,0)</f>
        <v>0</v>
      </c>
      <c r="BJ407" s="25" t="s">
        <v>77</v>
      </c>
      <c r="BK407" s="217">
        <f>ROUND(I407*H407,2)</f>
        <v>0</v>
      </c>
      <c r="BL407" s="25" t="s">
        <v>414</v>
      </c>
      <c r="BM407" s="25" t="s">
        <v>2758</v>
      </c>
    </row>
    <row r="408" spans="2:47" s="1" customFormat="1" ht="13.5">
      <c r="B408" s="42"/>
      <c r="C408" s="64"/>
      <c r="D408" s="218" t="s">
        <v>323</v>
      </c>
      <c r="E408" s="64"/>
      <c r="F408" s="219" t="s">
        <v>924</v>
      </c>
      <c r="G408" s="64"/>
      <c r="H408" s="64"/>
      <c r="I408" s="175"/>
      <c r="J408" s="64"/>
      <c r="K408" s="64"/>
      <c r="L408" s="62"/>
      <c r="M408" s="220"/>
      <c r="N408" s="43"/>
      <c r="O408" s="43"/>
      <c r="P408" s="43"/>
      <c r="Q408" s="43"/>
      <c r="R408" s="43"/>
      <c r="S408" s="43"/>
      <c r="T408" s="79"/>
      <c r="AT408" s="25" t="s">
        <v>323</v>
      </c>
      <c r="AU408" s="25" t="s">
        <v>79</v>
      </c>
    </row>
    <row r="409" spans="2:51" s="12" customFormat="1" ht="13.5">
      <c r="B409" s="221"/>
      <c r="C409" s="222"/>
      <c r="D409" s="218" t="s">
        <v>325</v>
      </c>
      <c r="E409" s="223" t="s">
        <v>21</v>
      </c>
      <c r="F409" s="224" t="s">
        <v>2759</v>
      </c>
      <c r="G409" s="222"/>
      <c r="H409" s="225">
        <v>0.041</v>
      </c>
      <c r="I409" s="226"/>
      <c r="J409" s="222"/>
      <c r="K409" s="222"/>
      <c r="L409" s="227"/>
      <c r="M409" s="228"/>
      <c r="N409" s="229"/>
      <c r="O409" s="229"/>
      <c r="P409" s="229"/>
      <c r="Q409" s="229"/>
      <c r="R409" s="229"/>
      <c r="S409" s="229"/>
      <c r="T409" s="230"/>
      <c r="AT409" s="231" t="s">
        <v>325</v>
      </c>
      <c r="AU409" s="231" t="s">
        <v>79</v>
      </c>
      <c r="AV409" s="12" t="s">
        <v>79</v>
      </c>
      <c r="AW409" s="12" t="s">
        <v>34</v>
      </c>
      <c r="AX409" s="12" t="s">
        <v>77</v>
      </c>
      <c r="AY409" s="231" t="s">
        <v>314</v>
      </c>
    </row>
    <row r="410" spans="2:65" s="1" customFormat="1" ht="23.1" customHeight="1">
      <c r="B410" s="42"/>
      <c r="C410" s="206" t="s">
        <v>937</v>
      </c>
      <c r="D410" s="206" t="s">
        <v>316</v>
      </c>
      <c r="E410" s="207" t="s">
        <v>2760</v>
      </c>
      <c r="F410" s="208" t="s">
        <v>2761</v>
      </c>
      <c r="G410" s="209" t="s">
        <v>349</v>
      </c>
      <c r="H410" s="210">
        <v>136.476</v>
      </c>
      <c r="I410" s="211"/>
      <c r="J410" s="212">
        <f>ROUND(I410*H410,2)</f>
        <v>0</v>
      </c>
      <c r="K410" s="208" t="s">
        <v>320</v>
      </c>
      <c r="L410" s="62"/>
      <c r="M410" s="213" t="s">
        <v>21</v>
      </c>
      <c r="N410" s="214" t="s">
        <v>41</v>
      </c>
      <c r="O410" s="43"/>
      <c r="P410" s="215">
        <f>O410*H410</f>
        <v>0</v>
      </c>
      <c r="Q410" s="215">
        <v>0</v>
      </c>
      <c r="R410" s="215">
        <f>Q410*H410</f>
        <v>0</v>
      </c>
      <c r="S410" s="215">
        <v>0</v>
      </c>
      <c r="T410" s="216">
        <f>S410*H410</f>
        <v>0</v>
      </c>
      <c r="AR410" s="25" t="s">
        <v>414</v>
      </c>
      <c r="AT410" s="25" t="s">
        <v>316</v>
      </c>
      <c r="AU410" s="25" t="s">
        <v>79</v>
      </c>
      <c r="AY410" s="25" t="s">
        <v>314</v>
      </c>
      <c r="BE410" s="217">
        <f>IF(N410="základní",J410,0)</f>
        <v>0</v>
      </c>
      <c r="BF410" s="217">
        <f>IF(N410="snížená",J410,0)</f>
        <v>0</v>
      </c>
      <c r="BG410" s="217">
        <f>IF(N410="zákl. přenesená",J410,0)</f>
        <v>0</v>
      </c>
      <c r="BH410" s="217">
        <f>IF(N410="sníž. přenesená",J410,0)</f>
        <v>0</v>
      </c>
      <c r="BI410" s="217">
        <f>IF(N410="nulová",J410,0)</f>
        <v>0</v>
      </c>
      <c r="BJ410" s="25" t="s">
        <v>77</v>
      </c>
      <c r="BK410" s="217">
        <f>ROUND(I410*H410,2)</f>
        <v>0</v>
      </c>
      <c r="BL410" s="25" t="s">
        <v>414</v>
      </c>
      <c r="BM410" s="25" t="s">
        <v>2762</v>
      </c>
    </row>
    <row r="411" spans="2:47" s="1" customFormat="1" ht="27">
      <c r="B411" s="42"/>
      <c r="C411" s="64"/>
      <c r="D411" s="218" t="s">
        <v>323</v>
      </c>
      <c r="E411" s="64"/>
      <c r="F411" s="219" t="s">
        <v>2763</v>
      </c>
      <c r="G411" s="64"/>
      <c r="H411" s="64"/>
      <c r="I411" s="175"/>
      <c r="J411" s="64"/>
      <c r="K411" s="64"/>
      <c r="L411" s="62"/>
      <c r="M411" s="220"/>
      <c r="N411" s="43"/>
      <c r="O411" s="43"/>
      <c r="P411" s="43"/>
      <c r="Q411" s="43"/>
      <c r="R411" s="43"/>
      <c r="S411" s="43"/>
      <c r="T411" s="79"/>
      <c r="AT411" s="25" t="s">
        <v>323</v>
      </c>
      <c r="AU411" s="25" t="s">
        <v>79</v>
      </c>
    </row>
    <row r="412" spans="2:51" s="12" customFormat="1" ht="13.5">
      <c r="B412" s="221"/>
      <c r="C412" s="222"/>
      <c r="D412" s="218" t="s">
        <v>325</v>
      </c>
      <c r="E412" s="223" t="s">
        <v>21</v>
      </c>
      <c r="F412" s="224" t="s">
        <v>195</v>
      </c>
      <c r="G412" s="222"/>
      <c r="H412" s="225">
        <v>136.476</v>
      </c>
      <c r="I412" s="226"/>
      <c r="J412" s="222"/>
      <c r="K412" s="222"/>
      <c r="L412" s="227"/>
      <c r="M412" s="228"/>
      <c r="N412" s="229"/>
      <c r="O412" s="229"/>
      <c r="P412" s="229"/>
      <c r="Q412" s="229"/>
      <c r="R412" s="229"/>
      <c r="S412" s="229"/>
      <c r="T412" s="230"/>
      <c r="AT412" s="231" t="s">
        <v>325</v>
      </c>
      <c r="AU412" s="231" t="s">
        <v>79</v>
      </c>
      <c r="AV412" s="12" t="s">
        <v>79</v>
      </c>
      <c r="AW412" s="12" t="s">
        <v>34</v>
      </c>
      <c r="AX412" s="12" t="s">
        <v>77</v>
      </c>
      <c r="AY412" s="231" t="s">
        <v>314</v>
      </c>
    </row>
    <row r="413" spans="2:65" s="1" customFormat="1" ht="23.1" customHeight="1">
      <c r="B413" s="42"/>
      <c r="C413" s="243" t="s">
        <v>942</v>
      </c>
      <c r="D413" s="243" t="s">
        <v>427</v>
      </c>
      <c r="E413" s="244" t="s">
        <v>2764</v>
      </c>
      <c r="F413" s="245" t="s">
        <v>2765</v>
      </c>
      <c r="G413" s="246" t="s">
        <v>349</v>
      </c>
      <c r="H413" s="247">
        <v>156.947</v>
      </c>
      <c r="I413" s="248"/>
      <c r="J413" s="249">
        <f>ROUND(I413*H413,2)</f>
        <v>0</v>
      </c>
      <c r="K413" s="245" t="s">
        <v>21</v>
      </c>
      <c r="L413" s="250"/>
      <c r="M413" s="251" t="s">
        <v>21</v>
      </c>
      <c r="N413" s="252" t="s">
        <v>41</v>
      </c>
      <c r="O413" s="43"/>
      <c r="P413" s="215">
        <f>O413*H413</f>
        <v>0</v>
      </c>
      <c r="Q413" s="215">
        <v>0.0022</v>
      </c>
      <c r="R413" s="215">
        <f>Q413*H413</f>
        <v>0.3452834</v>
      </c>
      <c r="S413" s="215">
        <v>0</v>
      </c>
      <c r="T413" s="216">
        <f>S413*H413</f>
        <v>0</v>
      </c>
      <c r="AR413" s="25" t="s">
        <v>510</v>
      </c>
      <c r="AT413" s="25" t="s">
        <v>427</v>
      </c>
      <c r="AU413" s="25" t="s">
        <v>79</v>
      </c>
      <c r="AY413" s="25" t="s">
        <v>314</v>
      </c>
      <c r="BE413" s="217">
        <f>IF(N413="základní",J413,0)</f>
        <v>0</v>
      </c>
      <c r="BF413" s="217">
        <f>IF(N413="snížená",J413,0)</f>
        <v>0</v>
      </c>
      <c r="BG413" s="217">
        <f>IF(N413="zákl. přenesená",J413,0)</f>
        <v>0</v>
      </c>
      <c r="BH413" s="217">
        <f>IF(N413="sníž. přenesená",J413,0)</f>
        <v>0</v>
      </c>
      <c r="BI413" s="217">
        <f>IF(N413="nulová",J413,0)</f>
        <v>0</v>
      </c>
      <c r="BJ413" s="25" t="s">
        <v>77</v>
      </c>
      <c r="BK413" s="217">
        <f>ROUND(I413*H413,2)</f>
        <v>0</v>
      </c>
      <c r="BL413" s="25" t="s">
        <v>414</v>
      </c>
      <c r="BM413" s="25" t="s">
        <v>2766</v>
      </c>
    </row>
    <row r="414" spans="2:47" s="1" customFormat="1" ht="13.5">
      <c r="B414" s="42"/>
      <c r="C414" s="64"/>
      <c r="D414" s="218" t="s">
        <v>323</v>
      </c>
      <c r="E414" s="64"/>
      <c r="F414" s="219" t="s">
        <v>2767</v>
      </c>
      <c r="G414" s="64"/>
      <c r="H414" s="64"/>
      <c r="I414" s="175"/>
      <c r="J414" s="64"/>
      <c r="K414" s="64"/>
      <c r="L414" s="62"/>
      <c r="M414" s="220"/>
      <c r="N414" s="43"/>
      <c r="O414" s="43"/>
      <c r="P414" s="43"/>
      <c r="Q414" s="43"/>
      <c r="R414" s="43"/>
      <c r="S414" s="43"/>
      <c r="T414" s="79"/>
      <c r="AT414" s="25" t="s">
        <v>323</v>
      </c>
      <c r="AU414" s="25" t="s">
        <v>79</v>
      </c>
    </row>
    <row r="415" spans="2:51" s="12" customFormat="1" ht="13.5">
      <c r="B415" s="221"/>
      <c r="C415" s="222"/>
      <c r="D415" s="218" t="s">
        <v>325</v>
      </c>
      <c r="E415" s="223" t="s">
        <v>21</v>
      </c>
      <c r="F415" s="224" t="s">
        <v>2768</v>
      </c>
      <c r="G415" s="222"/>
      <c r="H415" s="225">
        <v>156.947</v>
      </c>
      <c r="I415" s="226"/>
      <c r="J415" s="222"/>
      <c r="K415" s="222"/>
      <c r="L415" s="227"/>
      <c r="M415" s="228"/>
      <c r="N415" s="229"/>
      <c r="O415" s="229"/>
      <c r="P415" s="229"/>
      <c r="Q415" s="229"/>
      <c r="R415" s="229"/>
      <c r="S415" s="229"/>
      <c r="T415" s="230"/>
      <c r="AT415" s="231" t="s">
        <v>325</v>
      </c>
      <c r="AU415" s="231" t="s">
        <v>79</v>
      </c>
      <c r="AV415" s="12" t="s">
        <v>79</v>
      </c>
      <c r="AW415" s="12" t="s">
        <v>34</v>
      </c>
      <c r="AX415" s="12" t="s">
        <v>77</v>
      </c>
      <c r="AY415" s="231" t="s">
        <v>314</v>
      </c>
    </row>
    <row r="416" spans="2:65" s="1" customFormat="1" ht="23.1" customHeight="1">
      <c r="B416" s="42"/>
      <c r="C416" s="206" t="s">
        <v>947</v>
      </c>
      <c r="D416" s="206" t="s">
        <v>316</v>
      </c>
      <c r="E416" s="207" t="s">
        <v>927</v>
      </c>
      <c r="F416" s="208" t="s">
        <v>928</v>
      </c>
      <c r="G416" s="209" t="s">
        <v>349</v>
      </c>
      <c r="H416" s="210">
        <v>303.678</v>
      </c>
      <c r="I416" s="211"/>
      <c r="J416" s="212">
        <f>ROUND(I416*H416,2)</f>
        <v>0</v>
      </c>
      <c r="K416" s="208" t="s">
        <v>320</v>
      </c>
      <c r="L416" s="62"/>
      <c r="M416" s="213" t="s">
        <v>21</v>
      </c>
      <c r="N416" s="214" t="s">
        <v>41</v>
      </c>
      <c r="O416" s="43"/>
      <c r="P416" s="215">
        <f>O416*H416</f>
        <v>0</v>
      </c>
      <c r="Q416" s="215">
        <v>0.00088</v>
      </c>
      <c r="R416" s="215">
        <f>Q416*H416</f>
        <v>0.26723664</v>
      </c>
      <c r="S416" s="215">
        <v>0</v>
      </c>
      <c r="T416" s="216">
        <f>S416*H416</f>
        <v>0</v>
      </c>
      <c r="AR416" s="25" t="s">
        <v>414</v>
      </c>
      <c r="AT416" s="25" t="s">
        <v>316</v>
      </c>
      <c r="AU416" s="25" t="s">
        <v>79</v>
      </c>
      <c r="AY416" s="25" t="s">
        <v>314</v>
      </c>
      <c r="BE416" s="217">
        <f>IF(N416="základní",J416,0)</f>
        <v>0</v>
      </c>
      <c r="BF416" s="217">
        <f>IF(N416="snížená",J416,0)</f>
        <v>0</v>
      </c>
      <c r="BG416" s="217">
        <f>IF(N416="zákl. přenesená",J416,0)</f>
        <v>0</v>
      </c>
      <c r="BH416" s="217">
        <f>IF(N416="sníž. přenesená",J416,0)</f>
        <v>0</v>
      </c>
      <c r="BI416" s="217">
        <f>IF(N416="nulová",J416,0)</f>
        <v>0</v>
      </c>
      <c r="BJ416" s="25" t="s">
        <v>77</v>
      </c>
      <c r="BK416" s="217">
        <f>ROUND(I416*H416,2)</f>
        <v>0</v>
      </c>
      <c r="BL416" s="25" t="s">
        <v>414</v>
      </c>
      <c r="BM416" s="25" t="s">
        <v>2769</v>
      </c>
    </row>
    <row r="417" spans="2:47" s="1" customFormat="1" ht="27">
      <c r="B417" s="42"/>
      <c r="C417" s="64"/>
      <c r="D417" s="218" t="s">
        <v>323</v>
      </c>
      <c r="E417" s="64"/>
      <c r="F417" s="219" t="s">
        <v>930</v>
      </c>
      <c r="G417" s="64"/>
      <c r="H417" s="64"/>
      <c r="I417" s="175"/>
      <c r="J417" s="64"/>
      <c r="K417" s="64"/>
      <c r="L417" s="62"/>
      <c r="M417" s="220"/>
      <c r="N417" s="43"/>
      <c r="O417" s="43"/>
      <c r="P417" s="43"/>
      <c r="Q417" s="43"/>
      <c r="R417" s="43"/>
      <c r="S417" s="43"/>
      <c r="T417" s="79"/>
      <c r="AT417" s="25" t="s">
        <v>323</v>
      </c>
      <c r="AU417" s="25" t="s">
        <v>79</v>
      </c>
    </row>
    <row r="418" spans="2:51" s="12" customFormat="1" ht="13.5">
      <c r="B418" s="221"/>
      <c r="C418" s="222"/>
      <c r="D418" s="218" t="s">
        <v>325</v>
      </c>
      <c r="E418" s="223" t="s">
        <v>21</v>
      </c>
      <c r="F418" s="224" t="s">
        <v>2770</v>
      </c>
      <c r="G418" s="222"/>
      <c r="H418" s="225">
        <v>303.678</v>
      </c>
      <c r="I418" s="226"/>
      <c r="J418" s="222"/>
      <c r="K418" s="222"/>
      <c r="L418" s="227"/>
      <c r="M418" s="228"/>
      <c r="N418" s="229"/>
      <c r="O418" s="229"/>
      <c r="P418" s="229"/>
      <c r="Q418" s="229"/>
      <c r="R418" s="229"/>
      <c r="S418" s="229"/>
      <c r="T418" s="230"/>
      <c r="AT418" s="231" t="s">
        <v>325</v>
      </c>
      <c r="AU418" s="231" t="s">
        <v>79</v>
      </c>
      <c r="AV418" s="12" t="s">
        <v>79</v>
      </c>
      <c r="AW418" s="12" t="s">
        <v>34</v>
      </c>
      <c r="AX418" s="12" t="s">
        <v>77</v>
      </c>
      <c r="AY418" s="231" t="s">
        <v>314</v>
      </c>
    </row>
    <row r="419" spans="2:65" s="1" customFormat="1" ht="14.45" customHeight="1">
      <c r="B419" s="42"/>
      <c r="C419" s="243" t="s">
        <v>953</v>
      </c>
      <c r="D419" s="243" t="s">
        <v>427</v>
      </c>
      <c r="E419" s="244" t="s">
        <v>2771</v>
      </c>
      <c r="F419" s="245" t="s">
        <v>2772</v>
      </c>
      <c r="G419" s="246" t="s">
        <v>349</v>
      </c>
      <c r="H419" s="247">
        <v>156.947</v>
      </c>
      <c r="I419" s="248"/>
      <c r="J419" s="249">
        <f>ROUND(I419*H419,2)</f>
        <v>0</v>
      </c>
      <c r="K419" s="245" t="s">
        <v>21</v>
      </c>
      <c r="L419" s="250"/>
      <c r="M419" s="251" t="s">
        <v>21</v>
      </c>
      <c r="N419" s="252" t="s">
        <v>41</v>
      </c>
      <c r="O419" s="43"/>
      <c r="P419" s="215">
        <f>O419*H419</f>
        <v>0</v>
      </c>
      <c r="Q419" s="215">
        <v>0.0041</v>
      </c>
      <c r="R419" s="215">
        <f>Q419*H419</f>
        <v>0.6434827000000001</v>
      </c>
      <c r="S419" s="215">
        <v>0</v>
      </c>
      <c r="T419" s="216">
        <f>S419*H419</f>
        <v>0</v>
      </c>
      <c r="AR419" s="25" t="s">
        <v>510</v>
      </c>
      <c r="AT419" s="25" t="s">
        <v>427</v>
      </c>
      <c r="AU419" s="25" t="s">
        <v>79</v>
      </c>
      <c r="AY419" s="25" t="s">
        <v>314</v>
      </c>
      <c r="BE419" s="217">
        <f>IF(N419="základní",J419,0)</f>
        <v>0</v>
      </c>
      <c r="BF419" s="217">
        <f>IF(N419="snížená",J419,0)</f>
        <v>0</v>
      </c>
      <c r="BG419" s="217">
        <f>IF(N419="zákl. přenesená",J419,0)</f>
        <v>0</v>
      </c>
      <c r="BH419" s="217">
        <f>IF(N419="sníž. přenesená",J419,0)</f>
        <v>0</v>
      </c>
      <c r="BI419" s="217">
        <f>IF(N419="nulová",J419,0)</f>
        <v>0</v>
      </c>
      <c r="BJ419" s="25" t="s">
        <v>77</v>
      </c>
      <c r="BK419" s="217">
        <f>ROUND(I419*H419,2)</f>
        <v>0</v>
      </c>
      <c r="BL419" s="25" t="s">
        <v>414</v>
      </c>
      <c r="BM419" s="25" t="s">
        <v>2773</v>
      </c>
    </row>
    <row r="420" spans="2:47" s="1" customFormat="1" ht="13.5">
      <c r="B420" s="42"/>
      <c r="C420" s="64"/>
      <c r="D420" s="218" t="s">
        <v>323</v>
      </c>
      <c r="E420" s="64"/>
      <c r="F420" s="219" t="s">
        <v>935</v>
      </c>
      <c r="G420" s="64"/>
      <c r="H420" s="64"/>
      <c r="I420" s="175"/>
      <c r="J420" s="64"/>
      <c r="K420" s="64"/>
      <c r="L420" s="62"/>
      <c r="M420" s="220"/>
      <c r="N420" s="43"/>
      <c r="O420" s="43"/>
      <c r="P420" s="43"/>
      <c r="Q420" s="43"/>
      <c r="R420" s="43"/>
      <c r="S420" s="43"/>
      <c r="T420" s="79"/>
      <c r="AT420" s="25" t="s">
        <v>323</v>
      </c>
      <c r="AU420" s="25" t="s">
        <v>79</v>
      </c>
    </row>
    <row r="421" spans="2:51" s="12" customFormat="1" ht="13.5">
      <c r="B421" s="221"/>
      <c r="C421" s="222"/>
      <c r="D421" s="218" t="s">
        <v>325</v>
      </c>
      <c r="E421" s="223" t="s">
        <v>21</v>
      </c>
      <c r="F421" s="224" t="s">
        <v>2768</v>
      </c>
      <c r="G421" s="222"/>
      <c r="H421" s="225">
        <v>156.947</v>
      </c>
      <c r="I421" s="226"/>
      <c r="J421" s="222"/>
      <c r="K421" s="222"/>
      <c r="L421" s="227"/>
      <c r="M421" s="228"/>
      <c r="N421" s="229"/>
      <c r="O421" s="229"/>
      <c r="P421" s="229"/>
      <c r="Q421" s="229"/>
      <c r="R421" s="229"/>
      <c r="S421" s="229"/>
      <c r="T421" s="230"/>
      <c r="AT421" s="231" t="s">
        <v>325</v>
      </c>
      <c r="AU421" s="231" t="s">
        <v>79</v>
      </c>
      <c r="AV421" s="12" t="s">
        <v>79</v>
      </c>
      <c r="AW421" s="12" t="s">
        <v>34</v>
      </c>
      <c r="AX421" s="12" t="s">
        <v>77</v>
      </c>
      <c r="AY421" s="231" t="s">
        <v>314</v>
      </c>
    </row>
    <row r="422" spans="2:65" s="1" customFormat="1" ht="14.45" customHeight="1">
      <c r="B422" s="42"/>
      <c r="C422" s="243" t="s">
        <v>958</v>
      </c>
      <c r="D422" s="243" t="s">
        <v>427</v>
      </c>
      <c r="E422" s="244" t="s">
        <v>2774</v>
      </c>
      <c r="F422" s="245" t="s">
        <v>2775</v>
      </c>
      <c r="G422" s="246" t="s">
        <v>349</v>
      </c>
      <c r="H422" s="247">
        <v>192.282</v>
      </c>
      <c r="I422" s="248"/>
      <c r="J422" s="249">
        <f>ROUND(I422*H422,2)</f>
        <v>0</v>
      </c>
      <c r="K422" s="245" t="s">
        <v>320</v>
      </c>
      <c r="L422" s="250"/>
      <c r="M422" s="251" t="s">
        <v>21</v>
      </c>
      <c r="N422" s="252" t="s">
        <v>41</v>
      </c>
      <c r="O422" s="43"/>
      <c r="P422" s="215">
        <f>O422*H422</f>
        <v>0</v>
      </c>
      <c r="Q422" s="215">
        <v>0.0052</v>
      </c>
      <c r="R422" s="215">
        <f>Q422*H422</f>
        <v>0.9998664</v>
      </c>
      <c r="S422" s="215">
        <v>0</v>
      </c>
      <c r="T422" s="216">
        <f>S422*H422</f>
        <v>0</v>
      </c>
      <c r="AR422" s="25" t="s">
        <v>510</v>
      </c>
      <c r="AT422" s="25" t="s">
        <v>427</v>
      </c>
      <c r="AU422" s="25" t="s">
        <v>79</v>
      </c>
      <c r="AY422" s="25" t="s">
        <v>314</v>
      </c>
      <c r="BE422" s="217">
        <f>IF(N422="základní",J422,0)</f>
        <v>0</v>
      </c>
      <c r="BF422" s="217">
        <f>IF(N422="snížená",J422,0)</f>
        <v>0</v>
      </c>
      <c r="BG422" s="217">
        <f>IF(N422="zákl. přenesená",J422,0)</f>
        <v>0</v>
      </c>
      <c r="BH422" s="217">
        <f>IF(N422="sníž. přenesená",J422,0)</f>
        <v>0</v>
      </c>
      <c r="BI422" s="217">
        <f>IF(N422="nulová",J422,0)</f>
        <v>0</v>
      </c>
      <c r="BJ422" s="25" t="s">
        <v>77</v>
      </c>
      <c r="BK422" s="217">
        <f>ROUND(I422*H422,2)</f>
        <v>0</v>
      </c>
      <c r="BL422" s="25" t="s">
        <v>414</v>
      </c>
      <c r="BM422" s="25" t="s">
        <v>2776</v>
      </c>
    </row>
    <row r="423" spans="2:47" s="1" customFormat="1" ht="27">
      <c r="B423" s="42"/>
      <c r="C423" s="64"/>
      <c r="D423" s="218" t="s">
        <v>323</v>
      </c>
      <c r="E423" s="64"/>
      <c r="F423" s="219" t="s">
        <v>2777</v>
      </c>
      <c r="G423" s="64"/>
      <c r="H423" s="64"/>
      <c r="I423" s="175"/>
      <c r="J423" s="64"/>
      <c r="K423" s="64"/>
      <c r="L423" s="62"/>
      <c r="M423" s="220"/>
      <c r="N423" s="43"/>
      <c r="O423" s="43"/>
      <c r="P423" s="43"/>
      <c r="Q423" s="43"/>
      <c r="R423" s="43"/>
      <c r="S423" s="43"/>
      <c r="T423" s="79"/>
      <c r="AT423" s="25" t="s">
        <v>323</v>
      </c>
      <c r="AU423" s="25" t="s">
        <v>79</v>
      </c>
    </row>
    <row r="424" spans="2:51" s="12" customFormat="1" ht="13.5">
      <c r="B424" s="221"/>
      <c r="C424" s="222"/>
      <c r="D424" s="218" t="s">
        <v>325</v>
      </c>
      <c r="E424" s="223" t="s">
        <v>21</v>
      </c>
      <c r="F424" s="224" t="s">
        <v>2778</v>
      </c>
      <c r="G424" s="222"/>
      <c r="H424" s="225">
        <v>192.282</v>
      </c>
      <c r="I424" s="226"/>
      <c r="J424" s="222"/>
      <c r="K424" s="222"/>
      <c r="L424" s="227"/>
      <c r="M424" s="228"/>
      <c r="N424" s="229"/>
      <c r="O424" s="229"/>
      <c r="P424" s="229"/>
      <c r="Q424" s="229"/>
      <c r="R424" s="229"/>
      <c r="S424" s="229"/>
      <c r="T424" s="230"/>
      <c r="AT424" s="231" t="s">
        <v>325</v>
      </c>
      <c r="AU424" s="231" t="s">
        <v>79</v>
      </c>
      <c r="AV424" s="12" t="s">
        <v>79</v>
      </c>
      <c r="AW424" s="12" t="s">
        <v>34</v>
      </c>
      <c r="AX424" s="12" t="s">
        <v>77</v>
      </c>
      <c r="AY424" s="231" t="s">
        <v>314</v>
      </c>
    </row>
    <row r="425" spans="2:65" s="1" customFormat="1" ht="23.1" customHeight="1">
      <c r="B425" s="42"/>
      <c r="C425" s="206" t="s">
        <v>964</v>
      </c>
      <c r="D425" s="206" t="s">
        <v>316</v>
      </c>
      <c r="E425" s="207" t="s">
        <v>973</v>
      </c>
      <c r="F425" s="208" t="s">
        <v>974</v>
      </c>
      <c r="G425" s="209" t="s">
        <v>394</v>
      </c>
      <c r="H425" s="210">
        <v>2.297</v>
      </c>
      <c r="I425" s="211"/>
      <c r="J425" s="212">
        <f>ROUND(I425*H425,2)</f>
        <v>0</v>
      </c>
      <c r="K425" s="208" t="s">
        <v>320</v>
      </c>
      <c r="L425" s="62"/>
      <c r="M425" s="213" t="s">
        <v>21</v>
      </c>
      <c r="N425" s="214" t="s">
        <v>41</v>
      </c>
      <c r="O425" s="43"/>
      <c r="P425" s="215">
        <f>O425*H425</f>
        <v>0</v>
      </c>
      <c r="Q425" s="215">
        <v>0</v>
      </c>
      <c r="R425" s="215">
        <f>Q425*H425</f>
        <v>0</v>
      </c>
      <c r="S425" s="215">
        <v>0</v>
      </c>
      <c r="T425" s="216">
        <f>S425*H425</f>
        <v>0</v>
      </c>
      <c r="AR425" s="25" t="s">
        <v>414</v>
      </c>
      <c r="AT425" s="25" t="s">
        <v>316</v>
      </c>
      <c r="AU425" s="25" t="s">
        <v>79</v>
      </c>
      <c r="AY425" s="25" t="s">
        <v>314</v>
      </c>
      <c r="BE425" s="217">
        <f>IF(N425="základní",J425,0)</f>
        <v>0</v>
      </c>
      <c r="BF425" s="217">
        <f>IF(N425="snížená",J425,0)</f>
        <v>0</v>
      </c>
      <c r="BG425" s="217">
        <f>IF(N425="zákl. přenesená",J425,0)</f>
        <v>0</v>
      </c>
      <c r="BH425" s="217">
        <f>IF(N425="sníž. přenesená",J425,0)</f>
        <v>0</v>
      </c>
      <c r="BI425" s="217">
        <f>IF(N425="nulová",J425,0)</f>
        <v>0</v>
      </c>
      <c r="BJ425" s="25" t="s">
        <v>77</v>
      </c>
      <c r="BK425" s="217">
        <f>ROUND(I425*H425,2)</f>
        <v>0</v>
      </c>
      <c r="BL425" s="25" t="s">
        <v>414</v>
      </c>
      <c r="BM425" s="25" t="s">
        <v>2779</v>
      </c>
    </row>
    <row r="426" spans="2:47" s="1" customFormat="1" ht="40.5">
      <c r="B426" s="42"/>
      <c r="C426" s="64"/>
      <c r="D426" s="218" t="s">
        <v>323</v>
      </c>
      <c r="E426" s="64"/>
      <c r="F426" s="219" t="s">
        <v>976</v>
      </c>
      <c r="G426" s="64"/>
      <c r="H426" s="64"/>
      <c r="I426" s="175"/>
      <c r="J426" s="64"/>
      <c r="K426" s="64"/>
      <c r="L426" s="62"/>
      <c r="M426" s="220"/>
      <c r="N426" s="43"/>
      <c r="O426" s="43"/>
      <c r="P426" s="43"/>
      <c r="Q426" s="43"/>
      <c r="R426" s="43"/>
      <c r="S426" s="43"/>
      <c r="T426" s="79"/>
      <c r="AT426" s="25" t="s">
        <v>323</v>
      </c>
      <c r="AU426" s="25" t="s">
        <v>79</v>
      </c>
    </row>
    <row r="427" spans="2:63" s="11" customFormat="1" ht="29.85" customHeight="1">
      <c r="B427" s="190"/>
      <c r="C427" s="191"/>
      <c r="D427" s="192" t="s">
        <v>69</v>
      </c>
      <c r="E427" s="204" t="s">
        <v>977</v>
      </c>
      <c r="F427" s="204" t="s">
        <v>978</v>
      </c>
      <c r="G427" s="191"/>
      <c r="H427" s="191"/>
      <c r="I427" s="194"/>
      <c r="J427" s="205">
        <f>BK427</f>
        <v>0</v>
      </c>
      <c r="K427" s="191"/>
      <c r="L427" s="196"/>
      <c r="M427" s="197"/>
      <c r="N427" s="198"/>
      <c r="O427" s="198"/>
      <c r="P427" s="199">
        <f>SUM(P428:P447)</f>
        <v>0</v>
      </c>
      <c r="Q427" s="198"/>
      <c r="R427" s="199">
        <f>SUM(R428:R447)</f>
        <v>1.52318288</v>
      </c>
      <c r="S427" s="198"/>
      <c r="T427" s="200">
        <f>SUM(T428:T447)</f>
        <v>0.24565679999999998</v>
      </c>
      <c r="AR427" s="201" t="s">
        <v>79</v>
      </c>
      <c r="AT427" s="202" t="s">
        <v>69</v>
      </c>
      <c r="AU427" s="202" t="s">
        <v>77</v>
      </c>
      <c r="AY427" s="201" t="s">
        <v>314</v>
      </c>
      <c r="BK427" s="203">
        <f>SUM(BK428:BK447)</f>
        <v>0</v>
      </c>
    </row>
    <row r="428" spans="2:65" s="1" customFormat="1" ht="23.1" customHeight="1">
      <c r="B428" s="42"/>
      <c r="C428" s="206" t="s">
        <v>969</v>
      </c>
      <c r="D428" s="206" t="s">
        <v>316</v>
      </c>
      <c r="E428" s="207" t="s">
        <v>2780</v>
      </c>
      <c r="F428" s="208" t="s">
        <v>2781</v>
      </c>
      <c r="G428" s="209" t="s">
        <v>349</v>
      </c>
      <c r="H428" s="210">
        <v>136.476</v>
      </c>
      <c r="I428" s="211"/>
      <c r="J428" s="212">
        <f>ROUND(I428*H428,2)</f>
        <v>0</v>
      </c>
      <c r="K428" s="208" t="s">
        <v>320</v>
      </c>
      <c r="L428" s="62"/>
      <c r="M428" s="213" t="s">
        <v>21</v>
      </c>
      <c r="N428" s="214" t="s">
        <v>41</v>
      </c>
      <c r="O428" s="43"/>
      <c r="P428" s="215">
        <f>O428*H428</f>
        <v>0</v>
      </c>
      <c r="Q428" s="215">
        <v>0</v>
      </c>
      <c r="R428" s="215">
        <f>Q428*H428</f>
        <v>0</v>
      </c>
      <c r="S428" s="215">
        <v>0.0018</v>
      </c>
      <c r="T428" s="216">
        <f>S428*H428</f>
        <v>0.24565679999999998</v>
      </c>
      <c r="AR428" s="25" t="s">
        <v>414</v>
      </c>
      <c r="AT428" s="25" t="s">
        <v>316</v>
      </c>
      <c r="AU428" s="25" t="s">
        <v>79</v>
      </c>
      <c r="AY428" s="25" t="s">
        <v>314</v>
      </c>
      <c r="BE428" s="217">
        <f>IF(N428="základní",J428,0)</f>
        <v>0</v>
      </c>
      <c r="BF428" s="217">
        <f>IF(N428="snížená",J428,0)</f>
        <v>0</v>
      </c>
      <c r="BG428" s="217">
        <f>IF(N428="zákl. přenesená",J428,0)</f>
        <v>0</v>
      </c>
      <c r="BH428" s="217">
        <f>IF(N428="sníž. přenesená",J428,0)</f>
        <v>0</v>
      </c>
      <c r="BI428" s="217">
        <f>IF(N428="nulová",J428,0)</f>
        <v>0</v>
      </c>
      <c r="BJ428" s="25" t="s">
        <v>77</v>
      </c>
      <c r="BK428" s="217">
        <f>ROUND(I428*H428,2)</f>
        <v>0</v>
      </c>
      <c r="BL428" s="25" t="s">
        <v>414</v>
      </c>
      <c r="BM428" s="25" t="s">
        <v>2782</v>
      </c>
    </row>
    <row r="429" spans="2:47" s="1" customFormat="1" ht="40.5">
      <c r="B429" s="42"/>
      <c r="C429" s="64"/>
      <c r="D429" s="218" t="s">
        <v>323</v>
      </c>
      <c r="E429" s="64"/>
      <c r="F429" s="219" t="s">
        <v>2783</v>
      </c>
      <c r="G429" s="64"/>
      <c r="H429" s="64"/>
      <c r="I429" s="175"/>
      <c r="J429" s="64"/>
      <c r="K429" s="64"/>
      <c r="L429" s="62"/>
      <c r="M429" s="220"/>
      <c r="N429" s="43"/>
      <c r="O429" s="43"/>
      <c r="P429" s="43"/>
      <c r="Q429" s="43"/>
      <c r="R429" s="43"/>
      <c r="S429" s="43"/>
      <c r="T429" s="79"/>
      <c r="AT429" s="25" t="s">
        <v>323</v>
      </c>
      <c r="AU429" s="25" t="s">
        <v>79</v>
      </c>
    </row>
    <row r="430" spans="2:51" s="12" customFormat="1" ht="13.5">
      <c r="B430" s="221"/>
      <c r="C430" s="222"/>
      <c r="D430" s="218" t="s">
        <v>325</v>
      </c>
      <c r="E430" s="223" t="s">
        <v>21</v>
      </c>
      <c r="F430" s="224" t="s">
        <v>195</v>
      </c>
      <c r="G430" s="222"/>
      <c r="H430" s="225">
        <v>136.476</v>
      </c>
      <c r="I430" s="226"/>
      <c r="J430" s="222"/>
      <c r="K430" s="222"/>
      <c r="L430" s="227"/>
      <c r="M430" s="228"/>
      <c r="N430" s="229"/>
      <c r="O430" s="229"/>
      <c r="P430" s="229"/>
      <c r="Q430" s="229"/>
      <c r="R430" s="229"/>
      <c r="S430" s="229"/>
      <c r="T430" s="230"/>
      <c r="AT430" s="231" t="s">
        <v>325</v>
      </c>
      <c r="AU430" s="231" t="s">
        <v>79</v>
      </c>
      <c r="AV430" s="12" t="s">
        <v>79</v>
      </c>
      <c r="AW430" s="12" t="s">
        <v>34</v>
      </c>
      <c r="AX430" s="12" t="s">
        <v>77</v>
      </c>
      <c r="AY430" s="231" t="s">
        <v>314</v>
      </c>
    </row>
    <row r="431" spans="2:65" s="1" customFormat="1" ht="23.1" customHeight="1">
      <c r="B431" s="42"/>
      <c r="C431" s="206" t="s">
        <v>972</v>
      </c>
      <c r="D431" s="206" t="s">
        <v>316</v>
      </c>
      <c r="E431" s="207" t="s">
        <v>980</v>
      </c>
      <c r="F431" s="208" t="s">
        <v>981</v>
      </c>
      <c r="G431" s="209" t="s">
        <v>349</v>
      </c>
      <c r="H431" s="210">
        <v>272.952</v>
      </c>
      <c r="I431" s="211"/>
      <c r="J431" s="212">
        <f>ROUND(I431*H431,2)</f>
        <v>0</v>
      </c>
      <c r="K431" s="208" t="s">
        <v>320</v>
      </c>
      <c r="L431" s="62"/>
      <c r="M431" s="213" t="s">
        <v>21</v>
      </c>
      <c r="N431" s="214" t="s">
        <v>41</v>
      </c>
      <c r="O431" s="43"/>
      <c r="P431" s="215">
        <f>O431*H431</f>
        <v>0</v>
      </c>
      <c r="Q431" s="215">
        <v>0.00204</v>
      </c>
      <c r="R431" s="215">
        <f>Q431*H431</f>
        <v>0.55682208</v>
      </c>
      <c r="S431" s="215">
        <v>0</v>
      </c>
      <c r="T431" s="216">
        <f>S431*H431</f>
        <v>0</v>
      </c>
      <c r="AR431" s="25" t="s">
        <v>414</v>
      </c>
      <c r="AT431" s="25" t="s">
        <v>316</v>
      </c>
      <c r="AU431" s="25" t="s">
        <v>79</v>
      </c>
      <c r="AY431" s="25" t="s">
        <v>314</v>
      </c>
      <c r="BE431" s="217">
        <f>IF(N431="základní",J431,0)</f>
        <v>0</v>
      </c>
      <c r="BF431" s="217">
        <f>IF(N431="snížená",J431,0)</f>
        <v>0</v>
      </c>
      <c r="BG431" s="217">
        <f>IF(N431="zákl. přenesená",J431,0)</f>
        <v>0</v>
      </c>
      <c r="BH431" s="217">
        <f>IF(N431="sníž. přenesená",J431,0)</f>
        <v>0</v>
      </c>
      <c r="BI431" s="217">
        <f>IF(N431="nulová",J431,0)</f>
        <v>0</v>
      </c>
      <c r="BJ431" s="25" t="s">
        <v>77</v>
      </c>
      <c r="BK431" s="217">
        <f>ROUND(I431*H431,2)</f>
        <v>0</v>
      </c>
      <c r="BL431" s="25" t="s">
        <v>414</v>
      </c>
      <c r="BM431" s="25" t="s">
        <v>2784</v>
      </c>
    </row>
    <row r="432" spans="2:47" s="1" customFormat="1" ht="40.5">
      <c r="B432" s="42"/>
      <c r="C432" s="64"/>
      <c r="D432" s="218" t="s">
        <v>323</v>
      </c>
      <c r="E432" s="64"/>
      <c r="F432" s="219" t="s">
        <v>983</v>
      </c>
      <c r="G432" s="64"/>
      <c r="H432" s="64"/>
      <c r="I432" s="175"/>
      <c r="J432" s="64"/>
      <c r="K432" s="64"/>
      <c r="L432" s="62"/>
      <c r="M432" s="220"/>
      <c r="N432" s="43"/>
      <c r="O432" s="43"/>
      <c r="P432" s="43"/>
      <c r="Q432" s="43"/>
      <c r="R432" s="43"/>
      <c r="S432" s="43"/>
      <c r="T432" s="79"/>
      <c r="AT432" s="25" t="s">
        <v>323</v>
      </c>
      <c r="AU432" s="25" t="s">
        <v>79</v>
      </c>
    </row>
    <row r="433" spans="2:51" s="12" customFormat="1" ht="13.5">
      <c r="B433" s="221"/>
      <c r="C433" s="222"/>
      <c r="D433" s="218" t="s">
        <v>325</v>
      </c>
      <c r="E433" s="223" t="s">
        <v>21</v>
      </c>
      <c r="F433" s="224" t="s">
        <v>2785</v>
      </c>
      <c r="G433" s="222"/>
      <c r="H433" s="225">
        <v>272.952</v>
      </c>
      <c r="I433" s="226"/>
      <c r="J433" s="222"/>
      <c r="K433" s="222"/>
      <c r="L433" s="227"/>
      <c r="M433" s="228"/>
      <c r="N433" s="229"/>
      <c r="O433" s="229"/>
      <c r="P433" s="229"/>
      <c r="Q433" s="229"/>
      <c r="R433" s="229"/>
      <c r="S433" s="229"/>
      <c r="T433" s="230"/>
      <c r="AT433" s="231" t="s">
        <v>325</v>
      </c>
      <c r="AU433" s="231" t="s">
        <v>79</v>
      </c>
      <c r="AV433" s="12" t="s">
        <v>79</v>
      </c>
      <c r="AW433" s="12" t="s">
        <v>34</v>
      </c>
      <c r="AX433" s="12" t="s">
        <v>77</v>
      </c>
      <c r="AY433" s="231" t="s">
        <v>314</v>
      </c>
    </row>
    <row r="434" spans="2:65" s="1" customFormat="1" ht="23.1" customHeight="1">
      <c r="B434" s="42"/>
      <c r="C434" s="243" t="s">
        <v>979</v>
      </c>
      <c r="D434" s="243" t="s">
        <v>427</v>
      </c>
      <c r="E434" s="244" t="s">
        <v>2786</v>
      </c>
      <c r="F434" s="245" t="s">
        <v>2787</v>
      </c>
      <c r="G434" s="246" t="s">
        <v>349</v>
      </c>
      <c r="H434" s="247">
        <v>139.206</v>
      </c>
      <c r="I434" s="248"/>
      <c r="J434" s="249">
        <f>ROUND(I434*H434,2)</f>
        <v>0</v>
      </c>
      <c r="K434" s="245" t="s">
        <v>320</v>
      </c>
      <c r="L434" s="250"/>
      <c r="M434" s="251" t="s">
        <v>21</v>
      </c>
      <c r="N434" s="252" t="s">
        <v>41</v>
      </c>
      <c r="O434" s="43"/>
      <c r="P434" s="215">
        <f>O434*H434</f>
        <v>0</v>
      </c>
      <c r="Q434" s="215">
        <v>0.002</v>
      </c>
      <c r="R434" s="215">
        <f>Q434*H434</f>
        <v>0.278412</v>
      </c>
      <c r="S434" s="215">
        <v>0</v>
      </c>
      <c r="T434" s="216">
        <f>S434*H434</f>
        <v>0</v>
      </c>
      <c r="AR434" s="25" t="s">
        <v>510</v>
      </c>
      <c r="AT434" s="25" t="s">
        <v>427</v>
      </c>
      <c r="AU434" s="25" t="s">
        <v>79</v>
      </c>
      <c r="AY434" s="25" t="s">
        <v>314</v>
      </c>
      <c r="BE434" s="217">
        <f>IF(N434="základní",J434,0)</f>
        <v>0</v>
      </c>
      <c r="BF434" s="217">
        <f>IF(N434="snížená",J434,0)</f>
        <v>0</v>
      </c>
      <c r="BG434" s="217">
        <f>IF(N434="zákl. přenesená",J434,0)</f>
        <v>0</v>
      </c>
      <c r="BH434" s="217">
        <f>IF(N434="sníž. přenesená",J434,0)</f>
        <v>0</v>
      </c>
      <c r="BI434" s="217">
        <f>IF(N434="nulová",J434,0)</f>
        <v>0</v>
      </c>
      <c r="BJ434" s="25" t="s">
        <v>77</v>
      </c>
      <c r="BK434" s="217">
        <f>ROUND(I434*H434,2)</f>
        <v>0</v>
      </c>
      <c r="BL434" s="25" t="s">
        <v>414</v>
      </c>
      <c r="BM434" s="25" t="s">
        <v>2788</v>
      </c>
    </row>
    <row r="435" spans="2:47" s="1" customFormat="1" ht="27">
      <c r="B435" s="42"/>
      <c r="C435" s="64"/>
      <c r="D435" s="218" t="s">
        <v>323</v>
      </c>
      <c r="E435" s="64"/>
      <c r="F435" s="219" t="s">
        <v>2789</v>
      </c>
      <c r="G435" s="64"/>
      <c r="H435" s="64"/>
      <c r="I435" s="175"/>
      <c r="J435" s="64"/>
      <c r="K435" s="64"/>
      <c r="L435" s="62"/>
      <c r="M435" s="220"/>
      <c r="N435" s="43"/>
      <c r="O435" s="43"/>
      <c r="P435" s="43"/>
      <c r="Q435" s="43"/>
      <c r="R435" s="43"/>
      <c r="S435" s="43"/>
      <c r="T435" s="79"/>
      <c r="AT435" s="25" t="s">
        <v>323</v>
      </c>
      <c r="AU435" s="25" t="s">
        <v>79</v>
      </c>
    </row>
    <row r="436" spans="2:51" s="12" customFormat="1" ht="13.5">
      <c r="B436" s="221"/>
      <c r="C436" s="222"/>
      <c r="D436" s="218" t="s">
        <v>325</v>
      </c>
      <c r="E436" s="223" t="s">
        <v>21</v>
      </c>
      <c r="F436" s="224" t="s">
        <v>2790</v>
      </c>
      <c r="G436" s="222"/>
      <c r="H436" s="225">
        <v>139.206</v>
      </c>
      <c r="I436" s="226"/>
      <c r="J436" s="222"/>
      <c r="K436" s="222"/>
      <c r="L436" s="227"/>
      <c r="M436" s="228"/>
      <c r="N436" s="229"/>
      <c r="O436" s="229"/>
      <c r="P436" s="229"/>
      <c r="Q436" s="229"/>
      <c r="R436" s="229"/>
      <c r="S436" s="229"/>
      <c r="T436" s="230"/>
      <c r="AT436" s="231" t="s">
        <v>325</v>
      </c>
      <c r="AU436" s="231" t="s">
        <v>79</v>
      </c>
      <c r="AV436" s="12" t="s">
        <v>79</v>
      </c>
      <c r="AW436" s="12" t="s">
        <v>34</v>
      </c>
      <c r="AX436" s="12" t="s">
        <v>77</v>
      </c>
      <c r="AY436" s="231" t="s">
        <v>314</v>
      </c>
    </row>
    <row r="437" spans="2:65" s="1" customFormat="1" ht="23.1" customHeight="1">
      <c r="B437" s="42"/>
      <c r="C437" s="243" t="s">
        <v>985</v>
      </c>
      <c r="D437" s="243" t="s">
        <v>427</v>
      </c>
      <c r="E437" s="244" t="s">
        <v>2791</v>
      </c>
      <c r="F437" s="245" t="s">
        <v>2792</v>
      </c>
      <c r="G437" s="246" t="s">
        <v>349</v>
      </c>
      <c r="H437" s="247">
        <v>139.206</v>
      </c>
      <c r="I437" s="248"/>
      <c r="J437" s="249">
        <f>ROUND(I437*H437,2)</f>
        <v>0</v>
      </c>
      <c r="K437" s="245" t="s">
        <v>320</v>
      </c>
      <c r="L437" s="250"/>
      <c r="M437" s="251" t="s">
        <v>21</v>
      </c>
      <c r="N437" s="252" t="s">
        <v>41</v>
      </c>
      <c r="O437" s="43"/>
      <c r="P437" s="215">
        <f>O437*H437</f>
        <v>0</v>
      </c>
      <c r="Q437" s="215">
        <v>0.0048</v>
      </c>
      <c r="R437" s="215">
        <f>Q437*H437</f>
        <v>0.6681887999999999</v>
      </c>
      <c r="S437" s="215">
        <v>0</v>
      </c>
      <c r="T437" s="216">
        <f>S437*H437</f>
        <v>0</v>
      </c>
      <c r="AR437" s="25" t="s">
        <v>510</v>
      </c>
      <c r="AT437" s="25" t="s">
        <v>427</v>
      </c>
      <c r="AU437" s="25" t="s">
        <v>79</v>
      </c>
      <c r="AY437" s="25" t="s">
        <v>314</v>
      </c>
      <c r="BE437" s="217">
        <f>IF(N437="základní",J437,0)</f>
        <v>0</v>
      </c>
      <c r="BF437" s="217">
        <f>IF(N437="snížená",J437,0)</f>
        <v>0</v>
      </c>
      <c r="BG437" s="217">
        <f>IF(N437="zákl. přenesená",J437,0)</f>
        <v>0</v>
      </c>
      <c r="BH437" s="217">
        <f>IF(N437="sníž. přenesená",J437,0)</f>
        <v>0</v>
      </c>
      <c r="BI437" s="217">
        <f>IF(N437="nulová",J437,0)</f>
        <v>0</v>
      </c>
      <c r="BJ437" s="25" t="s">
        <v>77</v>
      </c>
      <c r="BK437" s="217">
        <f>ROUND(I437*H437,2)</f>
        <v>0</v>
      </c>
      <c r="BL437" s="25" t="s">
        <v>414</v>
      </c>
      <c r="BM437" s="25" t="s">
        <v>2793</v>
      </c>
    </row>
    <row r="438" spans="2:47" s="1" customFormat="1" ht="27">
      <c r="B438" s="42"/>
      <c r="C438" s="64"/>
      <c r="D438" s="218" t="s">
        <v>323</v>
      </c>
      <c r="E438" s="64"/>
      <c r="F438" s="219" t="s">
        <v>2794</v>
      </c>
      <c r="G438" s="64"/>
      <c r="H438" s="64"/>
      <c r="I438" s="175"/>
      <c r="J438" s="64"/>
      <c r="K438" s="64"/>
      <c r="L438" s="62"/>
      <c r="M438" s="220"/>
      <c r="N438" s="43"/>
      <c r="O438" s="43"/>
      <c r="P438" s="43"/>
      <c r="Q438" s="43"/>
      <c r="R438" s="43"/>
      <c r="S438" s="43"/>
      <c r="T438" s="79"/>
      <c r="AT438" s="25" t="s">
        <v>323</v>
      </c>
      <c r="AU438" s="25" t="s">
        <v>79</v>
      </c>
    </row>
    <row r="439" spans="2:51" s="12" customFormat="1" ht="13.5">
      <c r="B439" s="221"/>
      <c r="C439" s="222"/>
      <c r="D439" s="218" t="s">
        <v>325</v>
      </c>
      <c r="E439" s="223" t="s">
        <v>21</v>
      </c>
      <c r="F439" s="224" t="s">
        <v>2790</v>
      </c>
      <c r="G439" s="222"/>
      <c r="H439" s="225">
        <v>139.206</v>
      </c>
      <c r="I439" s="226"/>
      <c r="J439" s="222"/>
      <c r="K439" s="222"/>
      <c r="L439" s="227"/>
      <c r="M439" s="228"/>
      <c r="N439" s="229"/>
      <c r="O439" s="229"/>
      <c r="P439" s="229"/>
      <c r="Q439" s="229"/>
      <c r="R439" s="229"/>
      <c r="S439" s="229"/>
      <c r="T439" s="230"/>
      <c r="AT439" s="231" t="s">
        <v>325</v>
      </c>
      <c r="AU439" s="231" t="s">
        <v>79</v>
      </c>
      <c r="AV439" s="12" t="s">
        <v>79</v>
      </c>
      <c r="AW439" s="12" t="s">
        <v>34</v>
      </c>
      <c r="AX439" s="12" t="s">
        <v>77</v>
      </c>
      <c r="AY439" s="231" t="s">
        <v>314</v>
      </c>
    </row>
    <row r="440" spans="2:65" s="1" customFormat="1" ht="23.1" customHeight="1">
      <c r="B440" s="42"/>
      <c r="C440" s="206" t="s">
        <v>990</v>
      </c>
      <c r="D440" s="206" t="s">
        <v>316</v>
      </c>
      <c r="E440" s="207" t="s">
        <v>2795</v>
      </c>
      <c r="F440" s="208" t="s">
        <v>2796</v>
      </c>
      <c r="G440" s="209" t="s">
        <v>436</v>
      </c>
      <c r="H440" s="210">
        <v>50.98</v>
      </c>
      <c r="I440" s="211"/>
      <c r="J440" s="212">
        <f>ROUND(I440*H440,2)</f>
        <v>0</v>
      </c>
      <c r="K440" s="208" t="s">
        <v>320</v>
      </c>
      <c r="L440" s="62"/>
      <c r="M440" s="213" t="s">
        <v>21</v>
      </c>
      <c r="N440" s="214" t="s">
        <v>41</v>
      </c>
      <c r="O440" s="43"/>
      <c r="P440" s="215">
        <f>O440*H440</f>
        <v>0</v>
      </c>
      <c r="Q440" s="215">
        <v>0</v>
      </c>
      <c r="R440" s="215">
        <f>Q440*H440</f>
        <v>0</v>
      </c>
      <c r="S440" s="215">
        <v>0</v>
      </c>
      <c r="T440" s="216">
        <f>S440*H440</f>
        <v>0</v>
      </c>
      <c r="AR440" s="25" t="s">
        <v>414</v>
      </c>
      <c r="AT440" s="25" t="s">
        <v>316</v>
      </c>
      <c r="AU440" s="25" t="s">
        <v>79</v>
      </c>
      <c r="AY440" s="25" t="s">
        <v>314</v>
      </c>
      <c r="BE440" s="217">
        <f>IF(N440="základní",J440,0)</f>
        <v>0</v>
      </c>
      <c r="BF440" s="217">
        <f>IF(N440="snížená",J440,0)</f>
        <v>0</v>
      </c>
      <c r="BG440" s="217">
        <f>IF(N440="zákl. přenesená",J440,0)</f>
        <v>0</v>
      </c>
      <c r="BH440" s="217">
        <f>IF(N440="sníž. přenesená",J440,0)</f>
        <v>0</v>
      </c>
      <c r="BI440" s="217">
        <f>IF(N440="nulová",J440,0)</f>
        <v>0</v>
      </c>
      <c r="BJ440" s="25" t="s">
        <v>77</v>
      </c>
      <c r="BK440" s="217">
        <f>ROUND(I440*H440,2)</f>
        <v>0</v>
      </c>
      <c r="BL440" s="25" t="s">
        <v>414</v>
      </c>
      <c r="BM440" s="25" t="s">
        <v>2797</v>
      </c>
    </row>
    <row r="441" spans="2:47" s="1" customFormat="1" ht="13.5">
      <c r="B441" s="42"/>
      <c r="C441" s="64"/>
      <c r="D441" s="218" t="s">
        <v>323</v>
      </c>
      <c r="E441" s="64"/>
      <c r="F441" s="219" t="s">
        <v>2798</v>
      </c>
      <c r="G441" s="64"/>
      <c r="H441" s="64"/>
      <c r="I441" s="175"/>
      <c r="J441" s="64"/>
      <c r="K441" s="64"/>
      <c r="L441" s="62"/>
      <c r="M441" s="220"/>
      <c r="N441" s="43"/>
      <c r="O441" s="43"/>
      <c r="P441" s="43"/>
      <c r="Q441" s="43"/>
      <c r="R441" s="43"/>
      <c r="S441" s="43"/>
      <c r="T441" s="79"/>
      <c r="AT441" s="25" t="s">
        <v>323</v>
      </c>
      <c r="AU441" s="25" t="s">
        <v>79</v>
      </c>
    </row>
    <row r="442" spans="2:51" s="12" customFormat="1" ht="13.5">
      <c r="B442" s="221"/>
      <c r="C442" s="222"/>
      <c r="D442" s="218" t="s">
        <v>325</v>
      </c>
      <c r="E442" s="223" t="s">
        <v>237</v>
      </c>
      <c r="F442" s="224" t="s">
        <v>2799</v>
      </c>
      <c r="G442" s="222"/>
      <c r="H442" s="225">
        <v>50.98</v>
      </c>
      <c r="I442" s="226"/>
      <c r="J442" s="222"/>
      <c r="K442" s="222"/>
      <c r="L442" s="227"/>
      <c r="M442" s="228"/>
      <c r="N442" s="229"/>
      <c r="O442" s="229"/>
      <c r="P442" s="229"/>
      <c r="Q442" s="229"/>
      <c r="R442" s="229"/>
      <c r="S442" s="229"/>
      <c r="T442" s="230"/>
      <c r="AT442" s="231" t="s">
        <v>325</v>
      </c>
      <c r="AU442" s="231" t="s">
        <v>79</v>
      </c>
      <c r="AV442" s="12" t="s">
        <v>79</v>
      </c>
      <c r="AW442" s="12" t="s">
        <v>34</v>
      </c>
      <c r="AX442" s="12" t="s">
        <v>77</v>
      </c>
      <c r="AY442" s="231" t="s">
        <v>314</v>
      </c>
    </row>
    <row r="443" spans="2:65" s="1" customFormat="1" ht="23.1" customHeight="1">
      <c r="B443" s="42"/>
      <c r="C443" s="243" t="s">
        <v>995</v>
      </c>
      <c r="D443" s="243" t="s">
        <v>427</v>
      </c>
      <c r="E443" s="244" t="s">
        <v>2800</v>
      </c>
      <c r="F443" s="245" t="s">
        <v>2801</v>
      </c>
      <c r="G443" s="246" t="s">
        <v>490</v>
      </c>
      <c r="H443" s="247">
        <v>52</v>
      </c>
      <c r="I443" s="248"/>
      <c r="J443" s="249">
        <f>ROUND(I443*H443,2)</f>
        <v>0</v>
      </c>
      <c r="K443" s="245" t="s">
        <v>320</v>
      </c>
      <c r="L443" s="250"/>
      <c r="M443" s="251" t="s">
        <v>21</v>
      </c>
      <c r="N443" s="252" t="s">
        <v>41</v>
      </c>
      <c r="O443" s="43"/>
      <c r="P443" s="215">
        <f>O443*H443</f>
        <v>0</v>
      </c>
      <c r="Q443" s="215">
        <v>0.00038</v>
      </c>
      <c r="R443" s="215">
        <f>Q443*H443</f>
        <v>0.01976</v>
      </c>
      <c r="S443" s="215">
        <v>0</v>
      </c>
      <c r="T443" s="216">
        <f>S443*H443</f>
        <v>0</v>
      </c>
      <c r="AR443" s="25" t="s">
        <v>510</v>
      </c>
      <c r="AT443" s="25" t="s">
        <v>427</v>
      </c>
      <c r="AU443" s="25" t="s">
        <v>79</v>
      </c>
      <c r="AY443" s="25" t="s">
        <v>314</v>
      </c>
      <c r="BE443" s="217">
        <f>IF(N443="základní",J443,0)</f>
        <v>0</v>
      </c>
      <c r="BF443" s="217">
        <f>IF(N443="snížená",J443,0)</f>
        <v>0</v>
      </c>
      <c r="BG443" s="217">
        <f>IF(N443="zákl. přenesená",J443,0)</f>
        <v>0</v>
      </c>
      <c r="BH443" s="217">
        <f>IF(N443="sníž. přenesená",J443,0)</f>
        <v>0</v>
      </c>
      <c r="BI443" s="217">
        <f>IF(N443="nulová",J443,0)</f>
        <v>0</v>
      </c>
      <c r="BJ443" s="25" t="s">
        <v>77</v>
      </c>
      <c r="BK443" s="217">
        <f>ROUND(I443*H443,2)</f>
        <v>0</v>
      </c>
      <c r="BL443" s="25" t="s">
        <v>414</v>
      </c>
      <c r="BM443" s="25" t="s">
        <v>2802</v>
      </c>
    </row>
    <row r="444" spans="2:47" s="1" customFormat="1" ht="13.5">
      <c r="B444" s="42"/>
      <c r="C444" s="64"/>
      <c r="D444" s="218" t="s">
        <v>323</v>
      </c>
      <c r="E444" s="64"/>
      <c r="F444" s="219" t="s">
        <v>2803</v>
      </c>
      <c r="G444" s="64"/>
      <c r="H444" s="64"/>
      <c r="I444" s="175"/>
      <c r="J444" s="64"/>
      <c r="K444" s="64"/>
      <c r="L444" s="62"/>
      <c r="M444" s="220"/>
      <c r="N444" s="43"/>
      <c r="O444" s="43"/>
      <c r="P444" s="43"/>
      <c r="Q444" s="43"/>
      <c r="R444" s="43"/>
      <c r="S444" s="43"/>
      <c r="T444" s="79"/>
      <c r="AT444" s="25" t="s">
        <v>323</v>
      </c>
      <c r="AU444" s="25" t="s">
        <v>79</v>
      </c>
    </row>
    <row r="445" spans="2:51" s="12" customFormat="1" ht="13.5">
      <c r="B445" s="221"/>
      <c r="C445" s="222"/>
      <c r="D445" s="218" t="s">
        <v>325</v>
      </c>
      <c r="E445" s="223" t="s">
        <v>21</v>
      </c>
      <c r="F445" s="224" t="s">
        <v>2804</v>
      </c>
      <c r="G445" s="222"/>
      <c r="H445" s="225">
        <v>52</v>
      </c>
      <c r="I445" s="226"/>
      <c r="J445" s="222"/>
      <c r="K445" s="222"/>
      <c r="L445" s="227"/>
      <c r="M445" s="228"/>
      <c r="N445" s="229"/>
      <c r="O445" s="229"/>
      <c r="P445" s="229"/>
      <c r="Q445" s="229"/>
      <c r="R445" s="229"/>
      <c r="S445" s="229"/>
      <c r="T445" s="230"/>
      <c r="AT445" s="231" t="s">
        <v>325</v>
      </c>
      <c r="AU445" s="231" t="s">
        <v>79</v>
      </c>
      <c r="AV445" s="12" t="s">
        <v>79</v>
      </c>
      <c r="AW445" s="12" t="s">
        <v>34</v>
      </c>
      <c r="AX445" s="12" t="s">
        <v>77</v>
      </c>
      <c r="AY445" s="231" t="s">
        <v>314</v>
      </c>
    </row>
    <row r="446" spans="2:65" s="1" customFormat="1" ht="23.1" customHeight="1">
      <c r="B446" s="42"/>
      <c r="C446" s="206" t="s">
        <v>1002</v>
      </c>
      <c r="D446" s="206" t="s">
        <v>316</v>
      </c>
      <c r="E446" s="207" t="s">
        <v>996</v>
      </c>
      <c r="F446" s="208" t="s">
        <v>997</v>
      </c>
      <c r="G446" s="209" t="s">
        <v>394</v>
      </c>
      <c r="H446" s="210">
        <v>1.523</v>
      </c>
      <c r="I446" s="211"/>
      <c r="J446" s="212">
        <f>ROUND(I446*H446,2)</f>
        <v>0</v>
      </c>
      <c r="K446" s="208" t="s">
        <v>320</v>
      </c>
      <c r="L446" s="62"/>
      <c r="M446" s="213" t="s">
        <v>21</v>
      </c>
      <c r="N446" s="214" t="s">
        <v>41</v>
      </c>
      <c r="O446" s="43"/>
      <c r="P446" s="215">
        <f>O446*H446</f>
        <v>0</v>
      </c>
      <c r="Q446" s="215">
        <v>0</v>
      </c>
      <c r="R446" s="215">
        <f>Q446*H446</f>
        <v>0</v>
      </c>
      <c r="S446" s="215">
        <v>0</v>
      </c>
      <c r="T446" s="216">
        <f>S446*H446</f>
        <v>0</v>
      </c>
      <c r="AR446" s="25" t="s">
        <v>414</v>
      </c>
      <c r="AT446" s="25" t="s">
        <v>316</v>
      </c>
      <c r="AU446" s="25" t="s">
        <v>79</v>
      </c>
      <c r="AY446" s="25" t="s">
        <v>314</v>
      </c>
      <c r="BE446" s="217">
        <f>IF(N446="základní",J446,0)</f>
        <v>0</v>
      </c>
      <c r="BF446" s="217">
        <f>IF(N446="snížená",J446,0)</f>
        <v>0</v>
      </c>
      <c r="BG446" s="217">
        <f>IF(N446="zákl. přenesená",J446,0)</f>
        <v>0</v>
      </c>
      <c r="BH446" s="217">
        <f>IF(N446="sníž. přenesená",J446,0)</f>
        <v>0</v>
      </c>
      <c r="BI446" s="217">
        <f>IF(N446="nulová",J446,0)</f>
        <v>0</v>
      </c>
      <c r="BJ446" s="25" t="s">
        <v>77</v>
      </c>
      <c r="BK446" s="217">
        <f>ROUND(I446*H446,2)</f>
        <v>0</v>
      </c>
      <c r="BL446" s="25" t="s">
        <v>414</v>
      </c>
      <c r="BM446" s="25" t="s">
        <v>2805</v>
      </c>
    </row>
    <row r="447" spans="2:47" s="1" customFormat="1" ht="40.5">
      <c r="B447" s="42"/>
      <c r="C447" s="64"/>
      <c r="D447" s="218" t="s">
        <v>323</v>
      </c>
      <c r="E447" s="64"/>
      <c r="F447" s="219" t="s">
        <v>999</v>
      </c>
      <c r="G447" s="64"/>
      <c r="H447" s="64"/>
      <c r="I447" s="175"/>
      <c r="J447" s="64"/>
      <c r="K447" s="64"/>
      <c r="L447" s="62"/>
      <c r="M447" s="220"/>
      <c r="N447" s="43"/>
      <c r="O447" s="43"/>
      <c r="P447" s="43"/>
      <c r="Q447" s="43"/>
      <c r="R447" s="43"/>
      <c r="S447" s="43"/>
      <c r="T447" s="79"/>
      <c r="AT447" s="25" t="s">
        <v>323</v>
      </c>
      <c r="AU447" s="25" t="s">
        <v>79</v>
      </c>
    </row>
    <row r="448" spans="2:63" s="11" customFormat="1" ht="29.85" customHeight="1">
      <c r="B448" s="190"/>
      <c r="C448" s="191"/>
      <c r="D448" s="192" t="s">
        <v>69</v>
      </c>
      <c r="E448" s="204" t="s">
        <v>1615</v>
      </c>
      <c r="F448" s="204" t="s">
        <v>1616</v>
      </c>
      <c r="G448" s="191"/>
      <c r="H448" s="191"/>
      <c r="I448" s="194"/>
      <c r="J448" s="205">
        <f>BK448</f>
        <v>0</v>
      </c>
      <c r="K448" s="191"/>
      <c r="L448" s="196"/>
      <c r="M448" s="197"/>
      <c r="N448" s="198"/>
      <c r="O448" s="198"/>
      <c r="P448" s="199">
        <f>SUM(P449:P454)</f>
        <v>0</v>
      </c>
      <c r="Q448" s="198"/>
      <c r="R448" s="199">
        <f>SUM(R449:R454)</f>
        <v>0.0047</v>
      </c>
      <c r="S448" s="198"/>
      <c r="T448" s="200">
        <f>SUM(T449:T454)</f>
        <v>0</v>
      </c>
      <c r="AR448" s="201" t="s">
        <v>79</v>
      </c>
      <c r="AT448" s="202" t="s">
        <v>69</v>
      </c>
      <c r="AU448" s="202" t="s">
        <v>77</v>
      </c>
      <c r="AY448" s="201" t="s">
        <v>314</v>
      </c>
      <c r="BK448" s="203">
        <f>SUM(BK449:BK454)</f>
        <v>0</v>
      </c>
    </row>
    <row r="449" spans="2:65" s="1" customFormat="1" ht="23.1" customHeight="1">
      <c r="B449" s="42"/>
      <c r="C449" s="206" t="s">
        <v>1007</v>
      </c>
      <c r="D449" s="206" t="s">
        <v>316</v>
      </c>
      <c r="E449" s="207" t="s">
        <v>2806</v>
      </c>
      <c r="F449" s="208" t="s">
        <v>2807</v>
      </c>
      <c r="G449" s="209" t="s">
        <v>490</v>
      </c>
      <c r="H449" s="210">
        <v>2</v>
      </c>
      <c r="I449" s="211"/>
      <c r="J449" s="212">
        <f>ROUND(I449*H449,2)</f>
        <v>0</v>
      </c>
      <c r="K449" s="208" t="s">
        <v>320</v>
      </c>
      <c r="L449" s="62"/>
      <c r="M449" s="213" t="s">
        <v>21</v>
      </c>
      <c r="N449" s="214" t="s">
        <v>41</v>
      </c>
      <c r="O449" s="43"/>
      <c r="P449" s="215">
        <f>O449*H449</f>
        <v>0</v>
      </c>
      <c r="Q449" s="215">
        <v>0.00235</v>
      </c>
      <c r="R449" s="215">
        <f>Q449*H449</f>
        <v>0.0047</v>
      </c>
      <c r="S449" s="215">
        <v>0</v>
      </c>
      <c r="T449" s="216">
        <f>S449*H449</f>
        <v>0</v>
      </c>
      <c r="AR449" s="25" t="s">
        <v>414</v>
      </c>
      <c r="AT449" s="25" t="s">
        <v>316</v>
      </c>
      <c r="AU449" s="25" t="s">
        <v>79</v>
      </c>
      <c r="AY449" s="25" t="s">
        <v>314</v>
      </c>
      <c r="BE449" s="217">
        <f>IF(N449="základní",J449,0)</f>
        <v>0</v>
      </c>
      <c r="BF449" s="217">
        <f>IF(N449="snížená",J449,0)</f>
        <v>0</v>
      </c>
      <c r="BG449" s="217">
        <f>IF(N449="zákl. přenesená",J449,0)</f>
        <v>0</v>
      </c>
      <c r="BH449" s="217">
        <f>IF(N449="sníž. přenesená",J449,0)</f>
        <v>0</v>
      </c>
      <c r="BI449" s="217">
        <f>IF(N449="nulová",J449,0)</f>
        <v>0</v>
      </c>
      <c r="BJ449" s="25" t="s">
        <v>77</v>
      </c>
      <c r="BK449" s="217">
        <f>ROUND(I449*H449,2)</f>
        <v>0</v>
      </c>
      <c r="BL449" s="25" t="s">
        <v>414</v>
      </c>
      <c r="BM449" s="25" t="s">
        <v>2808</v>
      </c>
    </row>
    <row r="450" spans="2:47" s="1" customFormat="1" ht="27">
      <c r="B450" s="42"/>
      <c r="C450" s="64"/>
      <c r="D450" s="218" t="s">
        <v>323</v>
      </c>
      <c r="E450" s="64"/>
      <c r="F450" s="219" t="s">
        <v>2809</v>
      </c>
      <c r="G450" s="64"/>
      <c r="H450" s="64"/>
      <c r="I450" s="175"/>
      <c r="J450" s="64"/>
      <c r="K450" s="64"/>
      <c r="L450" s="62"/>
      <c r="M450" s="220"/>
      <c r="N450" s="43"/>
      <c r="O450" s="43"/>
      <c r="P450" s="43"/>
      <c r="Q450" s="43"/>
      <c r="R450" s="43"/>
      <c r="S450" s="43"/>
      <c r="T450" s="79"/>
      <c r="AT450" s="25" t="s">
        <v>323</v>
      </c>
      <c r="AU450" s="25" t="s">
        <v>79</v>
      </c>
    </row>
    <row r="451" spans="2:65" s="1" customFormat="1" ht="23.1" customHeight="1">
      <c r="B451" s="42"/>
      <c r="C451" s="206" t="s">
        <v>1012</v>
      </c>
      <c r="D451" s="206" t="s">
        <v>316</v>
      </c>
      <c r="E451" s="207" t="s">
        <v>2810</v>
      </c>
      <c r="F451" s="208" t="s">
        <v>2811</v>
      </c>
      <c r="G451" s="209" t="s">
        <v>490</v>
      </c>
      <c r="H451" s="210">
        <v>2</v>
      </c>
      <c r="I451" s="211"/>
      <c r="J451" s="212">
        <f>ROUND(I451*H451,2)</f>
        <v>0</v>
      </c>
      <c r="K451" s="208" t="s">
        <v>21</v>
      </c>
      <c r="L451" s="62"/>
      <c r="M451" s="213" t="s">
        <v>21</v>
      </c>
      <c r="N451" s="214" t="s">
        <v>41</v>
      </c>
      <c r="O451" s="43"/>
      <c r="P451" s="215">
        <f>O451*H451</f>
        <v>0</v>
      </c>
      <c r="Q451" s="215">
        <v>0</v>
      </c>
      <c r="R451" s="215">
        <f>Q451*H451</f>
        <v>0</v>
      </c>
      <c r="S451" s="215">
        <v>0</v>
      </c>
      <c r="T451" s="216">
        <f>S451*H451</f>
        <v>0</v>
      </c>
      <c r="AR451" s="25" t="s">
        <v>414</v>
      </c>
      <c r="AT451" s="25" t="s">
        <v>316</v>
      </c>
      <c r="AU451" s="25" t="s">
        <v>79</v>
      </c>
      <c r="AY451" s="25" t="s">
        <v>314</v>
      </c>
      <c r="BE451" s="217">
        <f>IF(N451="základní",J451,0)</f>
        <v>0</v>
      </c>
      <c r="BF451" s="217">
        <f>IF(N451="snížená",J451,0)</f>
        <v>0</v>
      </c>
      <c r="BG451" s="217">
        <f>IF(N451="zákl. přenesená",J451,0)</f>
        <v>0</v>
      </c>
      <c r="BH451" s="217">
        <f>IF(N451="sníž. přenesená",J451,0)</f>
        <v>0</v>
      </c>
      <c r="BI451" s="217">
        <f>IF(N451="nulová",J451,0)</f>
        <v>0</v>
      </c>
      <c r="BJ451" s="25" t="s">
        <v>77</v>
      </c>
      <c r="BK451" s="217">
        <f>ROUND(I451*H451,2)</f>
        <v>0</v>
      </c>
      <c r="BL451" s="25" t="s">
        <v>414</v>
      </c>
      <c r="BM451" s="25" t="s">
        <v>2812</v>
      </c>
    </row>
    <row r="452" spans="2:47" s="1" customFormat="1" ht="13.5">
      <c r="B452" s="42"/>
      <c r="C452" s="64"/>
      <c r="D452" s="218" t="s">
        <v>323</v>
      </c>
      <c r="E452" s="64"/>
      <c r="F452" s="219" t="s">
        <v>2811</v>
      </c>
      <c r="G452" s="64"/>
      <c r="H452" s="64"/>
      <c r="I452" s="175"/>
      <c r="J452" s="64"/>
      <c r="K452" s="64"/>
      <c r="L452" s="62"/>
      <c r="M452" s="220"/>
      <c r="N452" s="43"/>
      <c r="O452" s="43"/>
      <c r="P452" s="43"/>
      <c r="Q452" s="43"/>
      <c r="R452" s="43"/>
      <c r="S452" s="43"/>
      <c r="T452" s="79"/>
      <c r="AT452" s="25" t="s">
        <v>323</v>
      </c>
      <c r="AU452" s="25" t="s">
        <v>79</v>
      </c>
    </row>
    <row r="453" spans="2:65" s="1" customFormat="1" ht="23.1" customHeight="1">
      <c r="B453" s="42"/>
      <c r="C453" s="206" t="s">
        <v>1017</v>
      </c>
      <c r="D453" s="206" t="s">
        <v>316</v>
      </c>
      <c r="E453" s="207" t="s">
        <v>2813</v>
      </c>
      <c r="F453" s="208" t="s">
        <v>2814</v>
      </c>
      <c r="G453" s="209" t="s">
        <v>394</v>
      </c>
      <c r="H453" s="210">
        <v>0.005</v>
      </c>
      <c r="I453" s="211"/>
      <c r="J453" s="212">
        <f>ROUND(I453*H453,2)</f>
        <v>0</v>
      </c>
      <c r="K453" s="208" t="s">
        <v>320</v>
      </c>
      <c r="L453" s="62"/>
      <c r="M453" s="213" t="s">
        <v>21</v>
      </c>
      <c r="N453" s="214" t="s">
        <v>41</v>
      </c>
      <c r="O453" s="43"/>
      <c r="P453" s="215">
        <f>O453*H453</f>
        <v>0</v>
      </c>
      <c r="Q453" s="215">
        <v>0</v>
      </c>
      <c r="R453" s="215">
        <f>Q453*H453</f>
        <v>0</v>
      </c>
      <c r="S453" s="215">
        <v>0</v>
      </c>
      <c r="T453" s="216">
        <f>S453*H453</f>
        <v>0</v>
      </c>
      <c r="AR453" s="25" t="s">
        <v>414</v>
      </c>
      <c r="AT453" s="25" t="s">
        <v>316</v>
      </c>
      <c r="AU453" s="25" t="s">
        <v>79</v>
      </c>
      <c r="AY453" s="25" t="s">
        <v>314</v>
      </c>
      <c r="BE453" s="217">
        <f>IF(N453="základní",J453,0)</f>
        <v>0</v>
      </c>
      <c r="BF453" s="217">
        <f>IF(N453="snížená",J453,0)</f>
        <v>0</v>
      </c>
      <c r="BG453" s="217">
        <f>IF(N453="zákl. přenesená",J453,0)</f>
        <v>0</v>
      </c>
      <c r="BH453" s="217">
        <f>IF(N453="sníž. přenesená",J453,0)</f>
        <v>0</v>
      </c>
      <c r="BI453" s="217">
        <f>IF(N453="nulová",J453,0)</f>
        <v>0</v>
      </c>
      <c r="BJ453" s="25" t="s">
        <v>77</v>
      </c>
      <c r="BK453" s="217">
        <f>ROUND(I453*H453,2)</f>
        <v>0</v>
      </c>
      <c r="BL453" s="25" t="s">
        <v>414</v>
      </c>
      <c r="BM453" s="25" t="s">
        <v>2815</v>
      </c>
    </row>
    <row r="454" spans="2:47" s="1" customFormat="1" ht="40.5">
      <c r="B454" s="42"/>
      <c r="C454" s="64"/>
      <c r="D454" s="218" t="s">
        <v>323</v>
      </c>
      <c r="E454" s="64"/>
      <c r="F454" s="219" t="s">
        <v>2816</v>
      </c>
      <c r="G454" s="64"/>
      <c r="H454" s="64"/>
      <c r="I454" s="175"/>
      <c r="J454" s="64"/>
      <c r="K454" s="64"/>
      <c r="L454" s="62"/>
      <c r="M454" s="220"/>
      <c r="N454" s="43"/>
      <c r="O454" s="43"/>
      <c r="P454" s="43"/>
      <c r="Q454" s="43"/>
      <c r="R454" s="43"/>
      <c r="S454" s="43"/>
      <c r="T454" s="79"/>
      <c r="AT454" s="25" t="s">
        <v>323</v>
      </c>
      <c r="AU454" s="25" t="s">
        <v>79</v>
      </c>
    </row>
    <row r="455" spans="2:63" s="11" customFormat="1" ht="29.85" customHeight="1">
      <c r="B455" s="190"/>
      <c r="C455" s="191"/>
      <c r="D455" s="192" t="s">
        <v>69</v>
      </c>
      <c r="E455" s="204" t="s">
        <v>2817</v>
      </c>
      <c r="F455" s="204" t="s">
        <v>2818</v>
      </c>
      <c r="G455" s="191"/>
      <c r="H455" s="191"/>
      <c r="I455" s="194"/>
      <c r="J455" s="205">
        <f>BK455</f>
        <v>0</v>
      </c>
      <c r="K455" s="191"/>
      <c r="L455" s="196"/>
      <c r="M455" s="197"/>
      <c r="N455" s="198"/>
      <c r="O455" s="198"/>
      <c r="P455" s="199">
        <f>SUM(P456:P463)</f>
        <v>0</v>
      </c>
      <c r="Q455" s="198"/>
      <c r="R455" s="199">
        <f>SUM(R456:R463)</f>
        <v>0.22653781</v>
      </c>
      <c r="S455" s="198"/>
      <c r="T455" s="200">
        <f>SUM(T456:T463)</f>
        <v>0</v>
      </c>
      <c r="AR455" s="201" t="s">
        <v>79</v>
      </c>
      <c r="AT455" s="202" t="s">
        <v>69</v>
      </c>
      <c r="AU455" s="202" t="s">
        <v>77</v>
      </c>
      <c r="AY455" s="201" t="s">
        <v>314</v>
      </c>
      <c r="BK455" s="203">
        <f>SUM(BK456:BK463)</f>
        <v>0</v>
      </c>
    </row>
    <row r="456" spans="2:65" s="1" customFormat="1" ht="23.1" customHeight="1">
      <c r="B456" s="42"/>
      <c r="C456" s="206" t="s">
        <v>1021</v>
      </c>
      <c r="D456" s="206" t="s">
        <v>316</v>
      </c>
      <c r="E456" s="207" t="s">
        <v>2819</v>
      </c>
      <c r="F456" s="208" t="s">
        <v>2820</v>
      </c>
      <c r="G456" s="209" t="s">
        <v>349</v>
      </c>
      <c r="H456" s="210">
        <v>18.893</v>
      </c>
      <c r="I456" s="211"/>
      <c r="J456" s="212">
        <f>ROUND(I456*H456,2)</f>
        <v>0</v>
      </c>
      <c r="K456" s="208" t="s">
        <v>320</v>
      </c>
      <c r="L456" s="62"/>
      <c r="M456" s="213" t="s">
        <v>21</v>
      </c>
      <c r="N456" s="214" t="s">
        <v>41</v>
      </c>
      <c r="O456" s="43"/>
      <c r="P456" s="215">
        <f>O456*H456</f>
        <v>0</v>
      </c>
      <c r="Q456" s="215">
        <v>0.01157</v>
      </c>
      <c r="R456" s="215">
        <f>Q456*H456</f>
        <v>0.21859201</v>
      </c>
      <c r="S456" s="215">
        <v>0</v>
      </c>
      <c r="T456" s="216">
        <f>S456*H456</f>
        <v>0</v>
      </c>
      <c r="AR456" s="25" t="s">
        <v>414</v>
      </c>
      <c r="AT456" s="25" t="s">
        <v>316</v>
      </c>
      <c r="AU456" s="25" t="s">
        <v>79</v>
      </c>
      <c r="AY456" s="25" t="s">
        <v>314</v>
      </c>
      <c r="BE456" s="217">
        <f>IF(N456="základní",J456,0)</f>
        <v>0</v>
      </c>
      <c r="BF456" s="217">
        <f>IF(N456="snížená",J456,0)</f>
        <v>0</v>
      </c>
      <c r="BG456" s="217">
        <f>IF(N456="zákl. přenesená",J456,0)</f>
        <v>0</v>
      </c>
      <c r="BH456" s="217">
        <f>IF(N456="sníž. přenesená",J456,0)</f>
        <v>0</v>
      </c>
      <c r="BI456" s="217">
        <f>IF(N456="nulová",J456,0)</f>
        <v>0</v>
      </c>
      <c r="BJ456" s="25" t="s">
        <v>77</v>
      </c>
      <c r="BK456" s="217">
        <f>ROUND(I456*H456,2)</f>
        <v>0</v>
      </c>
      <c r="BL456" s="25" t="s">
        <v>414</v>
      </c>
      <c r="BM456" s="25" t="s">
        <v>2821</v>
      </c>
    </row>
    <row r="457" spans="2:47" s="1" customFormat="1" ht="40.5">
      <c r="B457" s="42"/>
      <c r="C457" s="64"/>
      <c r="D457" s="218" t="s">
        <v>323</v>
      </c>
      <c r="E457" s="64"/>
      <c r="F457" s="219" t="s">
        <v>2822</v>
      </c>
      <c r="G457" s="64"/>
      <c r="H457" s="64"/>
      <c r="I457" s="175"/>
      <c r="J457" s="64"/>
      <c r="K457" s="64"/>
      <c r="L457" s="62"/>
      <c r="M457" s="220"/>
      <c r="N457" s="43"/>
      <c r="O457" s="43"/>
      <c r="P457" s="43"/>
      <c r="Q457" s="43"/>
      <c r="R457" s="43"/>
      <c r="S457" s="43"/>
      <c r="T457" s="79"/>
      <c r="AT457" s="25" t="s">
        <v>323</v>
      </c>
      <c r="AU457" s="25" t="s">
        <v>79</v>
      </c>
    </row>
    <row r="458" spans="2:51" s="12" customFormat="1" ht="13.5">
      <c r="B458" s="221"/>
      <c r="C458" s="222"/>
      <c r="D458" s="218" t="s">
        <v>325</v>
      </c>
      <c r="E458" s="223" t="s">
        <v>245</v>
      </c>
      <c r="F458" s="224" t="s">
        <v>2823</v>
      </c>
      <c r="G458" s="222"/>
      <c r="H458" s="225">
        <v>18.893</v>
      </c>
      <c r="I458" s="226"/>
      <c r="J458" s="222"/>
      <c r="K458" s="222"/>
      <c r="L458" s="227"/>
      <c r="M458" s="228"/>
      <c r="N458" s="229"/>
      <c r="O458" s="229"/>
      <c r="P458" s="229"/>
      <c r="Q458" s="229"/>
      <c r="R458" s="229"/>
      <c r="S458" s="229"/>
      <c r="T458" s="230"/>
      <c r="AT458" s="231" t="s">
        <v>325</v>
      </c>
      <c r="AU458" s="231" t="s">
        <v>79</v>
      </c>
      <c r="AV458" s="12" t="s">
        <v>79</v>
      </c>
      <c r="AW458" s="12" t="s">
        <v>34</v>
      </c>
      <c r="AX458" s="12" t="s">
        <v>77</v>
      </c>
      <c r="AY458" s="231" t="s">
        <v>314</v>
      </c>
    </row>
    <row r="459" spans="2:65" s="1" customFormat="1" ht="23.1" customHeight="1">
      <c r="B459" s="42"/>
      <c r="C459" s="206" t="s">
        <v>1025</v>
      </c>
      <c r="D459" s="206" t="s">
        <v>316</v>
      </c>
      <c r="E459" s="207" t="s">
        <v>2824</v>
      </c>
      <c r="F459" s="208" t="s">
        <v>2825</v>
      </c>
      <c r="G459" s="209" t="s">
        <v>335</v>
      </c>
      <c r="H459" s="210">
        <v>0.34</v>
      </c>
      <c r="I459" s="211"/>
      <c r="J459" s="212">
        <f>ROUND(I459*H459,2)</f>
        <v>0</v>
      </c>
      <c r="K459" s="208" t="s">
        <v>320</v>
      </c>
      <c r="L459" s="62"/>
      <c r="M459" s="213" t="s">
        <v>21</v>
      </c>
      <c r="N459" s="214" t="s">
        <v>41</v>
      </c>
      <c r="O459" s="43"/>
      <c r="P459" s="215">
        <f>O459*H459</f>
        <v>0</v>
      </c>
      <c r="Q459" s="215">
        <v>0.02337</v>
      </c>
      <c r="R459" s="215">
        <f>Q459*H459</f>
        <v>0.0079458</v>
      </c>
      <c r="S459" s="215">
        <v>0</v>
      </c>
      <c r="T459" s="216">
        <f>S459*H459</f>
        <v>0</v>
      </c>
      <c r="AR459" s="25" t="s">
        <v>414</v>
      </c>
      <c r="AT459" s="25" t="s">
        <v>316</v>
      </c>
      <c r="AU459" s="25" t="s">
        <v>79</v>
      </c>
      <c r="AY459" s="25" t="s">
        <v>314</v>
      </c>
      <c r="BE459" s="217">
        <f>IF(N459="základní",J459,0)</f>
        <v>0</v>
      </c>
      <c r="BF459" s="217">
        <f>IF(N459="snížená",J459,0)</f>
        <v>0</v>
      </c>
      <c r="BG459" s="217">
        <f>IF(N459="zákl. přenesená",J459,0)</f>
        <v>0</v>
      </c>
      <c r="BH459" s="217">
        <f>IF(N459="sníž. přenesená",J459,0)</f>
        <v>0</v>
      </c>
      <c r="BI459" s="217">
        <f>IF(N459="nulová",J459,0)</f>
        <v>0</v>
      </c>
      <c r="BJ459" s="25" t="s">
        <v>77</v>
      </c>
      <c r="BK459" s="217">
        <f>ROUND(I459*H459,2)</f>
        <v>0</v>
      </c>
      <c r="BL459" s="25" t="s">
        <v>414</v>
      </c>
      <c r="BM459" s="25" t="s">
        <v>2826</v>
      </c>
    </row>
    <row r="460" spans="2:47" s="1" customFormat="1" ht="27">
      <c r="B460" s="42"/>
      <c r="C460" s="64"/>
      <c r="D460" s="218" t="s">
        <v>323</v>
      </c>
      <c r="E460" s="64"/>
      <c r="F460" s="219" t="s">
        <v>2827</v>
      </c>
      <c r="G460" s="64"/>
      <c r="H460" s="64"/>
      <c r="I460" s="175"/>
      <c r="J460" s="64"/>
      <c r="K460" s="64"/>
      <c r="L460" s="62"/>
      <c r="M460" s="220"/>
      <c r="N460" s="43"/>
      <c r="O460" s="43"/>
      <c r="P460" s="43"/>
      <c r="Q460" s="43"/>
      <c r="R460" s="43"/>
      <c r="S460" s="43"/>
      <c r="T460" s="79"/>
      <c r="AT460" s="25" t="s">
        <v>323</v>
      </c>
      <c r="AU460" s="25" t="s">
        <v>79</v>
      </c>
    </row>
    <row r="461" spans="2:51" s="12" customFormat="1" ht="13.5">
      <c r="B461" s="221"/>
      <c r="C461" s="222"/>
      <c r="D461" s="218" t="s">
        <v>325</v>
      </c>
      <c r="E461" s="223" t="s">
        <v>21</v>
      </c>
      <c r="F461" s="224" t="s">
        <v>2828</v>
      </c>
      <c r="G461" s="222"/>
      <c r="H461" s="225">
        <v>0.34</v>
      </c>
      <c r="I461" s="226"/>
      <c r="J461" s="222"/>
      <c r="K461" s="222"/>
      <c r="L461" s="227"/>
      <c r="M461" s="228"/>
      <c r="N461" s="229"/>
      <c r="O461" s="229"/>
      <c r="P461" s="229"/>
      <c r="Q461" s="229"/>
      <c r="R461" s="229"/>
      <c r="S461" s="229"/>
      <c r="T461" s="230"/>
      <c r="AT461" s="231" t="s">
        <v>325</v>
      </c>
      <c r="AU461" s="231" t="s">
        <v>79</v>
      </c>
      <c r="AV461" s="12" t="s">
        <v>79</v>
      </c>
      <c r="AW461" s="12" t="s">
        <v>34</v>
      </c>
      <c r="AX461" s="12" t="s">
        <v>77</v>
      </c>
      <c r="AY461" s="231" t="s">
        <v>314</v>
      </c>
    </row>
    <row r="462" spans="2:65" s="1" customFormat="1" ht="23.1" customHeight="1">
      <c r="B462" s="42"/>
      <c r="C462" s="206" t="s">
        <v>1029</v>
      </c>
      <c r="D462" s="206" t="s">
        <v>316</v>
      </c>
      <c r="E462" s="207" t="s">
        <v>2829</v>
      </c>
      <c r="F462" s="208" t="s">
        <v>2830</v>
      </c>
      <c r="G462" s="209" t="s">
        <v>394</v>
      </c>
      <c r="H462" s="210">
        <v>0.227</v>
      </c>
      <c r="I462" s="211"/>
      <c r="J462" s="212">
        <f>ROUND(I462*H462,2)</f>
        <v>0</v>
      </c>
      <c r="K462" s="208" t="s">
        <v>320</v>
      </c>
      <c r="L462" s="62"/>
      <c r="M462" s="213" t="s">
        <v>21</v>
      </c>
      <c r="N462" s="214" t="s">
        <v>41</v>
      </c>
      <c r="O462" s="43"/>
      <c r="P462" s="215">
        <f>O462*H462</f>
        <v>0</v>
      </c>
      <c r="Q462" s="215">
        <v>0</v>
      </c>
      <c r="R462" s="215">
        <f>Q462*H462</f>
        <v>0</v>
      </c>
      <c r="S462" s="215">
        <v>0</v>
      </c>
      <c r="T462" s="216">
        <f>S462*H462</f>
        <v>0</v>
      </c>
      <c r="AR462" s="25" t="s">
        <v>414</v>
      </c>
      <c r="AT462" s="25" t="s">
        <v>316</v>
      </c>
      <c r="AU462" s="25" t="s">
        <v>79</v>
      </c>
      <c r="AY462" s="25" t="s">
        <v>314</v>
      </c>
      <c r="BE462" s="217">
        <f>IF(N462="základní",J462,0)</f>
        <v>0</v>
      </c>
      <c r="BF462" s="217">
        <f>IF(N462="snížená",J462,0)</f>
        <v>0</v>
      </c>
      <c r="BG462" s="217">
        <f>IF(N462="zákl. přenesená",J462,0)</f>
        <v>0</v>
      </c>
      <c r="BH462" s="217">
        <f>IF(N462="sníž. přenesená",J462,0)</f>
        <v>0</v>
      </c>
      <c r="BI462" s="217">
        <f>IF(N462="nulová",J462,0)</f>
        <v>0</v>
      </c>
      <c r="BJ462" s="25" t="s">
        <v>77</v>
      </c>
      <c r="BK462" s="217">
        <f>ROUND(I462*H462,2)</f>
        <v>0</v>
      </c>
      <c r="BL462" s="25" t="s">
        <v>414</v>
      </c>
      <c r="BM462" s="25" t="s">
        <v>2831</v>
      </c>
    </row>
    <row r="463" spans="2:47" s="1" customFormat="1" ht="40.5">
      <c r="B463" s="42"/>
      <c r="C463" s="64"/>
      <c r="D463" s="218" t="s">
        <v>323</v>
      </c>
      <c r="E463" s="64"/>
      <c r="F463" s="219" t="s">
        <v>2832</v>
      </c>
      <c r="G463" s="64"/>
      <c r="H463" s="64"/>
      <c r="I463" s="175"/>
      <c r="J463" s="64"/>
      <c r="K463" s="64"/>
      <c r="L463" s="62"/>
      <c r="M463" s="220"/>
      <c r="N463" s="43"/>
      <c r="O463" s="43"/>
      <c r="P463" s="43"/>
      <c r="Q463" s="43"/>
      <c r="R463" s="43"/>
      <c r="S463" s="43"/>
      <c r="T463" s="79"/>
      <c r="AT463" s="25" t="s">
        <v>323</v>
      </c>
      <c r="AU463" s="25" t="s">
        <v>79</v>
      </c>
    </row>
    <row r="464" spans="2:63" s="11" customFormat="1" ht="29.85" customHeight="1">
      <c r="B464" s="190"/>
      <c r="C464" s="191"/>
      <c r="D464" s="192" t="s">
        <v>69</v>
      </c>
      <c r="E464" s="204" t="s">
        <v>1094</v>
      </c>
      <c r="F464" s="204" t="s">
        <v>1095</v>
      </c>
      <c r="G464" s="191"/>
      <c r="H464" s="191"/>
      <c r="I464" s="194"/>
      <c r="J464" s="205">
        <f>BK464</f>
        <v>0</v>
      </c>
      <c r="K464" s="191"/>
      <c r="L464" s="196"/>
      <c r="M464" s="197"/>
      <c r="N464" s="198"/>
      <c r="O464" s="198"/>
      <c r="P464" s="199">
        <f>SUM(P465:P478)</f>
        <v>0</v>
      </c>
      <c r="Q464" s="198"/>
      <c r="R464" s="199">
        <f>SUM(R465:R478)</f>
        <v>0.18534</v>
      </c>
      <c r="S464" s="198"/>
      <c r="T464" s="200">
        <f>SUM(T465:T478)</f>
        <v>0.113265</v>
      </c>
      <c r="AR464" s="201" t="s">
        <v>79</v>
      </c>
      <c r="AT464" s="202" t="s">
        <v>69</v>
      </c>
      <c r="AU464" s="202" t="s">
        <v>77</v>
      </c>
      <c r="AY464" s="201" t="s">
        <v>314</v>
      </c>
      <c r="BK464" s="203">
        <f>SUM(BK465:BK478)</f>
        <v>0</v>
      </c>
    </row>
    <row r="465" spans="2:65" s="1" customFormat="1" ht="14.45" customHeight="1">
      <c r="B465" s="42"/>
      <c r="C465" s="206" t="s">
        <v>1033</v>
      </c>
      <c r="D465" s="206" t="s">
        <v>316</v>
      </c>
      <c r="E465" s="207" t="s">
        <v>2833</v>
      </c>
      <c r="F465" s="208" t="s">
        <v>2834</v>
      </c>
      <c r="G465" s="209" t="s">
        <v>436</v>
      </c>
      <c r="H465" s="210">
        <v>10</v>
      </c>
      <c r="I465" s="211"/>
      <c r="J465" s="212">
        <f>ROUND(I465*H465,2)</f>
        <v>0</v>
      </c>
      <c r="K465" s="208" t="s">
        <v>320</v>
      </c>
      <c r="L465" s="62"/>
      <c r="M465" s="213" t="s">
        <v>21</v>
      </c>
      <c r="N465" s="214" t="s">
        <v>41</v>
      </c>
      <c r="O465" s="43"/>
      <c r="P465" s="215">
        <f>O465*H465</f>
        <v>0</v>
      </c>
      <c r="Q465" s="215">
        <v>0</v>
      </c>
      <c r="R465" s="215">
        <f>Q465*H465</f>
        <v>0</v>
      </c>
      <c r="S465" s="215">
        <v>0.00167</v>
      </c>
      <c r="T465" s="216">
        <f>S465*H465</f>
        <v>0.0167</v>
      </c>
      <c r="AR465" s="25" t="s">
        <v>414</v>
      </c>
      <c r="AT465" s="25" t="s">
        <v>316</v>
      </c>
      <c r="AU465" s="25" t="s">
        <v>79</v>
      </c>
      <c r="AY465" s="25" t="s">
        <v>314</v>
      </c>
      <c r="BE465" s="217">
        <f>IF(N465="základní",J465,0)</f>
        <v>0</v>
      </c>
      <c r="BF465" s="217">
        <f>IF(N465="snížená",J465,0)</f>
        <v>0</v>
      </c>
      <c r="BG465" s="217">
        <f>IF(N465="zákl. přenesená",J465,0)</f>
        <v>0</v>
      </c>
      <c r="BH465" s="217">
        <f>IF(N465="sníž. přenesená",J465,0)</f>
        <v>0</v>
      </c>
      <c r="BI465" s="217">
        <f>IF(N465="nulová",J465,0)</f>
        <v>0</v>
      </c>
      <c r="BJ465" s="25" t="s">
        <v>77</v>
      </c>
      <c r="BK465" s="217">
        <f>ROUND(I465*H465,2)</f>
        <v>0</v>
      </c>
      <c r="BL465" s="25" t="s">
        <v>414</v>
      </c>
      <c r="BM465" s="25" t="s">
        <v>2835</v>
      </c>
    </row>
    <row r="466" spans="2:47" s="1" customFormat="1" ht="13.5">
      <c r="B466" s="42"/>
      <c r="C466" s="64"/>
      <c r="D466" s="218" t="s">
        <v>323</v>
      </c>
      <c r="E466" s="64"/>
      <c r="F466" s="219" t="s">
        <v>2836</v>
      </c>
      <c r="G466" s="64"/>
      <c r="H466" s="64"/>
      <c r="I466" s="175"/>
      <c r="J466" s="64"/>
      <c r="K466" s="64"/>
      <c r="L466" s="62"/>
      <c r="M466" s="220"/>
      <c r="N466" s="43"/>
      <c r="O466" s="43"/>
      <c r="P466" s="43"/>
      <c r="Q466" s="43"/>
      <c r="R466" s="43"/>
      <c r="S466" s="43"/>
      <c r="T466" s="79"/>
      <c r="AT466" s="25" t="s">
        <v>323</v>
      </c>
      <c r="AU466" s="25" t="s">
        <v>79</v>
      </c>
    </row>
    <row r="467" spans="2:51" s="12" customFormat="1" ht="13.5">
      <c r="B467" s="221"/>
      <c r="C467" s="222"/>
      <c r="D467" s="218" t="s">
        <v>325</v>
      </c>
      <c r="E467" s="223" t="s">
        <v>21</v>
      </c>
      <c r="F467" s="224" t="s">
        <v>2837</v>
      </c>
      <c r="G467" s="222"/>
      <c r="H467" s="225">
        <v>10</v>
      </c>
      <c r="I467" s="226"/>
      <c r="J467" s="222"/>
      <c r="K467" s="222"/>
      <c r="L467" s="227"/>
      <c r="M467" s="228"/>
      <c r="N467" s="229"/>
      <c r="O467" s="229"/>
      <c r="P467" s="229"/>
      <c r="Q467" s="229"/>
      <c r="R467" s="229"/>
      <c r="S467" s="229"/>
      <c r="T467" s="230"/>
      <c r="AT467" s="231" t="s">
        <v>325</v>
      </c>
      <c r="AU467" s="231" t="s">
        <v>79</v>
      </c>
      <c r="AV467" s="12" t="s">
        <v>79</v>
      </c>
      <c r="AW467" s="12" t="s">
        <v>34</v>
      </c>
      <c r="AX467" s="12" t="s">
        <v>77</v>
      </c>
      <c r="AY467" s="231" t="s">
        <v>314</v>
      </c>
    </row>
    <row r="468" spans="2:65" s="1" customFormat="1" ht="14.45" customHeight="1">
      <c r="B468" s="42"/>
      <c r="C468" s="206" t="s">
        <v>1037</v>
      </c>
      <c r="D468" s="206" t="s">
        <v>316</v>
      </c>
      <c r="E468" s="207" t="s">
        <v>2838</v>
      </c>
      <c r="F468" s="208" t="s">
        <v>2839</v>
      </c>
      <c r="G468" s="209" t="s">
        <v>436</v>
      </c>
      <c r="H468" s="210">
        <v>55.18</v>
      </c>
      <c r="I468" s="211"/>
      <c r="J468" s="212">
        <f>ROUND(I468*H468,2)</f>
        <v>0</v>
      </c>
      <c r="K468" s="208" t="s">
        <v>320</v>
      </c>
      <c r="L468" s="62"/>
      <c r="M468" s="213" t="s">
        <v>21</v>
      </c>
      <c r="N468" s="214" t="s">
        <v>41</v>
      </c>
      <c r="O468" s="43"/>
      <c r="P468" s="215">
        <f>O468*H468</f>
        <v>0</v>
      </c>
      <c r="Q468" s="215">
        <v>0</v>
      </c>
      <c r="R468" s="215">
        <f>Q468*H468</f>
        <v>0</v>
      </c>
      <c r="S468" s="215">
        <v>0.00175</v>
      </c>
      <c r="T468" s="216">
        <f>S468*H468</f>
        <v>0.096565</v>
      </c>
      <c r="AR468" s="25" t="s">
        <v>414</v>
      </c>
      <c r="AT468" s="25" t="s">
        <v>316</v>
      </c>
      <c r="AU468" s="25" t="s">
        <v>79</v>
      </c>
      <c r="AY468" s="25" t="s">
        <v>314</v>
      </c>
      <c r="BE468" s="217">
        <f>IF(N468="základní",J468,0)</f>
        <v>0</v>
      </c>
      <c r="BF468" s="217">
        <f>IF(N468="snížená",J468,0)</f>
        <v>0</v>
      </c>
      <c r="BG468" s="217">
        <f>IF(N468="zákl. přenesená",J468,0)</f>
        <v>0</v>
      </c>
      <c r="BH468" s="217">
        <f>IF(N468="sníž. přenesená",J468,0)</f>
        <v>0</v>
      </c>
      <c r="BI468" s="217">
        <f>IF(N468="nulová",J468,0)</f>
        <v>0</v>
      </c>
      <c r="BJ468" s="25" t="s">
        <v>77</v>
      </c>
      <c r="BK468" s="217">
        <f>ROUND(I468*H468,2)</f>
        <v>0</v>
      </c>
      <c r="BL468" s="25" t="s">
        <v>414</v>
      </c>
      <c r="BM468" s="25" t="s">
        <v>2840</v>
      </c>
    </row>
    <row r="469" spans="2:47" s="1" customFormat="1" ht="13.5">
      <c r="B469" s="42"/>
      <c r="C469" s="64"/>
      <c r="D469" s="218" t="s">
        <v>323</v>
      </c>
      <c r="E469" s="64"/>
      <c r="F469" s="219" t="s">
        <v>2841</v>
      </c>
      <c r="G469" s="64"/>
      <c r="H469" s="64"/>
      <c r="I469" s="175"/>
      <c r="J469" s="64"/>
      <c r="K469" s="64"/>
      <c r="L469" s="62"/>
      <c r="M469" s="220"/>
      <c r="N469" s="43"/>
      <c r="O469" s="43"/>
      <c r="P469" s="43"/>
      <c r="Q469" s="43"/>
      <c r="R469" s="43"/>
      <c r="S469" s="43"/>
      <c r="T469" s="79"/>
      <c r="AT469" s="25" t="s">
        <v>323</v>
      </c>
      <c r="AU469" s="25" t="s">
        <v>79</v>
      </c>
    </row>
    <row r="470" spans="2:51" s="12" customFormat="1" ht="13.5">
      <c r="B470" s="221"/>
      <c r="C470" s="222"/>
      <c r="D470" s="218" t="s">
        <v>325</v>
      </c>
      <c r="E470" s="223" t="s">
        <v>21</v>
      </c>
      <c r="F470" s="224" t="s">
        <v>2842</v>
      </c>
      <c r="G470" s="222"/>
      <c r="H470" s="225">
        <v>55.18</v>
      </c>
      <c r="I470" s="226"/>
      <c r="J470" s="222"/>
      <c r="K470" s="222"/>
      <c r="L470" s="227"/>
      <c r="M470" s="228"/>
      <c r="N470" s="229"/>
      <c r="O470" s="229"/>
      <c r="P470" s="229"/>
      <c r="Q470" s="229"/>
      <c r="R470" s="229"/>
      <c r="S470" s="229"/>
      <c r="T470" s="230"/>
      <c r="AT470" s="231" t="s">
        <v>325</v>
      </c>
      <c r="AU470" s="231" t="s">
        <v>79</v>
      </c>
      <c r="AV470" s="12" t="s">
        <v>79</v>
      </c>
      <c r="AW470" s="12" t="s">
        <v>34</v>
      </c>
      <c r="AX470" s="12" t="s">
        <v>77</v>
      </c>
      <c r="AY470" s="231" t="s">
        <v>314</v>
      </c>
    </row>
    <row r="471" spans="2:65" s="1" customFormat="1" ht="23.1" customHeight="1">
      <c r="B471" s="42"/>
      <c r="C471" s="206" t="s">
        <v>1041</v>
      </c>
      <c r="D471" s="206" t="s">
        <v>316</v>
      </c>
      <c r="E471" s="207" t="s">
        <v>2843</v>
      </c>
      <c r="F471" s="208" t="s">
        <v>2844</v>
      </c>
      <c r="G471" s="209" t="s">
        <v>436</v>
      </c>
      <c r="H471" s="210">
        <v>55.18</v>
      </c>
      <c r="I471" s="211"/>
      <c r="J471" s="212">
        <f>ROUND(I471*H471,2)</f>
        <v>0</v>
      </c>
      <c r="K471" s="208" t="s">
        <v>320</v>
      </c>
      <c r="L471" s="62"/>
      <c r="M471" s="213" t="s">
        <v>21</v>
      </c>
      <c r="N471" s="214" t="s">
        <v>41</v>
      </c>
      <c r="O471" s="43"/>
      <c r="P471" s="215">
        <f>O471*H471</f>
        <v>0</v>
      </c>
      <c r="Q471" s="215">
        <v>0.003</v>
      </c>
      <c r="R471" s="215">
        <f>Q471*H471</f>
        <v>0.16554</v>
      </c>
      <c r="S471" s="215">
        <v>0</v>
      </c>
      <c r="T471" s="216">
        <f>S471*H471</f>
        <v>0</v>
      </c>
      <c r="AR471" s="25" t="s">
        <v>414</v>
      </c>
      <c r="AT471" s="25" t="s">
        <v>316</v>
      </c>
      <c r="AU471" s="25" t="s">
        <v>79</v>
      </c>
      <c r="AY471" s="25" t="s">
        <v>314</v>
      </c>
      <c r="BE471" s="217">
        <f>IF(N471="základní",J471,0)</f>
        <v>0</v>
      </c>
      <c r="BF471" s="217">
        <f>IF(N471="snížená",J471,0)</f>
        <v>0</v>
      </c>
      <c r="BG471" s="217">
        <f>IF(N471="zákl. přenesená",J471,0)</f>
        <v>0</v>
      </c>
      <c r="BH471" s="217">
        <f>IF(N471="sníž. přenesená",J471,0)</f>
        <v>0</v>
      </c>
      <c r="BI471" s="217">
        <f>IF(N471="nulová",J471,0)</f>
        <v>0</v>
      </c>
      <c r="BJ471" s="25" t="s">
        <v>77</v>
      </c>
      <c r="BK471" s="217">
        <f>ROUND(I471*H471,2)</f>
        <v>0</v>
      </c>
      <c r="BL471" s="25" t="s">
        <v>414</v>
      </c>
      <c r="BM471" s="25" t="s">
        <v>2845</v>
      </c>
    </row>
    <row r="472" spans="2:47" s="1" customFormat="1" ht="27">
      <c r="B472" s="42"/>
      <c r="C472" s="64"/>
      <c r="D472" s="218" t="s">
        <v>323</v>
      </c>
      <c r="E472" s="64"/>
      <c r="F472" s="219" t="s">
        <v>2846</v>
      </c>
      <c r="G472" s="64"/>
      <c r="H472" s="64"/>
      <c r="I472" s="175"/>
      <c r="J472" s="64"/>
      <c r="K472" s="64"/>
      <c r="L472" s="62"/>
      <c r="M472" s="220"/>
      <c r="N472" s="43"/>
      <c r="O472" s="43"/>
      <c r="P472" s="43"/>
      <c r="Q472" s="43"/>
      <c r="R472" s="43"/>
      <c r="S472" s="43"/>
      <c r="T472" s="79"/>
      <c r="AT472" s="25" t="s">
        <v>323</v>
      </c>
      <c r="AU472" s="25" t="s">
        <v>79</v>
      </c>
    </row>
    <row r="473" spans="2:51" s="12" customFormat="1" ht="13.5">
      <c r="B473" s="221"/>
      <c r="C473" s="222"/>
      <c r="D473" s="218" t="s">
        <v>325</v>
      </c>
      <c r="E473" s="223" t="s">
        <v>21</v>
      </c>
      <c r="F473" s="224" t="s">
        <v>2842</v>
      </c>
      <c r="G473" s="222"/>
      <c r="H473" s="225">
        <v>55.18</v>
      </c>
      <c r="I473" s="226"/>
      <c r="J473" s="222"/>
      <c r="K473" s="222"/>
      <c r="L473" s="227"/>
      <c r="M473" s="228"/>
      <c r="N473" s="229"/>
      <c r="O473" s="229"/>
      <c r="P473" s="229"/>
      <c r="Q473" s="229"/>
      <c r="R473" s="229"/>
      <c r="S473" s="229"/>
      <c r="T473" s="230"/>
      <c r="AT473" s="231" t="s">
        <v>325</v>
      </c>
      <c r="AU473" s="231" t="s">
        <v>79</v>
      </c>
      <c r="AV473" s="12" t="s">
        <v>79</v>
      </c>
      <c r="AW473" s="12" t="s">
        <v>34</v>
      </c>
      <c r="AX473" s="12" t="s">
        <v>77</v>
      </c>
      <c r="AY473" s="231" t="s">
        <v>314</v>
      </c>
    </row>
    <row r="474" spans="2:65" s="1" customFormat="1" ht="23.1" customHeight="1">
      <c r="B474" s="42"/>
      <c r="C474" s="206" t="s">
        <v>1045</v>
      </c>
      <c r="D474" s="206" t="s">
        <v>316</v>
      </c>
      <c r="E474" s="207" t="s">
        <v>2847</v>
      </c>
      <c r="F474" s="208" t="s">
        <v>2848</v>
      </c>
      <c r="G474" s="209" t="s">
        <v>436</v>
      </c>
      <c r="H474" s="210">
        <v>7.5</v>
      </c>
      <c r="I474" s="211"/>
      <c r="J474" s="212">
        <f>ROUND(I474*H474,2)</f>
        <v>0</v>
      </c>
      <c r="K474" s="208" t="s">
        <v>320</v>
      </c>
      <c r="L474" s="62"/>
      <c r="M474" s="213" t="s">
        <v>21</v>
      </c>
      <c r="N474" s="214" t="s">
        <v>41</v>
      </c>
      <c r="O474" s="43"/>
      <c r="P474" s="215">
        <f>O474*H474</f>
        <v>0</v>
      </c>
      <c r="Q474" s="215">
        <v>0.00264</v>
      </c>
      <c r="R474" s="215">
        <f>Q474*H474</f>
        <v>0.019799999999999998</v>
      </c>
      <c r="S474" s="215">
        <v>0</v>
      </c>
      <c r="T474" s="216">
        <f>S474*H474</f>
        <v>0</v>
      </c>
      <c r="AR474" s="25" t="s">
        <v>414</v>
      </c>
      <c r="AT474" s="25" t="s">
        <v>316</v>
      </c>
      <c r="AU474" s="25" t="s">
        <v>79</v>
      </c>
      <c r="AY474" s="25" t="s">
        <v>314</v>
      </c>
      <c r="BE474" s="217">
        <f>IF(N474="základní",J474,0)</f>
        <v>0</v>
      </c>
      <c r="BF474" s="217">
        <f>IF(N474="snížená",J474,0)</f>
        <v>0</v>
      </c>
      <c r="BG474" s="217">
        <f>IF(N474="zákl. přenesená",J474,0)</f>
        <v>0</v>
      </c>
      <c r="BH474" s="217">
        <f>IF(N474="sníž. přenesená",J474,0)</f>
        <v>0</v>
      </c>
      <c r="BI474" s="217">
        <f>IF(N474="nulová",J474,0)</f>
        <v>0</v>
      </c>
      <c r="BJ474" s="25" t="s">
        <v>77</v>
      </c>
      <c r="BK474" s="217">
        <f>ROUND(I474*H474,2)</f>
        <v>0</v>
      </c>
      <c r="BL474" s="25" t="s">
        <v>414</v>
      </c>
      <c r="BM474" s="25" t="s">
        <v>2849</v>
      </c>
    </row>
    <row r="475" spans="2:47" s="1" customFormat="1" ht="27">
      <c r="B475" s="42"/>
      <c r="C475" s="64"/>
      <c r="D475" s="218" t="s">
        <v>323</v>
      </c>
      <c r="E475" s="64"/>
      <c r="F475" s="219" t="s">
        <v>2850</v>
      </c>
      <c r="G475" s="64"/>
      <c r="H475" s="64"/>
      <c r="I475" s="175"/>
      <c r="J475" s="64"/>
      <c r="K475" s="64"/>
      <c r="L475" s="62"/>
      <c r="M475" s="220"/>
      <c r="N475" s="43"/>
      <c r="O475" s="43"/>
      <c r="P475" s="43"/>
      <c r="Q475" s="43"/>
      <c r="R475" s="43"/>
      <c r="S475" s="43"/>
      <c r="T475" s="79"/>
      <c r="AT475" s="25" t="s">
        <v>323</v>
      </c>
      <c r="AU475" s="25" t="s">
        <v>79</v>
      </c>
    </row>
    <row r="476" spans="2:51" s="12" customFormat="1" ht="13.5">
      <c r="B476" s="221"/>
      <c r="C476" s="222"/>
      <c r="D476" s="218" t="s">
        <v>325</v>
      </c>
      <c r="E476" s="223" t="s">
        <v>21</v>
      </c>
      <c r="F476" s="224" t="s">
        <v>2851</v>
      </c>
      <c r="G476" s="222"/>
      <c r="H476" s="225">
        <v>7.5</v>
      </c>
      <c r="I476" s="226"/>
      <c r="J476" s="222"/>
      <c r="K476" s="222"/>
      <c r="L476" s="227"/>
      <c r="M476" s="228"/>
      <c r="N476" s="229"/>
      <c r="O476" s="229"/>
      <c r="P476" s="229"/>
      <c r="Q476" s="229"/>
      <c r="R476" s="229"/>
      <c r="S476" s="229"/>
      <c r="T476" s="230"/>
      <c r="AT476" s="231" t="s">
        <v>325</v>
      </c>
      <c r="AU476" s="231" t="s">
        <v>79</v>
      </c>
      <c r="AV476" s="12" t="s">
        <v>79</v>
      </c>
      <c r="AW476" s="12" t="s">
        <v>34</v>
      </c>
      <c r="AX476" s="12" t="s">
        <v>77</v>
      </c>
      <c r="AY476" s="231" t="s">
        <v>314</v>
      </c>
    </row>
    <row r="477" spans="2:65" s="1" customFormat="1" ht="23.1" customHeight="1">
      <c r="B477" s="42"/>
      <c r="C477" s="206" t="s">
        <v>1049</v>
      </c>
      <c r="D477" s="206" t="s">
        <v>316</v>
      </c>
      <c r="E477" s="207" t="s">
        <v>1108</v>
      </c>
      <c r="F477" s="208" t="s">
        <v>1109</v>
      </c>
      <c r="G477" s="209" t="s">
        <v>394</v>
      </c>
      <c r="H477" s="210">
        <v>0.185</v>
      </c>
      <c r="I477" s="211"/>
      <c r="J477" s="212">
        <f>ROUND(I477*H477,2)</f>
        <v>0</v>
      </c>
      <c r="K477" s="208" t="s">
        <v>320</v>
      </c>
      <c r="L477" s="62"/>
      <c r="M477" s="213" t="s">
        <v>21</v>
      </c>
      <c r="N477" s="214" t="s">
        <v>41</v>
      </c>
      <c r="O477" s="43"/>
      <c r="P477" s="215">
        <f>O477*H477</f>
        <v>0</v>
      </c>
      <c r="Q477" s="215">
        <v>0</v>
      </c>
      <c r="R477" s="215">
        <f>Q477*H477</f>
        <v>0</v>
      </c>
      <c r="S477" s="215">
        <v>0</v>
      </c>
      <c r="T477" s="216">
        <f>S477*H477</f>
        <v>0</v>
      </c>
      <c r="AR477" s="25" t="s">
        <v>414</v>
      </c>
      <c r="AT477" s="25" t="s">
        <v>316</v>
      </c>
      <c r="AU477" s="25" t="s">
        <v>79</v>
      </c>
      <c r="AY477" s="25" t="s">
        <v>314</v>
      </c>
      <c r="BE477" s="217">
        <f>IF(N477="základní",J477,0)</f>
        <v>0</v>
      </c>
      <c r="BF477" s="217">
        <f>IF(N477="snížená",J477,0)</f>
        <v>0</v>
      </c>
      <c r="BG477" s="217">
        <f>IF(N477="zákl. přenesená",J477,0)</f>
        <v>0</v>
      </c>
      <c r="BH477" s="217">
        <f>IF(N477="sníž. přenesená",J477,0)</f>
        <v>0</v>
      </c>
      <c r="BI477" s="217">
        <f>IF(N477="nulová",J477,0)</f>
        <v>0</v>
      </c>
      <c r="BJ477" s="25" t="s">
        <v>77</v>
      </c>
      <c r="BK477" s="217">
        <f>ROUND(I477*H477,2)</f>
        <v>0</v>
      </c>
      <c r="BL477" s="25" t="s">
        <v>414</v>
      </c>
      <c r="BM477" s="25" t="s">
        <v>2852</v>
      </c>
    </row>
    <row r="478" spans="2:47" s="1" customFormat="1" ht="40.5">
      <c r="B478" s="42"/>
      <c r="C478" s="64"/>
      <c r="D478" s="218" t="s">
        <v>323</v>
      </c>
      <c r="E478" s="64"/>
      <c r="F478" s="219" t="s">
        <v>1111</v>
      </c>
      <c r="G478" s="64"/>
      <c r="H478" s="64"/>
      <c r="I478" s="175"/>
      <c r="J478" s="64"/>
      <c r="K478" s="64"/>
      <c r="L478" s="62"/>
      <c r="M478" s="220"/>
      <c r="N478" s="43"/>
      <c r="O478" s="43"/>
      <c r="P478" s="43"/>
      <c r="Q478" s="43"/>
      <c r="R478" s="43"/>
      <c r="S478" s="43"/>
      <c r="T478" s="79"/>
      <c r="AT478" s="25" t="s">
        <v>323</v>
      </c>
      <c r="AU478" s="25" t="s">
        <v>79</v>
      </c>
    </row>
    <row r="479" spans="2:63" s="11" customFormat="1" ht="29.85" customHeight="1">
      <c r="B479" s="190"/>
      <c r="C479" s="191"/>
      <c r="D479" s="192" t="s">
        <v>69</v>
      </c>
      <c r="E479" s="204" t="s">
        <v>1198</v>
      </c>
      <c r="F479" s="204" t="s">
        <v>1199</v>
      </c>
      <c r="G479" s="191"/>
      <c r="H479" s="191"/>
      <c r="I479" s="194"/>
      <c r="J479" s="205">
        <f>BK479</f>
        <v>0</v>
      </c>
      <c r="K479" s="191"/>
      <c r="L479" s="196"/>
      <c r="M479" s="197"/>
      <c r="N479" s="198"/>
      <c r="O479" s="198"/>
      <c r="P479" s="199">
        <f>SUM(P480:P536)</f>
        <v>0</v>
      </c>
      <c r="Q479" s="198"/>
      <c r="R479" s="199">
        <f>SUM(R480:R536)</f>
        <v>3.9858332</v>
      </c>
      <c r="S479" s="198"/>
      <c r="T479" s="200">
        <f>SUM(T480:T536)</f>
        <v>3.3039</v>
      </c>
      <c r="AR479" s="201" t="s">
        <v>79</v>
      </c>
      <c r="AT479" s="202" t="s">
        <v>69</v>
      </c>
      <c r="AU479" s="202" t="s">
        <v>77</v>
      </c>
      <c r="AY479" s="201" t="s">
        <v>314</v>
      </c>
      <c r="BK479" s="203">
        <f>SUM(BK480:BK536)</f>
        <v>0</v>
      </c>
    </row>
    <row r="480" spans="2:65" s="1" customFormat="1" ht="34.5" customHeight="1">
      <c r="B480" s="42"/>
      <c r="C480" s="206" t="s">
        <v>1053</v>
      </c>
      <c r="D480" s="206" t="s">
        <v>316</v>
      </c>
      <c r="E480" s="207" t="s">
        <v>2853</v>
      </c>
      <c r="F480" s="208" t="s">
        <v>2854</v>
      </c>
      <c r="G480" s="209" t="s">
        <v>490</v>
      </c>
      <c r="H480" s="210">
        <v>1</v>
      </c>
      <c r="I480" s="211"/>
      <c r="J480" s="212">
        <f>ROUND(I480*H480,2)</f>
        <v>0</v>
      </c>
      <c r="K480" s="208" t="s">
        <v>21</v>
      </c>
      <c r="L480" s="62"/>
      <c r="M480" s="213" t="s">
        <v>21</v>
      </c>
      <c r="N480" s="214" t="s">
        <v>41</v>
      </c>
      <c r="O480" s="43"/>
      <c r="P480" s="215">
        <f>O480*H480</f>
        <v>0</v>
      </c>
      <c r="Q480" s="215">
        <v>0</v>
      </c>
      <c r="R480" s="215">
        <f>Q480*H480</f>
        <v>0</v>
      </c>
      <c r="S480" s="215">
        <v>0</v>
      </c>
      <c r="T480" s="216">
        <f>S480*H480</f>
        <v>0</v>
      </c>
      <c r="AR480" s="25" t="s">
        <v>414</v>
      </c>
      <c r="AT480" s="25" t="s">
        <v>316</v>
      </c>
      <c r="AU480" s="25" t="s">
        <v>79</v>
      </c>
      <c r="AY480" s="25" t="s">
        <v>314</v>
      </c>
      <c r="BE480" s="217">
        <f>IF(N480="základní",J480,0)</f>
        <v>0</v>
      </c>
      <c r="BF480" s="217">
        <f>IF(N480="snížená",J480,0)</f>
        <v>0</v>
      </c>
      <c r="BG480" s="217">
        <f>IF(N480="zákl. přenesená",J480,0)</f>
        <v>0</v>
      </c>
      <c r="BH480" s="217">
        <f>IF(N480="sníž. přenesená",J480,0)</f>
        <v>0</v>
      </c>
      <c r="BI480" s="217">
        <f>IF(N480="nulová",J480,0)</f>
        <v>0</v>
      </c>
      <c r="BJ480" s="25" t="s">
        <v>77</v>
      </c>
      <c r="BK480" s="217">
        <f>ROUND(I480*H480,2)</f>
        <v>0</v>
      </c>
      <c r="BL480" s="25" t="s">
        <v>414</v>
      </c>
      <c r="BM480" s="25" t="s">
        <v>2855</v>
      </c>
    </row>
    <row r="481" spans="2:47" s="1" customFormat="1" ht="27">
      <c r="B481" s="42"/>
      <c r="C481" s="64"/>
      <c r="D481" s="218" t="s">
        <v>323</v>
      </c>
      <c r="E481" s="64"/>
      <c r="F481" s="219" t="s">
        <v>2854</v>
      </c>
      <c r="G481" s="64"/>
      <c r="H481" s="64"/>
      <c r="I481" s="175"/>
      <c r="J481" s="64"/>
      <c r="K481" s="64"/>
      <c r="L481" s="62"/>
      <c r="M481" s="220"/>
      <c r="N481" s="43"/>
      <c r="O481" s="43"/>
      <c r="P481" s="43"/>
      <c r="Q481" s="43"/>
      <c r="R481" s="43"/>
      <c r="S481" s="43"/>
      <c r="T481" s="79"/>
      <c r="AT481" s="25" t="s">
        <v>323</v>
      </c>
      <c r="AU481" s="25" t="s">
        <v>79</v>
      </c>
    </row>
    <row r="482" spans="2:65" s="1" customFormat="1" ht="23.1" customHeight="1">
      <c r="B482" s="42"/>
      <c r="C482" s="206" t="s">
        <v>1060</v>
      </c>
      <c r="D482" s="206" t="s">
        <v>316</v>
      </c>
      <c r="E482" s="207" t="s">
        <v>2856</v>
      </c>
      <c r="F482" s="208" t="s">
        <v>2857</v>
      </c>
      <c r="G482" s="209" t="s">
        <v>349</v>
      </c>
      <c r="H482" s="210">
        <v>4.32</v>
      </c>
      <c r="I482" s="211"/>
      <c r="J482" s="212">
        <f>ROUND(I482*H482,2)</f>
        <v>0</v>
      </c>
      <c r="K482" s="208" t="s">
        <v>320</v>
      </c>
      <c r="L482" s="62"/>
      <c r="M482" s="213" t="s">
        <v>21</v>
      </c>
      <c r="N482" s="214" t="s">
        <v>41</v>
      </c>
      <c r="O482" s="43"/>
      <c r="P482" s="215">
        <f>O482*H482</f>
        <v>0</v>
      </c>
      <c r="Q482" s="215">
        <v>0.00025</v>
      </c>
      <c r="R482" s="215">
        <f>Q482*H482</f>
        <v>0.00108</v>
      </c>
      <c r="S482" s="215">
        <v>0</v>
      </c>
      <c r="T482" s="216">
        <f>S482*H482</f>
        <v>0</v>
      </c>
      <c r="AR482" s="25" t="s">
        <v>414</v>
      </c>
      <c r="AT482" s="25" t="s">
        <v>316</v>
      </c>
      <c r="AU482" s="25" t="s">
        <v>79</v>
      </c>
      <c r="AY482" s="25" t="s">
        <v>314</v>
      </c>
      <c r="BE482" s="217">
        <f>IF(N482="základní",J482,0)</f>
        <v>0</v>
      </c>
      <c r="BF482" s="217">
        <f>IF(N482="snížená",J482,0)</f>
        <v>0</v>
      </c>
      <c r="BG482" s="217">
        <f>IF(N482="zákl. přenesená",J482,0)</f>
        <v>0</v>
      </c>
      <c r="BH482" s="217">
        <f>IF(N482="sníž. přenesená",J482,0)</f>
        <v>0</v>
      </c>
      <c r="BI482" s="217">
        <f>IF(N482="nulová",J482,0)</f>
        <v>0</v>
      </c>
      <c r="BJ482" s="25" t="s">
        <v>77</v>
      </c>
      <c r="BK482" s="217">
        <f>ROUND(I482*H482,2)</f>
        <v>0</v>
      </c>
      <c r="BL482" s="25" t="s">
        <v>414</v>
      </c>
      <c r="BM482" s="25" t="s">
        <v>2858</v>
      </c>
    </row>
    <row r="483" spans="2:47" s="1" customFormat="1" ht="27">
      <c r="B483" s="42"/>
      <c r="C483" s="64"/>
      <c r="D483" s="218" t="s">
        <v>323</v>
      </c>
      <c r="E483" s="64"/>
      <c r="F483" s="219" t="s">
        <v>2859</v>
      </c>
      <c r="G483" s="64"/>
      <c r="H483" s="64"/>
      <c r="I483" s="175"/>
      <c r="J483" s="64"/>
      <c r="K483" s="64"/>
      <c r="L483" s="62"/>
      <c r="M483" s="220"/>
      <c r="N483" s="43"/>
      <c r="O483" s="43"/>
      <c r="P483" s="43"/>
      <c r="Q483" s="43"/>
      <c r="R483" s="43"/>
      <c r="S483" s="43"/>
      <c r="T483" s="79"/>
      <c r="AT483" s="25" t="s">
        <v>323</v>
      </c>
      <c r="AU483" s="25" t="s">
        <v>79</v>
      </c>
    </row>
    <row r="484" spans="2:51" s="12" customFormat="1" ht="13.5">
      <c r="B484" s="221"/>
      <c r="C484" s="222"/>
      <c r="D484" s="218" t="s">
        <v>325</v>
      </c>
      <c r="E484" s="223" t="s">
        <v>21</v>
      </c>
      <c r="F484" s="224" t="s">
        <v>2860</v>
      </c>
      <c r="G484" s="222"/>
      <c r="H484" s="225">
        <v>4.32</v>
      </c>
      <c r="I484" s="226"/>
      <c r="J484" s="222"/>
      <c r="K484" s="222"/>
      <c r="L484" s="227"/>
      <c r="M484" s="228"/>
      <c r="N484" s="229"/>
      <c r="O484" s="229"/>
      <c r="P484" s="229"/>
      <c r="Q484" s="229"/>
      <c r="R484" s="229"/>
      <c r="S484" s="229"/>
      <c r="T484" s="230"/>
      <c r="AT484" s="231" t="s">
        <v>325</v>
      </c>
      <c r="AU484" s="231" t="s">
        <v>79</v>
      </c>
      <c r="AV484" s="12" t="s">
        <v>79</v>
      </c>
      <c r="AW484" s="12" t="s">
        <v>34</v>
      </c>
      <c r="AX484" s="12" t="s">
        <v>77</v>
      </c>
      <c r="AY484" s="231" t="s">
        <v>314</v>
      </c>
    </row>
    <row r="485" spans="2:65" s="1" customFormat="1" ht="23.1" customHeight="1">
      <c r="B485" s="42"/>
      <c r="C485" s="243" t="s">
        <v>1071</v>
      </c>
      <c r="D485" s="243" t="s">
        <v>427</v>
      </c>
      <c r="E485" s="244" t="s">
        <v>2861</v>
      </c>
      <c r="F485" s="245" t="s">
        <v>2862</v>
      </c>
      <c r="G485" s="246" t="s">
        <v>490</v>
      </c>
      <c r="H485" s="247">
        <v>6</v>
      </c>
      <c r="I485" s="248"/>
      <c r="J485" s="249">
        <f>ROUND(I485*H485,2)</f>
        <v>0</v>
      </c>
      <c r="K485" s="245" t="s">
        <v>21</v>
      </c>
      <c r="L485" s="250"/>
      <c r="M485" s="251" t="s">
        <v>21</v>
      </c>
      <c r="N485" s="252" t="s">
        <v>41</v>
      </c>
      <c r="O485" s="43"/>
      <c r="P485" s="215">
        <f>O485*H485</f>
        <v>0</v>
      </c>
      <c r="Q485" s="215">
        <v>0.025</v>
      </c>
      <c r="R485" s="215">
        <f>Q485*H485</f>
        <v>0.15000000000000002</v>
      </c>
      <c r="S485" s="215">
        <v>0</v>
      </c>
      <c r="T485" s="216">
        <f>S485*H485</f>
        <v>0</v>
      </c>
      <c r="AR485" s="25" t="s">
        <v>510</v>
      </c>
      <c r="AT485" s="25" t="s">
        <v>427</v>
      </c>
      <c r="AU485" s="25" t="s">
        <v>79</v>
      </c>
      <c r="AY485" s="25" t="s">
        <v>314</v>
      </c>
      <c r="BE485" s="217">
        <f>IF(N485="základní",J485,0)</f>
        <v>0</v>
      </c>
      <c r="BF485" s="217">
        <f>IF(N485="snížená",J485,0)</f>
        <v>0</v>
      </c>
      <c r="BG485" s="217">
        <f>IF(N485="zákl. přenesená",J485,0)</f>
        <v>0</v>
      </c>
      <c r="BH485" s="217">
        <f>IF(N485="sníž. přenesená",J485,0)</f>
        <v>0</v>
      </c>
      <c r="BI485" s="217">
        <f>IF(N485="nulová",J485,0)</f>
        <v>0</v>
      </c>
      <c r="BJ485" s="25" t="s">
        <v>77</v>
      </c>
      <c r="BK485" s="217">
        <f>ROUND(I485*H485,2)</f>
        <v>0</v>
      </c>
      <c r="BL485" s="25" t="s">
        <v>414</v>
      </c>
      <c r="BM485" s="25" t="s">
        <v>2863</v>
      </c>
    </row>
    <row r="486" spans="2:47" s="1" customFormat="1" ht="27">
      <c r="B486" s="42"/>
      <c r="C486" s="64"/>
      <c r="D486" s="218" t="s">
        <v>323</v>
      </c>
      <c r="E486" s="64"/>
      <c r="F486" s="219" t="s">
        <v>2862</v>
      </c>
      <c r="G486" s="64"/>
      <c r="H486" s="64"/>
      <c r="I486" s="175"/>
      <c r="J486" s="64"/>
      <c r="K486" s="64"/>
      <c r="L486" s="62"/>
      <c r="M486" s="220"/>
      <c r="N486" s="43"/>
      <c r="O486" s="43"/>
      <c r="P486" s="43"/>
      <c r="Q486" s="43"/>
      <c r="R486" s="43"/>
      <c r="S486" s="43"/>
      <c r="T486" s="79"/>
      <c r="AT486" s="25" t="s">
        <v>323</v>
      </c>
      <c r="AU486" s="25" t="s">
        <v>79</v>
      </c>
    </row>
    <row r="487" spans="2:65" s="1" customFormat="1" ht="23.1" customHeight="1">
      <c r="B487" s="42"/>
      <c r="C487" s="206" t="s">
        <v>1084</v>
      </c>
      <c r="D487" s="206" t="s">
        <v>316</v>
      </c>
      <c r="E487" s="207" t="s">
        <v>1250</v>
      </c>
      <c r="F487" s="208" t="s">
        <v>1251</v>
      </c>
      <c r="G487" s="209" t="s">
        <v>490</v>
      </c>
      <c r="H487" s="210">
        <v>1</v>
      </c>
      <c r="I487" s="211"/>
      <c r="J487" s="212">
        <f>ROUND(I487*H487,2)</f>
        <v>0</v>
      </c>
      <c r="K487" s="208" t="s">
        <v>320</v>
      </c>
      <c r="L487" s="62"/>
      <c r="M487" s="213" t="s">
        <v>21</v>
      </c>
      <c r="N487" s="214" t="s">
        <v>41</v>
      </c>
      <c r="O487" s="43"/>
      <c r="P487" s="215">
        <f>O487*H487</f>
        <v>0</v>
      </c>
      <c r="Q487" s="215">
        <v>0</v>
      </c>
      <c r="R487" s="215">
        <f>Q487*H487</f>
        <v>0</v>
      </c>
      <c r="S487" s="215">
        <v>0</v>
      </c>
      <c r="T487" s="216">
        <f>S487*H487</f>
        <v>0</v>
      </c>
      <c r="AR487" s="25" t="s">
        <v>414</v>
      </c>
      <c r="AT487" s="25" t="s">
        <v>316</v>
      </c>
      <c r="AU487" s="25" t="s">
        <v>79</v>
      </c>
      <c r="AY487" s="25" t="s">
        <v>314</v>
      </c>
      <c r="BE487" s="217">
        <f>IF(N487="základní",J487,0)</f>
        <v>0</v>
      </c>
      <c r="BF487" s="217">
        <f>IF(N487="snížená",J487,0)</f>
        <v>0</v>
      </c>
      <c r="BG487" s="217">
        <f>IF(N487="zákl. přenesená",J487,0)</f>
        <v>0</v>
      </c>
      <c r="BH487" s="217">
        <f>IF(N487="sníž. přenesená",J487,0)</f>
        <v>0</v>
      </c>
      <c r="BI487" s="217">
        <f>IF(N487="nulová",J487,0)</f>
        <v>0</v>
      </c>
      <c r="BJ487" s="25" t="s">
        <v>77</v>
      </c>
      <c r="BK487" s="217">
        <f>ROUND(I487*H487,2)</f>
        <v>0</v>
      </c>
      <c r="BL487" s="25" t="s">
        <v>414</v>
      </c>
      <c r="BM487" s="25" t="s">
        <v>2864</v>
      </c>
    </row>
    <row r="488" spans="2:47" s="1" customFormat="1" ht="13.5">
      <c r="B488" s="42"/>
      <c r="C488" s="64"/>
      <c r="D488" s="218" t="s">
        <v>323</v>
      </c>
      <c r="E488" s="64"/>
      <c r="F488" s="219" t="s">
        <v>1253</v>
      </c>
      <c r="G488" s="64"/>
      <c r="H488" s="64"/>
      <c r="I488" s="175"/>
      <c r="J488" s="64"/>
      <c r="K488" s="64"/>
      <c r="L488" s="62"/>
      <c r="M488" s="220"/>
      <c r="N488" s="43"/>
      <c r="O488" s="43"/>
      <c r="P488" s="43"/>
      <c r="Q488" s="43"/>
      <c r="R488" s="43"/>
      <c r="S488" s="43"/>
      <c r="T488" s="79"/>
      <c r="AT488" s="25" t="s">
        <v>323</v>
      </c>
      <c r="AU488" s="25" t="s">
        <v>79</v>
      </c>
    </row>
    <row r="489" spans="2:65" s="1" customFormat="1" ht="34.5" customHeight="1">
      <c r="B489" s="42"/>
      <c r="C489" s="243" t="s">
        <v>1089</v>
      </c>
      <c r="D489" s="243" t="s">
        <v>427</v>
      </c>
      <c r="E489" s="244" t="s">
        <v>2865</v>
      </c>
      <c r="F489" s="245" t="s">
        <v>2866</v>
      </c>
      <c r="G489" s="246" t="s">
        <v>490</v>
      </c>
      <c r="H489" s="247">
        <v>1</v>
      </c>
      <c r="I489" s="248"/>
      <c r="J489" s="249">
        <f>ROUND(I489*H489,2)</f>
        <v>0</v>
      </c>
      <c r="K489" s="245" t="s">
        <v>21</v>
      </c>
      <c r="L489" s="250"/>
      <c r="M489" s="251" t="s">
        <v>21</v>
      </c>
      <c r="N489" s="252" t="s">
        <v>41</v>
      </c>
      <c r="O489" s="43"/>
      <c r="P489" s="215">
        <f>O489*H489</f>
        <v>0</v>
      </c>
      <c r="Q489" s="215">
        <v>0.084</v>
      </c>
      <c r="R489" s="215">
        <f>Q489*H489</f>
        <v>0.084</v>
      </c>
      <c r="S489" s="215">
        <v>0</v>
      </c>
      <c r="T489" s="216">
        <f>S489*H489</f>
        <v>0</v>
      </c>
      <c r="AR489" s="25" t="s">
        <v>510</v>
      </c>
      <c r="AT489" s="25" t="s">
        <v>427</v>
      </c>
      <c r="AU489" s="25" t="s">
        <v>79</v>
      </c>
      <c r="AY489" s="25" t="s">
        <v>314</v>
      </c>
      <c r="BE489" s="217">
        <f>IF(N489="základní",J489,0)</f>
        <v>0</v>
      </c>
      <c r="BF489" s="217">
        <f>IF(N489="snížená",J489,0)</f>
        <v>0</v>
      </c>
      <c r="BG489" s="217">
        <f>IF(N489="zákl. přenesená",J489,0)</f>
        <v>0</v>
      </c>
      <c r="BH489" s="217">
        <f>IF(N489="sníž. přenesená",J489,0)</f>
        <v>0</v>
      </c>
      <c r="BI489" s="217">
        <f>IF(N489="nulová",J489,0)</f>
        <v>0</v>
      </c>
      <c r="BJ489" s="25" t="s">
        <v>77</v>
      </c>
      <c r="BK489" s="217">
        <f>ROUND(I489*H489,2)</f>
        <v>0</v>
      </c>
      <c r="BL489" s="25" t="s">
        <v>414</v>
      </c>
      <c r="BM489" s="25" t="s">
        <v>2867</v>
      </c>
    </row>
    <row r="490" spans="2:47" s="1" customFormat="1" ht="13.5">
      <c r="B490" s="42"/>
      <c r="C490" s="64"/>
      <c r="D490" s="218" t="s">
        <v>323</v>
      </c>
      <c r="E490" s="64"/>
      <c r="F490" s="219" t="s">
        <v>2868</v>
      </c>
      <c r="G490" s="64"/>
      <c r="H490" s="64"/>
      <c r="I490" s="175"/>
      <c r="J490" s="64"/>
      <c r="K490" s="64"/>
      <c r="L490" s="62"/>
      <c r="M490" s="220"/>
      <c r="N490" s="43"/>
      <c r="O490" s="43"/>
      <c r="P490" s="43"/>
      <c r="Q490" s="43"/>
      <c r="R490" s="43"/>
      <c r="S490" s="43"/>
      <c r="T490" s="79"/>
      <c r="AT490" s="25" t="s">
        <v>323</v>
      </c>
      <c r="AU490" s="25" t="s">
        <v>79</v>
      </c>
    </row>
    <row r="491" spans="2:65" s="1" customFormat="1" ht="23.1" customHeight="1">
      <c r="B491" s="42"/>
      <c r="C491" s="206" t="s">
        <v>1096</v>
      </c>
      <c r="D491" s="206" t="s">
        <v>316</v>
      </c>
      <c r="E491" s="207" t="s">
        <v>1273</v>
      </c>
      <c r="F491" s="208" t="s">
        <v>1274</v>
      </c>
      <c r="G491" s="209" t="s">
        <v>490</v>
      </c>
      <c r="H491" s="210">
        <v>1</v>
      </c>
      <c r="I491" s="211"/>
      <c r="J491" s="212">
        <f>ROUND(I491*H491,2)</f>
        <v>0</v>
      </c>
      <c r="K491" s="208" t="s">
        <v>320</v>
      </c>
      <c r="L491" s="62"/>
      <c r="M491" s="213" t="s">
        <v>21</v>
      </c>
      <c r="N491" s="214" t="s">
        <v>41</v>
      </c>
      <c r="O491" s="43"/>
      <c r="P491" s="215">
        <f>O491*H491</f>
        <v>0</v>
      </c>
      <c r="Q491" s="215">
        <v>0</v>
      </c>
      <c r="R491" s="215">
        <f>Q491*H491</f>
        <v>0</v>
      </c>
      <c r="S491" s="215">
        <v>0</v>
      </c>
      <c r="T491" s="216">
        <f>S491*H491</f>
        <v>0</v>
      </c>
      <c r="AR491" s="25" t="s">
        <v>414</v>
      </c>
      <c r="AT491" s="25" t="s">
        <v>316</v>
      </c>
      <c r="AU491" s="25" t="s">
        <v>79</v>
      </c>
      <c r="AY491" s="25" t="s">
        <v>314</v>
      </c>
      <c r="BE491" s="217">
        <f>IF(N491="základní",J491,0)</f>
        <v>0</v>
      </c>
      <c r="BF491" s="217">
        <f>IF(N491="snížená",J491,0)</f>
        <v>0</v>
      </c>
      <c r="BG491" s="217">
        <f>IF(N491="zákl. přenesená",J491,0)</f>
        <v>0</v>
      </c>
      <c r="BH491" s="217">
        <f>IF(N491="sníž. přenesená",J491,0)</f>
        <v>0</v>
      </c>
      <c r="BI491" s="217">
        <f>IF(N491="nulová",J491,0)</f>
        <v>0</v>
      </c>
      <c r="BJ491" s="25" t="s">
        <v>77</v>
      </c>
      <c r="BK491" s="217">
        <f>ROUND(I491*H491,2)</f>
        <v>0</v>
      </c>
      <c r="BL491" s="25" t="s">
        <v>414</v>
      </c>
      <c r="BM491" s="25" t="s">
        <v>2869</v>
      </c>
    </row>
    <row r="492" spans="2:47" s="1" customFormat="1" ht="13.5">
      <c r="B492" s="42"/>
      <c r="C492" s="64"/>
      <c r="D492" s="218" t="s">
        <v>323</v>
      </c>
      <c r="E492" s="64"/>
      <c r="F492" s="219" t="s">
        <v>1276</v>
      </c>
      <c r="G492" s="64"/>
      <c r="H492" s="64"/>
      <c r="I492" s="175"/>
      <c r="J492" s="64"/>
      <c r="K492" s="64"/>
      <c r="L492" s="62"/>
      <c r="M492" s="220"/>
      <c r="N492" s="43"/>
      <c r="O492" s="43"/>
      <c r="P492" s="43"/>
      <c r="Q492" s="43"/>
      <c r="R492" s="43"/>
      <c r="S492" s="43"/>
      <c r="T492" s="79"/>
      <c r="AT492" s="25" t="s">
        <v>323</v>
      </c>
      <c r="AU492" s="25" t="s">
        <v>79</v>
      </c>
    </row>
    <row r="493" spans="2:65" s="1" customFormat="1" ht="34.5" customHeight="1">
      <c r="B493" s="42"/>
      <c r="C493" s="243" t="s">
        <v>1101</v>
      </c>
      <c r="D493" s="243" t="s">
        <v>427</v>
      </c>
      <c r="E493" s="244" t="s">
        <v>2870</v>
      </c>
      <c r="F493" s="245" t="s">
        <v>2871</v>
      </c>
      <c r="G493" s="246" t="s">
        <v>490</v>
      </c>
      <c r="H493" s="247">
        <v>1</v>
      </c>
      <c r="I493" s="248"/>
      <c r="J493" s="249">
        <f>ROUND(I493*H493,2)</f>
        <v>0</v>
      </c>
      <c r="K493" s="245" t="s">
        <v>21</v>
      </c>
      <c r="L493" s="250"/>
      <c r="M493" s="251" t="s">
        <v>21</v>
      </c>
      <c r="N493" s="252" t="s">
        <v>41</v>
      </c>
      <c r="O493" s="43"/>
      <c r="P493" s="215">
        <f>O493*H493</f>
        <v>0</v>
      </c>
      <c r="Q493" s="215">
        <v>0.18</v>
      </c>
      <c r="R493" s="215">
        <f>Q493*H493</f>
        <v>0.18</v>
      </c>
      <c r="S493" s="215">
        <v>0</v>
      </c>
      <c r="T493" s="216">
        <f>S493*H493</f>
        <v>0</v>
      </c>
      <c r="AR493" s="25" t="s">
        <v>510</v>
      </c>
      <c r="AT493" s="25" t="s">
        <v>427</v>
      </c>
      <c r="AU493" s="25" t="s">
        <v>79</v>
      </c>
      <c r="AY493" s="25" t="s">
        <v>314</v>
      </c>
      <c r="BE493" s="217">
        <f>IF(N493="základní",J493,0)</f>
        <v>0</v>
      </c>
      <c r="BF493" s="217">
        <f>IF(N493="snížená",J493,0)</f>
        <v>0</v>
      </c>
      <c r="BG493" s="217">
        <f>IF(N493="zákl. přenesená",J493,0)</f>
        <v>0</v>
      </c>
      <c r="BH493" s="217">
        <f>IF(N493="sníž. přenesená",J493,0)</f>
        <v>0</v>
      </c>
      <c r="BI493" s="217">
        <f>IF(N493="nulová",J493,0)</f>
        <v>0</v>
      </c>
      <c r="BJ493" s="25" t="s">
        <v>77</v>
      </c>
      <c r="BK493" s="217">
        <f>ROUND(I493*H493,2)</f>
        <v>0</v>
      </c>
      <c r="BL493" s="25" t="s">
        <v>414</v>
      </c>
      <c r="BM493" s="25" t="s">
        <v>2872</v>
      </c>
    </row>
    <row r="494" spans="2:47" s="1" customFormat="1" ht="27">
      <c r="B494" s="42"/>
      <c r="C494" s="64"/>
      <c r="D494" s="218" t="s">
        <v>323</v>
      </c>
      <c r="E494" s="64"/>
      <c r="F494" s="219" t="s">
        <v>2871</v>
      </c>
      <c r="G494" s="64"/>
      <c r="H494" s="64"/>
      <c r="I494" s="175"/>
      <c r="J494" s="64"/>
      <c r="K494" s="64"/>
      <c r="L494" s="62"/>
      <c r="M494" s="220"/>
      <c r="N494" s="43"/>
      <c r="O494" s="43"/>
      <c r="P494" s="43"/>
      <c r="Q494" s="43"/>
      <c r="R494" s="43"/>
      <c r="S494" s="43"/>
      <c r="T494" s="79"/>
      <c r="AT494" s="25" t="s">
        <v>323</v>
      </c>
      <c r="AU494" s="25" t="s">
        <v>79</v>
      </c>
    </row>
    <row r="495" spans="2:65" s="1" customFormat="1" ht="14.45" customHeight="1">
      <c r="B495" s="42"/>
      <c r="C495" s="206" t="s">
        <v>1107</v>
      </c>
      <c r="D495" s="206" t="s">
        <v>316</v>
      </c>
      <c r="E495" s="207" t="s">
        <v>1283</v>
      </c>
      <c r="F495" s="208" t="s">
        <v>2873</v>
      </c>
      <c r="G495" s="209" t="s">
        <v>490</v>
      </c>
      <c r="H495" s="210">
        <v>1</v>
      </c>
      <c r="I495" s="211"/>
      <c r="J495" s="212">
        <f>ROUND(I495*H495,2)</f>
        <v>0</v>
      </c>
      <c r="K495" s="208" t="s">
        <v>320</v>
      </c>
      <c r="L495" s="62"/>
      <c r="M495" s="213" t="s">
        <v>21</v>
      </c>
      <c r="N495" s="214" t="s">
        <v>41</v>
      </c>
      <c r="O495" s="43"/>
      <c r="P495" s="215">
        <f>O495*H495</f>
        <v>0</v>
      </c>
      <c r="Q495" s="215">
        <v>0</v>
      </c>
      <c r="R495" s="215">
        <f>Q495*H495</f>
        <v>0</v>
      </c>
      <c r="S495" s="215">
        <v>0</v>
      </c>
      <c r="T495" s="216">
        <f>S495*H495</f>
        <v>0</v>
      </c>
      <c r="AR495" s="25" t="s">
        <v>414</v>
      </c>
      <c r="AT495" s="25" t="s">
        <v>316</v>
      </c>
      <c r="AU495" s="25" t="s">
        <v>79</v>
      </c>
      <c r="AY495" s="25" t="s">
        <v>314</v>
      </c>
      <c r="BE495" s="217">
        <f>IF(N495="základní",J495,0)</f>
        <v>0</v>
      </c>
      <c r="BF495" s="217">
        <f>IF(N495="snížená",J495,0)</f>
        <v>0</v>
      </c>
      <c r="BG495" s="217">
        <f>IF(N495="zákl. přenesená",J495,0)</f>
        <v>0</v>
      </c>
      <c r="BH495" s="217">
        <f>IF(N495="sníž. přenesená",J495,0)</f>
        <v>0</v>
      </c>
      <c r="BI495" s="217">
        <f>IF(N495="nulová",J495,0)</f>
        <v>0</v>
      </c>
      <c r="BJ495" s="25" t="s">
        <v>77</v>
      </c>
      <c r="BK495" s="217">
        <f>ROUND(I495*H495,2)</f>
        <v>0</v>
      </c>
      <c r="BL495" s="25" t="s">
        <v>414</v>
      </c>
      <c r="BM495" s="25" t="s">
        <v>2874</v>
      </c>
    </row>
    <row r="496" spans="2:47" s="1" customFormat="1" ht="13.5">
      <c r="B496" s="42"/>
      <c r="C496" s="64"/>
      <c r="D496" s="218" t="s">
        <v>323</v>
      </c>
      <c r="E496" s="64"/>
      <c r="F496" s="219" t="s">
        <v>2873</v>
      </c>
      <c r="G496" s="64"/>
      <c r="H496" s="64"/>
      <c r="I496" s="175"/>
      <c r="J496" s="64"/>
      <c r="K496" s="64"/>
      <c r="L496" s="62"/>
      <c r="M496" s="220"/>
      <c r="N496" s="43"/>
      <c r="O496" s="43"/>
      <c r="P496" s="43"/>
      <c r="Q496" s="43"/>
      <c r="R496" s="43"/>
      <c r="S496" s="43"/>
      <c r="T496" s="79"/>
      <c r="AT496" s="25" t="s">
        <v>323</v>
      </c>
      <c r="AU496" s="25" t="s">
        <v>79</v>
      </c>
    </row>
    <row r="497" spans="2:65" s="1" customFormat="1" ht="34.5" customHeight="1">
      <c r="B497" s="42"/>
      <c r="C497" s="243" t="s">
        <v>1114</v>
      </c>
      <c r="D497" s="243" t="s">
        <v>427</v>
      </c>
      <c r="E497" s="244" t="s">
        <v>2875</v>
      </c>
      <c r="F497" s="245" t="s">
        <v>2876</v>
      </c>
      <c r="G497" s="246" t="s">
        <v>490</v>
      </c>
      <c r="H497" s="247">
        <v>1</v>
      </c>
      <c r="I497" s="248"/>
      <c r="J497" s="249">
        <f>ROUND(I497*H497,2)</f>
        <v>0</v>
      </c>
      <c r="K497" s="245" t="s">
        <v>21</v>
      </c>
      <c r="L497" s="250"/>
      <c r="M497" s="251" t="s">
        <v>21</v>
      </c>
      <c r="N497" s="252" t="s">
        <v>41</v>
      </c>
      <c r="O497" s="43"/>
      <c r="P497" s="215">
        <f>O497*H497</f>
        <v>0</v>
      </c>
      <c r="Q497" s="215">
        <v>0.048</v>
      </c>
      <c r="R497" s="215">
        <f>Q497*H497</f>
        <v>0.048</v>
      </c>
      <c r="S497" s="215">
        <v>0</v>
      </c>
      <c r="T497" s="216">
        <f>S497*H497</f>
        <v>0</v>
      </c>
      <c r="AR497" s="25" t="s">
        <v>510</v>
      </c>
      <c r="AT497" s="25" t="s">
        <v>427</v>
      </c>
      <c r="AU497" s="25" t="s">
        <v>79</v>
      </c>
      <c r="AY497" s="25" t="s">
        <v>314</v>
      </c>
      <c r="BE497" s="217">
        <f>IF(N497="základní",J497,0)</f>
        <v>0</v>
      </c>
      <c r="BF497" s="217">
        <f>IF(N497="snížená",J497,0)</f>
        <v>0</v>
      </c>
      <c r="BG497" s="217">
        <f>IF(N497="zákl. přenesená",J497,0)</f>
        <v>0</v>
      </c>
      <c r="BH497" s="217">
        <f>IF(N497="sníž. přenesená",J497,0)</f>
        <v>0</v>
      </c>
      <c r="BI497" s="217">
        <f>IF(N497="nulová",J497,0)</f>
        <v>0</v>
      </c>
      <c r="BJ497" s="25" t="s">
        <v>77</v>
      </c>
      <c r="BK497" s="217">
        <f>ROUND(I497*H497,2)</f>
        <v>0</v>
      </c>
      <c r="BL497" s="25" t="s">
        <v>414</v>
      </c>
      <c r="BM497" s="25" t="s">
        <v>2877</v>
      </c>
    </row>
    <row r="498" spans="2:47" s="1" customFormat="1" ht="27">
      <c r="B498" s="42"/>
      <c r="C498" s="64"/>
      <c r="D498" s="218" t="s">
        <v>323</v>
      </c>
      <c r="E498" s="64"/>
      <c r="F498" s="219" t="s">
        <v>2876</v>
      </c>
      <c r="G498" s="64"/>
      <c r="H498" s="64"/>
      <c r="I498" s="175"/>
      <c r="J498" s="64"/>
      <c r="K498" s="64"/>
      <c r="L498" s="62"/>
      <c r="M498" s="220"/>
      <c r="N498" s="43"/>
      <c r="O498" s="43"/>
      <c r="P498" s="43"/>
      <c r="Q498" s="43"/>
      <c r="R498" s="43"/>
      <c r="S498" s="43"/>
      <c r="T498" s="79"/>
      <c r="AT498" s="25" t="s">
        <v>323</v>
      </c>
      <c r="AU498" s="25" t="s">
        <v>79</v>
      </c>
    </row>
    <row r="499" spans="2:65" s="1" customFormat="1" ht="14.45" customHeight="1">
      <c r="B499" s="42"/>
      <c r="C499" s="206" t="s">
        <v>1123</v>
      </c>
      <c r="D499" s="206" t="s">
        <v>316</v>
      </c>
      <c r="E499" s="207" t="s">
        <v>2878</v>
      </c>
      <c r="F499" s="208" t="s">
        <v>2879</v>
      </c>
      <c r="G499" s="209" t="s">
        <v>490</v>
      </c>
      <c r="H499" s="210">
        <v>1</v>
      </c>
      <c r="I499" s="211"/>
      <c r="J499" s="212">
        <f>ROUND(I499*H499,2)</f>
        <v>0</v>
      </c>
      <c r="K499" s="208" t="s">
        <v>21</v>
      </c>
      <c r="L499" s="62"/>
      <c r="M499" s="213" t="s">
        <v>21</v>
      </c>
      <c r="N499" s="214" t="s">
        <v>41</v>
      </c>
      <c r="O499" s="43"/>
      <c r="P499" s="215">
        <f>O499*H499</f>
        <v>0</v>
      </c>
      <c r="Q499" s="215">
        <v>0</v>
      </c>
      <c r="R499" s="215">
        <f>Q499*H499</f>
        <v>0</v>
      </c>
      <c r="S499" s="215">
        <v>0.024</v>
      </c>
      <c r="T499" s="216">
        <f>S499*H499</f>
        <v>0.024</v>
      </c>
      <c r="AR499" s="25" t="s">
        <v>414</v>
      </c>
      <c r="AT499" s="25" t="s">
        <v>316</v>
      </c>
      <c r="AU499" s="25" t="s">
        <v>79</v>
      </c>
      <c r="AY499" s="25" t="s">
        <v>314</v>
      </c>
      <c r="BE499" s="217">
        <f>IF(N499="základní",J499,0)</f>
        <v>0</v>
      </c>
      <c r="BF499" s="217">
        <f>IF(N499="snížená",J499,0)</f>
        <v>0</v>
      </c>
      <c r="BG499" s="217">
        <f>IF(N499="zákl. přenesená",J499,0)</f>
        <v>0</v>
      </c>
      <c r="BH499" s="217">
        <f>IF(N499="sníž. přenesená",J499,0)</f>
        <v>0</v>
      </c>
      <c r="BI499" s="217">
        <f>IF(N499="nulová",J499,0)</f>
        <v>0</v>
      </c>
      <c r="BJ499" s="25" t="s">
        <v>77</v>
      </c>
      <c r="BK499" s="217">
        <f>ROUND(I499*H499,2)</f>
        <v>0</v>
      </c>
      <c r="BL499" s="25" t="s">
        <v>414</v>
      </c>
      <c r="BM499" s="25" t="s">
        <v>2880</v>
      </c>
    </row>
    <row r="500" spans="2:47" s="1" customFormat="1" ht="13.5">
      <c r="B500" s="42"/>
      <c r="C500" s="64"/>
      <c r="D500" s="218" t="s">
        <v>323</v>
      </c>
      <c r="E500" s="64"/>
      <c r="F500" s="219" t="s">
        <v>2879</v>
      </c>
      <c r="G500" s="64"/>
      <c r="H500" s="64"/>
      <c r="I500" s="175"/>
      <c r="J500" s="64"/>
      <c r="K500" s="64"/>
      <c r="L500" s="62"/>
      <c r="M500" s="220"/>
      <c r="N500" s="43"/>
      <c r="O500" s="43"/>
      <c r="P500" s="43"/>
      <c r="Q500" s="43"/>
      <c r="R500" s="43"/>
      <c r="S500" s="43"/>
      <c r="T500" s="79"/>
      <c r="AT500" s="25" t="s">
        <v>323</v>
      </c>
      <c r="AU500" s="25" t="s">
        <v>79</v>
      </c>
    </row>
    <row r="501" spans="2:51" s="12" customFormat="1" ht="13.5">
      <c r="B501" s="221"/>
      <c r="C501" s="222"/>
      <c r="D501" s="218" t="s">
        <v>325</v>
      </c>
      <c r="E501" s="223" t="s">
        <v>21</v>
      </c>
      <c r="F501" s="224" t="s">
        <v>2881</v>
      </c>
      <c r="G501" s="222"/>
      <c r="H501" s="225">
        <v>1</v>
      </c>
      <c r="I501" s="226"/>
      <c r="J501" s="222"/>
      <c r="K501" s="222"/>
      <c r="L501" s="227"/>
      <c r="M501" s="228"/>
      <c r="N501" s="229"/>
      <c r="O501" s="229"/>
      <c r="P501" s="229"/>
      <c r="Q501" s="229"/>
      <c r="R501" s="229"/>
      <c r="S501" s="229"/>
      <c r="T501" s="230"/>
      <c r="AT501" s="231" t="s">
        <v>325</v>
      </c>
      <c r="AU501" s="231" t="s">
        <v>79</v>
      </c>
      <c r="AV501" s="12" t="s">
        <v>79</v>
      </c>
      <c r="AW501" s="12" t="s">
        <v>34</v>
      </c>
      <c r="AX501" s="12" t="s">
        <v>77</v>
      </c>
      <c r="AY501" s="231" t="s">
        <v>314</v>
      </c>
    </row>
    <row r="502" spans="2:65" s="1" customFormat="1" ht="14.45" customHeight="1">
      <c r="B502" s="42"/>
      <c r="C502" s="206" t="s">
        <v>1128</v>
      </c>
      <c r="D502" s="206" t="s">
        <v>316</v>
      </c>
      <c r="E502" s="207" t="s">
        <v>2882</v>
      </c>
      <c r="F502" s="208" t="s">
        <v>2883</v>
      </c>
      <c r="G502" s="209" t="s">
        <v>349</v>
      </c>
      <c r="H502" s="210">
        <v>4.32</v>
      </c>
      <c r="I502" s="211"/>
      <c r="J502" s="212">
        <f>ROUND(I502*H502,2)</f>
        <v>0</v>
      </c>
      <c r="K502" s="208" t="s">
        <v>320</v>
      </c>
      <c r="L502" s="62"/>
      <c r="M502" s="213" t="s">
        <v>21</v>
      </c>
      <c r="N502" s="214" t="s">
        <v>41</v>
      </c>
      <c r="O502" s="43"/>
      <c r="P502" s="215">
        <f>O502*H502</f>
        <v>0</v>
      </c>
      <c r="Q502" s="215">
        <v>1E-05</v>
      </c>
      <c r="R502" s="215">
        <f>Q502*H502</f>
        <v>4.3200000000000007E-05</v>
      </c>
      <c r="S502" s="215">
        <v>0</v>
      </c>
      <c r="T502" s="216">
        <f>S502*H502</f>
        <v>0</v>
      </c>
      <c r="AR502" s="25" t="s">
        <v>414</v>
      </c>
      <c r="AT502" s="25" t="s">
        <v>316</v>
      </c>
      <c r="AU502" s="25" t="s">
        <v>79</v>
      </c>
      <c r="AY502" s="25" t="s">
        <v>314</v>
      </c>
      <c r="BE502" s="217">
        <f>IF(N502="základní",J502,0)</f>
        <v>0</v>
      </c>
      <c r="BF502" s="217">
        <f>IF(N502="snížená",J502,0)</f>
        <v>0</v>
      </c>
      <c r="BG502" s="217">
        <f>IF(N502="zákl. přenesená",J502,0)</f>
        <v>0</v>
      </c>
      <c r="BH502" s="217">
        <f>IF(N502="sníž. přenesená",J502,0)</f>
        <v>0</v>
      </c>
      <c r="BI502" s="217">
        <f>IF(N502="nulová",J502,0)</f>
        <v>0</v>
      </c>
      <c r="BJ502" s="25" t="s">
        <v>77</v>
      </c>
      <c r="BK502" s="217">
        <f>ROUND(I502*H502,2)</f>
        <v>0</v>
      </c>
      <c r="BL502" s="25" t="s">
        <v>414</v>
      </c>
      <c r="BM502" s="25" t="s">
        <v>2884</v>
      </c>
    </row>
    <row r="503" spans="2:47" s="1" customFormat="1" ht="13.5">
      <c r="B503" s="42"/>
      <c r="C503" s="64"/>
      <c r="D503" s="218" t="s">
        <v>323</v>
      </c>
      <c r="E503" s="64"/>
      <c r="F503" s="219" t="s">
        <v>2885</v>
      </c>
      <c r="G503" s="64"/>
      <c r="H503" s="64"/>
      <c r="I503" s="175"/>
      <c r="J503" s="64"/>
      <c r="K503" s="64"/>
      <c r="L503" s="62"/>
      <c r="M503" s="220"/>
      <c r="N503" s="43"/>
      <c r="O503" s="43"/>
      <c r="P503" s="43"/>
      <c r="Q503" s="43"/>
      <c r="R503" s="43"/>
      <c r="S503" s="43"/>
      <c r="T503" s="79"/>
      <c r="AT503" s="25" t="s">
        <v>323</v>
      </c>
      <c r="AU503" s="25" t="s">
        <v>79</v>
      </c>
    </row>
    <row r="504" spans="2:51" s="12" customFormat="1" ht="13.5">
      <c r="B504" s="221"/>
      <c r="C504" s="222"/>
      <c r="D504" s="218" t="s">
        <v>325</v>
      </c>
      <c r="E504" s="223" t="s">
        <v>2339</v>
      </c>
      <c r="F504" s="224" t="s">
        <v>2860</v>
      </c>
      <c r="G504" s="222"/>
      <c r="H504" s="225">
        <v>4.32</v>
      </c>
      <c r="I504" s="226"/>
      <c r="J504" s="222"/>
      <c r="K504" s="222"/>
      <c r="L504" s="227"/>
      <c r="M504" s="228"/>
      <c r="N504" s="229"/>
      <c r="O504" s="229"/>
      <c r="P504" s="229"/>
      <c r="Q504" s="229"/>
      <c r="R504" s="229"/>
      <c r="S504" s="229"/>
      <c r="T504" s="230"/>
      <c r="AT504" s="231" t="s">
        <v>325</v>
      </c>
      <c r="AU504" s="231" t="s">
        <v>79</v>
      </c>
      <c r="AV504" s="12" t="s">
        <v>79</v>
      </c>
      <c r="AW504" s="12" t="s">
        <v>34</v>
      </c>
      <c r="AX504" s="12" t="s">
        <v>77</v>
      </c>
      <c r="AY504" s="231" t="s">
        <v>314</v>
      </c>
    </row>
    <row r="505" spans="2:65" s="1" customFormat="1" ht="23.1" customHeight="1">
      <c r="B505" s="42"/>
      <c r="C505" s="243" t="s">
        <v>1133</v>
      </c>
      <c r="D505" s="243" t="s">
        <v>427</v>
      </c>
      <c r="E505" s="244" t="s">
        <v>2886</v>
      </c>
      <c r="F505" s="245" t="s">
        <v>2887</v>
      </c>
      <c r="G505" s="246" t="s">
        <v>349</v>
      </c>
      <c r="H505" s="247">
        <v>4.32</v>
      </c>
      <c r="I505" s="248"/>
      <c r="J505" s="249">
        <f>ROUND(I505*H505,2)</f>
        <v>0</v>
      </c>
      <c r="K505" s="245" t="s">
        <v>21</v>
      </c>
      <c r="L505" s="250"/>
      <c r="M505" s="251" t="s">
        <v>21</v>
      </c>
      <c r="N505" s="252" t="s">
        <v>41</v>
      </c>
      <c r="O505" s="43"/>
      <c r="P505" s="215">
        <f>O505*H505</f>
        <v>0</v>
      </c>
      <c r="Q505" s="215">
        <v>0.015</v>
      </c>
      <c r="R505" s="215">
        <f>Q505*H505</f>
        <v>0.0648</v>
      </c>
      <c r="S505" s="215">
        <v>0</v>
      </c>
      <c r="T505" s="216">
        <f>S505*H505</f>
        <v>0</v>
      </c>
      <c r="AR505" s="25" t="s">
        <v>510</v>
      </c>
      <c r="AT505" s="25" t="s">
        <v>427</v>
      </c>
      <c r="AU505" s="25" t="s">
        <v>79</v>
      </c>
      <c r="AY505" s="25" t="s">
        <v>314</v>
      </c>
      <c r="BE505" s="217">
        <f>IF(N505="základní",J505,0)</f>
        <v>0</v>
      </c>
      <c r="BF505" s="217">
        <f>IF(N505="snížená",J505,0)</f>
        <v>0</v>
      </c>
      <c r="BG505" s="217">
        <f>IF(N505="zákl. přenesená",J505,0)</f>
        <v>0</v>
      </c>
      <c r="BH505" s="217">
        <f>IF(N505="sníž. přenesená",J505,0)</f>
        <v>0</v>
      </c>
      <c r="BI505" s="217">
        <f>IF(N505="nulová",J505,0)</f>
        <v>0</v>
      </c>
      <c r="BJ505" s="25" t="s">
        <v>77</v>
      </c>
      <c r="BK505" s="217">
        <f>ROUND(I505*H505,2)</f>
        <v>0</v>
      </c>
      <c r="BL505" s="25" t="s">
        <v>414</v>
      </c>
      <c r="BM505" s="25" t="s">
        <v>2888</v>
      </c>
    </row>
    <row r="506" spans="2:47" s="1" customFormat="1" ht="27">
      <c r="B506" s="42"/>
      <c r="C506" s="64"/>
      <c r="D506" s="218" t="s">
        <v>323</v>
      </c>
      <c r="E506" s="64"/>
      <c r="F506" s="219" t="s">
        <v>2887</v>
      </c>
      <c r="G506" s="64"/>
      <c r="H506" s="64"/>
      <c r="I506" s="175"/>
      <c r="J506" s="64"/>
      <c r="K506" s="64"/>
      <c r="L506" s="62"/>
      <c r="M506" s="220"/>
      <c r="N506" s="43"/>
      <c r="O506" s="43"/>
      <c r="P506" s="43"/>
      <c r="Q506" s="43"/>
      <c r="R506" s="43"/>
      <c r="S506" s="43"/>
      <c r="T506" s="79"/>
      <c r="AT506" s="25" t="s">
        <v>323</v>
      </c>
      <c r="AU506" s="25" t="s">
        <v>79</v>
      </c>
    </row>
    <row r="507" spans="2:51" s="12" customFormat="1" ht="13.5">
      <c r="B507" s="221"/>
      <c r="C507" s="222"/>
      <c r="D507" s="218" t="s">
        <v>325</v>
      </c>
      <c r="E507" s="223" t="s">
        <v>21</v>
      </c>
      <c r="F507" s="224" t="s">
        <v>2339</v>
      </c>
      <c r="G507" s="222"/>
      <c r="H507" s="225">
        <v>4.32</v>
      </c>
      <c r="I507" s="226"/>
      <c r="J507" s="222"/>
      <c r="K507" s="222"/>
      <c r="L507" s="227"/>
      <c r="M507" s="228"/>
      <c r="N507" s="229"/>
      <c r="O507" s="229"/>
      <c r="P507" s="229"/>
      <c r="Q507" s="229"/>
      <c r="R507" s="229"/>
      <c r="S507" s="229"/>
      <c r="T507" s="230"/>
      <c r="AT507" s="231" t="s">
        <v>325</v>
      </c>
      <c r="AU507" s="231" t="s">
        <v>79</v>
      </c>
      <c r="AV507" s="12" t="s">
        <v>79</v>
      </c>
      <c r="AW507" s="12" t="s">
        <v>34</v>
      </c>
      <c r="AX507" s="12" t="s">
        <v>77</v>
      </c>
      <c r="AY507" s="231" t="s">
        <v>314</v>
      </c>
    </row>
    <row r="508" spans="2:65" s="1" customFormat="1" ht="23.1" customHeight="1">
      <c r="B508" s="42"/>
      <c r="C508" s="206" t="s">
        <v>1142</v>
      </c>
      <c r="D508" s="206" t="s">
        <v>316</v>
      </c>
      <c r="E508" s="207" t="s">
        <v>2889</v>
      </c>
      <c r="F508" s="208" t="s">
        <v>2890</v>
      </c>
      <c r="G508" s="209" t="s">
        <v>490</v>
      </c>
      <c r="H508" s="210">
        <v>8</v>
      </c>
      <c r="I508" s="211"/>
      <c r="J508" s="212">
        <f>ROUND(I508*H508,2)</f>
        <v>0</v>
      </c>
      <c r="K508" s="208" t="s">
        <v>320</v>
      </c>
      <c r="L508" s="62"/>
      <c r="M508" s="213" t="s">
        <v>21</v>
      </c>
      <c r="N508" s="214" t="s">
        <v>41</v>
      </c>
      <c r="O508" s="43"/>
      <c r="P508" s="215">
        <f>O508*H508</f>
        <v>0</v>
      </c>
      <c r="Q508" s="215">
        <v>0</v>
      </c>
      <c r="R508" s="215">
        <f>Q508*H508</f>
        <v>0</v>
      </c>
      <c r="S508" s="215">
        <v>0</v>
      </c>
      <c r="T508" s="216">
        <f>S508*H508</f>
        <v>0</v>
      </c>
      <c r="AR508" s="25" t="s">
        <v>414</v>
      </c>
      <c r="AT508" s="25" t="s">
        <v>316</v>
      </c>
      <c r="AU508" s="25" t="s">
        <v>79</v>
      </c>
      <c r="AY508" s="25" t="s">
        <v>314</v>
      </c>
      <c r="BE508" s="217">
        <f>IF(N508="základní",J508,0)</f>
        <v>0</v>
      </c>
      <c r="BF508" s="217">
        <f>IF(N508="snížená",J508,0)</f>
        <v>0</v>
      </c>
      <c r="BG508" s="217">
        <f>IF(N508="zákl. přenesená",J508,0)</f>
        <v>0</v>
      </c>
      <c r="BH508" s="217">
        <f>IF(N508="sníž. přenesená",J508,0)</f>
        <v>0</v>
      </c>
      <c r="BI508" s="217">
        <f>IF(N508="nulová",J508,0)</f>
        <v>0</v>
      </c>
      <c r="BJ508" s="25" t="s">
        <v>77</v>
      </c>
      <c r="BK508" s="217">
        <f>ROUND(I508*H508,2)</f>
        <v>0</v>
      </c>
      <c r="BL508" s="25" t="s">
        <v>414</v>
      </c>
      <c r="BM508" s="25" t="s">
        <v>2891</v>
      </c>
    </row>
    <row r="509" spans="2:47" s="1" customFormat="1" ht="40.5">
      <c r="B509" s="42"/>
      <c r="C509" s="64"/>
      <c r="D509" s="218" t="s">
        <v>323</v>
      </c>
      <c r="E509" s="64"/>
      <c r="F509" s="219" t="s">
        <v>2892</v>
      </c>
      <c r="G509" s="64"/>
      <c r="H509" s="64"/>
      <c r="I509" s="175"/>
      <c r="J509" s="64"/>
      <c r="K509" s="64"/>
      <c r="L509" s="62"/>
      <c r="M509" s="220"/>
      <c r="N509" s="43"/>
      <c r="O509" s="43"/>
      <c r="P509" s="43"/>
      <c r="Q509" s="43"/>
      <c r="R509" s="43"/>
      <c r="S509" s="43"/>
      <c r="T509" s="79"/>
      <c r="AT509" s="25" t="s">
        <v>323</v>
      </c>
      <c r="AU509" s="25" t="s">
        <v>79</v>
      </c>
    </row>
    <row r="510" spans="2:65" s="1" customFormat="1" ht="23.1" customHeight="1">
      <c r="B510" s="42"/>
      <c r="C510" s="206" t="s">
        <v>1146</v>
      </c>
      <c r="D510" s="206" t="s">
        <v>316</v>
      </c>
      <c r="E510" s="207" t="s">
        <v>2893</v>
      </c>
      <c r="F510" s="208" t="s">
        <v>2894</v>
      </c>
      <c r="G510" s="209" t="s">
        <v>490</v>
      </c>
      <c r="H510" s="210">
        <v>2</v>
      </c>
      <c r="I510" s="211"/>
      <c r="J510" s="212">
        <f>ROUND(I510*H510,2)</f>
        <v>0</v>
      </c>
      <c r="K510" s="208" t="s">
        <v>320</v>
      </c>
      <c r="L510" s="62"/>
      <c r="M510" s="213" t="s">
        <v>21</v>
      </c>
      <c r="N510" s="214" t="s">
        <v>41</v>
      </c>
      <c r="O510" s="43"/>
      <c r="P510" s="215">
        <f>O510*H510</f>
        <v>0</v>
      </c>
      <c r="Q510" s="215">
        <v>0</v>
      </c>
      <c r="R510" s="215">
        <f>Q510*H510</f>
        <v>0</v>
      </c>
      <c r="S510" s="215">
        <v>0</v>
      </c>
      <c r="T510" s="216">
        <f>S510*H510</f>
        <v>0</v>
      </c>
      <c r="AR510" s="25" t="s">
        <v>414</v>
      </c>
      <c r="AT510" s="25" t="s">
        <v>316</v>
      </c>
      <c r="AU510" s="25" t="s">
        <v>79</v>
      </c>
      <c r="AY510" s="25" t="s">
        <v>314</v>
      </c>
      <c r="BE510" s="217">
        <f>IF(N510="základní",J510,0)</f>
        <v>0</v>
      </c>
      <c r="BF510" s="217">
        <f>IF(N510="snížená",J510,0)</f>
        <v>0</v>
      </c>
      <c r="BG510" s="217">
        <f>IF(N510="zákl. přenesená",J510,0)</f>
        <v>0</v>
      </c>
      <c r="BH510" s="217">
        <f>IF(N510="sníž. přenesená",J510,0)</f>
        <v>0</v>
      </c>
      <c r="BI510" s="217">
        <f>IF(N510="nulová",J510,0)</f>
        <v>0</v>
      </c>
      <c r="BJ510" s="25" t="s">
        <v>77</v>
      </c>
      <c r="BK510" s="217">
        <f>ROUND(I510*H510,2)</f>
        <v>0</v>
      </c>
      <c r="BL510" s="25" t="s">
        <v>414</v>
      </c>
      <c r="BM510" s="25" t="s">
        <v>2895</v>
      </c>
    </row>
    <row r="511" spans="2:47" s="1" customFormat="1" ht="40.5">
      <c r="B511" s="42"/>
      <c r="C511" s="64"/>
      <c r="D511" s="218" t="s">
        <v>323</v>
      </c>
      <c r="E511" s="64"/>
      <c r="F511" s="219" t="s">
        <v>2896</v>
      </c>
      <c r="G511" s="64"/>
      <c r="H511" s="64"/>
      <c r="I511" s="175"/>
      <c r="J511" s="64"/>
      <c r="K511" s="64"/>
      <c r="L511" s="62"/>
      <c r="M511" s="220"/>
      <c r="N511" s="43"/>
      <c r="O511" s="43"/>
      <c r="P511" s="43"/>
      <c r="Q511" s="43"/>
      <c r="R511" s="43"/>
      <c r="S511" s="43"/>
      <c r="T511" s="79"/>
      <c r="AT511" s="25" t="s">
        <v>323</v>
      </c>
      <c r="AU511" s="25" t="s">
        <v>79</v>
      </c>
    </row>
    <row r="512" spans="2:51" s="12" customFormat="1" ht="13.5">
      <c r="B512" s="221"/>
      <c r="C512" s="222"/>
      <c r="D512" s="218" t="s">
        <v>325</v>
      </c>
      <c r="E512" s="223" t="s">
        <v>21</v>
      </c>
      <c r="F512" s="224" t="s">
        <v>1132</v>
      </c>
      <c r="G512" s="222"/>
      <c r="H512" s="225">
        <v>2</v>
      </c>
      <c r="I512" s="226"/>
      <c r="J512" s="222"/>
      <c r="K512" s="222"/>
      <c r="L512" s="227"/>
      <c r="M512" s="228"/>
      <c r="N512" s="229"/>
      <c r="O512" s="229"/>
      <c r="P512" s="229"/>
      <c r="Q512" s="229"/>
      <c r="R512" s="229"/>
      <c r="S512" s="229"/>
      <c r="T512" s="230"/>
      <c r="AT512" s="231" t="s">
        <v>325</v>
      </c>
      <c r="AU512" s="231" t="s">
        <v>79</v>
      </c>
      <c r="AV512" s="12" t="s">
        <v>79</v>
      </c>
      <c r="AW512" s="12" t="s">
        <v>34</v>
      </c>
      <c r="AX512" s="12" t="s">
        <v>77</v>
      </c>
      <c r="AY512" s="231" t="s">
        <v>314</v>
      </c>
    </row>
    <row r="513" spans="2:65" s="1" customFormat="1" ht="23.1" customHeight="1">
      <c r="B513" s="42"/>
      <c r="C513" s="206" t="s">
        <v>1150</v>
      </c>
      <c r="D513" s="206" t="s">
        <v>316</v>
      </c>
      <c r="E513" s="207" t="s">
        <v>2897</v>
      </c>
      <c r="F513" s="208" t="s">
        <v>2898</v>
      </c>
      <c r="G513" s="209" t="s">
        <v>490</v>
      </c>
      <c r="H513" s="210">
        <v>4</v>
      </c>
      <c r="I513" s="211"/>
      <c r="J513" s="212">
        <f>ROUND(I513*H513,2)</f>
        <v>0</v>
      </c>
      <c r="K513" s="208" t="s">
        <v>320</v>
      </c>
      <c r="L513" s="62"/>
      <c r="M513" s="213" t="s">
        <v>21</v>
      </c>
      <c r="N513" s="214" t="s">
        <v>41</v>
      </c>
      <c r="O513" s="43"/>
      <c r="P513" s="215">
        <f>O513*H513</f>
        <v>0</v>
      </c>
      <c r="Q513" s="215">
        <v>0</v>
      </c>
      <c r="R513" s="215">
        <f>Q513*H513</f>
        <v>0</v>
      </c>
      <c r="S513" s="215">
        <v>0</v>
      </c>
      <c r="T513" s="216">
        <f>S513*H513</f>
        <v>0</v>
      </c>
      <c r="AR513" s="25" t="s">
        <v>414</v>
      </c>
      <c r="AT513" s="25" t="s">
        <v>316</v>
      </c>
      <c r="AU513" s="25" t="s">
        <v>79</v>
      </c>
      <c r="AY513" s="25" t="s">
        <v>314</v>
      </c>
      <c r="BE513" s="217">
        <f>IF(N513="základní",J513,0)</f>
        <v>0</v>
      </c>
      <c r="BF513" s="217">
        <f>IF(N513="snížená",J513,0)</f>
        <v>0</v>
      </c>
      <c r="BG513" s="217">
        <f>IF(N513="zákl. přenesená",J513,0)</f>
        <v>0</v>
      </c>
      <c r="BH513" s="217">
        <f>IF(N513="sníž. přenesená",J513,0)</f>
        <v>0</v>
      </c>
      <c r="BI513" s="217">
        <f>IF(N513="nulová",J513,0)</f>
        <v>0</v>
      </c>
      <c r="BJ513" s="25" t="s">
        <v>77</v>
      </c>
      <c r="BK513" s="217">
        <f>ROUND(I513*H513,2)</f>
        <v>0</v>
      </c>
      <c r="BL513" s="25" t="s">
        <v>414</v>
      </c>
      <c r="BM513" s="25" t="s">
        <v>2899</v>
      </c>
    </row>
    <row r="514" spans="2:47" s="1" customFormat="1" ht="40.5">
      <c r="B514" s="42"/>
      <c r="C514" s="64"/>
      <c r="D514" s="218" t="s">
        <v>323</v>
      </c>
      <c r="E514" s="64"/>
      <c r="F514" s="219" t="s">
        <v>2900</v>
      </c>
      <c r="G514" s="64"/>
      <c r="H514" s="64"/>
      <c r="I514" s="175"/>
      <c r="J514" s="64"/>
      <c r="K514" s="64"/>
      <c r="L514" s="62"/>
      <c r="M514" s="220"/>
      <c r="N514" s="43"/>
      <c r="O514" s="43"/>
      <c r="P514" s="43"/>
      <c r="Q514" s="43"/>
      <c r="R514" s="43"/>
      <c r="S514" s="43"/>
      <c r="T514" s="79"/>
      <c r="AT514" s="25" t="s">
        <v>323</v>
      </c>
      <c r="AU514" s="25" t="s">
        <v>79</v>
      </c>
    </row>
    <row r="515" spans="2:65" s="1" customFormat="1" ht="23.1" customHeight="1">
      <c r="B515" s="42"/>
      <c r="C515" s="206" t="s">
        <v>1155</v>
      </c>
      <c r="D515" s="206" t="s">
        <v>316</v>
      </c>
      <c r="E515" s="207" t="s">
        <v>2901</v>
      </c>
      <c r="F515" s="208" t="s">
        <v>2902</v>
      </c>
      <c r="G515" s="209" t="s">
        <v>490</v>
      </c>
      <c r="H515" s="210">
        <v>2</v>
      </c>
      <c r="I515" s="211"/>
      <c r="J515" s="212">
        <f>ROUND(I515*H515,2)</f>
        <v>0</v>
      </c>
      <c r="K515" s="208" t="s">
        <v>320</v>
      </c>
      <c r="L515" s="62"/>
      <c r="M515" s="213" t="s">
        <v>21</v>
      </c>
      <c r="N515" s="214" t="s">
        <v>41</v>
      </c>
      <c r="O515" s="43"/>
      <c r="P515" s="215">
        <f>O515*H515</f>
        <v>0</v>
      </c>
      <c r="Q515" s="215">
        <v>1E-05</v>
      </c>
      <c r="R515" s="215">
        <f>Q515*H515</f>
        <v>2E-05</v>
      </c>
      <c r="S515" s="215">
        <v>0</v>
      </c>
      <c r="T515" s="216">
        <f>S515*H515</f>
        <v>0</v>
      </c>
      <c r="AR515" s="25" t="s">
        <v>414</v>
      </c>
      <c r="AT515" s="25" t="s">
        <v>316</v>
      </c>
      <c r="AU515" s="25" t="s">
        <v>79</v>
      </c>
      <c r="AY515" s="25" t="s">
        <v>314</v>
      </c>
      <c r="BE515" s="217">
        <f>IF(N515="základní",J515,0)</f>
        <v>0</v>
      </c>
      <c r="BF515" s="217">
        <f>IF(N515="snížená",J515,0)</f>
        <v>0</v>
      </c>
      <c r="BG515" s="217">
        <f>IF(N515="zákl. přenesená",J515,0)</f>
        <v>0</v>
      </c>
      <c r="BH515" s="217">
        <f>IF(N515="sníž. přenesená",J515,0)</f>
        <v>0</v>
      </c>
      <c r="BI515" s="217">
        <f>IF(N515="nulová",J515,0)</f>
        <v>0</v>
      </c>
      <c r="BJ515" s="25" t="s">
        <v>77</v>
      </c>
      <c r="BK515" s="217">
        <f>ROUND(I515*H515,2)</f>
        <v>0</v>
      </c>
      <c r="BL515" s="25" t="s">
        <v>414</v>
      </c>
      <c r="BM515" s="25" t="s">
        <v>2903</v>
      </c>
    </row>
    <row r="516" spans="2:47" s="1" customFormat="1" ht="27">
      <c r="B516" s="42"/>
      <c r="C516" s="64"/>
      <c r="D516" s="218" t="s">
        <v>323</v>
      </c>
      <c r="E516" s="64"/>
      <c r="F516" s="219" t="s">
        <v>2904</v>
      </c>
      <c r="G516" s="64"/>
      <c r="H516" s="64"/>
      <c r="I516" s="175"/>
      <c r="J516" s="64"/>
      <c r="K516" s="64"/>
      <c r="L516" s="62"/>
      <c r="M516" s="220"/>
      <c r="N516" s="43"/>
      <c r="O516" s="43"/>
      <c r="P516" s="43"/>
      <c r="Q516" s="43"/>
      <c r="R516" s="43"/>
      <c r="S516" s="43"/>
      <c r="T516" s="79"/>
      <c r="AT516" s="25" t="s">
        <v>323</v>
      </c>
      <c r="AU516" s="25" t="s">
        <v>79</v>
      </c>
    </row>
    <row r="517" spans="2:65" s="1" customFormat="1" ht="14.45" customHeight="1">
      <c r="B517" s="42"/>
      <c r="C517" s="243" t="s">
        <v>1160</v>
      </c>
      <c r="D517" s="243" t="s">
        <v>427</v>
      </c>
      <c r="E517" s="244" t="s">
        <v>2905</v>
      </c>
      <c r="F517" s="245" t="s">
        <v>2906</v>
      </c>
      <c r="G517" s="246" t="s">
        <v>490</v>
      </c>
      <c r="H517" s="247">
        <v>2</v>
      </c>
      <c r="I517" s="248"/>
      <c r="J517" s="249">
        <f>ROUND(I517*H517,2)</f>
        <v>0</v>
      </c>
      <c r="K517" s="245" t="s">
        <v>21</v>
      </c>
      <c r="L517" s="250"/>
      <c r="M517" s="251" t="s">
        <v>21</v>
      </c>
      <c r="N517" s="252" t="s">
        <v>41</v>
      </c>
      <c r="O517" s="43"/>
      <c r="P517" s="215">
        <f>O517*H517</f>
        <v>0</v>
      </c>
      <c r="Q517" s="215">
        <v>0</v>
      </c>
      <c r="R517" s="215">
        <f>Q517*H517</f>
        <v>0</v>
      </c>
      <c r="S517" s="215">
        <v>0</v>
      </c>
      <c r="T517" s="216">
        <f>S517*H517</f>
        <v>0</v>
      </c>
      <c r="AR517" s="25" t="s">
        <v>510</v>
      </c>
      <c r="AT517" s="25" t="s">
        <v>427</v>
      </c>
      <c r="AU517" s="25" t="s">
        <v>79</v>
      </c>
      <c r="AY517" s="25" t="s">
        <v>314</v>
      </c>
      <c r="BE517" s="217">
        <f>IF(N517="základní",J517,0)</f>
        <v>0</v>
      </c>
      <c r="BF517" s="217">
        <f>IF(N517="snížená",J517,0)</f>
        <v>0</v>
      </c>
      <c r="BG517" s="217">
        <f>IF(N517="zákl. přenesená",J517,0)</f>
        <v>0</v>
      </c>
      <c r="BH517" s="217">
        <f>IF(N517="sníž. přenesená",J517,0)</f>
        <v>0</v>
      </c>
      <c r="BI517" s="217">
        <f>IF(N517="nulová",J517,0)</f>
        <v>0</v>
      </c>
      <c r="BJ517" s="25" t="s">
        <v>77</v>
      </c>
      <c r="BK517" s="217">
        <f>ROUND(I517*H517,2)</f>
        <v>0</v>
      </c>
      <c r="BL517" s="25" t="s">
        <v>414</v>
      </c>
      <c r="BM517" s="25" t="s">
        <v>2907</v>
      </c>
    </row>
    <row r="518" spans="2:47" s="1" customFormat="1" ht="13.5">
      <c r="B518" s="42"/>
      <c r="C518" s="64"/>
      <c r="D518" s="218" t="s">
        <v>323</v>
      </c>
      <c r="E518" s="64"/>
      <c r="F518" s="219" t="s">
        <v>2906</v>
      </c>
      <c r="G518" s="64"/>
      <c r="H518" s="64"/>
      <c r="I518" s="175"/>
      <c r="J518" s="64"/>
      <c r="K518" s="64"/>
      <c r="L518" s="62"/>
      <c r="M518" s="220"/>
      <c r="N518" s="43"/>
      <c r="O518" s="43"/>
      <c r="P518" s="43"/>
      <c r="Q518" s="43"/>
      <c r="R518" s="43"/>
      <c r="S518" s="43"/>
      <c r="T518" s="79"/>
      <c r="AT518" s="25" t="s">
        <v>323</v>
      </c>
      <c r="AU518" s="25" t="s">
        <v>79</v>
      </c>
    </row>
    <row r="519" spans="2:65" s="1" customFormat="1" ht="23.1" customHeight="1">
      <c r="B519" s="42"/>
      <c r="C519" s="206" t="s">
        <v>1165</v>
      </c>
      <c r="D519" s="206" t="s">
        <v>316</v>
      </c>
      <c r="E519" s="207" t="s">
        <v>2908</v>
      </c>
      <c r="F519" s="208" t="s">
        <v>2909</v>
      </c>
      <c r="G519" s="209" t="s">
        <v>1223</v>
      </c>
      <c r="H519" s="210">
        <v>279.9</v>
      </c>
      <c r="I519" s="211"/>
      <c r="J519" s="212">
        <f>ROUND(I519*H519,2)</f>
        <v>0</v>
      </c>
      <c r="K519" s="208" t="s">
        <v>320</v>
      </c>
      <c r="L519" s="62"/>
      <c r="M519" s="213" t="s">
        <v>21</v>
      </c>
      <c r="N519" s="214" t="s">
        <v>41</v>
      </c>
      <c r="O519" s="43"/>
      <c r="P519" s="215">
        <f>O519*H519</f>
        <v>0</v>
      </c>
      <c r="Q519" s="215">
        <v>5E-05</v>
      </c>
      <c r="R519" s="215">
        <f>Q519*H519</f>
        <v>0.013994999999999999</v>
      </c>
      <c r="S519" s="215">
        <v>0</v>
      </c>
      <c r="T519" s="216">
        <f>S519*H519</f>
        <v>0</v>
      </c>
      <c r="AR519" s="25" t="s">
        <v>414</v>
      </c>
      <c r="AT519" s="25" t="s">
        <v>316</v>
      </c>
      <c r="AU519" s="25" t="s">
        <v>79</v>
      </c>
      <c r="AY519" s="25" t="s">
        <v>314</v>
      </c>
      <c r="BE519" s="217">
        <f>IF(N519="základní",J519,0)</f>
        <v>0</v>
      </c>
      <c r="BF519" s="217">
        <f>IF(N519="snížená",J519,0)</f>
        <v>0</v>
      </c>
      <c r="BG519" s="217">
        <f>IF(N519="zákl. přenesená",J519,0)</f>
        <v>0</v>
      </c>
      <c r="BH519" s="217">
        <f>IF(N519="sníž. přenesená",J519,0)</f>
        <v>0</v>
      </c>
      <c r="BI519" s="217">
        <f>IF(N519="nulová",J519,0)</f>
        <v>0</v>
      </c>
      <c r="BJ519" s="25" t="s">
        <v>77</v>
      </c>
      <c r="BK519" s="217">
        <f>ROUND(I519*H519,2)</f>
        <v>0</v>
      </c>
      <c r="BL519" s="25" t="s">
        <v>414</v>
      </c>
      <c r="BM519" s="25" t="s">
        <v>2910</v>
      </c>
    </row>
    <row r="520" spans="2:47" s="1" customFormat="1" ht="27">
      <c r="B520" s="42"/>
      <c r="C520" s="64"/>
      <c r="D520" s="218" t="s">
        <v>323</v>
      </c>
      <c r="E520" s="64"/>
      <c r="F520" s="219" t="s">
        <v>2911</v>
      </c>
      <c r="G520" s="64"/>
      <c r="H520" s="64"/>
      <c r="I520" s="175"/>
      <c r="J520" s="64"/>
      <c r="K520" s="64"/>
      <c r="L520" s="62"/>
      <c r="M520" s="220"/>
      <c r="N520" s="43"/>
      <c r="O520" s="43"/>
      <c r="P520" s="43"/>
      <c r="Q520" s="43"/>
      <c r="R520" s="43"/>
      <c r="S520" s="43"/>
      <c r="T520" s="79"/>
      <c r="AT520" s="25" t="s">
        <v>323</v>
      </c>
      <c r="AU520" s="25" t="s">
        <v>79</v>
      </c>
    </row>
    <row r="521" spans="2:51" s="12" customFormat="1" ht="13.5">
      <c r="B521" s="221"/>
      <c r="C521" s="222"/>
      <c r="D521" s="218" t="s">
        <v>325</v>
      </c>
      <c r="E521" s="223" t="s">
        <v>21</v>
      </c>
      <c r="F521" s="224" t="s">
        <v>2912</v>
      </c>
      <c r="G521" s="222"/>
      <c r="H521" s="225">
        <v>279.9</v>
      </c>
      <c r="I521" s="226"/>
      <c r="J521" s="222"/>
      <c r="K521" s="222"/>
      <c r="L521" s="227"/>
      <c r="M521" s="228"/>
      <c r="N521" s="229"/>
      <c r="O521" s="229"/>
      <c r="P521" s="229"/>
      <c r="Q521" s="229"/>
      <c r="R521" s="229"/>
      <c r="S521" s="229"/>
      <c r="T521" s="230"/>
      <c r="AT521" s="231" t="s">
        <v>325</v>
      </c>
      <c r="AU521" s="231" t="s">
        <v>79</v>
      </c>
      <c r="AV521" s="12" t="s">
        <v>79</v>
      </c>
      <c r="AW521" s="12" t="s">
        <v>34</v>
      </c>
      <c r="AX521" s="12" t="s">
        <v>77</v>
      </c>
      <c r="AY521" s="231" t="s">
        <v>314</v>
      </c>
    </row>
    <row r="522" spans="2:65" s="1" customFormat="1" ht="23.1" customHeight="1">
      <c r="B522" s="42"/>
      <c r="C522" s="243" t="s">
        <v>1169</v>
      </c>
      <c r="D522" s="243" t="s">
        <v>427</v>
      </c>
      <c r="E522" s="244" t="s">
        <v>2913</v>
      </c>
      <c r="F522" s="245" t="s">
        <v>2914</v>
      </c>
      <c r="G522" s="246" t="s">
        <v>1223</v>
      </c>
      <c r="H522" s="247">
        <v>293.895</v>
      </c>
      <c r="I522" s="248"/>
      <c r="J522" s="249">
        <f>ROUND(I522*H522,2)</f>
        <v>0</v>
      </c>
      <c r="K522" s="245" t="s">
        <v>21</v>
      </c>
      <c r="L522" s="250"/>
      <c r="M522" s="251" t="s">
        <v>21</v>
      </c>
      <c r="N522" s="252" t="s">
        <v>41</v>
      </c>
      <c r="O522" s="43"/>
      <c r="P522" s="215">
        <f>O522*H522</f>
        <v>0</v>
      </c>
      <c r="Q522" s="215">
        <v>0.001</v>
      </c>
      <c r="R522" s="215">
        <f>Q522*H522</f>
        <v>0.29389499999999996</v>
      </c>
      <c r="S522" s="215">
        <v>0</v>
      </c>
      <c r="T522" s="216">
        <f>S522*H522</f>
        <v>0</v>
      </c>
      <c r="AR522" s="25" t="s">
        <v>510</v>
      </c>
      <c r="AT522" s="25" t="s">
        <v>427</v>
      </c>
      <c r="AU522" s="25" t="s">
        <v>79</v>
      </c>
      <c r="AY522" s="25" t="s">
        <v>314</v>
      </c>
      <c r="BE522" s="217">
        <f>IF(N522="základní",J522,0)</f>
        <v>0</v>
      </c>
      <c r="BF522" s="217">
        <f>IF(N522="snížená",J522,0)</f>
        <v>0</v>
      </c>
      <c r="BG522" s="217">
        <f>IF(N522="zákl. přenesená",J522,0)</f>
        <v>0</v>
      </c>
      <c r="BH522" s="217">
        <f>IF(N522="sníž. přenesená",J522,0)</f>
        <v>0</v>
      </c>
      <c r="BI522" s="217">
        <f>IF(N522="nulová",J522,0)</f>
        <v>0</v>
      </c>
      <c r="BJ522" s="25" t="s">
        <v>77</v>
      </c>
      <c r="BK522" s="217">
        <f>ROUND(I522*H522,2)</f>
        <v>0</v>
      </c>
      <c r="BL522" s="25" t="s">
        <v>414</v>
      </c>
      <c r="BM522" s="25" t="s">
        <v>2915</v>
      </c>
    </row>
    <row r="523" spans="2:47" s="1" customFormat="1" ht="13.5">
      <c r="B523" s="42"/>
      <c r="C523" s="64"/>
      <c r="D523" s="218" t="s">
        <v>323</v>
      </c>
      <c r="E523" s="64"/>
      <c r="F523" s="219" t="s">
        <v>2914</v>
      </c>
      <c r="G523" s="64"/>
      <c r="H523" s="64"/>
      <c r="I523" s="175"/>
      <c r="J523" s="64"/>
      <c r="K523" s="64"/>
      <c r="L523" s="62"/>
      <c r="M523" s="220"/>
      <c r="N523" s="43"/>
      <c r="O523" s="43"/>
      <c r="P523" s="43"/>
      <c r="Q523" s="43"/>
      <c r="R523" s="43"/>
      <c r="S523" s="43"/>
      <c r="T523" s="79"/>
      <c r="AT523" s="25" t="s">
        <v>323</v>
      </c>
      <c r="AU523" s="25" t="s">
        <v>79</v>
      </c>
    </row>
    <row r="524" spans="2:51" s="12" customFormat="1" ht="13.5">
      <c r="B524" s="221"/>
      <c r="C524" s="222"/>
      <c r="D524" s="218" t="s">
        <v>325</v>
      </c>
      <c r="E524" s="223" t="s">
        <v>21</v>
      </c>
      <c r="F524" s="224" t="s">
        <v>2916</v>
      </c>
      <c r="G524" s="222"/>
      <c r="H524" s="225">
        <v>293.895</v>
      </c>
      <c r="I524" s="226"/>
      <c r="J524" s="222"/>
      <c r="K524" s="222"/>
      <c r="L524" s="227"/>
      <c r="M524" s="228"/>
      <c r="N524" s="229"/>
      <c r="O524" s="229"/>
      <c r="P524" s="229"/>
      <c r="Q524" s="229"/>
      <c r="R524" s="229"/>
      <c r="S524" s="229"/>
      <c r="T524" s="230"/>
      <c r="AT524" s="231" t="s">
        <v>325</v>
      </c>
      <c r="AU524" s="231" t="s">
        <v>79</v>
      </c>
      <c r="AV524" s="12" t="s">
        <v>79</v>
      </c>
      <c r="AW524" s="12" t="s">
        <v>34</v>
      </c>
      <c r="AX524" s="12" t="s">
        <v>77</v>
      </c>
      <c r="AY524" s="231" t="s">
        <v>314</v>
      </c>
    </row>
    <row r="525" spans="2:65" s="1" customFormat="1" ht="23.1" customHeight="1">
      <c r="B525" s="42"/>
      <c r="C525" s="206" t="s">
        <v>1173</v>
      </c>
      <c r="D525" s="206" t="s">
        <v>316</v>
      </c>
      <c r="E525" s="207" t="s">
        <v>2917</v>
      </c>
      <c r="F525" s="208" t="s">
        <v>2918</v>
      </c>
      <c r="G525" s="209" t="s">
        <v>1223</v>
      </c>
      <c r="H525" s="210">
        <v>3000</v>
      </c>
      <c r="I525" s="211"/>
      <c r="J525" s="212">
        <f>ROUND(I525*H525,2)</f>
        <v>0</v>
      </c>
      <c r="K525" s="208" t="s">
        <v>320</v>
      </c>
      <c r="L525" s="62"/>
      <c r="M525" s="213" t="s">
        <v>21</v>
      </c>
      <c r="N525" s="214" t="s">
        <v>41</v>
      </c>
      <c r="O525" s="43"/>
      <c r="P525" s="215">
        <f>O525*H525</f>
        <v>0</v>
      </c>
      <c r="Q525" s="215">
        <v>5E-05</v>
      </c>
      <c r="R525" s="215">
        <f>Q525*H525</f>
        <v>0.15</v>
      </c>
      <c r="S525" s="215">
        <v>0</v>
      </c>
      <c r="T525" s="216">
        <f>S525*H525</f>
        <v>0</v>
      </c>
      <c r="AR525" s="25" t="s">
        <v>414</v>
      </c>
      <c r="AT525" s="25" t="s">
        <v>316</v>
      </c>
      <c r="AU525" s="25" t="s">
        <v>79</v>
      </c>
      <c r="AY525" s="25" t="s">
        <v>314</v>
      </c>
      <c r="BE525" s="217">
        <f>IF(N525="základní",J525,0)</f>
        <v>0</v>
      </c>
      <c r="BF525" s="217">
        <f>IF(N525="snížená",J525,0)</f>
        <v>0</v>
      </c>
      <c r="BG525" s="217">
        <f>IF(N525="zákl. přenesená",J525,0)</f>
        <v>0</v>
      </c>
      <c r="BH525" s="217">
        <f>IF(N525="sníž. přenesená",J525,0)</f>
        <v>0</v>
      </c>
      <c r="BI525" s="217">
        <f>IF(N525="nulová",J525,0)</f>
        <v>0</v>
      </c>
      <c r="BJ525" s="25" t="s">
        <v>77</v>
      </c>
      <c r="BK525" s="217">
        <f>ROUND(I525*H525,2)</f>
        <v>0</v>
      </c>
      <c r="BL525" s="25" t="s">
        <v>414</v>
      </c>
      <c r="BM525" s="25" t="s">
        <v>2919</v>
      </c>
    </row>
    <row r="526" spans="2:47" s="1" customFormat="1" ht="27">
      <c r="B526" s="42"/>
      <c r="C526" s="64"/>
      <c r="D526" s="218" t="s">
        <v>323</v>
      </c>
      <c r="E526" s="64"/>
      <c r="F526" s="219" t="s">
        <v>2920</v>
      </c>
      <c r="G526" s="64"/>
      <c r="H526" s="64"/>
      <c r="I526" s="175"/>
      <c r="J526" s="64"/>
      <c r="K526" s="64"/>
      <c r="L526" s="62"/>
      <c r="M526" s="220"/>
      <c r="N526" s="43"/>
      <c r="O526" s="43"/>
      <c r="P526" s="43"/>
      <c r="Q526" s="43"/>
      <c r="R526" s="43"/>
      <c r="S526" s="43"/>
      <c r="T526" s="79"/>
      <c r="AT526" s="25" t="s">
        <v>323</v>
      </c>
      <c r="AU526" s="25" t="s">
        <v>79</v>
      </c>
    </row>
    <row r="527" spans="2:51" s="12" customFormat="1" ht="13.5">
      <c r="B527" s="221"/>
      <c r="C527" s="222"/>
      <c r="D527" s="218" t="s">
        <v>325</v>
      </c>
      <c r="E527" s="223" t="s">
        <v>21</v>
      </c>
      <c r="F527" s="224" t="s">
        <v>2921</v>
      </c>
      <c r="G527" s="222"/>
      <c r="H527" s="225">
        <v>3000</v>
      </c>
      <c r="I527" s="226"/>
      <c r="J527" s="222"/>
      <c r="K527" s="222"/>
      <c r="L527" s="227"/>
      <c r="M527" s="228"/>
      <c r="N527" s="229"/>
      <c r="O527" s="229"/>
      <c r="P527" s="229"/>
      <c r="Q527" s="229"/>
      <c r="R527" s="229"/>
      <c r="S527" s="229"/>
      <c r="T527" s="230"/>
      <c r="AT527" s="231" t="s">
        <v>325</v>
      </c>
      <c r="AU527" s="231" t="s">
        <v>79</v>
      </c>
      <c r="AV527" s="12" t="s">
        <v>79</v>
      </c>
      <c r="AW527" s="12" t="s">
        <v>34</v>
      </c>
      <c r="AX527" s="12" t="s">
        <v>77</v>
      </c>
      <c r="AY527" s="231" t="s">
        <v>314</v>
      </c>
    </row>
    <row r="528" spans="2:65" s="1" customFormat="1" ht="23.1" customHeight="1">
      <c r="B528" s="42"/>
      <c r="C528" s="243" t="s">
        <v>1177</v>
      </c>
      <c r="D528" s="243" t="s">
        <v>427</v>
      </c>
      <c r="E528" s="244" t="s">
        <v>2922</v>
      </c>
      <c r="F528" s="245" t="s">
        <v>2923</v>
      </c>
      <c r="G528" s="246" t="s">
        <v>1223</v>
      </c>
      <c r="H528" s="247">
        <v>3000</v>
      </c>
      <c r="I528" s="248"/>
      <c r="J528" s="249">
        <f>ROUND(I528*H528,2)</f>
        <v>0</v>
      </c>
      <c r="K528" s="245" t="s">
        <v>21</v>
      </c>
      <c r="L528" s="250"/>
      <c r="M528" s="251" t="s">
        <v>21</v>
      </c>
      <c r="N528" s="252" t="s">
        <v>41</v>
      </c>
      <c r="O528" s="43"/>
      <c r="P528" s="215">
        <f>O528*H528</f>
        <v>0</v>
      </c>
      <c r="Q528" s="215">
        <v>0.001</v>
      </c>
      <c r="R528" s="215">
        <f>Q528*H528</f>
        <v>3</v>
      </c>
      <c r="S528" s="215">
        <v>0</v>
      </c>
      <c r="T528" s="216">
        <f>S528*H528</f>
        <v>0</v>
      </c>
      <c r="AR528" s="25" t="s">
        <v>510</v>
      </c>
      <c r="AT528" s="25" t="s">
        <v>427</v>
      </c>
      <c r="AU528" s="25" t="s">
        <v>79</v>
      </c>
      <c r="AY528" s="25" t="s">
        <v>314</v>
      </c>
      <c r="BE528" s="217">
        <f>IF(N528="základní",J528,0)</f>
        <v>0</v>
      </c>
      <c r="BF528" s="217">
        <f>IF(N528="snížená",J528,0)</f>
        <v>0</v>
      </c>
      <c r="BG528" s="217">
        <f>IF(N528="zákl. přenesená",J528,0)</f>
        <v>0</v>
      </c>
      <c r="BH528" s="217">
        <f>IF(N528="sníž. přenesená",J528,0)</f>
        <v>0</v>
      </c>
      <c r="BI528" s="217">
        <f>IF(N528="nulová",J528,0)</f>
        <v>0</v>
      </c>
      <c r="BJ528" s="25" t="s">
        <v>77</v>
      </c>
      <c r="BK528" s="217">
        <f>ROUND(I528*H528,2)</f>
        <v>0</v>
      </c>
      <c r="BL528" s="25" t="s">
        <v>414</v>
      </c>
      <c r="BM528" s="25" t="s">
        <v>2924</v>
      </c>
    </row>
    <row r="529" spans="2:47" s="1" customFormat="1" ht="27">
      <c r="B529" s="42"/>
      <c r="C529" s="64"/>
      <c r="D529" s="218" t="s">
        <v>323</v>
      </c>
      <c r="E529" s="64"/>
      <c r="F529" s="219" t="s">
        <v>2923</v>
      </c>
      <c r="G529" s="64"/>
      <c r="H529" s="64"/>
      <c r="I529" s="175"/>
      <c r="J529" s="64"/>
      <c r="K529" s="64"/>
      <c r="L529" s="62"/>
      <c r="M529" s="220"/>
      <c r="N529" s="43"/>
      <c r="O529" s="43"/>
      <c r="P529" s="43"/>
      <c r="Q529" s="43"/>
      <c r="R529" s="43"/>
      <c r="S529" s="43"/>
      <c r="T529" s="79"/>
      <c r="AT529" s="25" t="s">
        <v>323</v>
      </c>
      <c r="AU529" s="25" t="s">
        <v>79</v>
      </c>
    </row>
    <row r="530" spans="2:65" s="1" customFormat="1" ht="23.1" customHeight="1">
      <c r="B530" s="42"/>
      <c r="C530" s="206" t="s">
        <v>1181</v>
      </c>
      <c r="D530" s="206" t="s">
        <v>316</v>
      </c>
      <c r="E530" s="207" t="s">
        <v>2925</v>
      </c>
      <c r="F530" s="208" t="s">
        <v>2926</v>
      </c>
      <c r="G530" s="209" t="s">
        <v>1223</v>
      </c>
      <c r="H530" s="210">
        <v>279.9</v>
      </c>
      <c r="I530" s="211"/>
      <c r="J530" s="212">
        <f>ROUND(I530*H530,2)</f>
        <v>0</v>
      </c>
      <c r="K530" s="208" t="s">
        <v>320</v>
      </c>
      <c r="L530" s="62"/>
      <c r="M530" s="213" t="s">
        <v>21</v>
      </c>
      <c r="N530" s="214" t="s">
        <v>41</v>
      </c>
      <c r="O530" s="43"/>
      <c r="P530" s="215">
        <f>O530*H530</f>
        <v>0</v>
      </c>
      <c r="Q530" s="215">
        <v>0</v>
      </c>
      <c r="R530" s="215">
        <f>Q530*H530</f>
        <v>0</v>
      </c>
      <c r="S530" s="215">
        <v>0.001</v>
      </c>
      <c r="T530" s="216">
        <f>S530*H530</f>
        <v>0.2799</v>
      </c>
      <c r="AR530" s="25" t="s">
        <v>414</v>
      </c>
      <c r="AT530" s="25" t="s">
        <v>316</v>
      </c>
      <c r="AU530" s="25" t="s">
        <v>79</v>
      </c>
      <c r="AY530" s="25" t="s">
        <v>314</v>
      </c>
      <c r="BE530" s="217">
        <f>IF(N530="základní",J530,0)</f>
        <v>0</v>
      </c>
      <c r="BF530" s="217">
        <f>IF(N530="snížená",J530,0)</f>
        <v>0</v>
      </c>
      <c r="BG530" s="217">
        <f>IF(N530="zákl. přenesená",J530,0)</f>
        <v>0</v>
      </c>
      <c r="BH530" s="217">
        <f>IF(N530="sníž. přenesená",J530,0)</f>
        <v>0</v>
      </c>
      <c r="BI530" s="217">
        <f>IF(N530="nulová",J530,0)</f>
        <v>0</v>
      </c>
      <c r="BJ530" s="25" t="s">
        <v>77</v>
      </c>
      <c r="BK530" s="217">
        <f>ROUND(I530*H530,2)</f>
        <v>0</v>
      </c>
      <c r="BL530" s="25" t="s">
        <v>414</v>
      </c>
      <c r="BM530" s="25" t="s">
        <v>2927</v>
      </c>
    </row>
    <row r="531" spans="2:47" s="1" customFormat="1" ht="27">
      <c r="B531" s="42"/>
      <c r="C531" s="64"/>
      <c r="D531" s="218" t="s">
        <v>323</v>
      </c>
      <c r="E531" s="64"/>
      <c r="F531" s="219" t="s">
        <v>2928</v>
      </c>
      <c r="G531" s="64"/>
      <c r="H531" s="64"/>
      <c r="I531" s="175"/>
      <c r="J531" s="64"/>
      <c r="K531" s="64"/>
      <c r="L531" s="62"/>
      <c r="M531" s="220"/>
      <c r="N531" s="43"/>
      <c r="O531" s="43"/>
      <c r="P531" s="43"/>
      <c r="Q531" s="43"/>
      <c r="R531" s="43"/>
      <c r="S531" s="43"/>
      <c r="T531" s="79"/>
      <c r="AT531" s="25" t="s">
        <v>323</v>
      </c>
      <c r="AU531" s="25" t="s">
        <v>79</v>
      </c>
    </row>
    <row r="532" spans="2:51" s="12" customFormat="1" ht="13.5">
      <c r="B532" s="221"/>
      <c r="C532" s="222"/>
      <c r="D532" s="218" t="s">
        <v>325</v>
      </c>
      <c r="E532" s="223" t="s">
        <v>21</v>
      </c>
      <c r="F532" s="224" t="s">
        <v>2929</v>
      </c>
      <c r="G532" s="222"/>
      <c r="H532" s="225">
        <v>279.9</v>
      </c>
      <c r="I532" s="226"/>
      <c r="J532" s="222"/>
      <c r="K532" s="222"/>
      <c r="L532" s="227"/>
      <c r="M532" s="228"/>
      <c r="N532" s="229"/>
      <c r="O532" s="229"/>
      <c r="P532" s="229"/>
      <c r="Q532" s="229"/>
      <c r="R532" s="229"/>
      <c r="S532" s="229"/>
      <c r="T532" s="230"/>
      <c r="AT532" s="231" t="s">
        <v>325</v>
      </c>
      <c r="AU532" s="231" t="s">
        <v>79</v>
      </c>
      <c r="AV532" s="12" t="s">
        <v>79</v>
      </c>
      <c r="AW532" s="12" t="s">
        <v>34</v>
      </c>
      <c r="AX532" s="12" t="s">
        <v>77</v>
      </c>
      <c r="AY532" s="231" t="s">
        <v>314</v>
      </c>
    </row>
    <row r="533" spans="2:65" s="1" customFormat="1" ht="23.1" customHeight="1">
      <c r="B533" s="42"/>
      <c r="C533" s="206" t="s">
        <v>1185</v>
      </c>
      <c r="D533" s="206" t="s">
        <v>316</v>
      </c>
      <c r="E533" s="207" t="s">
        <v>2930</v>
      </c>
      <c r="F533" s="208" t="s">
        <v>2931</v>
      </c>
      <c r="G533" s="209" t="s">
        <v>1223</v>
      </c>
      <c r="H533" s="210">
        <v>3000</v>
      </c>
      <c r="I533" s="211"/>
      <c r="J533" s="212">
        <f>ROUND(I533*H533,2)</f>
        <v>0</v>
      </c>
      <c r="K533" s="208" t="s">
        <v>320</v>
      </c>
      <c r="L533" s="62"/>
      <c r="M533" s="213" t="s">
        <v>21</v>
      </c>
      <c r="N533" s="214" t="s">
        <v>41</v>
      </c>
      <c r="O533" s="43"/>
      <c r="P533" s="215">
        <f>O533*H533</f>
        <v>0</v>
      </c>
      <c r="Q533" s="215">
        <v>0</v>
      </c>
      <c r="R533" s="215">
        <f>Q533*H533</f>
        <v>0</v>
      </c>
      <c r="S533" s="215">
        <v>0.001</v>
      </c>
      <c r="T533" s="216">
        <f>S533*H533</f>
        <v>3</v>
      </c>
      <c r="AR533" s="25" t="s">
        <v>414</v>
      </c>
      <c r="AT533" s="25" t="s">
        <v>316</v>
      </c>
      <c r="AU533" s="25" t="s">
        <v>79</v>
      </c>
      <c r="AY533" s="25" t="s">
        <v>314</v>
      </c>
      <c r="BE533" s="217">
        <f>IF(N533="základní",J533,0)</f>
        <v>0</v>
      </c>
      <c r="BF533" s="217">
        <f>IF(N533="snížená",J533,0)</f>
        <v>0</v>
      </c>
      <c r="BG533" s="217">
        <f>IF(N533="zákl. přenesená",J533,0)</f>
        <v>0</v>
      </c>
      <c r="BH533" s="217">
        <f>IF(N533="sníž. přenesená",J533,0)</f>
        <v>0</v>
      </c>
      <c r="BI533" s="217">
        <f>IF(N533="nulová",J533,0)</f>
        <v>0</v>
      </c>
      <c r="BJ533" s="25" t="s">
        <v>77</v>
      </c>
      <c r="BK533" s="217">
        <f>ROUND(I533*H533,2)</f>
        <v>0</v>
      </c>
      <c r="BL533" s="25" t="s">
        <v>414</v>
      </c>
      <c r="BM533" s="25" t="s">
        <v>2932</v>
      </c>
    </row>
    <row r="534" spans="2:47" s="1" customFormat="1" ht="27">
      <c r="B534" s="42"/>
      <c r="C534" s="64"/>
      <c r="D534" s="218" t="s">
        <v>323</v>
      </c>
      <c r="E534" s="64"/>
      <c r="F534" s="219" t="s">
        <v>2933</v>
      </c>
      <c r="G534" s="64"/>
      <c r="H534" s="64"/>
      <c r="I534" s="175"/>
      <c r="J534" s="64"/>
      <c r="K534" s="64"/>
      <c r="L534" s="62"/>
      <c r="M534" s="220"/>
      <c r="N534" s="43"/>
      <c r="O534" s="43"/>
      <c r="P534" s="43"/>
      <c r="Q534" s="43"/>
      <c r="R534" s="43"/>
      <c r="S534" s="43"/>
      <c r="T534" s="79"/>
      <c r="AT534" s="25" t="s">
        <v>323</v>
      </c>
      <c r="AU534" s="25" t="s">
        <v>79</v>
      </c>
    </row>
    <row r="535" spans="2:65" s="1" customFormat="1" ht="23.1" customHeight="1">
      <c r="B535" s="42"/>
      <c r="C535" s="206" t="s">
        <v>1189</v>
      </c>
      <c r="D535" s="206" t="s">
        <v>316</v>
      </c>
      <c r="E535" s="207" t="s">
        <v>1302</v>
      </c>
      <c r="F535" s="208" t="s">
        <v>1303</v>
      </c>
      <c r="G535" s="209" t="s">
        <v>394</v>
      </c>
      <c r="H535" s="210">
        <v>3.986</v>
      </c>
      <c r="I535" s="211"/>
      <c r="J535" s="212">
        <f>ROUND(I535*H535,2)</f>
        <v>0</v>
      </c>
      <c r="K535" s="208" t="s">
        <v>320</v>
      </c>
      <c r="L535" s="62"/>
      <c r="M535" s="213" t="s">
        <v>21</v>
      </c>
      <c r="N535" s="214" t="s">
        <v>41</v>
      </c>
      <c r="O535" s="43"/>
      <c r="P535" s="215">
        <f>O535*H535</f>
        <v>0</v>
      </c>
      <c r="Q535" s="215">
        <v>0</v>
      </c>
      <c r="R535" s="215">
        <f>Q535*H535</f>
        <v>0</v>
      </c>
      <c r="S535" s="215">
        <v>0</v>
      </c>
      <c r="T535" s="216">
        <f>S535*H535</f>
        <v>0</v>
      </c>
      <c r="AR535" s="25" t="s">
        <v>414</v>
      </c>
      <c r="AT535" s="25" t="s">
        <v>316</v>
      </c>
      <c r="AU535" s="25" t="s">
        <v>79</v>
      </c>
      <c r="AY535" s="25" t="s">
        <v>314</v>
      </c>
      <c r="BE535" s="217">
        <f>IF(N535="základní",J535,0)</f>
        <v>0</v>
      </c>
      <c r="BF535" s="217">
        <f>IF(N535="snížená",J535,0)</f>
        <v>0</v>
      </c>
      <c r="BG535" s="217">
        <f>IF(N535="zákl. přenesená",J535,0)</f>
        <v>0</v>
      </c>
      <c r="BH535" s="217">
        <f>IF(N535="sníž. přenesená",J535,0)</f>
        <v>0</v>
      </c>
      <c r="BI535" s="217">
        <f>IF(N535="nulová",J535,0)</f>
        <v>0</v>
      </c>
      <c r="BJ535" s="25" t="s">
        <v>77</v>
      </c>
      <c r="BK535" s="217">
        <f>ROUND(I535*H535,2)</f>
        <v>0</v>
      </c>
      <c r="BL535" s="25" t="s">
        <v>414</v>
      </c>
      <c r="BM535" s="25" t="s">
        <v>2934</v>
      </c>
    </row>
    <row r="536" spans="2:47" s="1" customFormat="1" ht="40.5">
      <c r="B536" s="42"/>
      <c r="C536" s="64"/>
      <c r="D536" s="218" t="s">
        <v>323</v>
      </c>
      <c r="E536" s="64"/>
      <c r="F536" s="219" t="s">
        <v>1305</v>
      </c>
      <c r="G536" s="64"/>
      <c r="H536" s="64"/>
      <c r="I536" s="175"/>
      <c r="J536" s="64"/>
      <c r="K536" s="64"/>
      <c r="L536" s="62"/>
      <c r="M536" s="220"/>
      <c r="N536" s="43"/>
      <c r="O536" s="43"/>
      <c r="P536" s="43"/>
      <c r="Q536" s="43"/>
      <c r="R536" s="43"/>
      <c r="S536" s="43"/>
      <c r="T536" s="79"/>
      <c r="AT536" s="25" t="s">
        <v>323</v>
      </c>
      <c r="AU536" s="25" t="s">
        <v>79</v>
      </c>
    </row>
    <row r="537" spans="2:63" s="11" customFormat="1" ht="29.85" customHeight="1">
      <c r="B537" s="190"/>
      <c r="C537" s="191"/>
      <c r="D537" s="192" t="s">
        <v>69</v>
      </c>
      <c r="E537" s="204" t="s">
        <v>1419</v>
      </c>
      <c r="F537" s="204" t="s">
        <v>1420</v>
      </c>
      <c r="G537" s="191"/>
      <c r="H537" s="191"/>
      <c r="I537" s="194"/>
      <c r="J537" s="205">
        <f>BK537</f>
        <v>0</v>
      </c>
      <c r="K537" s="191"/>
      <c r="L537" s="196"/>
      <c r="M537" s="197"/>
      <c r="N537" s="198"/>
      <c r="O537" s="198"/>
      <c r="P537" s="199">
        <f>SUM(P538:P556)</f>
        <v>0</v>
      </c>
      <c r="Q537" s="198"/>
      <c r="R537" s="199">
        <f>SUM(R538:R556)</f>
        <v>0.09083861</v>
      </c>
      <c r="S537" s="198"/>
      <c r="T537" s="200">
        <f>SUM(T538:T556)</f>
        <v>0</v>
      </c>
      <c r="AR537" s="201" t="s">
        <v>79</v>
      </c>
      <c r="AT537" s="202" t="s">
        <v>69</v>
      </c>
      <c r="AU537" s="202" t="s">
        <v>77</v>
      </c>
      <c r="AY537" s="201" t="s">
        <v>314</v>
      </c>
      <c r="BK537" s="203">
        <f>SUM(BK538:BK556)</f>
        <v>0</v>
      </c>
    </row>
    <row r="538" spans="2:65" s="1" customFormat="1" ht="23.1" customHeight="1">
      <c r="B538" s="42"/>
      <c r="C538" s="206" t="s">
        <v>1193</v>
      </c>
      <c r="D538" s="206" t="s">
        <v>316</v>
      </c>
      <c r="E538" s="207" t="s">
        <v>1422</v>
      </c>
      <c r="F538" s="208" t="s">
        <v>1423</v>
      </c>
      <c r="G538" s="209" t="s">
        <v>349</v>
      </c>
      <c r="H538" s="210">
        <v>112.395</v>
      </c>
      <c r="I538" s="211"/>
      <c r="J538" s="212">
        <f>ROUND(I538*H538,2)</f>
        <v>0</v>
      </c>
      <c r="K538" s="208" t="s">
        <v>320</v>
      </c>
      <c r="L538" s="62"/>
      <c r="M538" s="213" t="s">
        <v>21</v>
      </c>
      <c r="N538" s="214" t="s">
        <v>41</v>
      </c>
      <c r="O538" s="43"/>
      <c r="P538" s="215">
        <f>O538*H538</f>
        <v>0</v>
      </c>
      <c r="Q538" s="215">
        <v>0.00017</v>
      </c>
      <c r="R538" s="215">
        <f>Q538*H538</f>
        <v>0.01910715</v>
      </c>
      <c r="S538" s="215">
        <v>0</v>
      </c>
      <c r="T538" s="216">
        <f>S538*H538</f>
        <v>0</v>
      </c>
      <c r="AR538" s="25" t="s">
        <v>414</v>
      </c>
      <c r="AT538" s="25" t="s">
        <v>316</v>
      </c>
      <c r="AU538" s="25" t="s">
        <v>79</v>
      </c>
      <c r="AY538" s="25" t="s">
        <v>314</v>
      </c>
      <c r="BE538" s="217">
        <f>IF(N538="základní",J538,0)</f>
        <v>0</v>
      </c>
      <c r="BF538" s="217">
        <f>IF(N538="snížená",J538,0)</f>
        <v>0</v>
      </c>
      <c r="BG538" s="217">
        <f>IF(N538="zákl. přenesená",J538,0)</f>
        <v>0</v>
      </c>
      <c r="BH538" s="217">
        <f>IF(N538="sníž. přenesená",J538,0)</f>
        <v>0</v>
      </c>
      <c r="BI538" s="217">
        <f>IF(N538="nulová",J538,0)</f>
        <v>0</v>
      </c>
      <c r="BJ538" s="25" t="s">
        <v>77</v>
      </c>
      <c r="BK538" s="217">
        <f>ROUND(I538*H538,2)</f>
        <v>0</v>
      </c>
      <c r="BL538" s="25" t="s">
        <v>414</v>
      </c>
      <c r="BM538" s="25" t="s">
        <v>2935</v>
      </c>
    </row>
    <row r="539" spans="2:47" s="1" customFormat="1" ht="27">
      <c r="B539" s="42"/>
      <c r="C539" s="64"/>
      <c r="D539" s="218" t="s">
        <v>323</v>
      </c>
      <c r="E539" s="64"/>
      <c r="F539" s="219" t="s">
        <v>1425</v>
      </c>
      <c r="G539" s="64"/>
      <c r="H539" s="64"/>
      <c r="I539" s="175"/>
      <c r="J539" s="64"/>
      <c r="K539" s="64"/>
      <c r="L539" s="62"/>
      <c r="M539" s="220"/>
      <c r="N539" s="43"/>
      <c r="O539" s="43"/>
      <c r="P539" s="43"/>
      <c r="Q539" s="43"/>
      <c r="R539" s="43"/>
      <c r="S539" s="43"/>
      <c r="T539" s="79"/>
      <c r="AT539" s="25" t="s">
        <v>323</v>
      </c>
      <c r="AU539" s="25" t="s">
        <v>79</v>
      </c>
    </row>
    <row r="540" spans="2:51" s="12" customFormat="1" ht="13.5">
      <c r="B540" s="221"/>
      <c r="C540" s="222"/>
      <c r="D540" s="218" t="s">
        <v>325</v>
      </c>
      <c r="E540" s="223" t="s">
        <v>21</v>
      </c>
      <c r="F540" s="224" t="s">
        <v>2936</v>
      </c>
      <c r="G540" s="222"/>
      <c r="H540" s="225">
        <v>0.995</v>
      </c>
      <c r="I540" s="226"/>
      <c r="J540" s="222"/>
      <c r="K540" s="222"/>
      <c r="L540" s="227"/>
      <c r="M540" s="228"/>
      <c r="N540" s="229"/>
      <c r="O540" s="229"/>
      <c r="P540" s="229"/>
      <c r="Q540" s="229"/>
      <c r="R540" s="229"/>
      <c r="S540" s="229"/>
      <c r="T540" s="230"/>
      <c r="AT540" s="231" t="s">
        <v>325</v>
      </c>
      <c r="AU540" s="231" t="s">
        <v>79</v>
      </c>
      <c r="AV540" s="12" t="s">
        <v>79</v>
      </c>
      <c r="AW540" s="12" t="s">
        <v>34</v>
      </c>
      <c r="AX540" s="12" t="s">
        <v>70</v>
      </c>
      <c r="AY540" s="231" t="s">
        <v>314</v>
      </c>
    </row>
    <row r="541" spans="2:51" s="12" customFormat="1" ht="13.5">
      <c r="B541" s="221"/>
      <c r="C541" s="222"/>
      <c r="D541" s="218" t="s">
        <v>325</v>
      </c>
      <c r="E541" s="223" t="s">
        <v>21</v>
      </c>
      <c r="F541" s="224" t="s">
        <v>2937</v>
      </c>
      <c r="G541" s="222"/>
      <c r="H541" s="225">
        <v>96</v>
      </c>
      <c r="I541" s="226"/>
      <c r="J541" s="222"/>
      <c r="K541" s="222"/>
      <c r="L541" s="227"/>
      <c r="M541" s="228"/>
      <c r="N541" s="229"/>
      <c r="O541" s="229"/>
      <c r="P541" s="229"/>
      <c r="Q541" s="229"/>
      <c r="R541" s="229"/>
      <c r="S541" s="229"/>
      <c r="T541" s="230"/>
      <c r="AT541" s="231" t="s">
        <v>325</v>
      </c>
      <c r="AU541" s="231" t="s">
        <v>79</v>
      </c>
      <c r="AV541" s="12" t="s">
        <v>79</v>
      </c>
      <c r="AW541" s="12" t="s">
        <v>34</v>
      </c>
      <c r="AX541" s="12" t="s">
        <v>70</v>
      </c>
      <c r="AY541" s="231" t="s">
        <v>314</v>
      </c>
    </row>
    <row r="542" spans="2:51" s="12" customFormat="1" ht="13.5">
      <c r="B542" s="221"/>
      <c r="C542" s="222"/>
      <c r="D542" s="218" t="s">
        <v>325</v>
      </c>
      <c r="E542" s="223" t="s">
        <v>21</v>
      </c>
      <c r="F542" s="224" t="s">
        <v>2938</v>
      </c>
      <c r="G542" s="222"/>
      <c r="H542" s="225">
        <v>8.64</v>
      </c>
      <c r="I542" s="226"/>
      <c r="J542" s="222"/>
      <c r="K542" s="222"/>
      <c r="L542" s="227"/>
      <c r="M542" s="228"/>
      <c r="N542" s="229"/>
      <c r="O542" s="229"/>
      <c r="P542" s="229"/>
      <c r="Q542" s="229"/>
      <c r="R542" s="229"/>
      <c r="S542" s="229"/>
      <c r="T542" s="230"/>
      <c r="AT542" s="231" t="s">
        <v>325</v>
      </c>
      <c r="AU542" s="231" t="s">
        <v>79</v>
      </c>
      <c r="AV542" s="12" t="s">
        <v>79</v>
      </c>
      <c r="AW542" s="12" t="s">
        <v>34</v>
      </c>
      <c r="AX542" s="12" t="s">
        <v>70</v>
      </c>
      <c r="AY542" s="231" t="s">
        <v>314</v>
      </c>
    </row>
    <row r="543" spans="2:51" s="12" customFormat="1" ht="13.5">
      <c r="B543" s="221"/>
      <c r="C543" s="222"/>
      <c r="D543" s="218" t="s">
        <v>325</v>
      </c>
      <c r="E543" s="223" t="s">
        <v>21</v>
      </c>
      <c r="F543" s="224" t="s">
        <v>2939</v>
      </c>
      <c r="G543" s="222"/>
      <c r="H543" s="225">
        <v>6.76</v>
      </c>
      <c r="I543" s="226"/>
      <c r="J543" s="222"/>
      <c r="K543" s="222"/>
      <c r="L543" s="227"/>
      <c r="M543" s="228"/>
      <c r="N543" s="229"/>
      <c r="O543" s="229"/>
      <c r="P543" s="229"/>
      <c r="Q543" s="229"/>
      <c r="R543" s="229"/>
      <c r="S543" s="229"/>
      <c r="T543" s="230"/>
      <c r="AT543" s="231" t="s">
        <v>325</v>
      </c>
      <c r="AU543" s="231" t="s">
        <v>79</v>
      </c>
      <c r="AV543" s="12" t="s">
        <v>79</v>
      </c>
      <c r="AW543" s="12" t="s">
        <v>34</v>
      </c>
      <c r="AX543" s="12" t="s">
        <v>70</v>
      </c>
      <c r="AY543" s="231" t="s">
        <v>314</v>
      </c>
    </row>
    <row r="544" spans="2:51" s="13" customFormat="1" ht="13.5">
      <c r="B544" s="232"/>
      <c r="C544" s="233"/>
      <c r="D544" s="218" t="s">
        <v>325</v>
      </c>
      <c r="E544" s="234" t="s">
        <v>172</v>
      </c>
      <c r="F544" s="235" t="s">
        <v>340</v>
      </c>
      <c r="G544" s="233"/>
      <c r="H544" s="236">
        <v>112.395</v>
      </c>
      <c r="I544" s="237"/>
      <c r="J544" s="233"/>
      <c r="K544" s="233"/>
      <c r="L544" s="238"/>
      <c r="M544" s="239"/>
      <c r="N544" s="240"/>
      <c r="O544" s="240"/>
      <c r="P544" s="240"/>
      <c r="Q544" s="240"/>
      <c r="R544" s="240"/>
      <c r="S544" s="240"/>
      <c r="T544" s="241"/>
      <c r="AT544" s="242" t="s">
        <v>325</v>
      </c>
      <c r="AU544" s="242" t="s">
        <v>79</v>
      </c>
      <c r="AV544" s="13" t="s">
        <v>321</v>
      </c>
      <c r="AW544" s="13" t="s">
        <v>34</v>
      </c>
      <c r="AX544" s="13" t="s">
        <v>77</v>
      </c>
      <c r="AY544" s="242" t="s">
        <v>314</v>
      </c>
    </row>
    <row r="545" spans="2:65" s="1" customFormat="1" ht="23.1" customHeight="1">
      <c r="B545" s="42"/>
      <c r="C545" s="206" t="s">
        <v>1200</v>
      </c>
      <c r="D545" s="206" t="s">
        <v>316</v>
      </c>
      <c r="E545" s="207" t="s">
        <v>1431</v>
      </c>
      <c r="F545" s="208" t="s">
        <v>1432</v>
      </c>
      <c r="G545" s="209" t="s">
        <v>349</v>
      </c>
      <c r="H545" s="210">
        <v>112.395</v>
      </c>
      <c r="I545" s="211"/>
      <c r="J545" s="212">
        <f>ROUND(I545*H545,2)</f>
        <v>0</v>
      </c>
      <c r="K545" s="208" t="s">
        <v>320</v>
      </c>
      <c r="L545" s="62"/>
      <c r="M545" s="213" t="s">
        <v>21</v>
      </c>
      <c r="N545" s="214" t="s">
        <v>41</v>
      </c>
      <c r="O545" s="43"/>
      <c r="P545" s="215">
        <f>O545*H545</f>
        <v>0</v>
      </c>
      <c r="Q545" s="215">
        <v>0.00012</v>
      </c>
      <c r="R545" s="215">
        <f>Q545*H545</f>
        <v>0.0134874</v>
      </c>
      <c r="S545" s="215">
        <v>0</v>
      </c>
      <c r="T545" s="216">
        <f>S545*H545</f>
        <v>0</v>
      </c>
      <c r="AR545" s="25" t="s">
        <v>414</v>
      </c>
      <c r="AT545" s="25" t="s">
        <v>316</v>
      </c>
      <c r="AU545" s="25" t="s">
        <v>79</v>
      </c>
      <c r="AY545" s="25" t="s">
        <v>314</v>
      </c>
      <c r="BE545" s="217">
        <f>IF(N545="základní",J545,0)</f>
        <v>0</v>
      </c>
      <c r="BF545" s="217">
        <f>IF(N545="snížená",J545,0)</f>
        <v>0</v>
      </c>
      <c r="BG545" s="217">
        <f>IF(N545="zákl. přenesená",J545,0)</f>
        <v>0</v>
      </c>
      <c r="BH545" s="217">
        <f>IF(N545="sníž. přenesená",J545,0)</f>
        <v>0</v>
      </c>
      <c r="BI545" s="217">
        <f>IF(N545="nulová",J545,0)</f>
        <v>0</v>
      </c>
      <c r="BJ545" s="25" t="s">
        <v>77</v>
      </c>
      <c r="BK545" s="217">
        <f>ROUND(I545*H545,2)</f>
        <v>0</v>
      </c>
      <c r="BL545" s="25" t="s">
        <v>414</v>
      </c>
      <c r="BM545" s="25" t="s">
        <v>2940</v>
      </c>
    </row>
    <row r="546" spans="2:47" s="1" customFormat="1" ht="13.5">
      <c r="B546" s="42"/>
      <c r="C546" s="64"/>
      <c r="D546" s="218" t="s">
        <v>323</v>
      </c>
      <c r="E546" s="64"/>
      <c r="F546" s="219" t="s">
        <v>1434</v>
      </c>
      <c r="G546" s="64"/>
      <c r="H546" s="64"/>
      <c r="I546" s="175"/>
      <c r="J546" s="64"/>
      <c r="K546" s="64"/>
      <c r="L546" s="62"/>
      <c r="M546" s="220"/>
      <c r="N546" s="43"/>
      <c r="O546" s="43"/>
      <c r="P546" s="43"/>
      <c r="Q546" s="43"/>
      <c r="R546" s="43"/>
      <c r="S546" s="43"/>
      <c r="T546" s="79"/>
      <c r="AT546" s="25" t="s">
        <v>323</v>
      </c>
      <c r="AU546" s="25" t="s">
        <v>79</v>
      </c>
    </row>
    <row r="547" spans="2:51" s="12" customFormat="1" ht="13.5">
      <c r="B547" s="221"/>
      <c r="C547" s="222"/>
      <c r="D547" s="218" t="s">
        <v>325</v>
      </c>
      <c r="E547" s="223" t="s">
        <v>21</v>
      </c>
      <c r="F547" s="224" t="s">
        <v>172</v>
      </c>
      <c r="G547" s="222"/>
      <c r="H547" s="225">
        <v>112.395</v>
      </c>
      <c r="I547" s="226"/>
      <c r="J547" s="222"/>
      <c r="K547" s="222"/>
      <c r="L547" s="227"/>
      <c r="M547" s="228"/>
      <c r="N547" s="229"/>
      <c r="O547" s="229"/>
      <c r="P547" s="229"/>
      <c r="Q547" s="229"/>
      <c r="R547" s="229"/>
      <c r="S547" s="229"/>
      <c r="T547" s="230"/>
      <c r="AT547" s="231" t="s">
        <v>325</v>
      </c>
      <c r="AU547" s="231" t="s">
        <v>79</v>
      </c>
      <c r="AV547" s="12" t="s">
        <v>79</v>
      </c>
      <c r="AW547" s="12" t="s">
        <v>34</v>
      </c>
      <c r="AX547" s="12" t="s">
        <v>77</v>
      </c>
      <c r="AY547" s="231" t="s">
        <v>314</v>
      </c>
    </row>
    <row r="548" spans="2:65" s="1" customFormat="1" ht="23.1" customHeight="1">
      <c r="B548" s="42"/>
      <c r="C548" s="206" t="s">
        <v>1206</v>
      </c>
      <c r="D548" s="206" t="s">
        <v>316</v>
      </c>
      <c r="E548" s="207" t="s">
        <v>1436</v>
      </c>
      <c r="F548" s="208" t="s">
        <v>1437</v>
      </c>
      <c r="G548" s="209" t="s">
        <v>349</v>
      </c>
      <c r="H548" s="210">
        <v>112.395</v>
      </c>
      <c r="I548" s="211"/>
      <c r="J548" s="212">
        <f>ROUND(I548*H548,2)</f>
        <v>0</v>
      </c>
      <c r="K548" s="208" t="s">
        <v>320</v>
      </c>
      <c r="L548" s="62"/>
      <c r="M548" s="213" t="s">
        <v>21</v>
      </c>
      <c r="N548" s="214" t="s">
        <v>41</v>
      </c>
      <c r="O548" s="43"/>
      <c r="P548" s="215">
        <f>O548*H548</f>
        <v>0</v>
      </c>
      <c r="Q548" s="215">
        <v>0.00012</v>
      </c>
      <c r="R548" s="215">
        <f>Q548*H548</f>
        <v>0.0134874</v>
      </c>
      <c r="S548" s="215">
        <v>0</v>
      </c>
      <c r="T548" s="216">
        <f>S548*H548</f>
        <v>0</v>
      </c>
      <c r="AR548" s="25" t="s">
        <v>414</v>
      </c>
      <c r="AT548" s="25" t="s">
        <v>316</v>
      </c>
      <c r="AU548" s="25" t="s">
        <v>79</v>
      </c>
      <c r="AY548" s="25" t="s">
        <v>314</v>
      </c>
      <c r="BE548" s="217">
        <f>IF(N548="základní",J548,0)</f>
        <v>0</v>
      </c>
      <c r="BF548" s="217">
        <f>IF(N548="snížená",J548,0)</f>
        <v>0</v>
      </c>
      <c r="BG548" s="217">
        <f>IF(N548="zákl. přenesená",J548,0)</f>
        <v>0</v>
      </c>
      <c r="BH548" s="217">
        <f>IF(N548="sníž. přenesená",J548,0)</f>
        <v>0</v>
      </c>
      <c r="BI548" s="217">
        <f>IF(N548="nulová",J548,0)</f>
        <v>0</v>
      </c>
      <c r="BJ548" s="25" t="s">
        <v>77</v>
      </c>
      <c r="BK548" s="217">
        <f>ROUND(I548*H548,2)</f>
        <v>0</v>
      </c>
      <c r="BL548" s="25" t="s">
        <v>414</v>
      </c>
      <c r="BM548" s="25" t="s">
        <v>2941</v>
      </c>
    </row>
    <row r="549" spans="2:47" s="1" customFormat="1" ht="27">
      <c r="B549" s="42"/>
      <c r="C549" s="64"/>
      <c r="D549" s="218" t="s">
        <v>323</v>
      </c>
      <c r="E549" s="64"/>
      <c r="F549" s="219" t="s">
        <v>1439</v>
      </c>
      <c r="G549" s="64"/>
      <c r="H549" s="64"/>
      <c r="I549" s="175"/>
      <c r="J549" s="64"/>
      <c r="K549" s="64"/>
      <c r="L549" s="62"/>
      <c r="M549" s="220"/>
      <c r="N549" s="43"/>
      <c r="O549" s="43"/>
      <c r="P549" s="43"/>
      <c r="Q549" s="43"/>
      <c r="R549" s="43"/>
      <c r="S549" s="43"/>
      <c r="T549" s="79"/>
      <c r="AT549" s="25" t="s">
        <v>323</v>
      </c>
      <c r="AU549" s="25" t="s">
        <v>79</v>
      </c>
    </row>
    <row r="550" spans="2:51" s="12" customFormat="1" ht="13.5">
      <c r="B550" s="221"/>
      <c r="C550" s="222"/>
      <c r="D550" s="218" t="s">
        <v>325</v>
      </c>
      <c r="E550" s="223" t="s">
        <v>21</v>
      </c>
      <c r="F550" s="224" t="s">
        <v>172</v>
      </c>
      <c r="G550" s="222"/>
      <c r="H550" s="225">
        <v>112.395</v>
      </c>
      <c r="I550" s="226"/>
      <c r="J550" s="222"/>
      <c r="K550" s="222"/>
      <c r="L550" s="227"/>
      <c r="M550" s="228"/>
      <c r="N550" s="229"/>
      <c r="O550" s="229"/>
      <c r="P550" s="229"/>
      <c r="Q550" s="229"/>
      <c r="R550" s="229"/>
      <c r="S550" s="229"/>
      <c r="T550" s="230"/>
      <c r="AT550" s="231" t="s">
        <v>325</v>
      </c>
      <c r="AU550" s="231" t="s">
        <v>79</v>
      </c>
      <c r="AV550" s="12" t="s">
        <v>79</v>
      </c>
      <c r="AW550" s="12" t="s">
        <v>34</v>
      </c>
      <c r="AX550" s="12" t="s">
        <v>77</v>
      </c>
      <c r="AY550" s="231" t="s">
        <v>314</v>
      </c>
    </row>
    <row r="551" spans="2:65" s="1" customFormat="1" ht="23.1" customHeight="1">
      <c r="B551" s="42"/>
      <c r="C551" s="206" t="s">
        <v>1210</v>
      </c>
      <c r="D551" s="206" t="s">
        <v>316</v>
      </c>
      <c r="E551" s="207" t="s">
        <v>2942</v>
      </c>
      <c r="F551" s="208" t="s">
        <v>2943</v>
      </c>
      <c r="G551" s="209" t="s">
        <v>349</v>
      </c>
      <c r="H551" s="210">
        <v>56.654</v>
      </c>
      <c r="I551" s="211"/>
      <c r="J551" s="212">
        <f>ROUND(I551*H551,2)</f>
        <v>0</v>
      </c>
      <c r="K551" s="208" t="s">
        <v>320</v>
      </c>
      <c r="L551" s="62"/>
      <c r="M551" s="213" t="s">
        <v>21</v>
      </c>
      <c r="N551" s="214" t="s">
        <v>41</v>
      </c>
      <c r="O551" s="43"/>
      <c r="P551" s="215">
        <f>O551*H551</f>
        <v>0</v>
      </c>
      <c r="Q551" s="215">
        <v>0.00029</v>
      </c>
      <c r="R551" s="215">
        <f>Q551*H551</f>
        <v>0.016429660000000002</v>
      </c>
      <c r="S551" s="215">
        <v>0</v>
      </c>
      <c r="T551" s="216">
        <f>S551*H551</f>
        <v>0</v>
      </c>
      <c r="AR551" s="25" t="s">
        <v>414</v>
      </c>
      <c r="AT551" s="25" t="s">
        <v>316</v>
      </c>
      <c r="AU551" s="25" t="s">
        <v>79</v>
      </c>
      <c r="AY551" s="25" t="s">
        <v>314</v>
      </c>
      <c r="BE551" s="217">
        <f>IF(N551="základní",J551,0)</f>
        <v>0</v>
      </c>
      <c r="BF551" s="217">
        <f>IF(N551="snížená",J551,0)</f>
        <v>0</v>
      </c>
      <c r="BG551" s="217">
        <f>IF(N551="zákl. přenesená",J551,0)</f>
        <v>0</v>
      </c>
      <c r="BH551" s="217">
        <f>IF(N551="sníž. přenesená",J551,0)</f>
        <v>0</v>
      </c>
      <c r="BI551" s="217">
        <f>IF(N551="nulová",J551,0)</f>
        <v>0</v>
      </c>
      <c r="BJ551" s="25" t="s">
        <v>77</v>
      </c>
      <c r="BK551" s="217">
        <f>ROUND(I551*H551,2)</f>
        <v>0</v>
      </c>
      <c r="BL551" s="25" t="s">
        <v>414</v>
      </c>
      <c r="BM551" s="25" t="s">
        <v>2944</v>
      </c>
    </row>
    <row r="552" spans="2:47" s="1" customFormat="1" ht="27">
      <c r="B552" s="42"/>
      <c r="C552" s="64"/>
      <c r="D552" s="218" t="s">
        <v>323</v>
      </c>
      <c r="E552" s="64"/>
      <c r="F552" s="219" t="s">
        <v>2945</v>
      </c>
      <c r="G552" s="64"/>
      <c r="H552" s="64"/>
      <c r="I552" s="175"/>
      <c r="J552" s="64"/>
      <c r="K552" s="64"/>
      <c r="L552" s="62"/>
      <c r="M552" s="220"/>
      <c r="N552" s="43"/>
      <c r="O552" s="43"/>
      <c r="P552" s="43"/>
      <c r="Q552" s="43"/>
      <c r="R552" s="43"/>
      <c r="S552" s="43"/>
      <c r="T552" s="79"/>
      <c r="AT552" s="25" t="s">
        <v>323</v>
      </c>
      <c r="AU552" s="25" t="s">
        <v>79</v>
      </c>
    </row>
    <row r="553" spans="2:51" s="12" customFormat="1" ht="13.5">
      <c r="B553" s="221"/>
      <c r="C553" s="222"/>
      <c r="D553" s="218" t="s">
        <v>325</v>
      </c>
      <c r="E553" s="223" t="s">
        <v>215</v>
      </c>
      <c r="F553" s="224" t="s">
        <v>2946</v>
      </c>
      <c r="G553" s="222"/>
      <c r="H553" s="225">
        <v>56.654</v>
      </c>
      <c r="I553" s="226"/>
      <c r="J553" s="222"/>
      <c r="K553" s="222"/>
      <c r="L553" s="227"/>
      <c r="M553" s="228"/>
      <c r="N553" s="229"/>
      <c r="O553" s="229"/>
      <c r="P553" s="229"/>
      <c r="Q553" s="229"/>
      <c r="R553" s="229"/>
      <c r="S553" s="229"/>
      <c r="T553" s="230"/>
      <c r="AT553" s="231" t="s">
        <v>325</v>
      </c>
      <c r="AU553" s="231" t="s">
        <v>79</v>
      </c>
      <c r="AV553" s="12" t="s">
        <v>79</v>
      </c>
      <c r="AW553" s="12" t="s">
        <v>34</v>
      </c>
      <c r="AX553" s="12" t="s">
        <v>77</v>
      </c>
      <c r="AY553" s="231" t="s">
        <v>314</v>
      </c>
    </row>
    <row r="554" spans="2:65" s="1" customFormat="1" ht="23.1" customHeight="1">
      <c r="B554" s="42"/>
      <c r="C554" s="206" t="s">
        <v>1214</v>
      </c>
      <c r="D554" s="206" t="s">
        <v>316</v>
      </c>
      <c r="E554" s="207" t="s">
        <v>1480</v>
      </c>
      <c r="F554" s="208" t="s">
        <v>1481</v>
      </c>
      <c r="G554" s="209" t="s">
        <v>349</v>
      </c>
      <c r="H554" s="210">
        <v>56.654</v>
      </c>
      <c r="I554" s="211"/>
      <c r="J554" s="212">
        <f>ROUND(I554*H554,2)</f>
        <v>0</v>
      </c>
      <c r="K554" s="208" t="s">
        <v>320</v>
      </c>
      <c r="L554" s="62"/>
      <c r="M554" s="213" t="s">
        <v>21</v>
      </c>
      <c r="N554" s="214" t="s">
        <v>41</v>
      </c>
      <c r="O554" s="43"/>
      <c r="P554" s="215">
        <f>O554*H554</f>
        <v>0</v>
      </c>
      <c r="Q554" s="215">
        <v>0.0005</v>
      </c>
      <c r="R554" s="215">
        <f>Q554*H554</f>
        <v>0.028327</v>
      </c>
      <c r="S554" s="215">
        <v>0</v>
      </c>
      <c r="T554" s="216">
        <f>S554*H554</f>
        <v>0</v>
      </c>
      <c r="AR554" s="25" t="s">
        <v>414</v>
      </c>
      <c r="AT554" s="25" t="s">
        <v>316</v>
      </c>
      <c r="AU554" s="25" t="s">
        <v>79</v>
      </c>
      <c r="AY554" s="25" t="s">
        <v>314</v>
      </c>
      <c r="BE554" s="217">
        <f>IF(N554="základní",J554,0)</f>
        <v>0</v>
      </c>
      <c r="BF554" s="217">
        <f>IF(N554="snížená",J554,0)</f>
        <v>0</v>
      </c>
      <c r="BG554" s="217">
        <f>IF(N554="zákl. přenesená",J554,0)</f>
        <v>0</v>
      </c>
      <c r="BH554" s="217">
        <f>IF(N554="sníž. přenesená",J554,0)</f>
        <v>0</v>
      </c>
      <c r="BI554" s="217">
        <f>IF(N554="nulová",J554,0)</f>
        <v>0</v>
      </c>
      <c r="BJ554" s="25" t="s">
        <v>77</v>
      </c>
      <c r="BK554" s="217">
        <f>ROUND(I554*H554,2)</f>
        <v>0</v>
      </c>
      <c r="BL554" s="25" t="s">
        <v>414</v>
      </c>
      <c r="BM554" s="25" t="s">
        <v>2947</v>
      </c>
    </row>
    <row r="555" spans="2:47" s="1" customFormat="1" ht="27">
      <c r="B555" s="42"/>
      <c r="C555" s="64"/>
      <c r="D555" s="218" t="s">
        <v>323</v>
      </c>
      <c r="E555" s="64"/>
      <c r="F555" s="219" t="s">
        <v>1483</v>
      </c>
      <c r="G555" s="64"/>
      <c r="H555" s="64"/>
      <c r="I555" s="175"/>
      <c r="J555" s="64"/>
      <c r="K555" s="64"/>
      <c r="L555" s="62"/>
      <c r="M555" s="220"/>
      <c r="N555" s="43"/>
      <c r="O555" s="43"/>
      <c r="P555" s="43"/>
      <c r="Q555" s="43"/>
      <c r="R555" s="43"/>
      <c r="S555" s="43"/>
      <c r="T555" s="79"/>
      <c r="AT555" s="25" t="s">
        <v>323</v>
      </c>
      <c r="AU555" s="25" t="s">
        <v>79</v>
      </c>
    </row>
    <row r="556" spans="2:51" s="12" customFormat="1" ht="13.5">
      <c r="B556" s="221"/>
      <c r="C556" s="222"/>
      <c r="D556" s="218" t="s">
        <v>325</v>
      </c>
      <c r="E556" s="223" t="s">
        <v>21</v>
      </c>
      <c r="F556" s="224" t="s">
        <v>215</v>
      </c>
      <c r="G556" s="222"/>
      <c r="H556" s="225">
        <v>56.654</v>
      </c>
      <c r="I556" s="226"/>
      <c r="J556" s="222"/>
      <c r="K556" s="222"/>
      <c r="L556" s="227"/>
      <c r="M556" s="228"/>
      <c r="N556" s="229"/>
      <c r="O556" s="229"/>
      <c r="P556" s="229"/>
      <c r="Q556" s="229"/>
      <c r="R556" s="229"/>
      <c r="S556" s="229"/>
      <c r="T556" s="230"/>
      <c r="AT556" s="231" t="s">
        <v>325</v>
      </c>
      <c r="AU556" s="231" t="s">
        <v>79</v>
      </c>
      <c r="AV556" s="12" t="s">
        <v>79</v>
      </c>
      <c r="AW556" s="12" t="s">
        <v>34</v>
      </c>
      <c r="AX556" s="12" t="s">
        <v>77</v>
      </c>
      <c r="AY556" s="231" t="s">
        <v>314</v>
      </c>
    </row>
    <row r="557" spans="2:63" s="11" customFormat="1" ht="29.85" customHeight="1">
      <c r="B557" s="190"/>
      <c r="C557" s="191"/>
      <c r="D557" s="192" t="s">
        <v>69</v>
      </c>
      <c r="E557" s="204" t="s">
        <v>1490</v>
      </c>
      <c r="F557" s="204" t="s">
        <v>1491</v>
      </c>
      <c r="G557" s="191"/>
      <c r="H557" s="191"/>
      <c r="I557" s="194"/>
      <c r="J557" s="205">
        <f>BK557</f>
        <v>0</v>
      </c>
      <c r="K557" s="191"/>
      <c r="L557" s="196"/>
      <c r="M557" s="197"/>
      <c r="N557" s="198"/>
      <c r="O557" s="198"/>
      <c r="P557" s="199">
        <f>SUM(P558:P560)</f>
        <v>0</v>
      </c>
      <c r="Q557" s="198"/>
      <c r="R557" s="199">
        <f>SUM(R558:R560)</f>
        <v>0.13771636</v>
      </c>
      <c r="S557" s="198"/>
      <c r="T557" s="200">
        <f>SUM(T558:T560)</f>
        <v>0</v>
      </c>
      <c r="AR557" s="201" t="s">
        <v>79</v>
      </c>
      <c r="AT557" s="202" t="s">
        <v>69</v>
      </c>
      <c r="AU557" s="202" t="s">
        <v>77</v>
      </c>
      <c r="AY557" s="201" t="s">
        <v>314</v>
      </c>
      <c r="BK557" s="203">
        <f>SUM(BK558:BK560)</f>
        <v>0</v>
      </c>
    </row>
    <row r="558" spans="2:65" s="1" customFormat="1" ht="23.1" customHeight="1">
      <c r="B558" s="42"/>
      <c r="C558" s="206" t="s">
        <v>1220</v>
      </c>
      <c r="D558" s="206" t="s">
        <v>316</v>
      </c>
      <c r="E558" s="207" t="s">
        <v>1493</v>
      </c>
      <c r="F558" s="208" t="s">
        <v>1494</v>
      </c>
      <c r="G558" s="209" t="s">
        <v>349</v>
      </c>
      <c r="H558" s="210">
        <v>474.884</v>
      </c>
      <c r="I558" s="211"/>
      <c r="J558" s="212">
        <f>ROUND(I558*H558,2)</f>
        <v>0</v>
      </c>
      <c r="K558" s="208" t="s">
        <v>320</v>
      </c>
      <c r="L558" s="62"/>
      <c r="M558" s="213" t="s">
        <v>21</v>
      </c>
      <c r="N558" s="214" t="s">
        <v>41</v>
      </c>
      <c r="O558" s="43"/>
      <c r="P558" s="215">
        <f>O558*H558</f>
        <v>0</v>
      </c>
      <c r="Q558" s="215">
        <v>0.00029</v>
      </c>
      <c r="R558" s="215">
        <f>Q558*H558</f>
        <v>0.13771636</v>
      </c>
      <c r="S558" s="215">
        <v>0</v>
      </c>
      <c r="T558" s="216">
        <f>S558*H558</f>
        <v>0</v>
      </c>
      <c r="AR558" s="25" t="s">
        <v>414</v>
      </c>
      <c r="AT558" s="25" t="s">
        <v>316</v>
      </c>
      <c r="AU558" s="25" t="s">
        <v>79</v>
      </c>
      <c r="AY558" s="25" t="s">
        <v>314</v>
      </c>
      <c r="BE558" s="217">
        <f>IF(N558="základní",J558,0)</f>
        <v>0</v>
      </c>
      <c r="BF558" s="217">
        <f>IF(N558="snížená",J558,0)</f>
        <v>0</v>
      </c>
      <c r="BG558" s="217">
        <f>IF(N558="zákl. přenesená",J558,0)</f>
        <v>0</v>
      </c>
      <c r="BH558" s="217">
        <f>IF(N558="sníž. přenesená",J558,0)</f>
        <v>0</v>
      </c>
      <c r="BI558" s="217">
        <f>IF(N558="nulová",J558,0)</f>
        <v>0</v>
      </c>
      <c r="BJ558" s="25" t="s">
        <v>77</v>
      </c>
      <c r="BK558" s="217">
        <f>ROUND(I558*H558,2)</f>
        <v>0</v>
      </c>
      <c r="BL558" s="25" t="s">
        <v>414</v>
      </c>
      <c r="BM558" s="25" t="s">
        <v>2948</v>
      </c>
    </row>
    <row r="559" spans="2:47" s="1" customFormat="1" ht="27">
      <c r="B559" s="42"/>
      <c r="C559" s="64"/>
      <c r="D559" s="218" t="s">
        <v>323</v>
      </c>
      <c r="E559" s="64"/>
      <c r="F559" s="219" t="s">
        <v>1496</v>
      </c>
      <c r="G559" s="64"/>
      <c r="H559" s="64"/>
      <c r="I559" s="175"/>
      <c r="J559" s="64"/>
      <c r="K559" s="64"/>
      <c r="L559" s="62"/>
      <c r="M559" s="220"/>
      <c r="N559" s="43"/>
      <c r="O559" s="43"/>
      <c r="P559" s="43"/>
      <c r="Q559" s="43"/>
      <c r="R559" s="43"/>
      <c r="S559" s="43"/>
      <c r="T559" s="79"/>
      <c r="AT559" s="25" t="s">
        <v>323</v>
      </c>
      <c r="AU559" s="25" t="s">
        <v>79</v>
      </c>
    </row>
    <row r="560" spans="2:51" s="12" customFormat="1" ht="13.5">
      <c r="B560" s="221"/>
      <c r="C560" s="222"/>
      <c r="D560" s="218" t="s">
        <v>325</v>
      </c>
      <c r="E560" s="223" t="s">
        <v>21</v>
      </c>
      <c r="F560" s="224" t="s">
        <v>2949</v>
      </c>
      <c r="G560" s="222"/>
      <c r="H560" s="225">
        <v>474.884</v>
      </c>
      <c r="I560" s="226"/>
      <c r="J560" s="222"/>
      <c r="K560" s="222"/>
      <c r="L560" s="227"/>
      <c r="M560" s="279"/>
      <c r="N560" s="280"/>
      <c r="O560" s="280"/>
      <c r="P560" s="280"/>
      <c r="Q560" s="280"/>
      <c r="R560" s="280"/>
      <c r="S560" s="280"/>
      <c r="T560" s="281"/>
      <c r="AT560" s="231" t="s">
        <v>325</v>
      </c>
      <c r="AU560" s="231" t="s">
        <v>79</v>
      </c>
      <c r="AV560" s="12" t="s">
        <v>79</v>
      </c>
      <c r="AW560" s="12" t="s">
        <v>34</v>
      </c>
      <c r="AX560" s="12" t="s">
        <v>77</v>
      </c>
      <c r="AY560" s="231" t="s">
        <v>314</v>
      </c>
    </row>
    <row r="561" spans="2:12" s="1" customFormat="1" ht="6.95" customHeight="1">
      <c r="B561" s="57"/>
      <c r="C561" s="58"/>
      <c r="D561" s="58"/>
      <c r="E561" s="58"/>
      <c r="F561" s="58"/>
      <c r="G561" s="58"/>
      <c r="H561" s="58"/>
      <c r="I561" s="151"/>
      <c r="J561" s="58"/>
      <c r="K561" s="58"/>
      <c r="L561" s="62"/>
    </row>
  </sheetData>
  <sheetProtection algorithmName="SHA-512" hashValue="JhCYa6JPKTzXPerbvs5bnVpDGCv24broTcMyg54T7Av652zK38TeEW949HLxIV7XCUrxB79MF86s274sG86DZw==" saltValue="40RXLaag5obW8sV9MKFee5qmeT8P7McjVGiSh11YqiFFw4k+Zj/I99ZXuUDkpMs6xT+KYof+QMP8YNsiZbS4Fg==" spinCount="100000" sheet="1" objects="1" scenarios="1" formatColumns="0" formatRows="0" autoFilter="0"/>
  <autoFilter ref="C98:K560"/>
  <mergeCells count="13">
    <mergeCell ref="E91:H91"/>
    <mergeCell ref="G1:H1"/>
    <mergeCell ref="L2:V2"/>
    <mergeCell ref="E49:H49"/>
    <mergeCell ref="E51:H51"/>
    <mergeCell ref="J55:J56"/>
    <mergeCell ref="E87:H87"/>
    <mergeCell ref="E89:H89"/>
    <mergeCell ref="E7:H7"/>
    <mergeCell ref="E9:H9"/>
    <mergeCell ref="E11:H11"/>
    <mergeCell ref="E26:H26"/>
    <mergeCell ref="E47:H47"/>
  </mergeCells>
  <hyperlinks>
    <hyperlink ref="F1:G1" location="C2" display="1) Krycí list soupisu"/>
    <hyperlink ref="G1:H1" location="C58" display="2) Rekapitulace"/>
    <hyperlink ref="J1" location="C9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121</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2341</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1996</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ROUND(SUM(BE84:BE88),2)</f>
        <v>0</v>
      </c>
      <c r="G32" s="43"/>
      <c r="H32" s="43"/>
      <c r="I32" s="143">
        <v>0.21</v>
      </c>
      <c r="J32" s="142">
        <f>ROUND(ROUND((SUM(BE84:BE88)),2)*I32,2)</f>
        <v>0</v>
      </c>
      <c r="K32" s="46"/>
    </row>
    <row r="33" spans="2:11" s="1" customFormat="1" ht="14.45" customHeight="1">
      <c r="B33" s="42"/>
      <c r="C33" s="43"/>
      <c r="D33" s="43"/>
      <c r="E33" s="50" t="s">
        <v>42</v>
      </c>
      <c r="F33" s="142">
        <f>ROUND(SUM(BF84:BF88),2)</f>
        <v>0</v>
      </c>
      <c r="G33" s="43"/>
      <c r="H33" s="43"/>
      <c r="I33" s="143">
        <v>0.15</v>
      </c>
      <c r="J33" s="142">
        <f>ROUND(ROUND((SUM(BF84:BF88)),2)*I33,2)</f>
        <v>0</v>
      </c>
      <c r="K33" s="46"/>
    </row>
    <row r="34" spans="2:11" s="1" customFormat="1" ht="14.45" customHeight="1" hidden="1">
      <c r="B34" s="42"/>
      <c r="C34" s="43"/>
      <c r="D34" s="43"/>
      <c r="E34" s="50" t="s">
        <v>43</v>
      </c>
      <c r="F34" s="142">
        <f>ROUND(SUM(BG84:BG88),2)</f>
        <v>0</v>
      </c>
      <c r="G34" s="43"/>
      <c r="H34" s="43"/>
      <c r="I34" s="143">
        <v>0.21</v>
      </c>
      <c r="J34" s="142">
        <v>0</v>
      </c>
      <c r="K34" s="46"/>
    </row>
    <row r="35" spans="2:11" s="1" customFormat="1" ht="14.45" customHeight="1" hidden="1">
      <c r="B35" s="42"/>
      <c r="C35" s="43"/>
      <c r="D35" s="43"/>
      <c r="E35" s="50" t="s">
        <v>44</v>
      </c>
      <c r="F35" s="142">
        <f>ROUND(SUM(BH84:BH88),2)</f>
        <v>0</v>
      </c>
      <c r="G35" s="43"/>
      <c r="H35" s="43"/>
      <c r="I35" s="143">
        <v>0.15</v>
      </c>
      <c r="J35" s="142">
        <v>0</v>
      </c>
      <c r="K35" s="46"/>
    </row>
    <row r="36" spans="2:11" s="1" customFormat="1" ht="14.45" customHeight="1" hidden="1">
      <c r="B36" s="42"/>
      <c r="C36" s="43"/>
      <c r="D36" s="43"/>
      <c r="E36" s="50" t="s">
        <v>45</v>
      </c>
      <c r="F36" s="142">
        <f>ROUND(SUM(BI84:BI88),2)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2341</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el - Elektroinstalace</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2341</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el - Elektroinstalace</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SUM(P87:P88)</f>
        <v>0</v>
      </c>
      <c r="Q86" s="198"/>
      <c r="R86" s="199">
        <f>SUM(R87:R88)</f>
        <v>0</v>
      </c>
      <c r="S86" s="198"/>
      <c r="T86" s="200">
        <f>SUM(T87:T88)</f>
        <v>0</v>
      </c>
      <c r="AR86" s="201" t="s">
        <v>77</v>
      </c>
      <c r="AT86" s="202" t="s">
        <v>69</v>
      </c>
      <c r="AU86" s="202" t="s">
        <v>77</v>
      </c>
      <c r="AY86" s="201" t="s">
        <v>314</v>
      </c>
      <c r="BK86" s="203">
        <f>SUM(BK87:BK88)</f>
        <v>0</v>
      </c>
    </row>
    <row r="87" spans="2:65" s="1" customFormat="1" ht="14.45" customHeight="1">
      <c r="B87" s="42"/>
      <c r="C87" s="206" t="s">
        <v>77</v>
      </c>
      <c r="D87" s="206" t="s">
        <v>316</v>
      </c>
      <c r="E87" s="207" t="s">
        <v>1999</v>
      </c>
      <c r="F87" s="208" t="s">
        <v>2000</v>
      </c>
      <c r="G87" s="209" t="s">
        <v>848</v>
      </c>
      <c r="H87" s="210">
        <v>1</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2950</v>
      </c>
    </row>
    <row r="88" spans="2:47" s="1" customFormat="1" ht="13.5">
      <c r="B88" s="42"/>
      <c r="C88" s="64"/>
      <c r="D88" s="218" t="s">
        <v>323</v>
      </c>
      <c r="E88" s="64"/>
      <c r="F88" s="219" t="s">
        <v>2000</v>
      </c>
      <c r="G88" s="64"/>
      <c r="H88" s="64"/>
      <c r="I88" s="175"/>
      <c r="J88" s="64"/>
      <c r="K88" s="64"/>
      <c r="L88" s="62"/>
      <c r="M88" s="275"/>
      <c r="N88" s="276"/>
      <c r="O88" s="276"/>
      <c r="P88" s="276"/>
      <c r="Q88" s="276"/>
      <c r="R88" s="276"/>
      <c r="S88" s="276"/>
      <c r="T88" s="277"/>
      <c r="AT88" s="25" t="s">
        <v>323</v>
      </c>
      <c r="AU88" s="25" t="s">
        <v>79</v>
      </c>
    </row>
    <row r="89" spans="2:12" s="1" customFormat="1" ht="6.95" customHeight="1">
      <c r="B89" s="57"/>
      <c r="C89" s="58"/>
      <c r="D89" s="58"/>
      <c r="E89" s="58"/>
      <c r="F89" s="58"/>
      <c r="G89" s="58"/>
      <c r="H89" s="58"/>
      <c r="I89" s="151"/>
      <c r="J89" s="58"/>
      <c r="K89" s="58"/>
      <c r="L89" s="62"/>
    </row>
  </sheetData>
  <sheetProtection algorithmName="SHA-512" hashValue="73WG5GLx/iO9F1AwquzVfreG56DMzBLFq8Y5wH1FcwDdA/RoXSdWG3rNNghKZUsgAhcB7IFffO3aZE2DVIWwFw==" saltValue="BGogTx2uiQdfW1kutq1eeTB5E46kk0wsCXGOCeYXvc02DPQI7gewPhMxlsA0ByPnVcqguB0cwXBN6ZUu6kq61w==" spinCount="100000" sheet="1" objects="1" scenarios="1" formatColumns="0" formatRows="0" autoFilter="0"/>
  <autoFilter ref="C83:K88"/>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122</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2341</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2005</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ROUND(SUM(BE84:BE88),2)</f>
        <v>0</v>
      </c>
      <c r="G32" s="43"/>
      <c r="H32" s="43"/>
      <c r="I32" s="143">
        <v>0.21</v>
      </c>
      <c r="J32" s="142">
        <f>ROUND(ROUND((SUM(BE84:BE88)),2)*I32,2)</f>
        <v>0</v>
      </c>
      <c r="K32" s="46"/>
    </row>
    <row r="33" spans="2:11" s="1" customFormat="1" ht="14.45" customHeight="1">
      <c r="B33" s="42"/>
      <c r="C33" s="43"/>
      <c r="D33" s="43"/>
      <c r="E33" s="50" t="s">
        <v>42</v>
      </c>
      <c r="F33" s="142">
        <f>ROUND(SUM(BF84:BF88),2)</f>
        <v>0</v>
      </c>
      <c r="G33" s="43"/>
      <c r="H33" s="43"/>
      <c r="I33" s="143">
        <v>0.15</v>
      </c>
      <c r="J33" s="142">
        <f>ROUND(ROUND((SUM(BF84:BF88)),2)*I33,2)</f>
        <v>0</v>
      </c>
      <c r="K33" s="46"/>
    </row>
    <row r="34" spans="2:11" s="1" customFormat="1" ht="14.45" customHeight="1" hidden="1">
      <c r="B34" s="42"/>
      <c r="C34" s="43"/>
      <c r="D34" s="43"/>
      <c r="E34" s="50" t="s">
        <v>43</v>
      </c>
      <c r="F34" s="142">
        <f>ROUND(SUM(BG84:BG88),2)</f>
        <v>0</v>
      </c>
      <c r="G34" s="43"/>
      <c r="H34" s="43"/>
      <c r="I34" s="143">
        <v>0.21</v>
      </c>
      <c r="J34" s="142">
        <v>0</v>
      </c>
      <c r="K34" s="46"/>
    </row>
    <row r="35" spans="2:11" s="1" customFormat="1" ht="14.45" customHeight="1" hidden="1">
      <c r="B35" s="42"/>
      <c r="C35" s="43"/>
      <c r="D35" s="43"/>
      <c r="E35" s="50" t="s">
        <v>44</v>
      </c>
      <c r="F35" s="142">
        <f>ROUND(SUM(BH84:BH88),2)</f>
        <v>0</v>
      </c>
      <c r="G35" s="43"/>
      <c r="H35" s="43"/>
      <c r="I35" s="143">
        <v>0.15</v>
      </c>
      <c r="J35" s="142">
        <v>0</v>
      </c>
      <c r="K35" s="46"/>
    </row>
    <row r="36" spans="2:11" s="1" customFormat="1" ht="14.45" customHeight="1" hidden="1">
      <c r="B36" s="42"/>
      <c r="C36" s="43"/>
      <c r="D36" s="43"/>
      <c r="E36" s="50" t="s">
        <v>45</v>
      </c>
      <c r="F36" s="142">
        <f>ROUND(SUM(BI84:BI88),2)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2341</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vzd - Vzduchotechnika</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2341</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vzd - Vzduchotechnika</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SUM(P87:P88)</f>
        <v>0</v>
      </c>
      <c r="Q86" s="198"/>
      <c r="R86" s="199">
        <f>SUM(R87:R88)</f>
        <v>0</v>
      </c>
      <c r="S86" s="198"/>
      <c r="T86" s="200">
        <f>SUM(T87:T88)</f>
        <v>0</v>
      </c>
      <c r="AR86" s="201" t="s">
        <v>77</v>
      </c>
      <c r="AT86" s="202" t="s">
        <v>69</v>
      </c>
      <c r="AU86" s="202" t="s">
        <v>77</v>
      </c>
      <c r="AY86" s="201" t="s">
        <v>314</v>
      </c>
      <c r="BK86" s="203">
        <f>SUM(BK87:BK88)</f>
        <v>0</v>
      </c>
    </row>
    <row r="87" spans="2:65" s="1" customFormat="1" ht="14.45" customHeight="1">
      <c r="B87" s="42"/>
      <c r="C87" s="206" t="s">
        <v>77</v>
      </c>
      <c r="D87" s="206" t="s">
        <v>316</v>
      </c>
      <c r="E87" s="207" t="s">
        <v>2006</v>
      </c>
      <c r="F87" s="208" t="s">
        <v>2007</v>
      </c>
      <c r="G87" s="209" t="s">
        <v>848</v>
      </c>
      <c r="H87" s="210">
        <v>1</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2951</v>
      </c>
    </row>
    <row r="88" spans="2:47" s="1" customFormat="1" ht="13.5">
      <c r="B88" s="42"/>
      <c r="C88" s="64"/>
      <c r="D88" s="218" t="s">
        <v>323</v>
      </c>
      <c r="E88" s="64"/>
      <c r="F88" s="219" t="s">
        <v>2007</v>
      </c>
      <c r="G88" s="64"/>
      <c r="H88" s="64"/>
      <c r="I88" s="175"/>
      <c r="J88" s="64"/>
      <c r="K88" s="64"/>
      <c r="L88" s="62"/>
      <c r="M88" s="275"/>
      <c r="N88" s="276"/>
      <c r="O88" s="276"/>
      <c r="P88" s="276"/>
      <c r="Q88" s="276"/>
      <c r="R88" s="276"/>
      <c r="S88" s="276"/>
      <c r="T88" s="277"/>
      <c r="AT88" s="25" t="s">
        <v>323</v>
      </c>
      <c r="AU88" s="25" t="s">
        <v>79</v>
      </c>
    </row>
    <row r="89" spans="2:12" s="1" customFormat="1" ht="6.95" customHeight="1">
      <c r="B89" s="57"/>
      <c r="C89" s="58"/>
      <c r="D89" s="58"/>
      <c r="E89" s="58"/>
      <c r="F89" s="58"/>
      <c r="G89" s="58"/>
      <c r="H89" s="58"/>
      <c r="I89" s="151"/>
      <c r="J89" s="58"/>
      <c r="K89" s="58"/>
      <c r="L89" s="62"/>
    </row>
  </sheetData>
  <sheetProtection algorithmName="SHA-512" hashValue="O+LVjWJnrwFl+0YLwWsl/uBnOi1TlSO1XNajwLtJWWRMdSKhtZcEjglYSzwdWIotRMoRNYNaW+kOCSz9PK2cBw==" saltValue="ZuPIo1EY0qIrrZ+TRxRgjcrNQd2H7lc1Awn2+E5PD6qjbZNxXY9p0eme21y42bppRhWjpB3nqjS56ZXDwSvT7w==" spinCount="100000" sheet="1" objects="1" scenarios="1" formatColumns="0" formatRows="0" autoFilter="0"/>
  <autoFilter ref="C83:K88"/>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1"/>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3.160156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126</v>
      </c>
      <c r="AZ2" s="126" t="s">
        <v>172</v>
      </c>
      <c r="BA2" s="126" t="s">
        <v>21</v>
      </c>
      <c r="BB2" s="126" t="s">
        <v>21</v>
      </c>
      <c r="BC2" s="126" t="s">
        <v>2952</v>
      </c>
      <c r="BD2" s="126" t="s">
        <v>79</v>
      </c>
    </row>
    <row r="3" spans="2:56" ht="6.95" customHeight="1">
      <c r="B3" s="26"/>
      <c r="C3" s="27"/>
      <c r="D3" s="27"/>
      <c r="E3" s="27"/>
      <c r="F3" s="27"/>
      <c r="G3" s="27"/>
      <c r="H3" s="27"/>
      <c r="I3" s="127"/>
      <c r="J3" s="27"/>
      <c r="K3" s="28"/>
      <c r="AT3" s="25" t="s">
        <v>79</v>
      </c>
      <c r="AZ3" s="126" t="s">
        <v>195</v>
      </c>
      <c r="BA3" s="126" t="s">
        <v>21</v>
      </c>
      <c r="BB3" s="126" t="s">
        <v>21</v>
      </c>
      <c r="BC3" s="126" t="s">
        <v>2953</v>
      </c>
      <c r="BD3" s="126" t="s">
        <v>79</v>
      </c>
    </row>
    <row r="4" spans="2:56" ht="36.95" customHeight="1">
      <c r="B4" s="29"/>
      <c r="C4" s="30"/>
      <c r="D4" s="31" t="s">
        <v>176</v>
      </c>
      <c r="E4" s="30"/>
      <c r="F4" s="30"/>
      <c r="G4" s="30"/>
      <c r="H4" s="30"/>
      <c r="I4" s="128"/>
      <c r="J4" s="30"/>
      <c r="K4" s="32"/>
      <c r="M4" s="33" t="s">
        <v>12</v>
      </c>
      <c r="AT4" s="25" t="s">
        <v>6</v>
      </c>
      <c r="AZ4" s="126" t="s">
        <v>2257</v>
      </c>
      <c r="BA4" s="126" t="s">
        <v>21</v>
      </c>
      <c r="BB4" s="126" t="s">
        <v>21</v>
      </c>
      <c r="BC4" s="126" t="s">
        <v>2954</v>
      </c>
      <c r="BD4" s="126" t="s">
        <v>79</v>
      </c>
    </row>
    <row r="5" spans="2:56" ht="6.95" customHeight="1">
      <c r="B5" s="29"/>
      <c r="C5" s="30"/>
      <c r="D5" s="30"/>
      <c r="E5" s="30"/>
      <c r="F5" s="30"/>
      <c r="G5" s="30"/>
      <c r="H5" s="30"/>
      <c r="I5" s="128"/>
      <c r="J5" s="30"/>
      <c r="K5" s="32"/>
      <c r="AZ5" s="126" t="s">
        <v>237</v>
      </c>
      <c r="BA5" s="126" t="s">
        <v>21</v>
      </c>
      <c r="BB5" s="126" t="s">
        <v>21</v>
      </c>
      <c r="BC5" s="126" t="s">
        <v>2955</v>
      </c>
      <c r="BD5" s="126" t="s">
        <v>79</v>
      </c>
    </row>
    <row r="6" spans="2:56" ht="15">
      <c r="B6" s="29"/>
      <c r="C6" s="30"/>
      <c r="D6" s="38" t="s">
        <v>18</v>
      </c>
      <c r="E6" s="30"/>
      <c r="F6" s="30"/>
      <c r="G6" s="30"/>
      <c r="H6" s="30"/>
      <c r="I6" s="128"/>
      <c r="J6" s="30"/>
      <c r="K6" s="32"/>
      <c r="AZ6" s="126" t="s">
        <v>245</v>
      </c>
      <c r="BA6" s="126" t="s">
        <v>21</v>
      </c>
      <c r="BB6" s="126" t="s">
        <v>21</v>
      </c>
      <c r="BC6" s="126" t="s">
        <v>2956</v>
      </c>
      <c r="BD6" s="126" t="s">
        <v>79</v>
      </c>
    </row>
    <row r="7" spans="2:56" ht="14.45" customHeight="1">
      <c r="B7" s="29"/>
      <c r="C7" s="30"/>
      <c r="D7" s="30"/>
      <c r="E7" s="404" t="str">
        <f>'Rekapitulace stavby'!K6</f>
        <v>Venkovní areál plavecké haly Klíše -Stavební úpravy</v>
      </c>
      <c r="F7" s="410"/>
      <c r="G7" s="410"/>
      <c r="H7" s="410"/>
      <c r="I7" s="128"/>
      <c r="J7" s="30"/>
      <c r="K7" s="32"/>
      <c r="AZ7" s="126" t="s">
        <v>251</v>
      </c>
      <c r="BA7" s="126" t="s">
        <v>21</v>
      </c>
      <c r="BB7" s="126" t="s">
        <v>21</v>
      </c>
      <c r="BC7" s="126" t="s">
        <v>2957</v>
      </c>
      <c r="BD7" s="126" t="s">
        <v>79</v>
      </c>
    </row>
    <row r="8" spans="2:56" ht="15">
      <c r="B8" s="29"/>
      <c r="C8" s="30"/>
      <c r="D8" s="38" t="s">
        <v>185</v>
      </c>
      <c r="E8" s="30"/>
      <c r="F8" s="30"/>
      <c r="G8" s="30"/>
      <c r="H8" s="30"/>
      <c r="I8" s="128"/>
      <c r="J8" s="30"/>
      <c r="K8" s="32"/>
      <c r="AZ8" s="126" t="s">
        <v>253</v>
      </c>
      <c r="BA8" s="126" t="s">
        <v>21</v>
      </c>
      <c r="BB8" s="126" t="s">
        <v>21</v>
      </c>
      <c r="BC8" s="126" t="s">
        <v>2958</v>
      </c>
      <c r="BD8" s="126" t="s">
        <v>79</v>
      </c>
    </row>
    <row r="9" spans="2:56" s="1" customFormat="1" ht="14.45" customHeight="1">
      <c r="B9" s="42"/>
      <c r="C9" s="43"/>
      <c r="D9" s="43"/>
      <c r="E9" s="404" t="s">
        <v>2959</v>
      </c>
      <c r="F9" s="405"/>
      <c r="G9" s="405"/>
      <c r="H9" s="405"/>
      <c r="I9" s="129"/>
      <c r="J9" s="43"/>
      <c r="K9" s="46"/>
      <c r="AZ9" s="126" t="s">
        <v>255</v>
      </c>
      <c r="BA9" s="126" t="s">
        <v>21</v>
      </c>
      <c r="BB9" s="126" t="s">
        <v>21</v>
      </c>
      <c r="BC9" s="126" t="s">
        <v>2960</v>
      </c>
      <c r="BD9" s="126" t="s">
        <v>79</v>
      </c>
    </row>
    <row r="10" spans="2:56" s="1" customFormat="1" ht="15">
      <c r="B10" s="42"/>
      <c r="C10" s="43"/>
      <c r="D10" s="38" t="s">
        <v>191</v>
      </c>
      <c r="E10" s="43"/>
      <c r="F10" s="43"/>
      <c r="G10" s="43"/>
      <c r="H10" s="43"/>
      <c r="I10" s="129"/>
      <c r="J10" s="43"/>
      <c r="K10" s="46"/>
      <c r="AZ10" s="126" t="s">
        <v>257</v>
      </c>
      <c r="BA10" s="126" t="s">
        <v>21</v>
      </c>
      <c r="BB10" s="126" t="s">
        <v>21</v>
      </c>
      <c r="BC10" s="126" t="s">
        <v>2961</v>
      </c>
      <c r="BD10" s="126" t="s">
        <v>79</v>
      </c>
    </row>
    <row r="11" spans="2:11" s="1" customFormat="1" ht="36.95" customHeight="1">
      <c r="B11" s="42"/>
      <c r="C11" s="43"/>
      <c r="D11" s="43"/>
      <c r="E11" s="406" t="s">
        <v>194</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ROUND(J92,2)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ROUND(SUM(BE92:BE270),2)</f>
        <v>0</v>
      </c>
      <c r="G32" s="43"/>
      <c r="H32" s="43"/>
      <c r="I32" s="143">
        <v>0.21</v>
      </c>
      <c r="J32" s="142">
        <f>ROUND(ROUND((SUM(BE92:BE270)),2)*I32,2)</f>
        <v>0</v>
      </c>
      <c r="K32" s="46"/>
    </row>
    <row r="33" spans="2:11" s="1" customFormat="1" ht="14.45" customHeight="1">
      <c r="B33" s="42"/>
      <c r="C33" s="43"/>
      <c r="D33" s="43"/>
      <c r="E33" s="50" t="s">
        <v>42</v>
      </c>
      <c r="F33" s="142">
        <f>ROUND(SUM(BF92:BF270),2)</f>
        <v>0</v>
      </c>
      <c r="G33" s="43"/>
      <c r="H33" s="43"/>
      <c r="I33" s="143">
        <v>0.15</v>
      </c>
      <c r="J33" s="142">
        <f>ROUND(ROUND((SUM(BF92:BF270)),2)*I33,2)</f>
        <v>0</v>
      </c>
      <c r="K33" s="46"/>
    </row>
    <row r="34" spans="2:11" s="1" customFormat="1" ht="14.45" customHeight="1" hidden="1">
      <c r="B34" s="42"/>
      <c r="C34" s="43"/>
      <c r="D34" s="43"/>
      <c r="E34" s="50" t="s">
        <v>43</v>
      </c>
      <c r="F34" s="142">
        <f>ROUND(SUM(BG92:BG270),2)</f>
        <v>0</v>
      </c>
      <c r="G34" s="43"/>
      <c r="H34" s="43"/>
      <c r="I34" s="143">
        <v>0.21</v>
      </c>
      <c r="J34" s="142">
        <v>0</v>
      </c>
      <c r="K34" s="46"/>
    </row>
    <row r="35" spans="2:11" s="1" customFormat="1" ht="14.45" customHeight="1" hidden="1">
      <c r="B35" s="42"/>
      <c r="C35" s="43"/>
      <c r="D35" s="43"/>
      <c r="E35" s="50" t="s">
        <v>44</v>
      </c>
      <c r="F35" s="142">
        <f>ROUND(SUM(BH92:BH270),2)</f>
        <v>0</v>
      </c>
      <c r="G35" s="43"/>
      <c r="H35" s="43"/>
      <c r="I35" s="143">
        <v>0.15</v>
      </c>
      <c r="J35" s="142">
        <v>0</v>
      </c>
      <c r="K35" s="46"/>
    </row>
    <row r="36" spans="2:11" s="1" customFormat="1" ht="14.45" customHeight="1" hidden="1">
      <c r="B36" s="42"/>
      <c r="C36" s="43"/>
      <c r="D36" s="43"/>
      <c r="E36" s="50" t="s">
        <v>45</v>
      </c>
      <c r="F36" s="142">
        <f>ROUND(SUM(BI92:BI270),2)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2959</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stav - Stavební část</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J92</f>
        <v>0</v>
      </c>
      <c r="K60" s="46"/>
      <c r="AU60" s="25" t="s">
        <v>273</v>
      </c>
    </row>
    <row r="61" spans="2:11" s="8" customFormat="1" ht="24.95" customHeight="1">
      <c r="B61" s="161"/>
      <c r="C61" s="162"/>
      <c r="D61" s="163" t="s">
        <v>274</v>
      </c>
      <c r="E61" s="164"/>
      <c r="F61" s="164"/>
      <c r="G61" s="164"/>
      <c r="H61" s="164"/>
      <c r="I61" s="165"/>
      <c r="J61" s="166">
        <f>J93</f>
        <v>0</v>
      </c>
      <c r="K61" s="167"/>
    </row>
    <row r="62" spans="2:11" s="9" customFormat="1" ht="19.9" customHeight="1">
      <c r="B62" s="168"/>
      <c r="C62" s="169"/>
      <c r="D62" s="170" t="s">
        <v>275</v>
      </c>
      <c r="E62" s="171"/>
      <c r="F62" s="171"/>
      <c r="G62" s="171"/>
      <c r="H62" s="171"/>
      <c r="I62" s="172"/>
      <c r="J62" s="173">
        <f>J94</f>
        <v>0</v>
      </c>
      <c r="K62" s="174"/>
    </row>
    <row r="63" spans="2:11" s="9" customFormat="1" ht="19.9" customHeight="1">
      <c r="B63" s="168"/>
      <c r="C63" s="169"/>
      <c r="D63" s="170" t="s">
        <v>280</v>
      </c>
      <c r="E63" s="171"/>
      <c r="F63" s="171"/>
      <c r="G63" s="171"/>
      <c r="H63" s="171"/>
      <c r="I63" s="172"/>
      <c r="J63" s="173">
        <f>J114</f>
        <v>0</v>
      </c>
      <c r="K63" s="174"/>
    </row>
    <row r="64" spans="2:11" s="9" customFormat="1" ht="19.9" customHeight="1">
      <c r="B64" s="168"/>
      <c r="C64" s="169"/>
      <c r="D64" s="170" t="s">
        <v>281</v>
      </c>
      <c r="E64" s="171"/>
      <c r="F64" s="171"/>
      <c r="G64" s="171"/>
      <c r="H64" s="171"/>
      <c r="I64" s="172"/>
      <c r="J64" s="173">
        <f>J119</f>
        <v>0</v>
      </c>
      <c r="K64" s="174"/>
    </row>
    <row r="65" spans="2:11" s="9" customFormat="1" ht="19.9" customHeight="1">
      <c r="B65" s="168"/>
      <c r="C65" s="169"/>
      <c r="D65" s="170" t="s">
        <v>2043</v>
      </c>
      <c r="E65" s="171"/>
      <c r="F65" s="171"/>
      <c r="G65" s="171"/>
      <c r="H65" s="171"/>
      <c r="I65" s="172"/>
      <c r="J65" s="173">
        <f>J175</f>
        <v>0</v>
      </c>
      <c r="K65" s="174"/>
    </row>
    <row r="66" spans="2:11" s="9" customFormat="1" ht="19.9" customHeight="1">
      <c r="B66" s="168"/>
      <c r="C66" s="169"/>
      <c r="D66" s="170" t="s">
        <v>282</v>
      </c>
      <c r="E66" s="171"/>
      <c r="F66" s="171"/>
      <c r="G66" s="171"/>
      <c r="H66" s="171"/>
      <c r="I66" s="172"/>
      <c r="J66" s="173">
        <f>J185</f>
        <v>0</v>
      </c>
      <c r="K66" s="174"/>
    </row>
    <row r="67" spans="2:11" s="8" customFormat="1" ht="24.95" customHeight="1">
      <c r="B67" s="161"/>
      <c r="C67" s="162"/>
      <c r="D67" s="163" t="s">
        <v>283</v>
      </c>
      <c r="E67" s="164"/>
      <c r="F67" s="164"/>
      <c r="G67" s="164"/>
      <c r="H67" s="164"/>
      <c r="I67" s="165"/>
      <c r="J67" s="166">
        <f>J188</f>
        <v>0</v>
      </c>
      <c r="K67" s="167"/>
    </row>
    <row r="68" spans="2:11" s="9" customFormat="1" ht="19.9" customHeight="1">
      <c r="B68" s="168"/>
      <c r="C68" s="169"/>
      <c r="D68" s="170" t="s">
        <v>284</v>
      </c>
      <c r="E68" s="171"/>
      <c r="F68" s="171"/>
      <c r="G68" s="171"/>
      <c r="H68" s="171"/>
      <c r="I68" s="172"/>
      <c r="J68" s="173">
        <f>J189</f>
        <v>0</v>
      </c>
      <c r="K68" s="174"/>
    </row>
    <row r="69" spans="2:11" s="9" customFormat="1" ht="19.9" customHeight="1">
      <c r="B69" s="168"/>
      <c r="C69" s="169"/>
      <c r="D69" s="170" t="s">
        <v>286</v>
      </c>
      <c r="E69" s="171"/>
      <c r="F69" s="171"/>
      <c r="G69" s="171"/>
      <c r="H69" s="171"/>
      <c r="I69" s="172"/>
      <c r="J69" s="173">
        <f>J251</f>
        <v>0</v>
      </c>
      <c r="K69" s="174"/>
    </row>
    <row r="70" spans="2:11" s="9" customFormat="1" ht="19.9" customHeight="1">
      <c r="B70" s="168"/>
      <c r="C70" s="169"/>
      <c r="D70" s="170" t="s">
        <v>291</v>
      </c>
      <c r="E70" s="171"/>
      <c r="F70" s="171"/>
      <c r="G70" s="171"/>
      <c r="H70" s="171"/>
      <c r="I70" s="172"/>
      <c r="J70" s="173">
        <f>J264</f>
        <v>0</v>
      </c>
      <c r="K70" s="174"/>
    </row>
    <row r="71" spans="2:11" s="1" customFormat="1" ht="21.75" customHeight="1">
      <c r="B71" s="42"/>
      <c r="C71" s="43"/>
      <c r="D71" s="43"/>
      <c r="E71" s="43"/>
      <c r="F71" s="43"/>
      <c r="G71" s="43"/>
      <c r="H71" s="43"/>
      <c r="I71" s="129"/>
      <c r="J71" s="43"/>
      <c r="K71" s="46"/>
    </row>
    <row r="72" spans="2:11" s="1" customFormat="1" ht="6.95" customHeight="1">
      <c r="B72" s="57"/>
      <c r="C72" s="58"/>
      <c r="D72" s="58"/>
      <c r="E72" s="58"/>
      <c r="F72" s="58"/>
      <c r="G72" s="58"/>
      <c r="H72" s="58"/>
      <c r="I72" s="151"/>
      <c r="J72" s="58"/>
      <c r="K72" s="59"/>
    </row>
    <row r="76" spans="2:12" s="1" customFormat="1" ht="6.95" customHeight="1">
      <c r="B76" s="60"/>
      <c r="C76" s="61"/>
      <c r="D76" s="61"/>
      <c r="E76" s="61"/>
      <c r="F76" s="61"/>
      <c r="G76" s="61"/>
      <c r="H76" s="61"/>
      <c r="I76" s="154"/>
      <c r="J76" s="61"/>
      <c r="K76" s="61"/>
      <c r="L76" s="62"/>
    </row>
    <row r="77" spans="2:12" s="1" customFormat="1" ht="36.95" customHeight="1">
      <c r="B77" s="42"/>
      <c r="C77" s="63" t="s">
        <v>298</v>
      </c>
      <c r="D77" s="64"/>
      <c r="E77" s="64"/>
      <c r="F77" s="64"/>
      <c r="G77" s="64"/>
      <c r="H77" s="64"/>
      <c r="I77" s="175"/>
      <c r="J77" s="64"/>
      <c r="K77" s="64"/>
      <c r="L77" s="62"/>
    </row>
    <row r="78" spans="2:12" s="1" customFormat="1" ht="6.95" customHeight="1">
      <c r="B78" s="42"/>
      <c r="C78" s="64"/>
      <c r="D78" s="64"/>
      <c r="E78" s="64"/>
      <c r="F78" s="64"/>
      <c r="G78" s="64"/>
      <c r="H78" s="64"/>
      <c r="I78" s="175"/>
      <c r="J78" s="64"/>
      <c r="K78" s="64"/>
      <c r="L78" s="62"/>
    </row>
    <row r="79" spans="2:12" s="1" customFormat="1" ht="14.45" customHeight="1">
      <c r="B79" s="42"/>
      <c r="C79" s="66" t="s">
        <v>18</v>
      </c>
      <c r="D79" s="64"/>
      <c r="E79" s="64"/>
      <c r="F79" s="64"/>
      <c r="G79" s="64"/>
      <c r="H79" s="64"/>
      <c r="I79" s="175"/>
      <c r="J79" s="64"/>
      <c r="K79" s="64"/>
      <c r="L79" s="62"/>
    </row>
    <row r="80" spans="2:12" s="1" customFormat="1" ht="14.45" customHeight="1">
      <c r="B80" s="42"/>
      <c r="C80" s="64"/>
      <c r="D80" s="64"/>
      <c r="E80" s="408" t="str">
        <f>E7</f>
        <v>Venkovní areál plavecké haly Klíše -Stavební úpravy</v>
      </c>
      <c r="F80" s="409"/>
      <c r="G80" s="409"/>
      <c r="H80" s="409"/>
      <c r="I80" s="175"/>
      <c r="J80" s="64"/>
      <c r="K80" s="64"/>
      <c r="L80" s="62"/>
    </row>
    <row r="81" spans="2:12" ht="15">
      <c r="B81" s="29"/>
      <c r="C81" s="66" t="s">
        <v>185</v>
      </c>
      <c r="D81" s="176"/>
      <c r="E81" s="176"/>
      <c r="F81" s="176"/>
      <c r="G81" s="176"/>
      <c r="H81" s="176"/>
      <c r="J81" s="176"/>
      <c r="K81" s="176"/>
      <c r="L81" s="177"/>
    </row>
    <row r="82" spans="2:12" s="1" customFormat="1" ht="14.45" customHeight="1">
      <c r="B82" s="42"/>
      <c r="C82" s="64"/>
      <c r="D82" s="64"/>
      <c r="E82" s="408" t="s">
        <v>2959</v>
      </c>
      <c r="F82" s="402"/>
      <c r="G82" s="402"/>
      <c r="H82" s="402"/>
      <c r="I82" s="175"/>
      <c r="J82" s="64"/>
      <c r="K82" s="64"/>
      <c r="L82" s="62"/>
    </row>
    <row r="83" spans="2:12" s="1" customFormat="1" ht="14.45" customHeight="1">
      <c r="B83" s="42"/>
      <c r="C83" s="66" t="s">
        <v>191</v>
      </c>
      <c r="D83" s="64"/>
      <c r="E83" s="64"/>
      <c r="F83" s="64"/>
      <c r="G83" s="64"/>
      <c r="H83" s="64"/>
      <c r="I83" s="175"/>
      <c r="J83" s="64"/>
      <c r="K83" s="64"/>
      <c r="L83" s="62"/>
    </row>
    <row r="84" spans="2:12" s="1" customFormat="1" ht="15" customHeight="1">
      <c r="B84" s="42"/>
      <c r="C84" s="64"/>
      <c r="D84" s="64"/>
      <c r="E84" s="374" t="str">
        <f>E11</f>
        <v>stav - Stavební část</v>
      </c>
      <c r="F84" s="402"/>
      <c r="G84" s="402"/>
      <c r="H84" s="402"/>
      <c r="I84" s="175"/>
      <c r="J84" s="64"/>
      <c r="K84" s="64"/>
      <c r="L84" s="62"/>
    </row>
    <row r="85" spans="2:12" s="1" customFormat="1" ht="6.95" customHeight="1">
      <c r="B85" s="42"/>
      <c r="C85" s="64"/>
      <c r="D85" s="64"/>
      <c r="E85" s="64"/>
      <c r="F85" s="64"/>
      <c r="G85" s="64"/>
      <c r="H85" s="64"/>
      <c r="I85" s="175"/>
      <c r="J85" s="64"/>
      <c r="K85" s="64"/>
      <c r="L85" s="62"/>
    </row>
    <row r="86" spans="2:12" s="1" customFormat="1" ht="18" customHeight="1">
      <c r="B86" s="42"/>
      <c r="C86" s="66" t="s">
        <v>23</v>
      </c>
      <c r="D86" s="64"/>
      <c r="E86" s="64"/>
      <c r="F86" s="178" t="str">
        <f>F14</f>
        <v>Ústí nad Labem</v>
      </c>
      <c r="G86" s="64"/>
      <c r="H86" s="64"/>
      <c r="I86" s="179" t="s">
        <v>25</v>
      </c>
      <c r="J86" s="74" t="str">
        <f>IF(J14="","",J14)</f>
        <v>24. 1. 2018</v>
      </c>
      <c r="K86" s="64"/>
      <c r="L86" s="62"/>
    </row>
    <row r="87" spans="2:12" s="1" customFormat="1" ht="6.95" customHeight="1">
      <c r="B87" s="42"/>
      <c r="C87" s="64"/>
      <c r="D87" s="64"/>
      <c r="E87" s="64"/>
      <c r="F87" s="64"/>
      <c r="G87" s="64"/>
      <c r="H87" s="64"/>
      <c r="I87" s="175"/>
      <c r="J87" s="64"/>
      <c r="K87" s="64"/>
      <c r="L87" s="62"/>
    </row>
    <row r="88" spans="2:12" s="1" customFormat="1" ht="15">
      <c r="B88" s="42"/>
      <c r="C88" s="66" t="s">
        <v>27</v>
      </c>
      <c r="D88" s="64"/>
      <c r="E88" s="64"/>
      <c r="F88" s="178" t="str">
        <f>E17</f>
        <v xml:space="preserve"> </v>
      </c>
      <c r="G88" s="64"/>
      <c r="H88" s="64"/>
      <c r="I88" s="179" t="s">
        <v>33</v>
      </c>
      <c r="J88" s="178" t="str">
        <f>E23</f>
        <v xml:space="preserve"> </v>
      </c>
      <c r="K88" s="64"/>
      <c r="L88" s="62"/>
    </row>
    <row r="89" spans="2:12" s="1" customFormat="1" ht="14.45" customHeight="1">
      <c r="B89" s="42"/>
      <c r="C89" s="66" t="s">
        <v>31</v>
      </c>
      <c r="D89" s="64"/>
      <c r="E89" s="64"/>
      <c r="F89" s="178" t="str">
        <f>IF(E20="","",E20)</f>
        <v/>
      </c>
      <c r="G89" s="64"/>
      <c r="H89" s="64"/>
      <c r="I89" s="175"/>
      <c r="J89" s="64"/>
      <c r="K89" s="64"/>
      <c r="L89" s="62"/>
    </row>
    <row r="90" spans="2:12" s="1" customFormat="1" ht="10.35" customHeight="1">
      <c r="B90" s="42"/>
      <c r="C90" s="64"/>
      <c r="D90" s="64"/>
      <c r="E90" s="64"/>
      <c r="F90" s="64"/>
      <c r="G90" s="64"/>
      <c r="H90" s="64"/>
      <c r="I90" s="175"/>
      <c r="J90" s="64"/>
      <c r="K90" s="64"/>
      <c r="L90" s="62"/>
    </row>
    <row r="91" spans="2:20" s="10" customFormat="1" ht="29.25" customHeight="1">
      <c r="B91" s="180"/>
      <c r="C91" s="181" t="s">
        <v>299</v>
      </c>
      <c r="D91" s="182" t="s">
        <v>55</v>
      </c>
      <c r="E91" s="182" t="s">
        <v>51</v>
      </c>
      <c r="F91" s="182" t="s">
        <v>300</v>
      </c>
      <c r="G91" s="182" t="s">
        <v>301</v>
      </c>
      <c r="H91" s="182" t="s">
        <v>302</v>
      </c>
      <c r="I91" s="183" t="s">
        <v>303</v>
      </c>
      <c r="J91" s="182" t="s">
        <v>271</v>
      </c>
      <c r="K91" s="184" t="s">
        <v>304</v>
      </c>
      <c r="L91" s="185"/>
      <c r="M91" s="82" t="s">
        <v>305</v>
      </c>
      <c r="N91" s="83" t="s">
        <v>40</v>
      </c>
      <c r="O91" s="83" t="s">
        <v>306</v>
      </c>
      <c r="P91" s="83" t="s">
        <v>307</v>
      </c>
      <c r="Q91" s="83" t="s">
        <v>308</v>
      </c>
      <c r="R91" s="83" t="s">
        <v>309</v>
      </c>
      <c r="S91" s="83" t="s">
        <v>310</v>
      </c>
      <c r="T91" s="84" t="s">
        <v>311</v>
      </c>
    </row>
    <row r="92" spans="2:63" s="1" customFormat="1" ht="29.25" customHeight="1">
      <c r="B92" s="42"/>
      <c r="C92" s="88" t="s">
        <v>272</v>
      </c>
      <c r="D92" s="64"/>
      <c r="E92" s="64"/>
      <c r="F92" s="64"/>
      <c r="G92" s="64"/>
      <c r="H92" s="64"/>
      <c r="I92" s="175"/>
      <c r="J92" s="186">
        <f>BK92</f>
        <v>0</v>
      </c>
      <c r="K92" s="64"/>
      <c r="L92" s="62"/>
      <c r="M92" s="85"/>
      <c r="N92" s="86"/>
      <c r="O92" s="86"/>
      <c r="P92" s="187">
        <f>P93+P188</f>
        <v>0</v>
      </c>
      <c r="Q92" s="86"/>
      <c r="R92" s="187">
        <f>R93+R188</f>
        <v>2.13394165</v>
      </c>
      <c r="S92" s="86"/>
      <c r="T92" s="188">
        <f>T93+T188</f>
        <v>0.739246</v>
      </c>
      <c r="AT92" s="25" t="s">
        <v>69</v>
      </c>
      <c r="AU92" s="25" t="s">
        <v>273</v>
      </c>
      <c r="BK92" s="189">
        <f>BK93+BK188</f>
        <v>0</v>
      </c>
    </row>
    <row r="93" spans="2:63" s="11" customFormat="1" ht="37.35" customHeight="1">
      <c r="B93" s="190"/>
      <c r="C93" s="191"/>
      <c r="D93" s="192" t="s">
        <v>69</v>
      </c>
      <c r="E93" s="193" t="s">
        <v>312</v>
      </c>
      <c r="F93" s="193" t="s">
        <v>313</v>
      </c>
      <c r="G93" s="191"/>
      <c r="H93" s="191"/>
      <c r="I93" s="194"/>
      <c r="J93" s="195">
        <f>BK93</f>
        <v>0</v>
      </c>
      <c r="K93" s="191"/>
      <c r="L93" s="196"/>
      <c r="M93" s="197"/>
      <c r="N93" s="198"/>
      <c r="O93" s="198"/>
      <c r="P93" s="199">
        <f>P94+P114+P119+P175+P185</f>
        <v>0</v>
      </c>
      <c r="Q93" s="198"/>
      <c r="R93" s="199">
        <f>R94+R114+R119+R175+R185</f>
        <v>1.56084811</v>
      </c>
      <c r="S93" s="198"/>
      <c r="T93" s="200">
        <f>T94+T114+T119+T175+T185</f>
        <v>0.739246</v>
      </c>
      <c r="AR93" s="201" t="s">
        <v>77</v>
      </c>
      <c r="AT93" s="202" t="s">
        <v>69</v>
      </c>
      <c r="AU93" s="202" t="s">
        <v>70</v>
      </c>
      <c r="AY93" s="201" t="s">
        <v>314</v>
      </c>
      <c r="BK93" s="203">
        <f>BK94+BK114+BK119+BK175+BK185</f>
        <v>0</v>
      </c>
    </row>
    <row r="94" spans="2:63" s="11" customFormat="1" ht="19.9" customHeight="1">
      <c r="B94" s="190"/>
      <c r="C94" s="191"/>
      <c r="D94" s="192" t="s">
        <v>69</v>
      </c>
      <c r="E94" s="204" t="s">
        <v>77</v>
      </c>
      <c r="F94" s="204" t="s">
        <v>315</v>
      </c>
      <c r="G94" s="191"/>
      <c r="H94" s="191"/>
      <c r="I94" s="194"/>
      <c r="J94" s="205">
        <f>BK94</f>
        <v>0</v>
      </c>
      <c r="K94" s="191"/>
      <c r="L94" s="196"/>
      <c r="M94" s="197"/>
      <c r="N94" s="198"/>
      <c r="O94" s="198"/>
      <c r="P94" s="199">
        <f>SUM(P95:P113)</f>
        <v>0</v>
      </c>
      <c r="Q94" s="198"/>
      <c r="R94" s="199">
        <f>SUM(R95:R113)</f>
        <v>0</v>
      </c>
      <c r="S94" s="198"/>
      <c r="T94" s="200">
        <f>SUM(T95:T113)</f>
        <v>0</v>
      </c>
      <c r="AR94" s="201" t="s">
        <v>77</v>
      </c>
      <c r="AT94" s="202" t="s">
        <v>69</v>
      </c>
      <c r="AU94" s="202" t="s">
        <v>77</v>
      </c>
      <c r="AY94" s="201" t="s">
        <v>314</v>
      </c>
      <c r="BK94" s="203">
        <f>SUM(BK95:BK113)</f>
        <v>0</v>
      </c>
    </row>
    <row r="95" spans="2:65" s="1" customFormat="1" ht="23.1" customHeight="1">
      <c r="B95" s="42"/>
      <c r="C95" s="206" t="s">
        <v>77</v>
      </c>
      <c r="D95" s="206" t="s">
        <v>316</v>
      </c>
      <c r="E95" s="207" t="s">
        <v>2962</v>
      </c>
      <c r="F95" s="208" t="s">
        <v>2963</v>
      </c>
      <c r="G95" s="209" t="s">
        <v>335</v>
      </c>
      <c r="H95" s="210">
        <v>4.384</v>
      </c>
      <c r="I95" s="211"/>
      <c r="J95" s="212">
        <f>ROUND(I95*H95,2)</f>
        <v>0</v>
      </c>
      <c r="K95" s="208" t="s">
        <v>320</v>
      </c>
      <c r="L95" s="62"/>
      <c r="M95" s="213" t="s">
        <v>21</v>
      </c>
      <c r="N95" s="214" t="s">
        <v>41</v>
      </c>
      <c r="O95" s="43"/>
      <c r="P95" s="215">
        <f>O95*H95</f>
        <v>0</v>
      </c>
      <c r="Q95" s="215">
        <v>0</v>
      </c>
      <c r="R95" s="215">
        <f>Q95*H95</f>
        <v>0</v>
      </c>
      <c r="S95" s="215">
        <v>0</v>
      </c>
      <c r="T95" s="216">
        <f>S95*H95</f>
        <v>0</v>
      </c>
      <c r="AR95" s="25" t="s">
        <v>321</v>
      </c>
      <c r="AT95" s="25" t="s">
        <v>316</v>
      </c>
      <c r="AU95" s="25" t="s">
        <v>79</v>
      </c>
      <c r="AY95" s="25" t="s">
        <v>314</v>
      </c>
      <c r="BE95" s="217">
        <f>IF(N95="základní",J95,0)</f>
        <v>0</v>
      </c>
      <c r="BF95" s="217">
        <f>IF(N95="snížená",J95,0)</f>
        <v>0</v>
      </c>
      <c r="BG95" s="217">
        <f>IF(N95="zákl. přenesená",J95,0)</f>
        <v>0</v>
      </c>
      <c r="BH95" s="217">
        <f>IF(N95="sníž. přenesená",J95,0)</f>
        <v>0</v>
      </c>
      <c r="BI95" s="217">
        <f>IF(N95="nulová",J95,0)</f>
        <v>0</v>
      </c>
      <c r="BJ95" s="25" t="s">
        <v>77</v>
      </c>
      <c r="BK95" s="217">
        <f>ROUND(I95*H95,2)</f>
        <v>0</v>
      </c>
      <c r="BL95" s="25" t="s">
        <v>321</v>
      </c>
      <c r="BM95" s="25" t="s">
        <v>2964</v>
      </c>
    </row>
    <row r="96" spans="2:47" s="1" customFormat="1" ht="40.5">
      <c r="B96" s="42"/>
      <c r="C96" s="64"/>
      <c r="D96" s="218" t="s">
        <v>323</v>
      </c>
      <c r="E96" s="64"/>
      <c r="F96" s="219" t="s">
        <v>2965</v>
      </c>
      <c r="G96" s="64"/>
      <c r="H96" s="64"/>
      <c r="I96" s="175"/>
      <c r="J96" s="64"/>
      <c r="K96" s="64"/>
      <c r="L96" s="62"/>
      <c r="M96" s="220"/>
      <c r="N96" s="43"/>
      <c r="O96" s="43"/>
      <c r="P96" s="43"/>
      <c r="Q96" s="43"/>
      <c r="R96" s="43"/>
      <c r="S96" s="43"/>
      <c r="T96" s="79"/>
      <c r="AT96" s="25" t="s">
        <v>323</v>
      </c>
      <c r="AU96" s="25" t="s">
        <v>79</v>
      </c>
    </row>
    <row r="97" spans="2:51" s="12" customFormat="1" ht="13.5">
      <c r="B97" s="221"/>
      <c r="C97" s="222"/>
      <c r="D97" s="218" t="s">
        <v>325</v>
      </c>
      <c r="E97" s="223" t="s">
        <v>172</v>
      </c>
      <c r="F97" s="224" t="s">
        <v>2966</v>
      </c>
      <c r="G97" s="222"/>
      <c r="H97" s="225">
        <v>4.384</v>
      </c>
      <c r="I97" s="226"/>
      <c r="J97" s="222"/>
      <c r="K97" s="222"/>
      <c r="L97" s="227"/>
      <c r="M97" s="228"/>
      <c r="N97" s="229"/>
      <c r="O97" s="229"/>
      <c r="P97" s="229"/>
      <c r="Q97" s="229"/>
      <c r="R97" s="229"/>
      <c r="S97" s="229"/>
      <c r="T97" s="230"/>
      <c r="AT97" s="231" t="s">
        <v>325</v>
      </c>
      <c r="AU97" s="231" t="s">
        <v>79</v>
      </c>
      <c r="AV97" s="12" t="s">
        <v>79</v>
      </c>
      <c r="AW97" s="12" t="s">
        <v>34</v>
      </c>
      <c r="AX97" s="12" t="s">
        <v>77</v>
      </c>
      <c r="AY97" s="231" t="s">
        <v>314</v>
      </c>
    </row>
    <row r="98" spans="2:65" s="1" customFormat="1" ht="23.1" customHeight="1">
      <c r="B98" s="42"/>
      <c r="C98" s="206" t="s">
        <v>79</v>
      </c>
      <c r="D98" s="206" t="s">
        <v>316</v>
      </c>
      <c r="E98" s="207" t="s">
        <v>2049</v>
      </c>
      <c r="F98" s="208" t="s">
        <v>2050</v>
      </c>
      <c r="G98" s="209" t="s">
        <v>335</v>
      </c>
      <c r="H98" s="210">
        <v>7.322</v>
      </c>
      <c r="I98" s="211"/>
      <c r="J98" s="212">
        <f>ROUND(I98*H98,2)</f>
        <v>0</v>
      </c>
      <c r="K98" s="208" t="s">
        <v>320</v>
      </c>
      <c r="L98" s="62"/>
      <c r="M98" s="213" t="s">
        <v>21</v>
      </c>
      <c r="N98" s="214" t="s">
        <v>41</v>
      </c>
      <c r="O98" s="43"/>
      <c r="P98" s="215">
        <f>O98*H98</f>
        <v>0</v>
      </c>
      <c r="Q98" s="215">
        <v>0</v>
      </c>
      <c r="R98" s="215">
        <f>Q98*H98</f>
        <v>0</v>
      </c>
      <c r="S98" s="215">
        <v>0</v>
      </c>
      <c r="T98" s="216">
        <f>S98*H98</f>
        <v>0</v>
      </c>
      <c r="AR98" s="25" t="s">
        <v>321</v>
      </c>
      <c r="AT98" s="25" t="s">
        <v>316</v>
      </c>
      <c r="AU98" s="25" t="s">
        <v>79</v>
      </c>
      <c r="AY98" s="25" t="s">
        <v>314</v>
      </c>
      <c r="BE98" s="217">
        <f>IF(N98="základní",J98,0)</f>
        <v>0</v>
      </c>
      <c r="BF98" s="217">
        <f>IF(N98="snížená",J98,0)</f>
        <v>0</v>
      </c>
      <c r="BG98" s="217">
        <f>IF(N98="zákl. přenesená",J98,0)</f>
        <v>0</v>
      </c>
      <c r="BH98" s="217">
        <f>IF(N98="sníž. přenesená",J98,0)</f>
        <v>0</v>
      </c>
      <c r="BI98" s="217">
        <f>IF(N98="nulová",J98,0)</f>
        <v>0</v>
      </c>
      <c r="BJ98" s="25" t="s">
        <v>77</v>
      </c>
      <c r="BK98" s="217">
        <f>ROUND(I98*H98,2)</f>
        <v>0</v>
      </c>
      <c r="BL98" s="25" t="s">
        <v>321</v>
      </c>
      <c r="BM98" s="25" t="s">
        <v>2967</v>
      </c>
    </row>
    <row r="99" spans="2:47" s="1" customFormat="1" ht="27">
      <c r="B99" s="42"/>
      <c r="C99" s="64"/>
      <c r="D99" s="218" t="s">
        <v>323</v>
      </c>
      <c r="E99" s="64"/>
      <c r="F99" s="219" t="s">
        <v>2371</v>
      </c>
      <c r="G99" s="64"/>
      <c r="H99" s="64"/>
      <c r="I99" s="175"/>
      <c r="J99" s="64"/>
      <c r="K99" s="64"/>
      <c r="L99" s="62"/>
      <c r="M99" s="220"/>
      <c r="N99" s="43"/>
      <c r="O99" s="43"/>
      <c r="P99" s="43"/>
      <c r="Q99" s="43"/>
      <c r="R99" s="43"/>
      <c r="S99" s="43"/>
      <c r="T99" s="79"/>
      <c r="AT99" s="25" t="s">
        <v>323</v>
      </c>
      <c r="AU99" s="25" t="s">
        <v>79</v>
      </c>
    </row>
    <row r="100" spans="2:51" s="12" customFormat="1" ht="13.5">
      <c r="B100" s="221"/>
      <c r="C100" s="222"/>
      <c r="D100" s="218" t="s">
        <v>325</v>
      </c>
      <c r="E100" s="223" t="s">
        <v>195</v>
      </c>
      <c r="F100" s="224" t="s">
        <v>2968</v>
      </c>
      <c r="G100" s="222"/>
      <c r="H100" s="225">
        <v>7.322</v>
      </c>
      <c r="I100" s="226"/>
      <c r="J100" s="222"/>
      <c r="K100" s="222"/>
      <c r="L100" s="227"/>
      <c r="M100" s="228"/>
      <c r="N100" s="229"/>
      <c r="O100" s="229"/>
      <c r="P100" s="229"/>
      <c r="Q100" s="229"/>
      <c r="R100" s="229"/>
      <c r="S100" s="229"/>
      <c r="T100" s="230"/>
      <c r="AT100" s="231" t="s">
        <v>325</v>
      </c>
      <c r="AU100" s="231" t="s">
        <v>79</v>
      </c>
      <c r="AV100" s="12" t="s">
        <v>79</v>
      </c>
      <c r="AW100" s="12" t="s">
        <v>34</v>
      </c>
      <c r="AX100" s="12" t="s">
        <v>77</v>
      </c>
      <c r="AY100" s="231" t="s">
        <v>314</v>
      </c>
    </row>
    <row r="101" spans="2:65" s="1" customFormat="1" ht="23.1" customHeight="1">
      <c r="B101" s="42"/>
      <c r="C101" s="206" t="s">
        <v>332</v>
      </c>
      <c r="D101" s="206" t="s">
        <v>316</v>
      </c>
      <c r="E101" s="207" t="s">
        <v>2374</v>
      </c>
      <c r="F101" s="208" t="s">
        <v>2375</v>
      </c>
      <c r="G101" s="209" t="s">
        <v>335</v>
      </c>
      <c r="H101" s="210">
        <v>4.384</v>
      </c>
      <c r="I101" s="211"/>
      <c r="J101" s="212">
        <f>ROUND(I101*H101,2)</f>
        <v>0</v>
      </c>
      <c r="K101" s="208" t="s">
        <v>320</v>
      </c>
      <c r="L101" s="62"/>
      <c r="M101" s="213" t="s">
        <v>21</v>
      </c>
      <c r="N101" s="214" t="s">
        <v>41</v>
      </c>
      <c r="O101" s="43"/>
      <c r="P101" s="215">
        <f>O101*H101</f>
        <v>0</v>
      </c>
      <c r="Q101" s="215">
        <v>0</v>
      </c>
      <c r="R101" s="215">
        <f>Q101*H101</f>
        <v>0</v>
      </c>
      <c r="S101" s="215">
        <v>0</v>
      </c>
      <c r="T101" s="216">
        <f>S101*H101</f>
        <v>0</v>
      </c>
      <c r="AR101" s="25" t="s">
        <v>321</v>
      </c>
      <c r="AT101" s="25" t="s">
        <v>316</v>
      </c>
      <c r="AU101" s="25" t="s">
        <v>79</v>
      </c>
      <c r="AY101" s="25" t="s">
        <v>314</v>
      </c>
      <c r="BE101" s="217">
        <f>IF(N101="základní",J101,0)</f>
        <v>0</v>
      </c>
      <c r="BF101" s="217">
        <f>IF(N101="snížená",J101,0)</f>
        <v>0</v>
      </c>
      <c r="BG101" s="217">
        <f>IF(N101="zákl. přenesená",J101,0)</f>
        <v>0</v>
      </c>
      <c r="BH101" s="217">
        <f>IF(N101="sníž. přenesená",J101,0)</f>
        <v>0</v>
      </c>
      <c r="BI101" s="217">
        <f>IF(N101="nulová",J101,0)</f>
        <v>0</v>
      </c>
      <c r="BJ101" s="25" t="s">
        <v>77</v>
      </c>
      <c r="BK101" s="217">
        <f>ROUND(I101*H101,2)</f>
        <v>0</v>
      </c>
      <c r="BL101" s="25" t="s">
        <v>321</v>
      </c>
      <c r="BM101" s="25" t="s">
        <v>2969</v>
      </c>
    </row>
    <row r="102" spans="2:47" s="1" customFormat="1" ht="40.5">
      <c r="B102" s="42"/>
      <c r="C102" s="64"/>
      <c r="D102" s="218" t="s">
        <v>323</v>
      </c>
      <c r="E102" s="64"/>
      <c r="F102" s="219" t="s">
        <v>2377</v>
      </c>
      <c r="G102" s="64"/>
      <c r="H102" s="64"/>
      <c r="I102" s="175"/>
      <c r="J102" s="64"/>
      <c r="K102" s="64"/>
      <c r="L102" s="62"/>
      <c r="M102" s="220"/>
      <c r="N102" s="43"/>
      <c r="O102" s="43"/>
      <c r="P102" s="43"/>
      <c r="Q102" s="43"/>
      <c r="R102" s="43"/>
      <c r="S102" s="43"/>
      <c r="T102" s="79"/>
      <c r="AT102" s="25" t="s">
        <v>323</v>
      </c>
      <c r="AU102" s="25" t="s">
        <v>79</v>
      </c>
    </row>
    <row r="103" spans="2:51" s="12" customFormat="1" ht="13.5">
      <c r="B103" s="221"/>
      <c r="C103" s="222"/>
      <c r="D103" s="218" t="s">
        <v>325</v>
      </c>
      <c r="E103" s="223" t="s">
        <v>21</v>
      </c>
      <c r="F103" s="224" t="s">
        <v>172</v>
      </c>
      <c r="G103" s="222"/>
      <c r="H103" s="225">
        <v>4.384</v>
      </c>
      <c r="I103" s="226"/>
      <c r="J103" s="222"/>
      <c r="K103" s="222"/>
      <c r="L103" s="227"/>
      <c r="M103" s="228"/>
      <c r="N103" s="229"/>
      <c r="O103" s="229"/>
      <c r="P103" s="229"/>
      <c r="Q103" s="229"/>
      <c r="R103" s="229"/>
      <c r="S103" s="229"/>
      <c r="T103" s="230"/>
      <c r="AT103" s="231" t="s">
        <v>325</v>
      </c>
      <c r="AU103" s="231" t="s">
        <v>79</v>
      </c>
      <c r="AV103" s="12" t="s">
        <v>79</v>
      </c>
      <c r="AW103" s="12" t="s">
        <v>34</v>
      </c>
      <c r="AX103" s="12" t="s">
        <v>77</v>
      </c>
      <c r="AY103" s="231" t="s">
        <v>314</v>
      </c>
    </row>
    <row r="104" spans="2:65" s="1" customFormat="1" ht="14.45" customHeight="1">
      <c r="B104" s="42"/>
      <c r="C104" s="206" t="s">
        <v>321</v>
      </c>
      <c r="D104" s="206" t="s">
        <v>316</v>
      </c>
      <c r="E104" s="207" t="s">
        <v>388</v>
      </c>
      <c r="F104" s="208" t="s">
        <v>389</v>
      </c>
      <c r="G104" s="209" t="s">
        <v>335</v>
      </c>
      <c r="H104" s="210">
        <v>4.384</v>
      </c>
      <c r="I104" s="211"/>
      <c r="J104" s="212">
        <f>ROUND(I104*H104,2)</f>
        <v>0</v>
      </c>
      <c r="K104" s="208" t="s">
        <v>320</v>
      </c>
      <c r="L104" s="62"/>
      <c r="M104" s="213" t="s">
        <v>21</v>
      </c>
      <c r="N104" s="214" t="s">
        <v>41</v>
      </c>
      <c r="O104" s="43"/>
      <c r="P104" s="215">
        <f>O104*H104</f>
        <v>0</v>
      </c>
      <c r="Q104" s="215">
        <v>0</v>
      </c>
      <c r="R104" s="215">
        <f>Q104*H104</f>
        <v>0</v>
      </c>
      <c r="S104" s="215">
        <v>0</v>
      </c>
      <c r="T104" s="216">
        <f>S104*H104</f>
        <v>0</v>
      </c>
      <c r="AR104" s="25" t="s">
        <v>321</v>
      </c>
      <c r="AT104" s="25" t="s">
        <v>316</v>
      </c>
      <c r="AU104" s="25" t="s">
        <v>79</v>
      </c>
      <c r="AY104" s="25" t="s">
        <v>314</v>
      </c>
      <c r="BE104" s="217">
        <f>IF(N104="základní",J104,0)</f>
        <v>0</v>
      </c>
      <c r="BF104" s="217">
        <f>IF(N104="snížená",J104,0)</f>
        <v>0</v>
      </c>
      <c r="BG104" s="217">
        <f>IF(N104="zákl. přenesená",J104,0)</f>
        <v>0</v>
      </c>
      <c r="BH104" s="217">
        <f>IF(N104="sníž. přenesená",J104,0)</f>
        <v>0</v>
      </c>
      <c r="BI104" s="217">
        <f>IF(N104="nulová",J104,0)</f>
        <v>0</v>
      </c>
      <c r="BJ104" s="25" t="s">
        <v>77</v>
      </c>
      <c r="BK104" s="217">
        <f>ROUND(I104*H104,2)</f>
        <v>0</v>
      </c>
      <c r="BL104" s="25" t="s">
        <v>321</v>
      </c>
      <c r="BM104" s="25" t="s">
        <v>2970</v>
      </c>
    </row>
    <row r="105" spans="2:47" s="1" customFormat="1" ht="13.5">
      <c r="B105" s="42"/>
      <c r="C105" s="64"/>
      <c r="D105" s="218" t="s">
        <v>323</v>
      </c>
      <c r="E105" s="64"/>
      <c r="F105" s="219" t="s">
        <v>389</v>
      </c>
      <c r="G105" s="64"/>
      <c r="H105" s="64"/>
      <c r="I105" s="175"/>
      <c r="J105" s="64"/>
      <c r="K105" s="64"/>
      <c r="L105" s="62"/>
      <c r="M105" s="220"/>
      <c r="N105" s="43"/>
      <c r="O105" s="43"/>
      <c r="P105" s="43"/>
      <c r="Q105" s="43"/>
      <c r="R105" s="43"/>
      <c r="S105" s="43"/>
      <c r="T105" s="79"/>
      <c r="AT105" s="25" t="s">
        <v>323</v>
      </c>
      <c r="AU105" s="25" t="s">
        <v>79</v>
      </c>
    </row>
    <row r="106" spans="2:51" s="12" customFormat="1" ht="13.5">
      <c r="B106" s="221"/>
      <c r="C106" s="222"/>
      <c r="D106" s="218" t="s">
        <v>325</v>
      </c>
      <c r="E106" s="223" t="s">
        <v>21</v>
      </c>
      <c r="F106" s="224" t="s">
        <v>172</v>
      </c>
      <c r="G106" s="222"/>
      <c r="H106" s="225">
        <v>4.384</v>
      </c>
      <c r="I106" s="226"/>
      <c r="J106" s="222"/>
      <c r="K106" s="222"/>
      <c r="L106" s="227"/>
      <c r="M106" s="228"/>
      <c r="N106" s="229"/>
      <c r="O106" s="229"/>
      <c r="P106" s="229"/>
      <c r="Q106" s="229"/>
      <c r="R106" s="229"/>
      <c r="S106" s="229"/>
      <c r="T106" s="230"/>
      <c r="AT106" s="231" t="s">
        <v>325</v>
      </c>
      <c r="AU106" s="231" t="s">
        <v>79</v>
      </c>
      <c r="AV106" s="12" t="s">
        <v>79</v>
      </c>
      <c r="AW106" s="12" t="s">
        <v>34</v>
      </c>
      <c r="AX106" s="12" t="s">
        <v>77</v>
      </c>
      <c r="AY106" s="231" t="s">
        <v>314</v>
      </c>
    </row>
    <row r="107" spans="2:65" s="1" customFormat="1" ht="23.1" customHeight="1">
      <c r="B107" s="42"/>
      <c r="C107" s="206" t="s">
        <v>346</v>
      </c>
      <c r="D107" s="206" t="s">
        <v>316</v>
      </c>
      <c r="E107" s="207" t="s">
        <v>399</v>
      </c>
      <c r="F107" s="208" t="s">
        <v>1548</v>
      </c>
      <c r="G107" s="209" t="s">
        <v>335</v>
      </c>
      <c r="H107" s="210">
        <v>7.322</v>
      </c>
      <c r="I107" s="211"/>
      <c r="J107" s="212">
        <f>ROUND(I107*H107,2)</f>
        <v>0</v>
      </c>
      <c r="K107" s="208" t="s">
        <v>320</v>
      </c>
      <c r="L107" s="62"/>
      <c r="M107" s="213" t="s">
        <v>21</v>
      </c>
      <c r="N107" s="214" t="s">
        <v>41</v>
      </c>
      <c r="O107" s="43"/>
      <c r="P107" s="215">
        <f>O107*H107</f>
        <v>0</v>
      </c>
      <c r="Q107" s="215">
        <v>0</v>
      </c>
      <c r="R107" s="215">
        <f>Q107*H107</f>
        <v>0</v>
      </c>
      <c r="S107" s="215">
        <v>0</v>
      </c>
      <c r="T107" s="216">
        <f>S107*H107</f>
        <v>0</v>
      </c>
      <c r="AR107" s="25" t="s">
        <v>321</v>
      </c>
      <c r="AT107" s="25" t="s">
        <v>316</v>
      </c>
      <c r="AU107" s="25" t="s">
        <v>79</v>
      </c>
      <c r="AY107" s="25" t="s">
        <v>314</v>
      </c>
      <c r="BE107" s="217">
        <f>IF(N107="základní",J107,0)</f>
        <v>0</v>
      </c>
      <c r="BF107" s="217">
        <f>IF(N107="snížená",J107,0)</f>
        <v>0</v>
      </c>
      <c r="BG107" s="217">
        <f>IF(N107="zákl. přenesená",J107,0)</f>
        <v>0</v>
      </c>
      <c r="BH107" s="217">
        <f>IF(N107="sníž. přenesená",J107,0)</f>
        <v>0</v>
      </c>
      <c r="BI107" s="217">
        <f>IF(N107="nulová",J107,0)</f>
        <v>0</v>
      </c>
      <c r="BJ107" s="25" t="s">
        <v>77</v>
      </c>
      <c r="BK107" s="217">
        <f>ROUND(I107*H107,2)</f>
        <v>0</v>
      </c>
      <c r="BL107" s="25" t="s">
        <v>321</v>
      </c>
      <c r="BM107" s="25" t="s">
        <v>2971</v>
      </c>
    </row>
    <row r="108" spans="2:47" s="1" customFormat="1" ht="27">
      <c r="B108" s="42"/>
      <c r="C108" s="64"/>
      <c r="D108" s="218" t="s">
        <v>323</v>
      </c>
      <c r="E108" s="64"/>
      <c r="F108" s="219" t="s">
        <v>402</v>
      </c>
      <c r="G108" s="64"/>
      <c r="H108" s="64"/>
      <c r="I108" s="175"/>
      <c r="J108" s="64"/>
      <c r="K108" s="64"/>
      <c r="L108" s="62"/>
      <c r="M108" s="220"/>
      <c r="N108" s="43"/>
      <c r="O108" s="43"/>
      <c r="P108" s="43"/>
      <c r="Q108" s="43"/>
      <c r="R108" s="43"/>
      <c r="S108" s="43"/>
      <c r="T108" s="79"/>
      <c r="AT108" s="25" t="s">
        <v>323</v>
      </c>
      <c r="AU108" s="25" t="s">
        <v>79</v>
      </c>
    </row>
    <row r="109" spans="2:51" s="12" customFormat="1" ht="13.5">
      <c r="B109" s="221"/>
      <c r="C109" s="222"/>
      <c r="D109" s="218" t="s">
        <v>325</v>
      </c>
      <c r="E109" s="223" t="s">
        <v>21</v>
      </c>
      <c r="F109" s="224" t="s">
        <v>195</v>
      </c>
      <c r="G109" s="222"/>
      <c r="H109" s="225">
        <v>7.322</v>
      </c>
      <c r="I109" s="226"/>
      <c r="J109" s="222"/>
      <c r="K109" s="222"/>
      <c r="L109" s="227"/>
      <c r="M109" s="228"/>
      <c r="N109" s="229"/>
      <c r="O109" s="229"/>
      <c r="P109" s="229"/>
      <c r="Q109" s="229"/>
      <c r="R109" s="229"/>
      <c r="S109" s="229"/>
      <c r="T109" s="230"/>
      <c r="AT109" s="231" t="s">
        <v>325</v>
      </c>
      <c r="AU109" s="231" t="s">
        <v>79</v>
      </c>
      <c r="AV109" s="12" t="s">
        <v>79</v>
      </c>
      <c r="AW109" s="12" t="s">
        <v>34</v>
      </c>
      <c r="AX109" s="12" t="s">
        <v>77</v>
      </c>
      <c r="AY109" s="231" t="s">
        <v>314</v>
      </c>
    </row>
    <row r="110" spans="2:65" s="1" customFormat="1" ht="23.1" customHeight="1">
      <c r="B110" s="42"/>
      <c r="C110" s="206" t="s">
        <v>355</v>
      </c>
      <c r="D110" s="206" t="s">
        <v>316</v>
      </c>
      <c r="E110" s="207" t="s">
        <v>2972</v>
      </c>
      <c r="F110" s="208" t="s">
        <v>2973</v>
      </c>
      <c r="G110" s="209" t="s">
        <v>349</v>
      </c>
      <c r="H110" s="210">
        <v>30.456</v>
      </c>
      <c r="I110" s="211"/>
      <c r="J110" s="212">
        <f>ROUND(I110*H110,2)</f>
        <v>0</v>
      </c>
      <c r="K110" s="208" t="s">
        <v>320</v>
      </c>
      <c r="L110" s="62"/>
      <c r="M110" s="213" t="s">
        <v>21</v>
      </c>
      <c r="N110" s="214" t="s">
        <v>41</v>
      </c>
      <c r="O110" s="43"/>
      <c r="P110" s="215">
        <f>O110*H110</f>
        <v>0</v>
      </c>
      <c r="Q110" s="215">
        <v>0</v>
      </c>
      <c r="R110" s="215">
        <f>Q110*H110</f>
        <v>0</v>
      </c>
      <c r="S110" s="215">
        <v>0</v>
      </c>
      <c r="T110" s="216">
        <f>S110*H110</f>
        <v>0</v>
      </c>
      <c r="AR110" s="25" t="s">
        <v>321</v>
      </c>
      <c r="AT110" s="25" t="s">
        <v>316</v>
      </c>
      <c r="AU110" s="25" t="s">
        <v>79</v>
      </c>
      <c r="AY110" s="25" t="s">
        <v>314</v>
      </c>
      <c r="BE110" s="217">
        <f>IF(N110="základní",J110,0)</f>
        <v>0</v>
      </c>
      <c r="BF110" s="217">
        <f>IF(N110="snížená",J110,0)</f>
        <v>0</v>
      </c>
      <c r="BG110" s="217">
        <f>IF(N110="zákl. přenesená",J110,0)</f>
        <v>0</v>
      </c>
      <c r="BH110" s="217">
        <f>IF(N110="sníž. přenesená",J110,0)</f>
        <v>0</v>
      </c>
      <c r="BI110" s="217">
        <f>IF(N110="nulová",J110,0)</f>
        <v>0</v>
      </c>
      <c r="BJ110" s="25" t="s">
        <v>77</v>
      </c>
      <c r="BK110" s="217">
        <f>ROUND(I110*H110,2)</f>
        <v>0</v>
      </c>
      <c r="BL110" s="25" t="s">
        <v>321</v>
      </c>
      <c r="BM110" s="25" t="s">
        <v>2974</v>
      </c>
    </row>
    <row r="111" spans="2:47" s="1" customFormat="1" ht="27">
      <c r="B111" s="42"/>
      <c r="C111" s="64"/>
      <c r="D111" s="218" t="s">
        <v>323</v>
      </c>
      <c r="E111" s="64"/>
      <c r="F111" s="219" t="s">
        <v>2975</v>
      </c>
      <c r="G111" s="64"/>
      <c r="H111" s="64"/>
      <c r="I111" s="175"/>
      <c r="J111" s="64"/>
      <c r="K111" s="64"/>
      <c r="L111" s="62"/>
      <c r="M111" s="220"/>
      <c r="N111" s="43"/>
      <c r="O111" s="43"/>
      <c r="P111" s="43"/>
      <c r="Q111" s="43"/>
      <c r="R111" s="43"/>
      <c r="S111" s="43"/>
      <c r="T111" s="79"/>
      <c r="AT111" s="25" t="s">
        <v>323</v>
      </c>
      <c r="AU111" s="25" t="s">
        <v>79</v>
      </c>
    </row>
    <row r="112" spans="2:47" s="1" customFormat="1" ht="40.5">
      <c r="B112" s="42"/>
      <c r="C112" s="64"/>
      <c r="D112" s="218" t="s">
        <v>830</v>
      </c>
      <c r="E112" s="64"/>
      <c r="F112" s="274" t="s">
        <v>2976</v>
      </c>
      <c r="G112" s="64"/>
      <c r="H112" s="64"/>
      <c r="I112" s="175"/>
      <c r="J112" s="64"/>
      <c r="K112" s="64"/>
      <c r="L112" s="62"/>
      <c r="M112" s="220"/>
      <c r="N112" s="43"/>
      <c r="O112" s="43"/>
      <c r="P112" s="43"/>
      <c r="Q112" s="43"/>
      <c r="R112" s="43"/>
      <c r="S112" s="43"/>
      <c r="T112" s="79"/>
      <c r="AT112" s="25" t="s">
        <v>830</v>
      </c>
      <c r="AU112" s="25" t="s">
        <v>79</v>
      </c>
    </row>
    <row r="113" spans="2:51" s="12" customFormat="1" ht="13.5">
      <c r="B113" s="221"/>
      <c r="C113" s="222"/>
      <c r="D113" s="218" t="s">
        <v>325</v>
      </c>
      <c r="E113" s="223" t="s">
        <v>255</v>
      </c>
      <c r="F113" s="224" t="s">
        <v>2977</v>
      </c>
      <c r="G113" s="222"/>
      <c r="H113" s="225">
        <v>30.456</v>
      </c>
      <c r="I113" s="226"/>
      <c r="J113" s="222"/>
      <c r="K113" s="222"/>
      <c r="L113" s="227"/>
      <c r="M113" s="228"/>
      <c r="N113" s="229"/>
      <c r="O113" s="229"/>
      <c r="P113" s="229"/>
      <c r="Q113" s="229"/>
      <c r="R113" s="229"/>
      <c r="S113" s="229"/>
      <c r="T113" s="230"/>
      <c r="AT113" s="231" t="s">
        <v>325</v>
      </c>
      <c r="AU113" s="231" t="s">
        <v>79</v>
      </c>
      <c r="AV113" s="12" t="s">
        <v>79</v>
      </c>
      <c r="AW113" s="12" t="s">
        <v>34</v>
      </c>
      <c r="AX113" s="12" t="s">
        <v>77</v>
      </c>
      <c r="AY113" s="231" t="s">
        <v>314</v>
      </c>
    </row>
    <row r="114" spans="2:63" s="11" customFormat="1" ht="29.85" customHeight="1">
      <c r="B114" s="190"/>
      <c r="C114" s="191"/>
      <c r="D114" s="192" t="s">
        <v>69</v>
      </c>
      <c r="E114" s="204" t="s">
        <v>365</v>
      </c>
      <c r="F114" s="204" t="s">
        <v>793</v>
      </c>
      <c r="G114" s="191"/>
      <c r="H114" s="191"/>
      <c r="I114" s="194"/>
      <c r="J114" s="205">
        <f>BK114</f>
        <v>0</v>
      </c>
      <c r="K114" s="191"/>
      <c r="L114" s="196"/>
      <c r="M114" s="197"/>
      <c r="N114" s="198"/>
      <c r="O114" s="198"/>
      <c r="P114" s="199">
        <f>SUM(P115:P118)</f>
        <v>0</v>
      </c>
      <c r="Q114" s="198"/>
      <c r="R114" s="199">
        <f>SUM(R115:R118)</f>
        <v>0.8416</v>
      </c>
      <c r="S114" s="198"/>
      <c r="T114" s="200">
        <f>SUM(T115:T118)</f>
        <v>0.1</v>
      </c>
      <c r="AR114" s="201" t="s">
        <v>77</v>
      </c>
      <c r="AT114" s="202" t="s">
        <v>69</v>
      </c>
      <c r="AU114" s="202" t="s">
        <v>77</v>
      </c>
      <c r="AY114" s="201" t="s">
        <v>314</v>
      </c>
      <c r="BK114" s="203">
        <f>SUM(BK115:BK118)</f>
        <v>0</v>
      </c>
    </row>
    <row r="115" spans="2:65" s="1" customFormat="1" ht="23.1" customHeight="1">
      <c r="B115" s="42"/>
      <c r="C115" s="206" t="s">
        <v>360</v>
      </c>
      <c r="D115" s="206" t="s">
        <v>316</v>
      </c>
      <c r="E115" s="207" t="s">
        <v>2978</v>
      </c>
      <c r="F115" s="208" t="s">
        <v>2979</v>
      </c>
      <c r="G115" s="209" t="s">
        <v>490</v>
      </c>
      <c r="H115" s="210">
        <v>2</v>
      </c>
      <c r="I115" s="211"/>
      <c r="J115" s="212">
        <f>ROUND(I115*H115,2)</f>
        <v>0</v>
      </c>
      <c r="K115" s="208" t="s">
        <v>320</v>
      </c>
      <c r="L115" s="62"/>
      <c r="M115" s="213" t="s">
        <v>21</v>
      </c>
      <c r="N115" s="214" t="s">
        <v>41</v>
      </c>
      <c r="O115" s="43"/>
      <c r="P115" s="215">
        <f>O115*H115</f>
        <v>0</v>
      </c>
      <c r="Q115" s="215">
        <v>0</v>
      </c>
      <c r="R115" s="215">
        <f>Q115*H115</f>
        <v>0</v>
      </c>
      <c r="S115" s="215">
        <v>0.05</v>
      </c>
      <c r="T115" s="216">
        <f>S115*H115</f>
        <v>0.1</v>
      </c>
      <c r="AR115" s="25" t="s">
        <v>321</v>
      </c>
      <c r="AT115" s="25" t="s">
        <v>316</v>
      </c>
      <c r="AU115" s="25" t="s">
        <v>79</v>
      </c>
      <c r="AY115" s="25" t="s">
        <v>314</v>
      </c>
      <c r="BE115" s="217">
        <f>IF(N115="základní",J115,0)</f>
        <v>0</v>
      </c>
      <c r="BF115" s="217">
        <f>IF(N115="snížená",J115,0)</f>
        <v>0</v>
      </c>
      <c r="BG115" s="217">
        <f>IF(N115="zákl. přenesená",J115,0)</f>
        <v>0</v>
      </c>
      <c r="BH115" s="217">
        <f>IF(N115="sníž. přenesená",J115,0)</f>
        <v>0</v>
      </c>
      <c r="BI115" s="217">
        <f>IF(N115="nulová",J115,0)</f>
        <v>0</v>
      </c>
      <c r="BJ115" s="25" t="s">
        <v>77</v>
      </c>
      <c r="BK115" s="217">
        <f>ROUND(I115*H115,2)</f>
        <v>0</v>
      </c>
      <c r="BL115" s="25" t="s">
        <v>321</v>
      </c>
      <c r="BM115" s="25" t="s">
        <v>2980</v>
      </c>
    </row>
    <row r="116" spans="2:47" s="1" customFormat="1" ht="27">
      <c r="B116" s="42"/>
      <c r="C116" s="64"/>
      <c r="D116" s="218" t="s">
        <v>323</v>
      </c>
      <c r="E116" s="64"/>
      <c r="F116" s="219" t="s">
        <v>2981</v>
      </c>
      <c r="G116" s="64"/>
      <c r="H116" s="64"/>
      <c r="I116" s="175"/>
      <c r="J116" s="64"/>
      <c r="K116" s="64"/>
      <c r="L116" s="62"/>
      <c r="M116" s="220"/>
      <c r="N116" s="43"/>
      <c r="O116" s="43"/>
      <c r="P116" s="43"/>
      <c r="Q116" s="43"/>
      <c r="R116" s="43"/>
      <c r="S116" s="43"/>
      <c r="T116" s="79"/>
      <c r="AT116" s="25" t="s">
        <v>323</v>
      </c>
      <c r="AU116" s="25" t="s">
        <v>79</v>
      </c>
    </row>
    <row r="117" spans="2:65" s="1" customFormat="1" ht="23.1" customHeight="1">
      <c r="B117" s="42"/>
      <c r="C117" s="206" t="s">
        <v>365</v>
      </c>
      <c r="D117" s="206" t="s">
        <v>316</v>
      </c>
      <c r="E117" s="207" t="s">
        <v>2982</v>
      </c>
      <c r="F117" s="208" t="s">
        <v>2983</v>
      </c>
      <c r="G117" s="209" t="s">
        <v>490</v>
      </c>
      <c r="H117" s="210">
        <v>2</v>
      </c>
      <c r="I117" s="211"/>
      <c r="J117" s="212">
        <f>ROUND(I117*H117,2)</f>
        <v>0</v>
      </c>
      <c r="K117" s="208" t="s">
        <v>21</v>
      </c>
      <c r="L117" s="62"/>
      <c r="M117" s="213" t="s">
        <v>21</v>
      </c>
      <c r="N117" s="214" t="s">
        <v>41</v>
      </c>
      <c r="O117" s="43"/>
      <c r="P117" s="215">
        <f>O117*H117</f>
        <v>0</v>
      </c>
      <c r="Q117" s="215">
        <v>0.4208</v>
      </c>
      <c r="R117" s="215">
        <f>Q117*H117</f>
        <v>0.8416</v>
      </c>
      <c r="S117" s="215">
        <v>0</v>
      </c>
      <c r="T117" s="216">
        <f>S117*H117</f>
        <v>0</v>
      </c>
      <c r="AR117" s="25" t="s">
        <v>321</v>
      </c>
      <c r="AT117" s="25" t="s">
        <v>316</v>
      </c>
      <c r="AU117" s="25" t="s">
        <v>79</v>
      </c>
      <c r="AY117" s="25" t="s">
        <v>314</v>
      </c>
      <c r="BE117" s="217">
        <f>IF(N117="základní",J117,0)</f>
        <v>0</v>
      </c>
      <c r="BF117" s="217">
        <f>IF(N117="snížená",J117,0)</f>
        <v>0</v>
      </c>
      <c r="BG117" s="217">
        <f>IF(N117="zákl. přenesená",J117,0)</f>
        <v>0</v>
      </c>
      <c r="BH117" s="217">
        <f>IF(N117="sníž. přenesená",J117,0)</f>
        <v>0</v>
      </c>
      <c r="BI117" s="217">
        <f>IF(N117="nulová",J117,0)</f>
        <v>0</v>
      </c>
      <c r="BJ117" s="25" t="s">
        <v>77</v>
      </c>
      <c r="BK117" s="217">
        <f>ROUND(I117*H117,2)</f>
        <v>0</v>
      </c>
      <c r="BL117" s="25" t="s">
        <v>321</v>
      </c>
      <c r="BM117" s="25" t="s">
        <v>2984</v>
      </c>
    </row>
    <row r="118" spans="2:47" s="1" customFormat="1" ht="13.5">
      <c r="B118" s="42"/>
      <c r="C118" s="64"/>
      <c r="D118" s="218" t="s">
        <v>323</v>
      </c>
      <c r="E118" s="64"/>
      <c r="F118" s="219" t="s">
        <v>2983</v>
      </c>
      <c r="G118" s="64"/>
      <c r="H118" s="64"/>
      <c r="I118" s="175"/>
      <c r="J118" s="64"/>
      <c r="K118" s="64"/>
      <c r="L118" s="62"/>
      <c r="M118" s="220"/>
      <c r="N118" s="43"/>
      <c r="O118" s="43"/>
      <c r="P118" s="43"/>
      <c r="Q118" s="43"/>
      <c r="R118" s="43"/>
      <c r="S118" s="43"/>
      <c r="T118" s="79"/>
      <c r="AT118" s="25" t="s">
        <v>323</v>
      </c>
      <c r="AU118" s="25" t="s">
        <v>79</v>
      </c>
    </row>
    <row r="119" spans="2:63" s="11" customFormat="1" ht="29.85" customHeight="1">
      <c r="B119" s="190"/>
      <c r="C119" s="191"/>
      <c r="D119" s="192" t="s">
        <v>69</v>
      </c>
      <c r="E119" s="204" t="s">
        <v>370</v>
      </c>
      <c r="F119" s="204" t="s">
        <v>805</v>
      </c>
      <c r="G119" s="191"/>
      <c r="H119" s="191"/>
      <c r="I119" s="194"/>
      <c r="J119" s="205">
        <f>BK119</f>
        <v>0</v>
      </c>
      <c r="K119" s="191"/>
      <c r="L119" s="196"/>
      <c r="M119" s="197"/>
      <c r="N119" s="198"/>
      <c r="O119" s="198"/>
      <c r="P119" s="199">
        <f>SUM(P120:P174)</f>
        <v>0</v>
      </c>
      <c r="Q119" s="198"/>
      <c r="R119" s="199">
        <f>SUM(R120:R174)</f>
        <v>0.71924811</v>
      </c>
      <c r="S119" s="198"/>
      <c r="T119" s="200">
        <f>SUM(T120:T174)</f>
        <v>0.639246</v>
      </c>
      <c r="AR119" s="201" t="s">
        <v>77</v>
      </c>
      <c r="AT119" s="202" t="s">
        <v>69</v>
      </c>
      <c r="AU119" s="202" t="s">
        <v>77</v>
      </c>
      <c r="AY119" s="201" t="s">
        <v>314</v>
      </c>
      <c r="BK119" s="203">
        <f>SUM(BK120:BK174)</f>
        <v>0</v>
      </c>
    </row>
    <row r="120" spans="2:65" s="1" customFormat="1" ht="23.1" customHeight="1">
      <c r="B120" s="42"/>
      <c r="C120" s="206" t="s">
        <v>370</v>
      </c>
      <c r="D120" s="206" t="s">
        <v>316</v>
      </c>
      <c r="E120" s="207" t="s">
        <v>2985</v>
      </c>
      <c r="F120" s="208" t="s">
        <v>2986</v>
      </c>
      <c r="G120" s="209" t="s">
        <v>349</v>
      </c>
      <c r="H120" s="210">
        <v>30.456</v>
      </c>
      <c r="I120" s="211"/>
      <c r="J120" s="212">
        <f>ROUND(I120*H120,2)</f>
        <v>0</v>
      </c>
      <c r="K120" s="208" t="s">
        <v>320</v>
      </c>
      <c r="L120" s="62"/>
      <c r="M120" s="213" t="s">
        <v>21</v>
      </c>
      <c r="N120" s="214" t="s">
        <v>41</v>
      </c>
      <c r="O120" s="43"/>
      <c r="P120" s="215">
        <f>O120*H120</f>
        <v>0</v>
      </c>
      <c r="Q120" s="215">
        <v>0.00036</v>
      </c>
      <c r="R120" s="215">
        <f>Q120*H120</f>
        <v>0.01096416</v>
      </c>
      <c r="S120" s="215">
        <v>0</v>
      </c>
      <c r="T120" s="216">
        <f>S120*H120</f>
        <v>0</v>
      </c>
      <c r="AR120" s="25" t="s">
        <v>321</v>
      </c>
      <c r="AT120" s="25" t="s">
        <v>316</v>
      </c>
      <c r="AU120" s="25" t="s">
        <v>79</v>
      </c>
      <c r="AY120" s="25" t="s">
        <v>314</v>
      </c>
      <c r="BE120" s="217">
        <f>IF(N120="základní",J120,0)</f>
        <v>0</v>
      </c>
      <c r="BF120" s="217">
        <f>IF(N120="snížená",J120,0)</f>
        <v>0</v>
      </c>
      <c r="BG120" s="217">
        <f>IF(N120="zákl. přenesená",J120,0)</f>
        <v>0</v>
      </c>
      <c r="BH120" s="217">
        <f>IF(N120="sníž. přenesená",J120,0)</f>
        <v>0</v>
      </c>
      <c r="BI120" s="217">
        <f>IF(N120="nulová",J120,0)</f>
        <v>0</v>
      </c>
      <c r="BJ120" s="25" t="s">
        <v>77</v>
      </c>
      <c r="BK120" s="217">
        <f>ROUND(I120*H120,2)</f>
        <v>0</v>
      </c>
      <c r="BL120" s="25" t="s">
        <v>321</v>
      </c>
      <c r="BM120" s="25" t="s">
        <v>2987</v>
      </c>
    </row>
    <row r="121" spans="2:47" s="1" customFormat="1" ht="27">
      <c r="B121" s="42"/>
      <c r="C121" s="64"/>
      <c r="D121" s="218" t="s">
        <v>323</v>
      </c>
      <c r="E121" s="64"/>
      <c r="F121" s="219" t="s">
        <v>2988</v>
      </c>
      <c r="G121" s="64"/>
      <c r="H121" s="64"/>
      <c r="I121" s="175"/>
      <c r="J121" s="64"/>
      <c r="K121" s="64"/>
      <c r="L121" s="62"/>
      <c r="M121" s="220"/>
      <c r="N121" s="43"/>
      <c r="O121" s="43"/>
      <c r="P121" s="43"/>
      <c r="Q121" s="43"/>
      <c r="R121" s="43"/>
      <c r="S121" s="43"/>
      <c r="T121" s="79"/>
      <c r="AT121" s="25" t="s">
        <v>323</v>
      </c>
      <c r="AU121" s="25" t="s">
        <v>79</v>
      </c>
    </row>
    <row r="122" spans="2:51" s="12" customFormat="1" ht="13.5">
      <c r="B122" s="221"/>
      <c r="C122" s="222"/>
      <c r="D122" s="218" t="s">
        <v>325</v>
      </c>
      <c r="E122" s="223" t="s">
        <v>21</v>
      </c>
      <c r="F122" s="224" t="s">
        <v>255</v>
      </c>
      <c r="G122" s="222"/>
      <c r="H122" s="225">
        <v>30.456</v>
      </c>
      <c r="I122" s="226"/>
      <c r="J122" s="222"/>
      <c r="K122" s="222"/>
      <c r="L122" s="227"/>
      <c r="M122" s="228"/>
      <c r="N122" s="229"/>
      <c r="O122" s="229"/>
      <c r="P122" s="229"/>
      <c r="Q122" s="229"/>
      <c r="R122" s="229"/>
      <c r="S122" s="229"/>
      <c r="T122" s="230"/>
      <c r="AT122" s="231" t="s">
        <v>325</v>
      </c>
      <c r="AU122" s="231" t="s">
        <v>79</v>
      </c>
      <c r="AV122" s="12" t="s">
        <v>79</v>
      </c>
      <c r="AW122" s="12" t="s">
        <v>34</v>
      </c>
      <c r="AX122" s="12" t="s">
        <v>77</v>
      </c>
      <c r="AY122" s="231" t="s">
        <v>314</v>
      </c>
    </row>
    <row r="123" spans="2:65" s="1" customFormat="1" ht="23.1" customHeight="1">
      <c r="B123" s="42"/>
      <c r="C123" s="206" t="s">
        <v>376</v>
      </c>
      <c r="D123" s="206" t="s">
        <v>316</v>
      </c>
      <c r="E123" s="207" t="s">
        <v>2989</v>
      </c>
      <c r="F123" s="208" t="s">
        <v>2990</v>
      </c>
      <c r="G123" s="209" t="s">
        <v>349</v>
      </c>
      <c r="H123" s="210">
        <v>18.252</v>
      </c>
      <c r="I123" s="211"/>
      <c r="J123" s="212">
        <f>ROUND(I123*H123,2)</f>
        <v>0</v>
      </c>
      <c r="K123" s="208" t="s">
        <v>320</v>
      </c>
      <c r="L123" s="62"/>
      <c r="M123" s="213" t="s">
        <v>21</v>
      </c>
      <c r="N123" s="214" t="s">
        <v>41</v>
      </c>
      <c r="O123" s="43"/>
      <c r="P123" s="215">
        <f>O123*H123</f>
        <v>0</v>
      </c>
      <c r="Q123" s="215">
        <v>1E-05</v>
      </c>
      <c r="R123" s="215">
        <f>Q123*H123</f>
        <v>0.00018252</v>
      </c>
      <c r="S123" s="215">
        <v>0</v>
      </c>
      <c r="T123" s="216">
        <f>S123*H123</f>
        <v>0</v>
      </c>
      <c r="AR123" s="25" t="s">
        <v>321</v>
      </c>
      <c r="AT123" s="25" t="s">
        <v>316</v>
      </c>
      <c r="AU123" s="25" t="s">
        <v>79</v>
      </c>
      <c r="AY123" s="25" t="s">
        <v>314</v>
      </c>
      <c r="BE123" s="217">
        <f>IF(N123="základní",J123,0)</f>
        <v>0</v>
      </c>
      <c r="BF123" s="217">
        <f>IF(N123="snížená",J123,0)</f>
        <v>0</v>
      </c>
      <c r="BG123" s="217">
        <f>IF(N123="zákl. přenesená",J123,0)</f>
        <v>0</v>
      </c>
      <c r="BH123" s="217">
        <f>IF(N123="sníž. přenesená",J123,0)</f>
        <v>0</v>
      </c>
      <c r="BI123" s="217">
        <f>IF(N123="nulová",J123,0)</f>
        <v>0</v>
      </c>
      <c r="BJ123" s="25" t="s">
        <v>77</v>
      </c>
      <c r="BK123" s="217">
        <f>ROUND(I123*H123,2)</f>
        <v>0</v>
      </c>
      <c r="BL123" s="25" t="s">
        <v>321</v>
      </c>
      <c r="BM123" s="25" t="s">
        <v>2991</v>
      </c>
    </row>
    <row r="124" spans="2:47" s="1" customFormat="1" ht="27">
      <c r="B124" s="42"/>
      <c r="C124" s="64"/>
      <c r="D124" s="218" t="s">
        <v>323</v>
      </c>
      <c r="E124" s="64"/>
      <c r="F124" s="219" t="s">
        <v>2992</v>
      </c>
      <c r="G124" s="64"/>
      <c r="H124" s="64"/>
      <c r="I124" s="175"/>
      <c r="J124" s="64"/>
      <c r="K124" s="64"/>
      <c r="L124" s="62"/>
      <c r="M124" s="220"/>
      <c r="N124" s="43"/>
      <c r="O124" s="43"/>
      <c r="P124" s="43"/>
      <c r="Q124" s="43"/>
      <c r="R124" s="43"/>
      <c r="S124" s="43"/>
      <c r="T124" s="79"/>
      <c r="AT124" s="25" t="s">
        <v>323</v>
      </c>
      <c r="AU124" s="25" t="s">
        <v>79</v>
      </c>
    </row>
    <row r="125" spans="2:51" s="12" customFormat="1" ht="13.5">
      <c r="B125" s="221"/>
      <c r="C125" s="222"/>
      <c r="D125" s="218" t="s">
        <v>325</v>
      </c>
      <c r="E125" s="223" t="s">
        <v>21</v>
      </c>
      <c r="F125" s="224" t="s">
        <v>2993</v>
      </c>
      <c r="G125" s="222"/>
      <c r="H125" s="225">
        <v>18.252</v>
      </c>
      <c r="I125" s="226"/>
      <c r="J125" s="222"/>
      <c r="K125" s="222"/>
      <c r="L125" s="227"/>
      <c r="M125" s="228"/>
      <c r="N125" s="229"/>
      <c r="O125" s="229"/>
      <c r="P125" s="229"/>
      <c r="Q125" s="229"/>
      <c r="R125" s="229"/>
      <c r="S125" s="229"/>
      <c r="T125" s="230"/>
      <c r="AT125" s="231" t="s">
        <v>325</v>
      </c>
      <c r="AU125" s="231" t="s">
        <v>79</v>
      </c>
      <c r="AV125" s="12" t="s">
        <v>79</v>
      </c>
      <c r="AW125" s="12" t="s">
        <v>34</v>
      </c>
      <c r="AX125" s="12" t="s">
        <v>77</v>
      </c>
      <c r="AY125" s="231" t="s">
        <v>314</v>
      </c>
    </row>
    <row r="126" spans="2:65" s="1" customFormat="1" ht="14.45" customHeight="1">
      <c r="B126" s="42"/>
      <c r="C126" s="206" t="s">
        <v>382</v>
      </c>
      <c r="D126" s="206" t="s">
        <v>316</v>
      </c>
      <c r="E126" s="207" t="s">
        <v>2994</v>
      </c>
      <c r="F126" s="208" t="s">
        <v>2995</v>
      </c>
      <c r="G126" s="209" t="s">
        <v>490</v>
      </c>
      <c r="H126" s="210">
        <v>2</v>
      </c>
      <c r="I126" s="211"/>
      <c r="J126" s="212">
        <f>ROUND(I126*H126,2)</f>
        <v>0</v>
      </c>
      <c r="K126" s="208" t="s">
        <v>320</v>
      </c>
      <c r="L126" s="62"/>
      <c r="M126" s="213" t="s">
        <v>21</v>
      </c>
      <c r="N126" s="214" t="s">
        <v>41</v>
      </c>
      <c r="O126" s="43"/>
      <c r="P126" s="215">
        <f>O126*H126</f>
        <v>0</v>
      </c>
      <c r="Q126" s="215">
        <v>0.04597</v>
      </c>
      <c r="R126" s="215">
        <f>Q126*H126</f>
        <v>0.09194</v>
      </c>
      <c r="S126" s="215">
        <v>0</v>
      </c>
      <c r="T126" s="216">
        <f>S126*H126</f>
        <v>0</v>
      </c>
      <c r="AR126" s="25" t="s">
        <v>321</v>
      </c>
      <c r="AT126" s="25" t="s">
        <v>316</v>
      </c>
      <c r="AU126" s="25" t="s">
        <v>79</v>
      </c>
      <c r="AY126" s="25" t="s">
        <v>314</v>
      </c>
      <c r="BE126" s="217">
        <f>IF(N126="základní",J126,0)</f>
        <v>0</v>
      </c>
      <c r="BF126" s="217">
        <f>IF(N126="snížená",J126,0)</f>
        <v>0</v>
      </c>
      <c r="BG126" s="217">
        <f>IF(N126="zákl. přenesená",J126,0)</f>
        <v>0</v>
      </c>
      <c r="BH126" s="217">
        <f>IF(N126="sníž. přenesená",J126,0)</f>
        <v>0</v>
      </c>
      <c r="BI126" s="217">
        <f>IF(N126="nulová",J126,0)</f>
        <v>0</v>
      </c>
      <c r="BJ126" s="25" t="s">
        <v>77</v>
      </c>
      <c r="BK126" s="217">
        <f>ROUND(I126*H126,2)</f>
        <v>0</v>
      </c>
      <c r="BL126" s="25" t="s">
        <v>321</v>
      </c>
      <c r="BM126" s="25" t="s">
        <v>2996</v>
      </c>
    </row>
    <row r="127" spans="2:47" s="1" customFormat="1" ht="40.5">
      <c r="B127" s="42"/>
      <c r="C127" s="64"/>
      <c r="D127" s="218" t="s">
        <v>323</v>
      </c>
      <c r="E127" s="64"/>
      <c r="F127" s="219" t="s">
        <v>2997</v>
      </c>
      <c r="G127" s="64"/>
      <c r="H127" s="64"/>
      <c r="I127" s="175"/>
      <c r="J127" s="64"/>
      <c r="K127" s="64"/>
      <c r="L127" s="62"/>
      <c r="M127" s="220"/>
      <c r="N127" s="43"/>
      <c r="O127" s="43"/>
      <c r="P127" s="43"/>
      <c r="Q127" s="43"/>
      <c r="R127" s="43"/>
      <c r="S127" s="43"/>
      <c r="T127" s="79"/>
      <c r="AT127" s="25" t="s">
        <v>323</v>
      </c>
      <c r="AU127" s="25" t="s">
        <v>79</v>
      </c>
    </row>
    <row r="128" spans="2:65" s="1" customFormat="1" ht="23.1" customHeight="1">
      <c r="B128" s="42"/>
      <c r="C128" s="243" t="s">
        <v>387</v>
      </c>
      <c r="D128" s="243" t="s">
        <v>427</v>
      </c>
      <c r="E128" s="244" t="s">
        <v>2585</v>
      </c>
      <c r="F128" s="245" t="s">
        <v>2998</v>
      </c>
      <c r="G128" s="246" t="s">
        <v>490</v>
      </c>
      <c r="H128" s="247">
        <v>1</v>
      </c>
      <c r="I128" s="248"/>
      <c r="J128" s="249">
        <f>ROUND(I128*H128,2)</f>
        <v>0</v>
      </c>
      <c r="K128" s="245" t="s">
        <v>21</v>
      </c>
      <c r="L128" s="250"/>
      <c r="M128" s="251" t="s">
        <v>21</v>
      </c>
      <c r="N128" s="252" t="s">
        <v>41</v>
      </c>
      <c r="O128" s="43"/>
      <c r="P128" s="215">
        <f>O128*H128</f>
        <v>0</v>
      </c>
      <c r="Q128" s="215">
        <v>0.018</v>
      </c>
      <c r="R128" s="215">
        <f>Q128*H128</f>
        <v>0.018</v>
      </c>
      <c r="S128" s="215">
        <v>0</v>
      </c>
      <c r="T128" s="216">
        <f>S128*H128</f>
        <v>0</v>
      </c>
      <c r="AR128" s="25" t="s">
        <v>365</v>
      </c>
      <c r="AT128" s="25" t="s">
        <v>427</v>
      </c>
      <c r="AU128" s="25" t="s">
        <v>79</v>
      </c>
      <c r="AY128" s="25" t="s">
        <v>314</v>
      </c>
      <c r="BE128" s="217">
        <f>IF(N128="základní",J128,0)</f>
        <v>0</v>
      </c>
      <c r="BF128" s="217">
        <f>IF(N128="snížená",J128,0)</f>
        <v>0</v>
      </c>
      <c r="BG128" s="217">
        <f>IF(N128="zákl. přenesená",J128,0)</f>
        <v>0</v>
      </c>
      <c r="BH128" s="217">
        <f>IF(N128="sníž. přenesená",J128,0)</f>
        <v>0</v>
      </c>
      <c r="BI128" s="217">
        <f>IF(N128="nulová",J128,0)</f>
        <v>0</v>
      </c>
      <c r="BJ128" s="25" t="s">
        <v>77</v>
      </c>
      <c r="BK128" s="217">
        <f>ROUND(I128*H128,2)</f>
        <v>0</v>
      </c>
      <c r="BL128" s="25" t="s">
        <v>321</v>
      </c>
      <c r="BM128" s="25" t="s">
        <v>2999</v>
      </c>
    </row>
    <row r="129" spans="2:47" s="1" customFormat="1" ht="13.5">
      <c r="B129" s="42"/>
      <c r="C129" s="64"/>
      <c r="D129" s="218" t="s">
        <v>323</v>
      </c>
      <c r="E129" s="64"/>
      <c r="F129" s="219" t="s">
        <v>3000</v>
      </c>
      <c r="G129" s="64"/>
      <c r="H129" s="64"/>
      <c r="I129" s="175"/>
      <c r="J129" s="64"/>
      <c r="K129" s="64"/>
      <c r="L129" s="62"/>
      <c r="M129" s="220"/>
      <c r="N129" s="43"/>
      <c r="O129" s="43"/>
      <c r="P129" s="43"/>
      <c r="Q129" s="43"/>
      <c r="R129" s="43"/>
      <c r="S129" s="43"/>
      <c r="T129" s="79"/>
      <c r="AT129" s="25" t="s">
        <v>323</v>
      </c>
      <c r="AU129" s="25" t="s">
        <v>79</v>
      </c>
    </row>
    <row r="130" spans="2:65" s="1" customFormat="1" ht="23.1" customHeight="1">
      <c r="B130" s="42"/>
      <c r="C130" s="243" t="s">
        <v>391</v>
      </c>
      <c r="D130" s="243" t="s">
        <v>427</v>
      </c>
      <c r="E130" s="244" t="s">
        <v>3001</v>
      </c>
      <c r="F130" s="245" t="s">
        <v>3002</v>
      </c>
      <c r="G130" s="246" t="s">
        <v>490</v>
      </c>
      <c r="H130" s="247">
        <v>1</v>
      </c>
      <c r="I130" s="248"/>
      <c r="J130" s="249">
        <f>ROUND(I130*H130,2)</f>
        <v>0</v>
      </c>
      <c r="K130" s="245" t="s">
        <v>21</v>
      </c>
      <c r="L130" s="250"/>
      <c r="M130" s="251" t="s">
        <v>21</v>
      </c>
      <c r="N130" s="252" t="s">
        <v>41</v>
      </c>
      <c r="O130" s="43"/>
      <c r="P130" s="215">
        <f>O130*H130</f>
        <v>0</v>
      </c>
      <c r="Q130" s="215">
        <v>0.046</v>
      </c>
      <c r="R130" s="215">
        <f>Q130*H130</f>
        <v>0.046</v>
      </c>
      <c r="S130" s="215">
        <v>0</v>
      </c>
      <c r="T130" s="216">
        <f>S130*H130</f>
        <v>0</v>
      </c>
      <c r="AR130" s="25" t="s">
        <v>365</v>
      </c>
      <c r="AT130" s="25" t="s">
        <v>427</v>
      </c>
      <c r="AU130" s="25" t="s">
        <v>79</v>
      </c>
      <c r="AY130" s="25" t="s">
        <v>314</v>
      </c>
      <c r="BE130" s="217">
        <f>IF(N130="základní",J130,0)</f>
        <v>0</v>
      </c>
      <c r="BF130" s="217">
        <f>IF(N130="snížená",J130,0)</f>
        <v>0</v>
      </c>
      <c r="BG130" s="217">
        <f>IF(N130="zákl. přenesená",J130,0)</f>
        <v>0</v>
      </c>
      <c r="BH130" s="217">
        <f>IF(N130="sníž. přenesená",J130,0)</f>
        <v>0</v>
      </c>
      <c r="BI130" s="217">
        <f>IF(N130="nulová",J130,0)</f>
        <v>0</v>
      </c>
      <c r="BJ130" s="25" t="s">
        <v>77</v>
      </c>
      <c r="BK130" s="217">
        <f>ROUND(I130*H130,2)</f>
        <v>0</v>
      </c>
      <c r="BL130" s="25" t="s">
        <v>321</v>
      </c>
      <c r="BM130" s="25" t="s">
        <v>3003</v>
      </c>
    </row>
    <row r="131" spans="2:47" s="1" customFormat="1" ht="13.5">
      <c r="B131" s="42"/>
      <c r="C131" s="64"/>
      <c r="D131" s="218" t="s">
        <v>323</v>
      </c>
      <c r="E131" s="64"/>
      <c r="F131" s="219" t="s">
        <v>3004</v>
      </c>
      <c r="G131" s="64"/>
      <c r="H131" s="64"/>
      <c r="I131" s="175"/>
      <c r="J131" s="64"/>
      <c r="K131" s="64"/>
      <c r="L131" s="62"/>
      <c r="M131" s="220"/>
      <c r="N131" s="43"/>
      <c r="O131" s="43"/>
      <c r="P131" s="43"/>
      <c r="Q131" s="43"/>
      <c r="R131" s="43"/>
      <c r="S131" s="43"/>
      <c r="T131" s="79"/>
      <c r="AT131" s="25" t="s">
        <v>323</v>
      </c>
      <c r="AU131" s="25" t="s">
        <v>79</v>
      </c>
    </row>
    <row r="132" spans="2:65" s="1" customFormat="1" ht="14.45" customHeight="1">
      <c r="B132" s="42"/>
      <c r="C132" s="206" t="s">
        <v>398</v>
      </c>
      <c r="D132" s="206" t="s">
        <v>316</v>
      </c>
      <c r="E132" s="207" t="s">
        <v>3005</v>
      </c>
      <c r="F132" s="208" t="s">
        <v>3006</v>
      </c>
      <c r="G132" s="209" t="s">
        <v>436</v>
      </c>
      <c r="H132" s="210">
        <v>2</v>
      </c>
      <c r="I132" s="211"/>
      <c r="J132" s="212">
        <f>ROUND(I132*H132,2)</f>
        <v>0</v>
      </c>
      <c r="K132" s="208" t="s">
        <v>21</v>
      </c>
      <c r="L132" s="62"/>
      <c r="M132" s="213" t="s">
        <v>21</v>
      </c>
      <c r="N132" s="214" t="s">
        <v>41</v>
      </c>
      <c r="O132" s="43"/>
      <c r="P132" s="215">
        <f>O132*H132</f>
        <v>0</v>
      </c>
      <c r="Q132" s="215">
        <v>0</v>
      </c>
      <c r="R132" s="215">
        <f>Q132*H132</f>
        <v>0</v>
      </c>
      <c r="S132" s="215">
        <v>0.037</v>
      </c>
      <c r="T132" s="216">
        <f>S132*H132</f>
        <v>0.074</v>
      </c>
      <c r="AR132" s="25" t="s">
        <v>321</v>
      </c>
      <c r="AT132" s="25" t="s">
        <v>316</v>
      </c>
      <c r="AU132" s="25" t="s">
        <v>79</v>
      </c>
      <c r="AY132" s="25" t="s">
        <v>314</v>
      </c>
      <c r="BE132" s="217">
        <f>IF(N132="základní",J132,0)</f>
        <v>0</v>
      </c>
      <c r="BF132" s="217">
        <f>IF(N132="snížená",J132,0)</f>
        <v>0</v>
      </c>
      <c r="BG132" s="217">
        <f>IF(N132="zákl. přenesená",J132,0)</f>
        <v>0</v>
      </c>
      <c r="BH132" s="217">
        <f>IF(N132="sníž. přenesená",J132,0)</f>
        <v>0</v>
      </c>
      <c r="BI132" s="217">
        <f>IF(N132="nulová",J132,0)</f>
        <v>0</v>
      </c>
      <c r="BJ132" s="25" t="s">
        <v>77</v>
      </c>
      <c r="BK132" s="217">
        <f>ROUND(I132*H132,2)</f>
        <v>0</v>
      </c>
      <c r="BL132" s="25" t="s">
        <v>321</v>
      </c>
      <c r="BM132" s="25" t="s">
        <v>3007</v>
      </c>
    </row>
    <row r="133" spans="2:47" s="1" customFormat="1" ht="13.5">
      <c r="B133" s="42"/>
      <c r="C133" s="64"/>
      <c r="D133" s="218" t="s">
        <v>323</v>
      </c>
      <c r="E133" s="64"/>
      <c r="F133" s="219" t="s">
        <v>3006</v>
      </c>
      <c r="G133" s="64"/>
      <c r="H133" s="64"/>
      <c r="I133" s="175"/>
      <c r="J133" s="64"/>
      <c r="K133" s="64"/>
      <c r="L133" s="62"/>
      <c r="M133" s="220"/>
      <c r="N133" s="43"/>
      <c r="O133" s="43"/>
      <c r="P133" s="43"/>
      <c r="Q133" s="43"/>
      <c r="R133" s="43"/>
      <c r="S133" s="43"/>
      <c r="T133" s="79"/>
      <c r="AT133" s="25" t="s">
        <v>323</v>
      </c>
      <c r="AU133" s="25" t="s">
        <v>79</v>
      </c>
    </row>
    <row r="134" spans="2:65" s="1" customFormat="1" ht="14.45" customHeight="1">
      <c r="B134" s="42"/>
      <c r="C134" s="206" t="s">
        <v>10</v>
      </c>
      <c r="D134" s="206" t="s">
        <v>316</v>
      </c>
      <c r="E134" s="207" t="s">
        <v>2690</v>
      </c>
      <c r="F134" s="208" t="s">
        <v>2691</v>
      </c>
      <c r="G134" s="209" t="s">
        <v>349</v>
      </c>
      <c r="H134" s="210">
        <v>13.019</v>
      </c>
      <c r="I134" s="211"/>
      <c r="J134" s="212">
        <f>ROUND(I134*H134,2)</f>
        <v>0</v>
      </c>
      <c r="K134" s="208" t="s">
        <v>320</v>
      </c>
      <c r="L134" s="62"/>
      <c r="M134" s="213" t="s">
        <v>21</v>
      </c>
      <c r="N134" s="214" t="s">
        <v>41</v>
      </c>
      <c r="O134" s="43"/>
      <c r="P134" s="215">
        <f>O134*H134</f>
        <v>0</v>
      </c>
      <c r="Q134" s="215">
        <v>0</v>
      </c>
      <c r="R134" s="215">
        <f>Q134*H134</f>
        <v>0</v>
      </c>
      <c r="S134" s="215">
        <v>0.022</v>
      </c>
      <c r="T134" s="216">
        <f>S134*H134</f>
        <v>0.286418</v>
      </c>
      <c r="AR134" s="25" t="s">
        <v>321</v>
      </c>
      <c r="AT134" s="25" t="s">
        <v>316</v>
      </c>
      <c r="AU134" s="25" t="s">
        <v>79</v>
      </c>
      <c r="AY134" s="25" t="s">
        <v>314</v>
      </c>
      <c r="BE134" s="217">
        <f>IF(N134="základní",J134,0)</f>
        <v>0</v>
      </c>
      <c r="BF134" s="217">
        <f>IF(N134="snížená",J134,0)</f>
        <v>0</v>
      </c>
      <c r="BG134" s="217">
        <f>IF(N134="zákl. přenesená",J134,0)</f>
        <v>0</v>
      </c>
      <c r="BH134" s="217">
        <f>IF(N134="sníž. přenesená",J134,0)</f>
        <v>0</v>
      </c>
      <c r="BI134" s="217">
        <f>IF(N134="nulová",J134,0)</f>
        <v>0</v>
      </c>
      <c r="BJ134" s="25" t="s">
        <v>77</v>
      </c>
      <c r="BK134" s="217">
        <f>ROUND(I134*H134,2)</f>
        <v>0</v>
      </c>
      <c r="BL134" s="25" t="s">
        <v>321</v>
      </c>
      <c r="BM134" s="25" t="s">
        <v>3008</v>
      </c>
    </row>
    <row r="135" spans="2:47" s="1" customFormat="1" ht="13.5">
      <c r="B135" s="42"/>
      <c r="C135" s="64"/>
      <c r="D135" s="218" t="s">
        <v>323</v>
      </c>
      <c r="E135" s="64"/>
      <c r="F135" s="219" t="s">
        <v>2693</v>
      </c>
      <c r="G135" s="64"/>
      <c r="H135" s="64"/>
      <c r="I135" s="175"/>
      <c r="J135" s="64"/>
      <c r="K135" s="64"/>
      <c r="L135" s="62"/>
      <c r="M135" s="220"/>
      <c r="N135" s="43"/>
      <c r="O135" s="43"/>
      <c r="P135" s="43"/>
      <c r="Q135" s="43"/>
      <c r="R135" s="43"/>
      <c r="S135" s="43"/>
      <c r="T135" s="79"/>
      <c r="AT135" s="25" t="s">
        <v>323</v>
      </c>
      <c r="AU135" s="25" t="s">
        <v>79</v>
      </c>
    </row>
    <row r="136" spans="2:51" s="12" customFormat="1" ht="13.5">
      <c r="B136" s="221"/>
      <c r="C136" s="222"/>
      <c r="D136" s="218" t="s">
        <v>325</v>
      </c>
      <c r="E136" s="223" t="s">
        <v>257</v>
      </c>
      <c r="F136" s="224" t="s">
        <v>3009</v>
      </c>
      <c r="G136" s="222"/>
      <c r="H136" s="225">
        <v>25.694</v>
      </c>
      <c r="I136" s="226"/>
      <c r="J136" s="222"/>
      <c r="K136" s="222"/>
      <c r="L136" s="227"/>
      <c r="M136" s="228"/>
      <c r="N136" s="229"/>
      <c r="O136" s="229"/>
      <c r="P136" s="229"/>
      <c r="Q136" s="229"/>
      <c r="R136" s="229"/>
      <c r="S136" s="229"/>
      <c r="T136" s="230"/>
      <c r="AT136" s="231" t="s">
        <v>325</v>
      </c>
      <c r="AU136" s="231" t="s">
        <v>79</v>
      </c>
      <c r="AV136" s="12" t="s">
        <v>79</v>
      </c>
      <c r="AW136" s="12" t="s">
        <v>34</v>
      </c>
      <c r="AX136" s="12" t="s">
        <v>70</v>
      </c>
      <c r="AY136" s="231" t="s">
        <v>314</v>
      </c>
    </row>
    <row r="137" spans="2:51" s="12" customFormat="1" ht="13.5">
      <c r="B137" s="221"/>
      <c r="C137" s="222"/>
      <c r="D137" s="218" t="s">
        <v>325</v>
      </c>
      <c r="E137" s="223" t="s">
        <v>21</v>
      </c>
      <c r="F137" s="224" t="s">
        <v>3010</v>
      </c>
      <c r="G137" s="222"/>
      <c r="H137" s="225">
        <v>13.019</v>
      </c>
      <c r="I137" s="226"/>
      <c r="J137" s="222"/>
      <c r="K137" s="222"/>
      <c r="L137" s="227"/>
      <c r="M137" s="228"/>
      <c r="N137" s="229"/>
      <c r="O137" s="229"/>
      <c r="P137" s="229"/>
      <c r="Q137" s="229"/>
      <c r="R137" s="229"/>
      <c r="S137" s="229"/>
      <c r="T137" s="230"/>
      <c r="AT137" s="231" t="s">
        <v>325</v>
      </c>
      <c r="AU137" s="231" t="s">
        <v>79</v>
      </c>
      <c r="AV137" s="12" t="s">
        <v>79</v>
      </c>
      <c r="AW137" s="12" t="s">
        <v>34</v>
      </c>
      <c r="AX137" s="12" t="s">
        <v>77</v>
      </c>
      <c r="AY137" s="231" t="s">
        <v>314</v>
      </c>
    </row>
    <row r="138" spans="2:65" s="1" customFormat="1" ht="23.1" customHeight="1">
      <c r="B138" s="42"/>
      <c r="C138" s="206" t="s">
        <v>414</v>
      </c>
      <c r="D138" s="206" t="s">
        <v>316</v>
      </c>
      <c r="E138" s="207" t="s">
        <v>3011</v>
      </c>
      <c r="F138" s="208" t="s">
        <v>3012</v>
      </c>
      <c r="G138" s="209" t="s">
        <v>349</v>
      </c>
      <c r="H138" s="210">
        <v>3.599</v>
      </c>
      <c r="I138" s="211"/>
      <c r="J138" s="212">
        <f>ROUND(I138*H138,2)</f>
        <v>0</v>
      </c>
      <c r="K138" s="208" t="s">
        <v>320</v>
      </c>
      <c r="L138" s="62"/>
      <c r="M138" s="213" t="s">
        <v>21</v>
      </c>
      <c r="N138" s="214" t="s">
        <v>41</v>
      </c>
      <c r="O138" s="43"/>
      <c r="P138" s="215">
        <f>O138*H138</f>
        <v>0</v>
      </c>
      <c r="Q138" s="215">
        <v>0</v>
      </c>
      <c r="R138" s="215">
        <f>Q138*H138</f>
        <v>0</v>
      </c>
      <c r="S138" s="215">
        <v>0.022</v>
      </c>
      <c r="T138" s="216">
        <f>S138*H138</f>
        <v>0.079178</v>
      </c>
      <c r="AR138" s="25" t="s">
        <v>321</v>
      </c>
      <c r="AT138" s="25" t="s">
        <v>316</v>
      </c>
      <c r="AU138" s="25" t="s">
        <v>79</v>
      </c>
      <c r="AY138" s="25" t="s">
        <v>314</v>
      </c>
      <c r="BE138" s="217">
        <f>IF(N138="základní",J138,0)</f>
        <v>0</v>
      </c>
      <c r="BF138" s="217">
        <f>IF(N138="snížená",J138,0)</f>
        <v>0</v>
      </c>
      <c r="BG138" s="217">
        <f>IF(N138="zákl. přenesená",J138,0)</f>
        <v>0</v>
      </c>
      <c r="BH138" s="217">
        <f>IF(N138="sníž. přenesená",J138,0)</f>
        <v>0</v>
      </c>
      <c r="BI138" s="217">
        <f>IF(N138="nulová",J138,0)</f>
        <v>0</v>
      </c>
      <c r="BJ138" s="25" t="s">
        <v>77</v>
      </c>
      <c r="BK138" s="217">
        <f>ROUND(I138*H138,2)</f>
        <v>0</v>
      </c>
      <c r="BL138" s="25" t="s">
        <v>321</v>
      </c>
      <c r="BM138" s="25" t="s">
        <v>3013</v>
      </c>
    </row>
    <row r="139" spans="2:47" s="1" customFormat="1" ht="13.5">
      <c r="B139" s="42"/>
      <c r="C139" s="64"/>
      <c r="D139" s="218" t="s">
        <v>323</v>
      </c>
      <c r="E139" s="64"/>
      <c r="F139" s="219" t="s">
        <v>3014</v>
      </c>
      <c r="G139" s="64"/>
      <c r="H139" s="64"/>
      <c r="I139" s="175"/>
      <c r="J139" s="64"/>
      <c r="K139" s="64"/>
      <c r="L139" s="62"/>
      <c r="M139" s="220"/>
      <c r="N139" s="43"/>
      <c r="O139" s="43"/>
      <c r="P139" s="43"/>
      <c r="Q139" s="43"/>
      <c r="R139" s="43"/>
      <c r="S139" s="43"/>
      <c r="T139" s="79"/>
      <c r="AT139" s="25" t="s">
        <v>323</v>
      </c>
      <c r="AU139" s="25" t="s">
        <v>79</v>
      </c>
    </row>
    <row r="140" spans="2:51" s="12" customFormat="1" ht="13.5">
      <c r="B140" s="221"/>
      <c r="C140" s="222"/>
      <c r="D140" s="218" t="s">
        <v>325</v>
      </c>
      <c r="E140" s="223" t="s">
        <v>21</v>
      </c>
      <c r="F140" s="224" t="s">
        <v>3015</v>
      </c>
      <c r="G140" s="222"/>
      <c r="H140" s="225">
        <v>3.599</v>
      </c>
      <c r="I140" s="226"/>
      <c r="J140" s="222"/>
      <c r="K140" s="222"/>
      <c r="L140" s="227"/>
      <c r="M140" s="228"/>
      <c r="N140" s="229"/>
      <c r="O140" s="229"/>
      <c r="P140" s="229"/>
      <c r="Q140" s="229"/>
      <c r="R140" s="229"/>
      <c r="S140" s="229"/>
      <c r="T140" s="230"/>
      <c r="AT140" s="231" t="s">
        <v>325</v>
      </c>
      <c r="AU140" s="231" t="s">
        <v>79</v>
      </c>
      <c r="AV140" s="12" t="s">
        <v>79</v>
      </c>
      <c r="AW140" s="12" t="s">
        <v>34</v>
      </c>
      <c r="AX140" s="12" t="s">
        <v>77</v>
      </c>
      <c r="AY140" s="231" t="s">
        <v>314</v>
      </c>
    </row>
    <row r="141" spans="2:65" s="1" customFormat="1" ht="23.1" customHeight="1">
      <c r="B141" s="42"/>
      <c r="C141" s="206" t="s">
        <v>420</v>
      </c>
      <c r="D141" s="206" t="s">
        <v>316</v>
      </c>
      <c r="E141" s="207" t="s">
        <v>2695</v>
      </c>
      <c r="F141" s="208" t="s">
        <v>2696</v>
      </c>
      <c r="G141" s="209" t="s">
        <v>349</v>
      </c>
      <c r="H141" s="210">
        <v>9.075</v>
      </c>
      <c r="I141" s="211"/>
      <c r="J141" s="212">
        <f>ROUND(I141*H141,2)</f>
        <v>0</v>
      </c>
      <c r="K141" s="208" t="s">
        <v>320</v>
      </c>
      <c r="L141" s="62"/>
      <c r="M141" s="213" t="s">
        <v>21</v>
      </c>
      <c r="N141" s="214" t="s">
        <v>41</v>
      </c>
      <c r="O141" s="43"/>
      <c r="P141" s="215">
        <f>O141*H141</f>
        <v>0</v>
      </c>
      <c r="Q141" s="215">
        <v>0</v>
      </c>
      <c r="R141" s="215">
        <f>Q141*H141</f>
        <v>0</v>
      </c>
      <c r="S141" s="215">
        <v>0.022</v>
      </c>
      <c r="T141" s="216">
        <f>S141*H141</f>
        <v>0.19964999999999997</v>
      </c>
      <c r="AR141" s="25" t="s">
        <v>321</v>
      </c>
      <c r="AT141" s="25" t="s">
        <v>316</v>
      </c>
      <c r="AU141" s="25" t="s">
        <v>79</v>
      </c>
      <c r="AY141" s="25" t="s">
        <v>314</v>
      </c>
      <c r="BE141" s="217">
        <f>IF(N141="základní",J141,0)</f>
        <v>0</v>
      </c>
      <c r="BF141" s="217">
        <f>IF(N141="snížená",J141,0)</f>
        <v>0</v>
      </c>
      <c r="BG141" s="217">
        <f>IF(N141="zákl. přenesená",J141,0)</f>
        <v>0</v>
      </c>
      <c r="BH141" s="217">
        <f>IF(N141="sníž. přenesená",J141,0)</f>
        <v>0</v>
      </c>
      <c r="BI141" s="217">
        <f>IF(N141="nulová",J141,0)</f>
        <v>0</v>
      </c>
      <c r="BJ141" s="25" t="s">
        <v>77</v>
      </c>
      <c r="BK141" s="217">
        <f>ROUND(I141*H141,2)</f>
        <v>0</v>
      </c>
      <c r="BL141" s="25" t="s">
        <v>321</v>
      </c>
      <c r="BM141" s="25" t="s">
        <v>3016</v>
      </c>
    </row>
    <row r="142" spans="2:47" s="1" customFormat="1" ht="13.5">
      <c r="B142" s="42"/>
      <c r="C142" s="64"/>
      <c r="D142" s="218" t="s">
        <v>323</v>
      </c>
      <c r="E142" s="64"/>
      <c r="F142" s="219" t="s">
        <v>2698</v>
      </c>
      <c r="G142" s="64"/>
      <c r="H142" s="64"/>
      <c r="I142" s="175"/>
      <c r="J142" s="64"/>
      <c r="K142" s="64"/>
      <c r="L142" s="62"/>
      <c r="M142" s="220"/>
      <c r="N142" s="43"/>
      <c r="O142" s="43"/>
      <c r="P142" s="43"/>
      <c r="Q142" s="43"/>
      <c r="R142" s="43"/>
      <c r="S142" s="43"/>
      <c r="T142" s="79"/>
      <c r="AT142" s="25" t="s">
        <v>323</v>
      </c>
      <c r="AU142" s="25" t="s">
        <v>79</v>
      </c>
    </row>
    <row r="143" spans="2:51" s="12" customFormat="1" ht="13.5">
      <c r="B143" s="221"/>
      <c r="C143" s="222"/>
      <c r="D143" s="218" t="s">
        <v>325</v>
      </c>
      <c r="E143" s="223" t="s">
        <v>21</v>
      </c>
      <c r="F143" s="224" t="s">
        <v>3017</v>
      </c>
      <c r="G143" s="222"/>
      <c r="H143" s="225">
        <v>9.075</v>
      </c>
      <c r="I143" s="226"/>
      <c r="J143" s="222"/>
      <c r="K143" s="222"/>
      <c r="L143" s="227"/>
      <c r="M143" s="228"/>
      <c r="N143" s="229"/>
      <c r="O143" s="229"/>
      <c r="P143" s="229"/>
      <c r="Q143" s="229"/>
      <c r="R143" s="229"/>
      <c r="S143" s="229"/>
      <c r="T143" s="230"/>
      <c r="AT143" s="231" t="s">
        <v>325</v>
      </c>
      <c r="AU143" s="231" t="s">
        <v>79</v>
      </c>
      <c r="AV143" s="12" t="s">
        <v>79</v>
      </c>
      <c r="AW143" s="12" t="s">
        <v>34</v>
      </c>
      <c r="AX143" s="12" t="s">
        <v>77</v>
      </c>
      <c r="AY143" s="231" t="s">
        <v>314</v>
      </c>
    </row>
    <row r="144" spans="2:65" s="1" customFormat="1" ht="23.1" customHeight="1">
      <c r="B144" s="42"/>
      <c r="C144" s="206" t="s">
        <v>426</v>
      </c>
      <c r="D144" s="206" t="s">
        <v>316</v>
      </c>
      <c r="E144" s="207" t="s">
        <v>3018</v>
      </c>
      <c r="F144" s="208" t="s">
        <v>3019</v>
      </c>
      <c r="G144" s="209" t="s">
        <v>349</v>
      </c>
      <c r="H144" s="210">
        <v>73.648</v>
      </c>
      <c r="I144" s="211"/>
      <c r="J144" s="212">
        <f>ROUND(I144*H144,2)</f>
        <v>0</v>
      </c>
      <c r="K144" s="208" t="s">
        <v>320</v>
      </c>
      <c r="L144" s="62"/>
      <c r="M144" s="213" t="s">
        <v>21</v>
      </c>
      <c r="N144" s="214" t="s">
        <v>41</v>
      </c>
      <c r="O144" s="43"/>
      <c r="P144" s="215">
        <f>O144*H144</f>
        <v>0</v>
      </c>
      <c r="Q144" s="215">
        <v>0</v>
      </c>
      <c r="R144" s="215">
        <f>Q144*H144</f>
        <v>0</v>
      </c>
      <c r="S144" s="215">
        <v>0</v>
      </c>
      <c r="T144" s="216">
        <f>S144*H144</f>
        <v>0</v>
      </c>
      <c r="AR144" s="25" t="s">
        <v>321</v>
      </c>
      <c r="AT144" s="25" t="s">
        <v>316</v>
      </c>
      <c r="AU144" s="25" t="s">
        <v>79</v>
      </c>
      <c r="AY144" s="25" t="s">
        <v>314</v>
      </c>
      <c r="BE144" s="217">
        <f>IF(N144="základní",J144,0)</f>
        <v>0</v>
      </c>
      <c r="BF144" s="217">
        <f>IF(N144="snížená",J144,0)</f>
        <v>0</v>
      </c>
      <c r="BG144" s="217">
        <f>IF(N144="zákl. přenesená",J144,0)</f>
        <v>0</v>
      </c>
      <c r="BH144" s="217">
        <f>IF(N144="sníž. přenesená",J144,0)</f>
        <v>0</v>
      </c>
      <c r="BI144" s="217">
        <f>IF(N144="nulová",J144,0)</f>
        <v>0</v>
      </c>
      <c r="BJ144" s="25" t="s">
        <v>77</v>
      </c>
      <c r="BK144" s="217">
        <f>ROUND(I144*H144,2)</f>
        <v>0</v>
      </c>
      <c r="BL144" s="25" t="s">
        <v>321</v>
      </c>
      <c r="BM144" s="25" t="s">
        <v>3020</v>
      </c>
    </row>
    <row r="145" spans="2:47" s="1" customFormat="1" ht="13.5">
      <c r="B145" s="42"/>
      <c r="C145" s="64"/>
      <c r="D145" s="218" t="s">
        <v>323</v>
      </c>
      <c r="E145" s="64"/>
      <c r="F145" s="219" t="s">
        <v>3019</v>
      </c>
      <c r="G145" s="64"/>
      <c r="H145" s="64"/>
      <c r="I145" s="175"/>
      <c r="J145" s="64"/>
      <c r="K145" s="64"/>
      <c r="L145" s="62"/>
      <c r="M145" s="220"/>
      <c r="N145" s="43"/>
      <c r="O145" s="43"/>
      <c r="P145" s="43"/>
      <c r="Q145" s="43"/>
      <c r="R145" s="43"/>
      <c r="S145" s="43"/>
      <c r="T145" s="79"/>
      <c r="AT145" s="25" t="s">
        <v>323</v>
      </c>
      <c r="AU145" s="25" t="s">
        <v>79</v>
      </c>
    </row>
    <row r="146" spans="2:51" s="12" customFormat="1" ht="13.5">
      <c r="B146" s="221"/>
      <c r="C146" s="222"/>
      <c r="D146" s="218" t="s">
        <v>325</v>
      </c>
      <c r="E146" s="223" t="s">
        <v>21</v>
      </c>
      <c r="F146" s="224" t="s">
        <v>3021</v>
      </c>
      <c r="G146" s="222"/>
      <c r="H146" s="225">
        <v>73.648</v>
      </c>
      <c r="I146" s="226"/>
      <c r="J146" s="222"/>
      <c r="K146" s="222"/>
      <c r="L146" s="227"/>
      <c r="M146" s="228"/>
      <c r="N146" s="229"/>
      <c r="O146" s="229"/>
      <c r="P146" s="229"/>
      <c r="Q146" s="229"/>
      <c r="R146" s="229"/>
      <c r="S146" s="229"/>
      <c r="T146" s="230"/>
      <c r="AT146" s="231" t="s">
        <v>325</v>
      </c>
      <c r="AU146" s="231" t="s">
        <v>79</v>
      </c>
      <c r="AV146" s="12" t="s">
        <v>79</v>
      </c>
      <c r="AW146" s="12" t="s">
        <v>34</v>
      </c>
      <c r="AX146" s="12" t="s">
        <v>77</v>
      </c>
      <c r="AY146" s="231" t="s">
        <v>314</v>
      </c>
    </row>
    <row r="147" spans="2:65" s="1" customFormat="1" ht="23.1" customHeight="1">
      <c r="B147" s="42"/>
      <c r="C147" s="206" t="s">
        <v>433</v>
      </c>
      <c r="D147" s="206" t="s">
        <v>316</v>
      </c>
      <c r="E147" s="207" t="s">
        <v>2225</v>
      </c>
      <c r="F147" s="208" t="s">
        <v>2226</v>
      </c>
      <c r="G147" s="209" t="s">
        <v>349</v>
      </c>
      <c r="H147" s="210">
        <v>73.648</v>
      </c>
      <c r="I147" s="211"/>
      <c r="J147" s="212">
        <f>ROUND(I147*H147,2)</f>
        <v>0</v>
      </c>
      <c r="K147" s="208" t="s">
        <v>320</v>
      </c>
      <c r="L147" s="62"/>
      <c r="M147" s="213" t="s">
        <v>21</v>
      </c>
      <c r="N147" s="214" t="s">
        <v>41</v>
      </c>
      <c r="O147" s="43"/>
      <c r="P147" s="215">
        <f>O147*H147</f>
        <v>0</v>
      </c>
      <c r="Q147" s="215">
        <v>0</v>
      </c>
      <c r="R147" s="215">
        <f>Q147*H147</f>
        <v>0</v>
      </c>
      <c r="S147" s="215">
        <v>0</v>
      </c>
      <c r="T147" s="216">
        <f>S147*H147</f>
        <v>0</v>
      </c>
      <c r="AR147" s="25" t="s">
        <v>321</v>
      </c>
      <c r="AT147" s="25" t="s">
        <v>316</v>
      </c>
      <c r="AU147" s="25" t="s">
        <v>79</v>
      </c>
      <c r="AY147" s="25" t="s">
        <v>314</v>
      </c>
      <c r="BE147" s="217">
        <f>IF(N147="základní",J147,0)</f>
        <v>0</v>
      </c>
      <c r="BF147" s="217">
        <f>IF(N147="snížená",J147,0)</f>
        <v>0</v>
      </c>
      <c r="BG147" s="217">
        <f>IF(N147="zákl. přenesená",J147,0)</f>
        <v>0</v>
      </c>
      <c r="BH147" s="217">
        <f>IF(N147="sníž. přenesená",J147,0)</f>
        <v>0</v>
      </c>
      <c r="BI147" s="217">
        <f>IF(N147="nulová",J147,0)</f>
        <v>0</v>
      </c>
      <c r="BJ147" s="25" t="s">
        <v>77</v>
      </c>
      <c r="BK147" s="217">
        <f>ROUND(I147*H147,2)</f>
        <v>0</v>
      </c>
      <c r="BL147" s="25" t="s">
        <v>321</v>
      </c>
      <c r="BM147" s="25" t="s">
        <v>3022</v>
      </c>
    </row>
    <row r="148" spans="2:47" s="1" customFormat="1" ht="13.5">
      <c r="B148" s="42"/>
      <c r="C148" s="64"/>
      <c r="D148" s="218" t="s">
        <v>323</v>
      </c>
      <c r="E148" s="64"/>
      <c r="F148" s="219" t="s">
        <v>2228</v>
      </c>
      <c r="G148" s="64"/>
      <c r="H148" s="64"/>
      <c r="I148" s="175"/>
      <c r="J148" s="64"/>
      <c r="K148" s="64"/>
      <c r="L148" s="62"/>
      <c r="M148" s="220"/>
      <c r="N148" s="43"/>
      <c r="O148" s="43"/>
      <c r="P148" s="43"/>
      <c r="Q148" s="43"/>
      <c r="R148" s="43"/>
      <c r="S148" s="43"/>
      <c r="T148" s="79"/>
      <c r="AT148" s="25" t="s">
        <v>323</v>
      </c>
      <c r="AU148" s="25" t="s">
        <v>79</v>
      </c>
    </row>
    <row r="149" spans="2:51" s="12" customFormat="1" ht="13.5">
      <c r="B149" s="221"/>
      <c r="C149" s="222"/>
      <c r="D149" s="218" t="s">
        <v>325</v>
      </c>
      <c r="E149" s="223" t="s">
        <v>2257</v>
      </c>
      <c r="F149" s="224" t="s">
        <v>3023</v>
      </c>
      <c r="G149" s="222"/>
      <c r="H149" s="225">
        <v>17.02</v>
      </c>
      <c r="I149" s="226"/>
      <c r="J149" s="222"/>
      <c r="K149" s="222"/>
      <c r="L149" s="227"/>
      <c r="M149" s="228"/>
      <c r="N149" s="229"/>
      <c r="O149" s="229"/>
      <c r="P149" s="229"/>
      <c r="Q149" s="229"/>
      <c r="R149" s="229"/>
      <c r="S149" s="229"/>
      <c r="T149" s="230"/>
      <c r="AT149" s="231" t="s">
        <v>325</v>
      </c>
      <c r="AU149" s="231" t="s">
        <v>79</v>
      </c>
      <c r="AV149" s="12" t="s">
        <v>79</v>
      </c>
      <c r="AW149" s="12" t="s">
        <v>34</v>
      </c>
      <c r="AX149" s="12" t="s">
        <v>70</v>
      </c>
      <c r="AY149" s="231" t="s">
        <v>314</v>
      </c>
    </row>
    <row r="150" spans="2:51" s="12" customFormat="1" ht="13.5">
      <c r="B150" s="221"/>
      <c r="C150" s="222"/>
      <c r="D150" s="218" t="s">
        <v>325</v>
      </c>
      <c r="E150" s="223" t="s">
        <v>237</v>
      </c>
      <c r="F150" s="224" t="s">
        <v>3024</v>
      </c>
      <c r="G150" s="222"/>
      <c r="H150" s="225">
        <v>13.23</v>
      </c>
      <c r="I150" s="226"/>
      <c r="J150" s="222"/>
      <c r="K150" s="222"/>
      <c r="L150" s="227"/>
      <c r="M150" s="228"/>
      <c r="N150" s="229"/>
      <c r="O150" s="229"/>
      <c r="P150" s="229"/>
      <c r="Q150" s="229"/>
      <c r="R150" s="229"/>
      <c r="S150" s="229"/>
      <c r="T150" s="230"/>
      <c r="AT150" s="231" t="s">
        <v>325</v>
      </c>
      <c r="AU150" s="231" t="s">
        <v>79</v>
      </c>
      <c r="AV150" s="12" t="s">
        <v>79</v>
      </c>
      <c r="AW150" s="12" t="s">
        <v>34</v>
      </c>
      <c r="AX150" s="12" t="s">
        <v>70</v>
      </c>
      <c r="AY150" s="231" t="s">
        <v>314</v>
      </c>
    </row>
    <row r="151" spans="2:51" s="12" customFormat="1" ht="13.5">
      <c r="B151" s="221"/>
      <c r="C151" s="222"/>
      <c r="D151" s="218" t="s">
        <v>325</v>
      </c>
      <c r="E151" s="223" t="s">
        <v>245</v>
      </c>
      <c r="F151" s="224" t="s">
        <v>3025</v>
      </c>
      <c r="G151" s="222"/>
      <c r="H151" s="225">
        <v>10.764</v>
      </c>
      <c r="I151" s="226"/>
      <c r="J151" s="222"/>
      <c r="K151" s="222"/>
      <c r="L151" s="227"/>
      <c r="M151" s="228"/>
      <c r="N151" s="229"/>
      <c r="O151" s="229"/>
      <c r="P151" s="229"/>
      <c r="Q151" s="229"/>
      <c r="R151" s="229"/>
      <c r="S151" s="229"/>
      <c r="T151" s="230"/>
      <c r="AT151" s="231" t="s">
        <v>325</v>
      </c>
      <c r="AU151" s="231" t="s">
        <v>79</v>
      </c>
      <c r="AV151" s="12" t="s">
        <v>79</v>
      </c>
      <c r="AW151" s="12" t="s">
        <v>34</v>
      </c>
      <c r="AX151" s="12" t="s">
        <v>70</v>
      </c>
      <c r="AY151" s="231" t="s">
        <v>314</v>
      </c>
    </row>
    <row r="152" spans="2:51" s="12" customFormat="1" ht="13.5">
      <c r="B152" s="221"/>
      <c r="C152" s="222"/>
      <c r="D152" s="218" t="s">
        <v>325</v>
      </c>
      <c r="E152" s="223" t="s">
        <v>251</v>
      </c>
      <c r="F152" s="224" t="s">
        <v>3026</v>
      </c>
      <c r="G152" s="222"/>
      <c r="H152" s="225">
        <v>32.634</v>
      </c>
      <c r="I152" s="226"/>
      <c r="J152" s="222"/>
      <c r="K152" s="222"/>
      <c r="L152" s="227"/>
      <c r="M152" s="228"/>
      <c r="N152" s="229"/>
      <c r="O152" s="229"/>
      <c r="P152" s="229"/>
      <c r="Q152" s="229"/>
      <c r="R152" s="229"/>
      <c r="S152" s="229"/>
      <c r="T152" s="230"/>
      <c r="AT152" s="231" t="s">
        <v>325</v>
      </c>
      <c r="AU152" s="231" t="s">
        <v>79</v>
      </c>
      <c r="AV152" s="12" t="s">
        <v>79</v>
      </c>
      <c r="AW152" s="12" t="s">
        <v>34</v>
      </c>
      <c r="AX152" s="12" t="s">
        <v>70</v>
      </c>
      <c r="AY152" s="231" t="s">
        <v>314</v>
      </c>
    </row>
    <row r="153" spans="2:51" s="13" customFormat="1" ht="13.5">
      <c r="B153" s="232"/>
      <c r="C153" s="233"/>
      <c r="D153" s="218" t="s">
        <v>325</v>
      </c>
      <c r="E153" s="234" t="s">
        <v>21</v>
      </c>
      <c r="F153" s="235" t="s">
        <v>340</v>
      </c>
      <c r="G153" s="233"/>
      <c r="H153" s="236">
        <v>73.648</v>
      </c>
      <c r="I153" s="237"/>
      <c r="J153" s="233"/>
      <c r="K153" s="233"/>
      <c r="L153" s="238"/>
      <c r="M153" s="239"/>
      <c r="N153" s="240"/>
      <c r="O153" s="240"/>
      <c r="P153" s="240"/>
      <c r="Q153" s="240"/>
      <c r="R153" s="240"/>
      <c r="S153" s="240"/>
      <c r="T153" s="241"/>
      <c r="AT153" s="242" t="s">
        <v>325</v>
      </c>
      <c r="AU153" s="242" t="s">
        <v>79</v>
      </c>
      <c r="AV153" s="13" t="s">
        <v>321</v>
      </c>
      <c r="AW153" s="13" t="s">
        <v>34</v>
      </c>
      <c r="AX153" s="13" t="s">
        <v>77</v>
      </c>
      <c r="AY153" s="242" t="s">
        <v>314</v>
      </c>
    </row>
    <row r="154" spans="2:65" s="1" customFormat="1" ht="23.1" customHeight="1">
      <c r="B154" s="42"/>
      <c r="C154" s="206" t="s">
        <v>439</v>
      </c>
      <c r="D154" s="206" t="s">
        <v>316</v>
      </c>
      <c r="E154" s="207" t="s">
        <v>3027</v>
      </c>
      <c r="F154" s="208" t="s">
        <v>3028</v>
      </c>
      <c r="G154" s="209" t="s">
        <v>349</v>
      </c>
      <c r="H154" s="210">
        <v>11.998</v>
      </c>
      <c r="I154" s="211"/>
      <c r="J154" s="212">
        <f>ROUND(I154*H154,2)</f>
        <v>0</v>
      </c>
      <c r="K154" s="208" t="s">
        <v>320</v>
      </c>
      <c r="L154" s="62"/>
      <c r="M154" s="213" t="s">
        <v>21</v>
      </c>
      <c r="N154" s="214" t="s">
        <v>41</v>
      </c>
      <c r="O154" s="43"/>
      <c r="P154" s="215">
        <f>O154*H154</f>
        <v>0</v>
      </c>
      <c r="Q154" s="215">
        <v>0</v>
      </c>
      <c r="R154" s="215">
        <f>Q154*H154</f>
        <v>0</v>
      </c>
      <c r="S154" s="215">
        <v>0</v>
      </c>
      <c r="T154" s="216">
        <f>S154*H154</f>
        <v>0</v>
      </c>
      <c r="AR154" s="25" t="s">
        <v>321</v>
      </c>
      <c r="AT154" s="25" t="s">
        <v>316</v>
      </c>
      <c r="AU154" s="25" t="s">
        <v>79</v>
      </c>
      <c r="AY154" s="25" t="s">
        <v>314</v>
      </c>
      <c r="BE154" s="217">
        <f>IF(N154="základní",J154,0)</f>
        <v>0</v>
      </c>
      <c r="BF154" s="217">
        <f>IF(N154="snížená",J154,0)</f>
        <v>0</v>
      </c>
      <c r="BG154" s="217">
        <f>IF(N154="zákl. přenesená",J154,0)</f>
        <v>0</v>
      </c>
      <c r="BH154" s="217">
        <f>IF(N154="sníž. přenesená",J154,0)</f>
        <v>0</v>
      </c>
      <c r="BI154" s="217">
        <f>IF(N154="nulová",J154,0)</f>
        <v>0</v>
      </c>
      <c r="BJ154" s="25" t="s">
        <v>77</v>
      </c>
      <c r="BK154" s="217">
        <f>ROUND(I154*H154,2)</f>
        <v>0</v>
      </c>
      <c r="BL154" s="25" t="s">
        <v>321</v>
      </c>
      <c r="BM154" s="25" t="s">
        <v>3029</v>
      </c>
    </row>
    <row r="155" spans="2:47" s="1" customFormat="1" ht="13.5">
      <c r="B155" s="42"/>
      <c r="C155" s="64"/>
      <c r="D155" s="218" t="s">
        <v>323</v>
      </c>
      <c r="E155" s="64"/>
      <c r="F155" s="219" t="s">
        <v>3028</v>
      </c>
      <c r="G155" s="64"/>
      <c r="H155" s="64"/>
      <c r="I155" s="175"/>
      <c r="J155" s="64"/>
      <c r="K155" s="64"/>
      <c r="L155" s="62"/>
      <c r="M155" s="220"/>
      <c r="N155" s="43"/>
      <c r="O155" s="43"/>
      <c r="P155" s="43"/>
      <c r="Q155" s="43"/>
      <c r="R155" s="43"/>
      <c r="S155" s="43"/>
      <c r="T155" s="79"/>
      <c r="AT155" s="25" t="s">
        <v>323</v>
      </c>
      <c r="AU155" s="25" t="s">
        <v>79</v>
      </c>
    </row>
    <row r="156" spans="2:51" s="12" customFormat="1" ht="13.5">
      <c r="B156" s="221"/>
      <c r="C156" s="222"/>
      <c r="D156" s="218" t="s">
        <v>325</v>
      </c>
      <c r="E156" s="223" t="s">
        <v>21</v>
      </c>
      <c r="F156" s="224" t="s">
        <v>253</v>
      </c>
      <c r="G156" s="222"/>
      <c r="H156" s="225">
        <v>11.998</v>
      </c>
      <c r="I156" s="226"/>
      <c r="J156" s="222"/>
      <c r="K156" s="222"/>
      <c r="L156" s="227"/>
      <c r="M156" s="228"/>
      <c r="N156" s="229"/>
      <c r="O156" s="229"/>
      <c r="P156" s="229"/>
      <c r="Q156" s="229"/>
      <c r="R156" s="229"/>
      <c r="S156" s="229"/>
      <c r="T156" s="230"/>
      <c r="AT156" s="231" t="s">
        <v>325</v>
      </c>
      <c r="AU156" s="231" t="s">
        <v>79</v>
      </c>
      <c r="AV156" s="12" t="s">
        <v>79</v>
      </c>
      <c r="AW156" s="12" t="s">
        <v>34</v>
      </c>
      <c r="AX156" s="12" t="s">
        <v>77</v>
      </c>
      <c r="AY156" s="231" t="s">
        <v>314</v>
      </c>
    </row>
    <row r="157" spans="2:65" s="1" customFormat="1" ht="23.1" customHeight="1">
      <c r="B157" s="42"/>
      <c r="C157" s="206" t="s">
        <v>9</v>
      </c>
      <c r="D157" s="206" t="s">
        <v>316</v>
      </c>
      <c r="E157" s="207" t="s">
        <v>3030</v>
      </c>
      <c r="F157" s="208" t="s">
        <v>3031</v>
      </c>
      <c r="G157" s="209" t="s">
        <v>349</v>
      </c>
      <c r="H157" s="210">
        <v>11.998</v>
      </c>
      <c r="I157" s="211"/>
      <c r="J157" s="212">
        <f>ROUND(I157*H157,2)</f>
        <v>0</v>
      </c>
      <c r="K157" s="208" t="s">
        <v>320</v>
      </c>
      <c r="L157" s="62"/>
      <c r="M157" s="213" t="s">
        <v>21</v>
      </c>
      <c r="N157" s="214" t="s">
        <v>41</v>
      </c>
      <c r="O157" s="43"/>
      <c r="P157" s="215">
        <f>O157*H157</f>
        <v>0</v>
      </c>
      <c r="Q157" s="215">
        <v>0</v>
      </c>
      <c r="R157" s="215">
        <f>Q157*H157</f>
        <v>0</v>
      </c>
      <c r="S157" s="215">
        <v>0</v>
      </c>
      <c r="T157" s="216">
        <f>S157*H157</f>
        <v>0</v>
      </c>
      <c r="AR157" s="25" t="s">
        <v>321</v>
      </c>
      <c r="AT157" s="25" t="s">
        <v>316</v>
      </c>
      <c r="AU157" s="25" t="s">
        <v>79</v>
      </c>
      <c r="AY157" s="25" t="s">
        <v>314</v>
      </c>
      <c r="BE157" s="217">
        <f>IF(N157="základní",J157,0)</f>
        <v>0</v>
      </c>
      <c r="BF157" s="217">
        <f>IF(N157="snížená",J157,0)</f>
        <v>0</v>
      </c>
      <c r="BG157" s="217">
        <f>IF(N157="zákl. přenesená",J157,0)</f>
        <v>0</v>
      </c>
      <c r="BH157" s="217">
        <f>IF(N157="sníž. přenesená",J157,0)</f>
        <v>0</v>
      </c>
      <c r="BI157" s="217">
        <f>IF(N157="nulová",J157,0)</f>
        <v>0</v>
      </c>
      <c r="BJ157" s="25" t="s">
        <v>77</v>
      </c>
      <c r="BK157" s="217">
        <f>ROUND(I157*H157,2)</f>
        <v>0</v>
      </c>
      <c r="BL157" s="25" t="s">
        <v>321</v>
      </c>
      <c r="BM157" s="25" t="s">
        <v>3032</v>
      </c>
    </row>
    <row r="158" spans="2:47" s="1" customFormat="1" ht="13.5">
      <c r="B158" s="42"/>
      <c r="C158" s="64"/>
      <c r="D158" s="218" t="s">
        <v>323</v>
      </c>
      <c r="E158" s="64"/>
      <c r="F158" s="219" t="s">
        <v>3033</v>
      </c>
      <c r="G158" s="64"/>
      <c r="H158" s="64"/>
      <c r="I158" s="175"/>
      <c r="J158" s="64"/>
      <c r="K158" s="64"/>
      <c r="L158" s="62"/>
      <c r="M158" s="220"/>
      <c r="N158" s="43"/>
      <c r="O158" s="43"/>
      <c r="P158" s="43"/>
      <c r="Q158" s="43"/>
      <c r="R158" s="43"/>
      <c r="S158" s="43"/>
      <c r="T158" s="79"/>
      <c r="AT158" s="25" t="s">
        <v>323</v>
      </c>
      <c r="AU158" s="25" t="s">
        <v>79</v>
      </c>
    </row>
    <row r="159" spans="2:51" s="12" customFormat="1" ht="13.5">
      <c r="B159" s="221"/>
      <c r="C159" s="222"/>
      <c r="D159" s="218" t="s">
        <v>325</v>
      </c>
      <c r="E159" s="223" t="s">
        <v>253</v>
      </c>
      <c r="F159" s="224" t="s">
        <v>3034</v>
      </c>
      <c r="G159" s="222"/>
      <c r="H159" s="225">
        <v>11.998</v>
      </c>
      <c r="I159" s="226"/>
      <c r="J159" s="222"/>
      <c r="K159" s="222"/>
      <c r="L159" s="227"/>
      <c r="M159" s="228"/>
      <c r="N159" s="229"/>
      <c r="O159" s="229"/>
      <c r="P159" s="229"/>
      <c r="Q159" s="229"/>
      <c r="R159" s="229"/>
      <c r="S159" s="229"/>
      <c r="T159" s="230"/>
      <c r="AT159" s="231" t="s">
        <v>325</v>
      </c>
      <c r="AU159" s="231" t="s">
        <v>79</v>
      </c>
      <c r="AV159" s="12" t="s">
        <v>79</v>
      </c>
      <c r="AW159" s="12" t="s">
        <v>34</v>
      </c>
      <c r="AX159" s="12" t="s">
        <v>77</v>
      </c>
      <c r="AY159" s="231" t="s">
        <v>314</v>
      </c>
    </row>
    <row r="160" spans="2:65" s="1" customFormat="1" ht="23.1" customHeight="1">
      <c r="B160" s="42"/>
      <c r="C160" s="206" t="s">
        <v>450</v>
      </c>
      <c r="D160" s="206" t="s">
        <v>316</v>
      </c>
      <c r="E160" s="207" t="s">
        <v>2704</v>
      </c>
      <c r="F160" s="208" t="s">
        <v>2705</v>
      </c>
      <c r="G160" s="209" t="s">
        <v>349</v>
      </c>
      <c r="H160" s="210">
        <v>13.019</v>
      </c>
      <c r="I160" s="211"/>
      <c r="J160" s="212">
        <f>ROUND(I160*H160,2)</f>
        <v>0</v>
      </c>
      <c r="K160" s="208" t="s">
        <v>320</v>
      </c>
      <c r="L160" s="62"/>
      <c r="M160" s="213" t="s">
        <v>21</v>
      </c>
      <c r="N160" s="214" t="s">
        <v>41</v>
      </c>
      <c r="O160" s="43"/>
      <c r="P160" s="215">
        <f>O160*H160</f>
        <v>0</v>
      </c>
      <c r="Q160" s="215">
        <v>0.01943</v>
      </c>
      <c r="R160" s="215">
        <f>Q160*H160</f>
        <v>0.25295917</v>
      </c>
      <c r="S160" s="215">
        <v>0</v>
      </c>
      <c r="T160" s="216">
        <f>S160*H160</f>
        <v>0</v>
      </c>
      <c r="AR160" s="25" t="s">
        <v>321</v>
      </c>
      <c r="AT160" s="25" t="s">
        <v>316</v>
      </c>
      <c r="AU160" s="25" t="s">
        <v>79</v>
      </c>
      <c r="AY160" s="25" t="s">
        <v>314</v>
      </c>
      <c r="BE160" s="217">
        <f>IF(N160="základní",J160,0)</f>
        <v>0</v>
      </c>
      <c r="BF160" s="217">
        <f>IF(N160="snížená",J160,0)</f>
        <v>0</v>
      </c>
      <c r="BG160" s="217">
        <f>IF(N160="zákl. přenesená",J160,0)</f>
        <v>0</v>
      </c>
      <c r="BH160" s="217">
        <f>IF(N160="sníž. přenesená",J160,0)</f>
        <v>0</v>
      </c>
      <c r="BI160" s="217">
        <f>IF(N160="nulová",J160,0)</f>
        <v>0</v>
      </c>
      <c r="BJ160" s="25" t="s">
        <v>77</v>
      </c>
      <c r="BK160" s="217">
        <f>ROUND(I160*H160,2)</f>
        <v>0</v>
      </c>
      <c r="BL160" s="25" t="s">
        <v>321</v>
      </c>
      <c r="BM160" s="25" t="s">
        <v>3035</v>
      </c>
    </row>
    <row r="161" spans="2:47" s="1" customFormat="1" ht="27">
      <c r="B161" s="42"/>
      <c r="C161" s="64"/>
      <c r="D161" s="218" t="s">
        <v>323</v>
      </c>
      <c r="E161" s="64"/>
      <c r="F161" s="219" t="s">
        <v>2707</v>
      </c>
      <c r="G161" s="64"/>
      <c r="H161" s="64"/>
      <c r="I161" s="175"/>
      <c r="J161" s="64"/>
      <c r="K161" s="64"/>
      <c r="L161" s="62"/>
      <c r="M161" s="220"/>
      <c r="N161" s="43"/>
      <c r="O161" s="43"/>
      <c r="P161" s="43"/>
      <c r="Q161" s="43"/>
      <c r="R161" s="43"/>
      <c r="S161" s="43"/>
      <c r="T161" s="79"/>
      <c r="AT161" s="25" t="s">
        <v>323</v>
      </c>
      <c r="AU161" s="25" t="s">
        <v>79</v>
      </c>
    </row>
    <row r="162" spans="2:51" s="12" customFormat="1" ht="13.5">
      <c r="B162" s="221"/>
      <c r="C162" s="222"/>
      <c r="D162" s="218" t="s">
        <v>325</v>
      </c>
      <c r="E162" s="223" t="s">
        <v>21</v>
      </c>
      <c r="F162" s="224" t="s">
        <v>3010</v>
      </c>
      <c r="G162" s="222"/>
      <c r="H162" s="225">
        <v>13.019</v>
      </c>
      <c r="I162" s="226"/>
      <c r="J162" s="222"/>
      <c r="K162" s="222"/>
      <c r="L162" s="227"/>
      <c r="M162" s="228"/>
      <c r="N162" s="229"/>
      <c r="O162" s="229"/>
      <c r="P162" s="229"/>
      <c r="Q162" s="229"/>
      <c r="R162" s="229"/>
      <c r="S162" s="229"/>
      <c r="T162" s="230"/>
      <c r="AT162" s="231" t="s">
        <v>325</v>
      </c>
      <c r="AU162" s="231" t="s">
        <v>79</v>
      </c>
      <c r="AV162" s="12" t="s">
        <v>79</v>
      </c>
      <c r="AW162" s="12" t="s">
        <v>34</v>
      </c>
      <c r="AX162" s="12" t="s">
        <v>77</v>
      </c>
      <c r="AY162" s="231" t="s">
        <v>314</v>
      </c>
    </row>
    <row r="163" spans="2:65" s="1" customFormat="1" ht="23.1" customHeight="1">
      <c r="B163" s="42"/>
      <c r="C163" s="206" t="s">
        <v>456</v>
      </c>
      <c r="D163" s="206" t="s">
        <v>316</v>
      </c>
      <c r="E163" s="207" t="s">
        <v>3036</v>
      </c>
      <c r="F163" s="208" t="s">
        <v>3037</v>
      </c>
      <c r="G163" s="209" t="s">
        <v>349</v>
      </c>
      <c r="H163" s="210">
        <v>3.599</v>
      </c>
      <c r="I163" s="211"/>
      <c r="J163" s="212">
        <f>ROUND(I163*H163,2)</f>
        <v>0</v>
      </c>
      <c r="K163" s="208" t="s">
        <v>320</v>
      </c>
      <c r="L163" s="62"/>
      <c r="M163" s="213" t="s">
        <v>21</v>
      </c>
      <c r="N163" s="214" t="s">
        <v>41</v>
      </c>
      <c r="O163" s="43"/>
      <c r="P163" s="215">
        <f>O163*H163</f>
        <v>0</v>
      </c>
      <c r="Q163" s="215">
        <v>0.01943</v>
      </c>
      <c r="R163" s="215">
        <f>Q163*H163</f>
        <v>0.06992857</v>
      </c>
      <c r="S163" s="215">
        <v>0</v>
      </c>
      <c r="T163" s="216">
        <f>S163*H163</f>
        <v>0</v>
      </c>
      <c r="AR163" s="25" t="s">
        <v>321</v>
      </c>
      <c r="AT163" s="25" t="s">
        <v>316</v>
      </c>
      <c r="AU163" s="25" t="s">
        <v>79</v>
      </c>
      <c r="AY163" s="25" t="s">
        <v>314</v>
      </c>
      <c r="BE163" s="217">
        <f>IF(N163="základní",J163,0)</f>
        <v>0</v>
      </c>
      <c r="BF163" s="217">
        <f>IF(N163="snížená",J163,0)</f>
        <v>0</v>
      </c>
      <c r="BG163" s="217">
        <f>IF(N163="zákl. přenesená",J163,0)</f>
        <v>0</v>
      </c>
      <c r="BH163" s="217">
        <f>IF(N163="sníž. přenesená",J163,0)</f>
        <v>0</v>
      </c>
      <c r="BI163" s="217">
        <f>IF(N163="nulová",J163,0)</f>
        <v>0</v>
      </c>
      <c r="BJ163" s="25" t="s">
        <v>77</v>
      </c>
      <c r="BK163" s="217">
        <f>ROUND(I163*H163,2)</f>
        <v>0</v>
      </c>
      <c r="BL163" s="25" t="s">
        <v>321</v>
      </c>
      <c r="BM163" s="25" t="s">
        <v>3038</v>
      </c>
    </row>
    <row r="164" spans="2:47" s="1" customFormat="1" ht="27">
      <c r="B164" s="42"/>
      <c r="C164" s="64"/>
      <c r="D164" s="218" t="s">
        <v>323</v>
      </c>
      <c r="E164" s="64"/>
      <c r="F164" s="219" t="s">
        <v>3039</v>
      </c>
      <c r="G164" s="64"/>
      <c r="H164" s="64"/>
      <c r="I164" s="175"/>
      <c r="J164" s="64"/>
      <c r="K164" s="64"/>
      <c r="L164" s="62"/>
      <c r="M164" s="220"/>
      <c r="N164" s="43"/>
      <c r="O164" s="43"/>
      <c r="P164" s="43"/>
      <c r="Q164" s="43"/>
      <c r="R164" s="43"/>
      <c r="S164" s="43"/>
      <c r="T164" s="79"/>
      <c r="AT164" s="25" t="s">
        <v>323</v>
      </c>
      <c r="AU164" s="25" t="s">
        <v>79</v>
      </c>
    </row>
    <row r="165" spans="2:51" s="12" customFormat="1" ht="13.5">
      <c r="B165" s="221"/>
      <c r="C165" s="222"/>
      <c r="D165" s="218" t="s">
        <v>325</v>
      </c>
      <c r="E165" s="223" t="s">
        <v>21</v>
      </c>
      <c r="F165" s="224" t="s">
        <v>3015</v>
      </c>
      <c r="G165" s="222"/>
      <c r="H165" s="225">
        <v>3.599</v>
      </c>
      <c r="I165" s="226"/>
      <c r="J165" s="222"/>
      <c r="K165" s="222"/>
      <c r="L165" s="227"/>
      <c r="M165" s="228"/>
      <c r="N165" s="229"/>
      <c r="O165" s="229"/>
      <c r="P165" s="229"/>
      <c r="Q165" s="229"/>
      <c r="R165" s="229"/>
      <c r="S165" s="229"/>
      <c r="T165" s="230"/>
      <c r="AT165" s="231" t="s">
        <v>325</v>
      </c>
      <c r="AU165" s="231" t="s">
        <v>79</v>
      </c>
      <c r="AV165" s="12" t="s">
        <v>79</v>
      </c>
      <c r="AW165" s="12" t="s">
        <v>34</v>
      </c>
      <c r="AX165" s="12" t="s">
        <v>77</v>
      </c>
      <c r="AY165" s="231" t="s">
        <v>314</v>
      </c>
    </row>
    <row r="166" spans="2:65" s="1" customFormat="1" ht="23.1" customHeight="1">
      <c r="B166" s="42"/>
      <c r="C166" s="206" t="s">
        <v>461</v>
      </c>
      <c r="D166" s="206" t="s">
        <v>316</v>
      </c>
      <c r="E166" s="207" t="s">
        <v>2708</v>
      </c>
      <c r="F166" s="208" t="s">
        <v>2709</v>
      </c>
      <c r="G166" s="209" t="s">
        <v>349</v>
      </c>
      <c r="H166" s="210">
        <v>9.075</v>
      </c>
      <c r="I166" s="211"/>
      <c r="J166" s="212">
        <f>ROUND(I166*H166,2)</f>
        <v>0</v>
      </c>
      <c r="K166" s="208" t="s">
        <v>320</v>
      </c>
      <c r="L166" s="62"/>
      <c r="M166" s="213" t="s">
        <v>21</v>
      </c>
      <c r="N166" s="214" t="s">
        <v>41</v>
      </c>
      <c r="O166" s="43"/>
      <c r="P166" s="215">
        <f>O166*H166</f>
        <v>0</v>
      </c>
      <c r="Q166" s="215">
        <v>0.01995</v>
      </c>
      <c r="R166" s="215">
        <f>Q166*H166</f>
        <v>0.18104624999999996</v>
      </c>
      <c r="S166" s="215">
        <v>0</v>
      </c>
      <c r="T166" s="216">
        <f>S166*H166</f>
        <v>0</v>
      </c>
      <c r="AR166" s="25" t="s">
        <v>321</v>
      </c>
      <c r="AT166" s="25" t="s">
        <v>316</v>
      </c>
      <c r="AU166" s="25" t="s">
        <v>79</v>
      </c>
      <c r="AY166" s="25" t="s">
        <v>314</v>
      </c>
      <c r="BE166" s="217">
        <f>IF(N166="základní",J166,0)</f>
        <v>0</v>
      </c>
      <c r="BF166" s="217">
        <f>IF(N166="snížená",J166,0)</f>
        <v>0</v>
      </c>
      <c r="BG166" s="217">
        <f>IF(N166="zákl. přenesená",J166,0)</f>
        <v>0</v>
      </c>
      <c r="BH166" s="217">
        <f>IF(N166="sníž. přenesená",J166,0)</f>
        <v>0</v>
      </c>
      <c r="BI166" s="217">
        <f>IF(N166="nulová",J166,0)</f>
        <v>0</v>
      </c>
      <c r="BJ166" s="25" t="s">
        <v>77</v>
      </c>
      <c r="BK166" s="217">
        <f>ROUND(I166*H166,2)</f>
        <v>0</v>
      </c>
      <c r="BL166" s="25" t="s">
        <v>321</v>
      </c>
      <c r="BM166" s="25" t="s">
        <v>3040</v>
      </c>
    </row>
    <row r="167" spans="2:47" s="1" customFormat="1" ht="27">
      <c r="B167" s="42"/>
      <c r="C167" s="64"/>
      <c r="D167" s="218" t="s">
        <v>323</v>
      </c>
      <c r="E167" s="64"/>
      <c r="F167" s="219" t="s">
        <v>2711</v>
      </c>
      <c r="G167" s="64"/>
      <c r="H167" s="64"/>
      <c r="I167" s="175"/>
      <c r="J167" s="64"/>
      <c r="K167" s="64"/>
      <c r="L167" s="62"/>
      <c r="M167" s="220"/>
      <c r="N167" s="43"/>
      <c r="O167" s="43"/>
      <c r="P167" s="43"/>
      <c r="Q167" s="43"/>
      <c r="R167" s="43"/>
      <c r="S167" s="43"/>
      <c r="T167" s="79"/>
      <c r="AT167" s="25" t="s">
        <v>323</v>
      </c>
      <c r="AU167" s="25" t="s">
        <v>79</v>
      </c>
    </row>
    <row r="168" spans="2:51" s="12" customFormat="1" ht="13.5">
      <c r="B168" s="221"/>
      <c r="C168" s="222"/>
      <c r="D168" s="218" t="s">
        <v>325</v>
      </c>
      <c r="E168" s="223" t="s">
        <v>21</v>
      </c>
      <c r="F168" s="224" t="s">
        <v>3017</v>
      </c>
      <c r="G168" s="222"/>
      <c r="H168" s="225">
        <v>9.075</v>
      </c>
      <c r="I168" s="226"/>
      <c r="J168" s="222"/>
      <c r="K168" s="222"/>
      <c r="L168" s="227"/>
      <c r="M168" s="228"/>
      <c r="N168" s="229"/>
      <c r="O168" s="229"/>
      <c r="P168" s="229"/>
      <c r="Q168" s="229"/>
      <c r="R168" s="229"/>
      <c r="S168" s="229"/>
      <c r="T168" s="230"/>
      <c r="AT168" s="231" t="s">
        <v>325</v>
      </c>
      <c r="AU168" s="231" t="s">
        <v>79</v>
      </c>
      <c r="AV168" s="12" t="s">
        <v>79</v>
      </c>
      <c r="AW168" s="12" t="s">
        <v>34</v>
      </c>
      <c r="AX168" s="12" t="s">
        <v>77</v>
      </c>
      <c r="AY168" s="231" t="s">
        <v>314</v>
      </c>
    </row>
    <row r="169" spans="2:65" s="1" customFormat="1" ht="23.1" customHeight="1">
      <c r="B169" s="42"/>
      <c r="C169" s="206" t="s">
        <v>467</v>
      </c>
      <c r="D169" s="206" t="s">
        <v>316</v>
      </c>
      <c r="E169" s="207" t="s">
        <v>3041</v>
      </c>
      <c r="F169" s="208" t="s">
        <v>3042</v>
      </c>
      <c r="G169" s="209" t="s">
        <v>349</v>
      </c>
      <c r="H169" s="210">
        <v>7.708</v>
      </c>
      <c r="I169" s="211"/>
      <c r="J169" s="212">
        <f>ROUND(I169*H169,2)</f>
        <v>0</v>
      </c>
      <c r="K169" s="208" t="s">
        <v>320</v>
      </c>
      <c r="L169" s="62"/>
      <c r="M169" s="213" t="s">
        <v>21</v>
      </c>
      <c r="N169" s="214" t="s">
        <v>41</v>
      </c>
      <c r="O169" s="43"/>
      <c r="P169" s="215">
        <f>O169*H169</f>
        <v>0</v>
      </c>
      <c r="Q169" s="215">
        <v>0.00099</v>
      </c>
      <c r="R169" s="215">
        <f>Q169*H169</f>
        <v>0.00763092</v>
      </c>
      <c r="S169" s="215">
        <v>0</v>
      </c>
      <c r="T169" s="216">
        <f>S169*H169</f>
        <v>0</v>
      </c>
      <c r="AR169" s="25" t="s">
        <v>321</v>
      </c>
      <c r="AT169" s="25" t="s">
        <v>316</v>
      </c>
      <c r="AU169" s="25" t="s">
        <v>79</v>
      </c>
      <c r="AY169" s="25" t="s">
        <v>314</v>
      </c>
      <c r="BE169" s="217">
        <f>IF(N169="základní",J169,0)</f>
        <v>0</v>
      </c>
      <c r="BF169" s="217">
        <f>IF(N169="snížená",J169,0)</f>
        <v>0</v>
      </c>
      <c r="BG169" s="217">
        <f>IF(N169="zákl. přenesená",J169,0)</f>
        <v>0</v>
      </c>
      <c r="BH169" s="217">
        <f>IF(N169="sníž. přenesená",J169,0)</f>
        <v>0</v>
      </c>
      <c r="BI169" s="217">
        <f>IF(N169="nulová",J169,0)</f>
        <v>0</v>
      </c>
      <c r="BJ169" s="25" t="s">
        <v>77</v>
      </c>
      <c r="BK169" s="217">
        <f>ROUND(I169*H169,2)</f>
        <v>0</v>
      </c>
      <c r="BL169" s="25" t="s">
        <v>321</v>
      </c>
      <c r="BM169" s="25" t="s">
        <v>3043</v>
      </c>
    </row>
    <row r="170" spans="2:47" s="1" customFormat="1" ht="27">
      <c r="B170" s="42"/>
      <c r="C170" s="64"/>
      <c r="D170" s="218" t="s">
        <v>323</v>
      </c>
      <c r="E170" s="64"/>
      <c r="F170" s="219" t="s">
        <v>3044</v>
      </c>
      <c r="G170" s="64"/>
      <c r="H170" s="64"/>
      <c r="I170" s="175"/>
      <c r="J170" s="64"/>
      <c r="K170" s="64"/>
      <c r="L170" s="62"/>
      <c r="M170" s="220"/>
      <c r="N170" s="43"/>
      <c r="O170" s="43"/>
      <c r="P170" s="43"/>
      <c r="Q170" s="43"/>
      <c r="R170" s="43"/>
      <c r="S170" s="43"/>
      <c r="T170" s="79"/>
      <c r="AT170" s="25" t="s">
        <v>323</v>
      </c>
      <c r="AU170" s="25" t="s">
        <v>79</v>
      </c>
    </row>
    <row r="171" spans="2:51" s="12" customFormat="1" ht="13.5">
      <c r="B171" s="221"/>
      <c r="C171" s="222"/>
      <c r="D171" s="218" t="s">
        <v>325</v>
      </c>
      <c r="E171" s="223" t="s">
        <v>21</v>
      </c>
      <c r="F171" s="224" t="s">
        <v>3045</v>
      </c>
      <c r="G171" s="222"/>
      <c r="H171" s="225">
        <v>7.708</v>
      </c>
      <c r="I171" s="226"/>
      <c r="J171" s="222"/>
      <c r="K171" s="222"/>
      <c r="L171" s="227"/>
      <c r="M171" s="228"/>
      <c r="N171" s="229"/>
      <c r="O171" s="229"/>
      <c r="P171" s="229"/>
      <c r="Q171" s="229"/>
      <c r="R171" s="229"/>
      <c r="S171" s="229"/>
      <c r="T171" s="230"/>
      <c r="AT171" s="231" t="s">
        <v>325</v>
      </c>
      <c r="AU171" s="231" t="s">
        <v>79</v>
      </c>
      <c r="AV171" s="12" t="s">
        <v>79</v>
      </c>
      <c r="AW171" s="12" t="s">
        <v>34</v>
      </c>
      <c r="AX171" s="12" t="s">
        <v>77</v>
      </c>
      <c r="AY171" s="231" t="s">
        <v>314</v>
      </c>
    </row>
    <row r="172" spans="2:65" s="1" customFormat="1" ht="23.1" customHeight="1">
      <c r="B172" s="42"/>
      <c r="C172" s="206" t="s">
        <v>475</v>
      </c>
      <c r="D172" s="206" t="s">
        <v>316</v>
      </c>
      <c r="E172" s="207" t="s">
        <v>2712</v>
      </c>
      <c r="F172" s="208" t="s">
        <v>2713</v>
      </c>
      <c r="G172" s="209" t="s">
        <v>349</v>
      </c>
      <c r="H172" s="210">
        <v>25.694</v>
      </c>
      <c r="I172" s="211"/>
      <c r="J172" s="212">
        <f>ROUND(I172*H172,2)</f>
        <v>0</v>
      </c>
      <c r="K172" s="208" t="s">
        <v>320</v>
      </c>
      <c r="L172" s="62"/>
      <c r="M172" s="213" t="s">
        <v>21</v>
      </c>
      <c r="N172" s="214" t="s">
        <v>41</v>
      </c>
      <c r="O172" s="43"/>
      <c r="P172" s="215">
        <f>O172*H172</f>
        <v>0</v>
      </c>
      <c r="Q172" s="215">
        <v>0.00158</v>
      </c>
      <c r="R172" s="215">
        <f>Q172*H172</f>
        <v>0.04059652</v>
      </c>
      <c r="S172" s="215">
        <v>0</v>
      </c>
      <c r="T172" s="216">
        <f>S172*H172</f>
        <v>0</v>
      </c>
      <c r="AR172" s="25" t="s">
        <v>321</v>
      </c>
      <c r="AT172" s="25" t="s">
        <v>316</v>
      </c>
      <c r="AU172" s="25" t="s">
        <v>79</v>
      </c>
      <c r="AY172" s="25" t="s">
        <v>314</v>
      </c>
      <c r="BE172" s="217">
        <f>IF(N172="základní",J172,0)</f>
        <v>0</v>
      </c>
      <c r="BF172" s="217">
        <f>IF(N172="snížená",J172,0)</f>
        <v>0</v>
      </c>
      <c r="BG172" s="217">
        <f>IF(N172="zákl. přenesená",J172,0)</f>
        <v>0</v>
      </c>
      <c r="BH172" s="217">
        <f>IF(N172="sníž. přenesená",J172,0)</f>
        <v>0</v>
      </c>
      <c r="BI172" s="217">
        <f>IF(N172="nulová",J172,0)</f>
        <v>0</v>
      </c>
      <c r="BJ172" s="25" t="s">
        <v>77</v>
      </c>
      <c r="BK172" s="217">
        <f>ROUND(I172*H172,2)</f>
        <v>0</v>
      </c>
      <c r="BL172" s="25" t="s">
        <v>321</v>
      </c>
      <c r="BM172" s="25" t="s">
        <v>3046</v>
      </c>
    </row>
    <row r="173" spans="2:47" s="1" customFormat="1" ht="27">
      <c r="B173" s="42"/>
      <c r="C173" s="64"/>
      <c r="D173" s="218" t="s">
        <v>323</v>
      </c>
      <c r="E173" s="64"/>
      <c r="F173" s="219" t="s">
        <v>2715</v>
      </c>
      <c r="G173" s="64"/>
      <c r="H173" s="64"/>
      <c r="I173" s="175"/>
      <c r="J173" s="64"/>
      <c r="K173" s="64"/>
      <c r="L173" s="62"/>
      <c r="M173" s="220"/>
      <c r="N173" s="43"/>
      <c r="O173" s="43"/>
      <c r="P173" s="43"/>
      <c r="Q173" s="43"/>
      <c r="R173" s="43"/>
      <c r="S173" s="43"/>
      <c r="T173" s="79"/>
      <c r="AT173" s="25" t="s">
        <v>323</v>
      </c>
      <c r="AU173" s="25" t="s">
        <v>79</v>
      </c>
    </row>
    <row r="174" spans="2:51" s="12" customFormat="1" ht="13.5">
      <c r="B174" s="221"/>
      <c r="C174" s="222"/>
      <c r="D174" s="218" t="s">
        <v>325</v>
      </c>
      <c r="E174" s="223" t="s">
        <v>21</v>
      </c>
      <c r="F174" s="224" t="s">
        <v>257</v>
      </c>
      <c r="G174" s="222"/>
      <c r="H174" s="225">
        <v>25.694</v>
      </c>
      <c r="I174" s="226"/>
      <c r="J174" s="222"/>
      <c r="K174" s="222"/>
      <c r="L174" s="227"/>
      <c r="M174" s="228"/>
      <c r="N174" s="229"/>
      <c r="O174" s="229"/>
      <c r="P174" s="229"/>
      <c r="Q174" s="229"/>
      <c r="R174" s="229"/>
      <c r="S174" s="229"/>
      <c r="T174" s="230"/>
      <c r="AT174" s="231" t="s">
        <v>325</v>
      </c>
      <c r="AU174" s="231" t="s">
        <v>79</v>
      </c>
      <c r="AV174" s="12" t="s">
        <v>79</v>
      </c>
      <c r="AW174" s="12" t="s">
        <v>34</v>
      </c>
      <c r="AX174" s="12" t="s">
        <v>77</v>
      </c>
      <c r="AY174" s="231" t="s">
        <v>314</v>
      </c>
    </row>
    <row r="175" spans="2:63" s="11" customFormat="1" ht="29.85" customHeight="1">
      <c r="B175" s="190"/>
      <c r="C175" s="191"/>
      <c r="D175" s="192" t="s">
        <v>69</v>
      </c>
      <c r="E175" s="204" t="s">
        <v>2230</v>
      </c>
      <c r="F175" s="204" t="s">
        <v>2231</v>
      </c>
      <c r="G175" s="191"/>
      <c r="H175" s="191"/>
      <c r="I175" s="194"/>
      <c r="J175" s="205">
        <f>BK175</f>
        <v>0</v>
      </c>
      <c r="K175" s="191"/>
      <c r="L175" s="196"/>
      <c r="M175" s="197"/>
      <c r="N175" s="198"/>
      <c r="O175" s="198"/>
      <c r="P175" s="199">
        <f>SUM(P176:P184)</f>
        <v>0</v>
      </c>
      <c r="Q175" s="198"/>
      <c r="R175" s="199">
        <f>SUM(R176:R184)</f>
        <v>0</v>
      </c>
      <c r="S175" s="198"/>
      <c r="T175" s="200">
        <f>SUM(T176:T184)</f>
        <v>0</v>
      </c>
      <c r="AR175" s="201" t="s">
        <v>77</v>
      </c>
      <c r="AT175" s="202" t="s">
        <v>69</v>
      </c>
      <c r="AU175" s="202" t="s">
        <v>77</v>
      </c>
      <c r="AY175" s="201" t="s">
        <v>314</v>
      </c>
      <c r="BK175" s="203">
        <f>SUM(BK176:BK184)</f>
        <v>0</v>
      </c>
    </row>
    <row r="176" spans="2:65" s="1" customFormat="1" ht="23.1" customHeight="1">
      <c r="B176" s="42"/>
      <c r="C176" s="206" t="s">
        <v>481</v>
      </c>
      <c r="D176" s="206" t="s">
        <v>316</v>
      </c>
      <c r="E176" s="207" t="s">
        <v>2232</v>
      </c>
      <c r="F176" s="208" t="s">
        <v>2233</v>
      </c>
      <c r="G176" s="209" t="s">
        <v>394</v>
      </c>
      <c r="H176" s="210">
        <v>0.739</v>
      </c>
      <c r="I176" s="211"/>
      <c r="J176" s="212">
        <f>ROUND(I176*H176,2)</f>
        <v>0</v>
      </c>
      <c r="K176" s="208" t="s">
        <v>320</v>
      </c>
      <c r="L176" s="62"/>
      <c r="M176" s="213" t="s">
        <v>21</v>
      </c>
      <c r="N176" s="214" t="s">
        <v>41</v>
      </c>
      <c r="O176" s="43"/>
      <c r="P176" s="215">
        <f>O176*H176</f>
        <v>0</v>
      </c>
      <c r="Q176" s="215">
        <v>0</v>
      </c>
      <c r="R176" s="215">
        <f>Q176*H176</f>
        <v>0</v>
      </c>
      <c r="S176" s="215">
        <v>0</v>
      </c>
      <c r="T176" s="216">
        <f>S176*H176</f>
        <v>0</v>
      </c>
      <c r="AR176" s="25" t="s">
        <v>321</v>
      </c>
      <c r="AT176" s="25" t="s">
        <v>316</v>
      </c>
      <c r="AU176" s="25" t="s">
        <v>79</v>
      </c>
      <c r="AY176" s="25" t="s">
        <v>314</v>
      </c>
      <c r="BE176" s="217">
        <f>IF(N176="základní",J176,0)</f>
        <v>0</v>
      </c>
      <c r="BF176" s="217">
        <f>IF(N176="snížená",J176,0)</f>
        <v>0</v>
      </c>
      <c r="BG176" s="217">
        <f>IF(N176="zákl. přenesená",J176,0)</f>
        <v>0</v>
      </c>
      <c r="BH176" s="217">
        <f>IF(N176="sníž. přenesená",J176,0)</f>
        <v>0</v>
      </c>
      <c r="BI176" s="217">
        <f>IF(N176="nulová",J176,0)</f>
        <v>0</v>
      </c>
      <c r="BJ176" s="25" t="s">
        <v>77</v>
      </c>
      <c r="BK176" s="217">
        <f>ROUND(I176*H176,2)</f>
        <v>0</v>
      </c>
      <c r="BL176" s="25" t="s">
        <v>321</v>
      </c>
      <c r="BM176" s="25" t="s">
        <v>3047</v>
      </c>
    </row>
    <row r="177" spans="2:47" s="1" customFormat="1" ht="27">
      <c r="B177" s="42"/>
      <c r="C177" s="64"/>
      <c r="D177" s="218" t="s">
        <v>323</v>
      </c>
      <c r="E177" s="64"/>
      <c r="F177" s="219" t="s">
        <v>2235</v>
      </c>
      <c r="G177" s="64"/>
      <c r="H177" s="64"/>
      <c r="I177" s="175"/>
      <c r="J177" s="64"/>
      <c r="K177" s="64"/>
      <c r="L177" s="62"/>
      <c r="M177" s="220"/>
      <c r="N177" s="43"/>
      <c r="O177" s="43"/>
      <c r="P177" s="43"/>
      <c r="Q177" s="43"/>
      <c r="R177" s="43"/>
      <c r="S177" s="43"/>
      <c r="T177" s="79"/>
      <c r="AT177" s="25" t="s">
        <v>323</v>
      </c>
      <c r="AU177" s="25" t="s">
        <v>79</v>
      </c>
    </row>
    <row r="178" spans="2:65" s="1" customFormat="1" ht="23.1" customHeight="1">
      <c r="B178" s="42"/>
      <c r="C178" s="206" t="s">
        <v>487</v>
      </c>
      <c r="D178" s="206" t="s">
        <v>316</v>
      </c>
      <c r="E178" s="207" t="s">
        <v>2236</v>
      </c>
      <c r="F178" s="208" t="s">
        <v>2237</v>
      </c>
      <c r="G178" s="209" t="s">
        <v>394</v>
      </c>
      <c r="H178" s="210">
        <v>0.739</v>
      </c>
      <c r="I178" s="211"/>
      <c r="J178" s="212">
        <f>ROUND(I178*H178,2)</f>
        <v>0</v>
      </c>
      <c r="K178" s="208" t="s">
        <v>320</v>
      </c>
      <c r="L178" s="62"/>
      <c r="M178" s="213" t="s">
        <v>21</v>
      </c>
      <c r="N178" s="214" t="s">
        <v>41</v>
      </c>
      <c r="O178" s="43"/>
      <c r="P178" s="215">
        <f>O178*H178</f>
        <v>0</v>
      </c>
      <c r="Q178" s="215">
        <v>0</v>
      </c>
      <c r="R178" s="215">
        <f>Q178*H178</f>
        <v>0</v>
      </c>
      <c r="S178" s="215">
        <v>0</v>
      </c>
      <c r="T178" s="216">
        <f>S178*H178</f>
        <v>0</v>
      </c>
      <c r="AR178" s="25" t="s">
        <v>321</v>
      </c>
      <c r="AT178" s="25" t="s">
        <v>316</v>
      </c>
      <c r="AU178" s="25" t="s">
        <v>79</v>
      </c>
      <c r="AY178" s="25" t="s">
        <v>314</v>
      </c>
      <c r="BE178" s="217">
        <f>IF(N178="základní",J178,0)</f>
        <v>0</v>
      </c>
      <c r="BF178" s="217">
        <f>IF(N178="snížená",J178,0)</f>
        <v>0</v>
      </c>
      <c r="BG178" s="217">
        <f>IF(N178="zákl. přenesená",J178,0)</f>
        <v>0</v>
      </c>
      <c r="BH178" s="217">
        <f>IF(N178="sníž. přenesená",J178,0)</f>
        <v>0</v>
      </c>
      <c r="BI178" s="217">
        <f>IF(N178="nulová",J178,0)</f>
        <v>0</v>
      </c>
      <c r="BJ178" s="25" t="s">
        <v>77</v>
      </c>
      <c r="BK178" s="217">
        <f>ROUND(I178*H178,2)</f>
        <v>0</v>
      </c>
      <c r="BL178" s="25" t="s">
        <v>321</v>
      </c>
      <c r="BM178" s="25" t="s">
        <v>3048</v>
      </c>
    </row>
    <row r="179" spans="2:47" s="1" customFormat="1" ht="27">
      <c r="B179" s="42"/>
      <c r="C179" s="64"/>
      <c r="D179" s="218" t="s">
        <v>323</v>
      </c>
      <c r="E179" s="64"/>
      <c r="F179" s="219" t="s">
        <v>2239</v>
      </c>
      <c r="G179" s="64"/>
      <c r="H179" s="64"/>
      <c r="I179" s="175"/>
      <c r="J179" s="64"/>
      <c r="K179" s="64"/>
      <c r="L179" s="62"/>
      <c r="M179" s="220"/>
      <c r="N179" s="43"/>
      <c r="O179" s="43"/>
      <c r="P179" s="43"/>
      <c r="Q179" s="43"/>
      <c r="R179" s="43"/>
      <c r="S179" s="43"/>
      <c r="T179" s="79"/>
      <c r="AT179" s="25" t="s">
        <v>323</v>
      </c>
      <c r="AU179" s="25" t="s">
        <v>79</v>
      </c>
    </row>
    <row r="180" spans="2:65" s="1" customFormat="1" ht="23.1" customHeight="1">
      <c r="B180" s="42"/>
      <c r="C180" s="206" t="s">
        <v>493</v>
      </c>
      <c r="D180" s="206" t="s">
        <v>316</v>
      </c>
      <c r="E180" s="207" t="s">
        <v>2240</v>
      </c>
      <c r="F180" s="208" t="s">
        <v>2241</v>
      </c>
      <c r="G180" s="209" t="s">
        <v>394</v>
      </c>
      <c r="H180" s="210">
        <v>6.651</v>
      </c>
      <c r="I180" s="211"/>
      <c r="J180" s="212">
        <f>ROUND(I180*H180,2)</f>
        <v>0</v>
      </c>
      <c r="K180" s="208" t="s">
        <v>320</v>
      </c>
      <c r="L180" s="62"/>
      <c r="M180" s="213" t="s">
        <v>21</v>
      </c>
      <c r="N180" s="214" t="s">
        <v>41</v>
      </c>
      <c r="O180" s="43"/>
      <c r="P180" s="215">
        <f>O180*H180</f>
        <v>0</v>
      </c>
      <c r="Q180" s="215">
        <v>0</v>
      </c>
      <c r="R180" s="215">
        <f>Q180*H180</f>
        <v>0</v>
      </c>
      <c r="S180" s="215">
        <v>0</v>
      </c>
      <c r="T180" s="216">
        <f>S180*H180</f>
        <v>0</v>
      </c>
      <c r="AR180" s="25" t="s">
        <v>321</v>
      </c>
      <c r="AT180" s="25" t="s">
        <v>316</v>
      </c>
      <c r="AU180" s="25" t="s">
        <v>79</v>
      </c>
      <c r="AY180" s="25" t="s">
        <v>314</v>
      </c>
      <c r="BE180" s="217">
        <f>IF(N180="základní",J180,0)</f>
        <v>0</v>
      </c>
      <c r="BF180" s="217">
        <f>IF(N180="snížená",J180,0)</f>
        <v>0</v>
      </c>
      <c r="BG180" s="217">
        <f>IF(N180="zákl. přenesená",J180,0)</f>
        <v>0</v>
      </c>
      <c r="BH180" s="217">
        <f>IF(N180="sníž. přenesená",J180,0)</f>
        <v>0</v>
      </c>
      <c r="BI180" s="217">
        <f>IF(N180="nulová",J180,0)</f>
        <v>0</v>
      </c>
      <c r="BJ180" s="25" t="s">
        <v>77</v>
      </c>
      <c r="BK180" s="217">
        <f>ROUND(I180*H180,2)</f>
        <v>0</v>
      </c>
      <c r="BL180" s="25" t="s">
        <v>321</v>
      </c>
      <c r="BM180" s="25" t="s">
        <v>3049</v>
      </c>
    </row>
    <row r="181" spans="2:47" s="1" customFormat="1" ht="27">
      <c r="B181" s="42"/>
      <c r="C181" s="64"/>
      <c r="D181" s="218" t="s">
        <v>323</v>
      </c>
      <c r="E181" s="64"/>
      <c r="F181" s="219" t="s">
        <v>2243</v>
      </c>
      <c r="G181" s="64"/>
      <c r="H181" s="64"/>
      <c r="I181" s="175"/>
      <c r="J181" s="64"/>
      <c r="K181" s="64"/>
      <c r="L181" s="62"/>
      <c r="M181" s="220"/>
      <c r="N181" s="43"/>
      <c r="O181" s="43"/>
      <c r="P181" s="43"/>
      <c r="Q181" s="43"/>
      <c r="R181" s="43"/>
      <c r="S181" s="43"/>
      <c r="T181" s="79"/>
      <c r="AT181" s="25" t="s">
        <v>323</v>
      </c>
      <c r="AU181" s="25" t="s">
        <v>79</v>
      </c>
    </row>
    <row r="182" spans="2:51" s="12" customFormat="1" ht="13.5">
      <c r="B182" s="221"/>
      <c r="C182" s="222"/>
      <c r="D182" s="218" t="s">
        <v>325</v>
      </c>
      <c r="E182" s="222"/>
      <c r="F182" s="224" t="s">
        <v>3050</v>
      </c>
      <c r="G182" s="222"/>
      <c r="H182" s="225">
        <v>6.651</v>
      </c>
      <c r="I182" s="226"/>
      <c r="J182" s="222"/>
      <c r="K182" s="222"/>
      <c r="L182" s="227"/>
      <c r="M182" s="228"/>
      <c r="N182" s="229"/>
      <c r="O182" s="229"/>
      <c r="P182" s="229"/>
      <c r="Q182" s="229"/>
      <c r="R182" s="229"/>
      <c r="S182" s="229"/>
      <c r="T182" s="230"/>
      <c r="AT182" s="231" t="s">
        <v>325</v>
      </c>
      <c r="AU182" s="231" t="s">
        <v>79</v>
      </c>
      <c r="AV182" s="12" t="s">
        <v>79</v>
      </c>
      <c r="AW182" s="12" t="s">
        <v>6</v>
      </c>
      <c r="AX182" s="12" t="s">
        <v>77</v>
      </c>
      <c r="AY182" s="231" t="s">
        <v>314</v>
      </c>
    </row>
    <row r="183" spans="2:65" s="1" customFormat="1" ht="23.1" customHeight="1">
      <c r="B183" s="42"/>
      <c r="C183" s="206" t="s">
        <v>499</v>
      </c>
      <c r="D183" s="206" t="s">
        <v>316</v>
      </c>
      <c r="E183" s="207" t="s">
        <v>2721</v>
      </c>
      <c r="F183" s="208" t="s">
        <v>2722</v>
      </c>
      <c r="G183" s="209" t="s">
        <v>394</v>
      </c>
      <c r="H183" s="210">
        <v>0.739</v>
      </c>
      <c r="I183" s="211"/>
      <c r="J183" s="212">
        <f>ROUND(I183*H183,2)</f>
        <v>0</v>
      </c>
      <c r="K183" s="208" t="s">
        <v>320</v>
      </c>
      <c r="L183" s="62"/>
      <c r="M183" s="213" t="s">
        <v>21</v>
      </c>
      <c r="N183" s="214" t="s">
        <v>41</v>
      </c>
      <c r="O183" s="43"/>
      <c r="P183" s="215">
        <f>O183*H183</f>
        <v>0</v>
      </c>
      <c r="Q183" s="215">
        <v>0</v>
      </c>
      <c r="R183" s="215">
        <f>Q183*H183</f>
        <v>0</v>
      </c>
      <c r="S183" s="215">
        <v>0</v>
      </c>
      <c r="T183" s="216">
        <f>S183*H183</f>
        <v>0</v>
      </c>
      <c r="AR183" s="25" t="s">
        <v>321</v>
      </c>
      <c r="AT183" s="25" t="s">
        <v>316</v>
      </c>
      <c r="AU183" s="25" t="s">
        <v>79</v>
      </c>
      <c r="AY183" s="25" t="s">
        <v>314</v>
      </c>
      <c r="BE183" s="217">
        <f>IF(N183="základní",J183,0)</f>
        <v>0</v>
      </c>
      <c r="BF183" s="217">
        <f>IF(N183="snížená",J183,0)</f>
        <v>0</v>
      </c>
      <c r="BG183" s="217">
        <f>IF(N183="zákl. přenesená",J183,0)</f>
        <v>0</v>
      </c>
      <c r="BH183" s="217">
        <f>IF(N183="sníž. přenesená",J183,0)</f>
        <v>0</v>
      </c>
      <c r="BI183" s="217">
        <f>IF(N183="nulová",J183,0)</f>
        <v>0</v>
      </c>
      <c r="BJ183" s="25" t="s">
        <v>77</v>
      </c>
      <c r="BK183" s="217">
        <f>ROUND(I183*H183,2)</f>
        <v>0</v>
      </c>
      <c r="BL183" s="25" t="s">
        <v>321</v>
      </c>
      <c r="BM183" s="25" t="s">
        <v>3051</v>
      </c>
    </row>
    <row r="184" spans="2:47" s="1" customFormat="1" ht="13.5">
      <c r="B184" s="42"/>
      <c r="C184" s="64"/>
      <c r="D184" s="218" t="s">
        <v>323</v>
      </c>
      <c r="E184" s="64"/>
      <c r="F184" s="219" t="s">
        <v>2724</v>
      </c>
      <c r="G184" s="64"/>
      <c r="H184" s="64"/>
      <c r="I184" s="175"/>
      <c r="J184" s="64"/>
      <c r="K184" s="64"/>
      <c r="L184" s="62"/>
      <c r="M184" s="220"/>
      <c r="N184" s="43"/>
      <c r="O184" s="43"/>
      <c r="P184" s="43"/>
      <c r="Q184" s="43"/>
      <c r="R184" s="43"/>
      <c r="S184" s="43"/>
      <c r="T184" s="79"/>
      <c r="AT184" s="25" t="s">
        <v>323</v>
      </c>
      <c r="AU184" s="25" t="s">
        <v>79</v>
      </c>
    </row>
    <row r="185" spans="2:63" s="11" customFormat="1" ht="29.85" customHeight="1">
      <c r="B185" s="190"/>
      <c r="C185" s="191"/>
      <c r="D185" s="192" t="s">
        <v>69</v>
      </c>
      <c r="E185" s="204" t="s">
        <v>863</v>
      </c>
      <c r="F185" s="204" t="s">
        <v>864</v>
      </c>
      <c r="G185" s="191"/>
      <c r="H185" s="191"/>
      <c r="I185" s="194"/>
      <c r="J185" s="205">
        <f>BK185</f>
        <v>0</v>
      </c>
      <c r="K185" s="191"/>
      <c r="L185" s="196"/>
      <c r="M185" s="197"/>
      <c r="N185" s="198"/>
      <c r="O185" s="198"/>
      <c r="P185" s="199">
        <f>SUM(P186:P187)</f>
        <v>0</v>
      </c>
      <c r="Q185" s="198"/>
      <c r="R185" s="199">
        <f>SUM(R186:R187)</f>
        <v>0</v>
      </c>
      <c r="S185" s="198"/>
      <c r="T185" s="200">
        <f>SUM(T186:T187)</f>
        <v>0</v>
      </c>
      <c r="AR185" s="201" t="s">
        <v>77</v>
      </c>
      <c r="AT185" s="202" t="s">
        <v>69</v>
      </c>
      <c r="AU185" s="202" t="s">
        <v>77</v>
      </c>
      <c r="AY185" s="201" t="s">
        <v>314</v>
      </c>
      <c r="BK185" s="203">
        <f>SUM(BK186:BK187)</f>
        <v>0</v>
      </c>
    </row>
    <row r="186" spans="2:65" s="1" customFormat="1" ht="23.1" customHeight="1">
      <c r="B186" s="42"/>
      <c r="C186" s="206" t="s">
        <v>504</v>
      </c>
      <c r="D186" s="206" t="s">
        <v>316</v>
      </c>
      <c r="E186" s="207" t="s">
        <v>3052</v>
      </c>
      <c r="F186" s="208" t="s">
        <v>3053</v>
      </c>
      <c r="G186" s="209" t="s">
        <v>394</v>
      </c>
      <c r="H186" s="210">
        <v>1.561</v>
      </c>
      <c r="I186" s="211"/>
      <c r="J186" s="212">
        <f>ROUND(I186*H186,2)</f>
        <v>0</v>
      </c>
      <c r="K186" s="208" t="s">
        <v>320</v>
      </c>
      <c r="L186" s="62"/>
      <c r="M186" s="213" t="s">
        <v>21</v>
      </c>
      <c r="N186" s="214" t="s">
        <v>41</v>
      </c>
      <c r="O186" s="43"/>
      <c r="P186" s="215">
        <f>O186*H186</f>
        <v>0</v>
      </c>
      <c r="Q186" s="215">
        <v>0</v>
      </c>
      <c r="R186" s="215">
        <f>Q186*H186</f>
        <v>0</v>
      </c>
      <c r="S186" s="215">
        <v>0</v>
      </c>
      <c r="T186" s="216">
        <f>S186*H186</f>
        <v>0</v>
      </c>
      <c r="AR186" s="25" t="s">
        <v>321</v>
      </c>
      <c r="AT186" s="25" t="s">
        <v>316</v>
      </c>
      <c r="AU186" s="25" t="s">
        <v>79</v>
      </c>
      <c r="AY186" s="25" t="s">
        <v>314</v>
      </c>
      <c r="BE186" s="217">
        <f>IF(N186="základní",J186,0)</f>
        <v>0</v>
      </c>
      <c r="BF186" s="217">
        <f>IF(N186="snížená",J186,0)</f>
        <v>0</v>
      </c>
      <c r="BG186" s="217">
        <f>IF(N186="zákl. přenesená",J186,0)</f>
        <v>0</v>
      </c>
      <c r="BH186" s="217">
        <f>IF(N186="sníž. přenesená",J186,0)</f>
        <v>0</v>
      </c>
      <c r="BI186" s="217">
        <f>IF(N186="nulová",J186,0)</f>
        <v>0</v>
      </c>
      <c r="BJ186" s="25" t="s">
        <v>77</v>
      </c>
      <c r="BK186" s="217">
        <f>ROUND(I186*H186,2)</f>
        <v>0</v>
      </c>
      <c r="BL186" s="25" t="s">
        <v>321</v>
      </c>
      <c r="BM186" s="25" t="s">
        <v>3054</v>
      </c>
    </row>
    <row r="187" spans="2:47" s="1" customFormat="1" ht="40.5">
      <c r="B187" s="42"/>
      <c r="C187" s="64"/>
      <c r="D187" s="218" t="s">
        <v>323</v>
      </c>
      <c r="E187" s="64"/>
      <c r="F187" s="219" t="s">
        <v>3055</v>
      </c>
      <c r="G187" s="64"/>
      <c r="H187" s="64"/>
      <c r="I187" s="175"/>
      <c r="J187" s="64"/>
      <c r="K187" s="64"/>
      <c r="L187" s="62"/>
      <c r="M187" s="220"/>
      <c r="N187" s="43"/>
      <c r="O187" s="43"/>
      <c r="P187" s="43"/>
      <c r="Q187" s="43"/>
      <c r="R187" s="43"/>
      <c r="S187" s="43"/>
      <c r="T187" s="79"/>
      <c r="AT187" s="25" t="s">
        <v>323</v>
      </c>
      <c r="AU187" s="25" t="s">
        <v>79</v>
      </c>
    </row>
    <row r="188" spans="2:63" s="11" customFormat="1" ht="37.35" customHeight="1">
      <c r="B188" s="190"/>
      <c r="C188" s="191"/>
      <c r="D188" s="192" t="s">
        <v>69</v>
      </c>
      <c r="E188" s="193" t="s">
        <v>870</v>
      </c>
      <c r="F188" s="193" t="s">
        <v>871</v>
      </c>
      <c r="G188" s="191"/>
      <c r="H188" s="191"/>
      <c r="I188" s="194"/>
      <c r="J188" s="195">
        <f>BK188</f>
        <v>0</v>
      </c>
      <c r="K188" s="191"/>
      <c r="L188" s="196"/>
      <c r="M188" s="197"/>
      <c r="N188" s="198"/>
      <c r="O188" s="198"/>
      <c r="P188" s="199">
        <f>P189+P251+P264</f>
        <v>0</v>
      </c>
      <c r="Q188" s="198"/>
      <c r="R188" s="199">
        <f>R189+R251+R264</f>
        <v>0.57309354</v>
      </c>
      <c r="S188" s="198"/>
      <c r="T188" s="200">
        <f>T189+T251+T264</f>
        <v>0</v>
      </c>
      <c r="AR188" s="201" t="s">
        <v>79</v>
      </c>
      <c r="AT188" s="202" t="s">
        <v>69</v>
      </c>
      <c r="AU188" s="202" t="s">
        <v>70</v>
      </c>
      <c r="AY188" s="201" t="s">
        <v>314</v>
      </c>
      <c r="BK188" s="203">
        <f>BK189+BK251+BK264</f>
        <v>0</v>
      </c>
    </row>
    <row r="189" spans="2:63" s="11" customFormat="1" ht="19.9" customHeight="1">
      <c r="B189" s="190"/>
      <c r="C189" s="191"/>
      <c r="D189" s="192" t="s">
        <v>69</v>
      </c>
      <c r="E189" s="204" t="s">
        <v>872</v>
      </c>
      <c r="F189" s="204" t="s">
        <v>873</v>
      </c>
      <c r="G189" s="191"/>
      <c r="H189" s="191"/>
      <c r="I189" s="194"/>
      <c r="J189" s="205">
        <f>BK189</f>
        <v>0</v>
      </c>
      <c r="K189" s="191"/>
      <c r="L189" s="196"/>
      <c r="M189" s="197"/>
      <c r="N189" s="198"/>
      <c r="O189" s="198"/>
      <c r="P189" s="199">
        <f>SUM(P190:P250)</f>
        <v>0</v>
      </c>
      <c r="Q189" s="198"/>
      <c r="R189" s="199">
        <f>SUM(R190:R250)</f>
        <v>0.41607634000000004</v>
      </c>
      <c r="S189" s="198"/>
      <c r="T189" s="200">
        <f>SUM(T190:T250)</f>
        <v>0</v>
      </c>
      <c r="AR189" s="201" t="s">
        <v>79</v>
      </c>
      <c r="AT189" s="202" t="s">
        <v>69</v>
      </c>
      <c r="AU189" s="202" t="s">
        <v>77</v>
      </c>
      <c r="AY189" s="201" t="s">
        <v>314</v>
      </c>
      <c r="BK189" s="203">
        <f>SUM(BK190:BK250)</f>
        <v>0</v>
      </c>
    </row>
    <row r="190" spans="2:65" s="1" customFormat="1" ht="23.1" customHeight="1">
      <c r="B190" s="42"/>
      <c r="C190" s="206" t="s">
        <v>510</v>
      </c>
      <c r="D190" s="206" t="s">
        <v>316</v>
      </c>
      <c r="E190" s="207" t="s">
        <v>3056</v>
      </c>
      <c r="F190" s="208" t="s">
        <v>3057</v>
      </c>
      <c r="G190" s="209" t="s">
        <v>349</v>
      </c>
      <c r="H190" s="210">
        <v>17.02</v>
      </c>
      <c r="I190" s="211"/>
      <c r="J190" s="212">
        <f>ROUND(I190*H190,2)</f>
        <v>0</v>
      </c>
      <c r="K190" s="208" t="s">
        <v>320</v>
      </c>
      <c r="L190" s="62"/>
      <c r="M190" s="213" t="s">
        <v>21</v>
      </c>
      <c r="N190" s="214" t="s">
        <v>41</v>
      </c>
      <c r="O190" s="43"/>
      <c r="P190" s="215">
        <f>O190*H190</f>
        <v>0</v>
      </c>
      <c r="Q190" s="215">
        <v>0</v>
      </c>
      <c r="R190" s="215">
        <f>Q190*H190</f>
        <v>0</v>
      </c>
      <c r="S190" s="215">
        <v>0</v>
      </c>
      <c r="T190" s="216">
        <f>S190*H190</f>
        <v>0</v>
      </c>
      <c r="AR190" s="25" t="s">
        <v>414</v>
      </c>
      <c r="AT190" s="25" t="s">
        <v>316</v>
      </c>
      <c r="AU190" s="25" t="s">
        <v>79</v>
      </c>
      <c r="AY190" s="25" t="s">
        <v>314</v>
      </c>
      <c r="BE190" s="217">
        <f>IF(N190="základní",J190,0)</f>
        <v>0</v>
      </c>
      <c r="BF190" s="217">
        <f>IF(N190="snížená",J190,0)</f>
        <v>0</v>
      </c>
      <c r="BG190" s="217">
        <f>IF(N190="zákl. přenesená",J190,0)</f>
        <v>0</v>
      </c>
      <c r="BH190" s="217">
        <f>IF(N190="sníž. přenesená",J190,0)</f>
        <v>0</v>
      </c>
      <c r="BI190" s="217">
        <f>IF(N190="nulová",J190,0)</f>
        <v>0</v>
      </c>
      <c r="BJ190" s="25" t="s">
        <v>77</v>
      </c>
      <c r="BK190" s="217">
        <f>ROUND(I190*H190,2)</f>
        <v>0</v>
      </c>
      <c r="BL190" s="25" t="s">
        <v>414</v>
      </c>
      <c r="BM190" s="25" t="s">
        <v>3058</v>
      </c>
    </row>
    <row r="191" spans="2:47" s="1" customFormat="1" ht="27">
      <c r="B191" s="42"/>
      <c r="C191" s="64"/>
      <c r="D191" s="218" t="s">
        <v>323</v>
      </c>
      <c r="E191" s="64"/>
      <c r="F191" s="219" t="s">
        <v>3059</v>
      </c>
      <c r="G191" s="64"/>
      <c r="H191" s="64"/>
      <c r="I191" s="175"/>
      <c r="J191" s="64"/>
      <c r="K191" s="64"/>
      <c r="L191" s="62"/>
      <c r="M191" s="220"/>
      <c r="N191" s="43"/>
      <c r="O191" s="43"/>
      <c r="P191" s="43"/>
      <c r="Q191" s="43"/>
      <c r="R191" s="43"/>
      <c r="S191" s="43"/>
      <c r="T191" s="79"/>
      <c r="AT191" s="25" t="s">
        <v>323</v>
      </c>
      <c r="AU191" s="25" t="s">
        <v>79</v>
      </c>
    </row>
    <row r="192" spans="2:51" s="12" customFormat="1" ht="13.5">
      <c r="B192" s="221"/>
      <c r="C192" s="222"/>
      <c r="D192" s="218" t="s">
        <v>325</v>
      </c>
      <c r="E192" s="223" t="s">
        <v>21</v>
      </c>
      <c r="F192" s="224" t="s">
        <v>2257</v>
      </c>
      <c r="G192" s="222"/>
      <c r="H192" s="225">
        <v>17.02</v>
      </c>
      <c r="I192" s="226"/>
      <c r="J192" s="222"/>
      <c r="K192" s="222"/>
      <c r="L192" s="227"/>
      <c r="M192" s="228"/>
      <c r="N192" s="229"/>
      <c r="O192" s="229"/>
      <c r="P192" s="229"/>
      <c r="Q192" s="229"/>
      <c r="R192" s="229"/>
      <c r="S192" s="229"/>
      <c r="T192" s="230"/>
      <c r="AT192" s="231" t="s">
        <v>325</v>
      </c>
      <c r="AU192" s="231" t="s">
        <v>79</v>
      </c>
      <c r="AV192" s="12" t="s">
        <v>79</v>
      </c>
      <c r="AW192" s="12" t="s">
        <v>34</v>
      </c>
      <c r="AX192" s="12" t="s">
        <v>77</v>
      </c>
      <c r="AY192" s="231" t="s">
        <v>314</v>
      </c>
    </row>
    <row r="193" spans="2:65" s="1" customFormat="1" ht="23.1" customHeight="1">
      <c r="B193" s="42"/>
      <c r="C193" s="206" t="s">
        <v>515</v>
      </c>
      <c r="D193" s="206" t="s">
        <v>316</v>
      </c>
      <c r="E193" s="207" t="s">
        <v>3060</v>
      </c>
      <c r="F193" s="208" t="s">
        <v>3061</v>
      </c>
      <c r="G193" s="209" t="s">
        <v>349</v>
      </c>
      <c r="H193" s="210">
        <v>10.764</v>
      </c>
      <c r="I193" s="211"/>
      <c r="J193" s="212">
        <f>ROUND(I193*H193,2)</f>
        <v>0</v>
      </c>
      <c r="K193" s="208" t="s">
        <v>320</v>
      </c>
      <c r="L193" s="62"/>
      <c r="M193" s="213" t="s">
        <v>21</v>
      </c>
      <c r="N193" s="214" t="s">
        <v>41</v>
      </c>
      <c r="O193" s="43"/>
      <c r="P193" s="215">
        <f>O193*H193</f>
        <v>0</v>
      </c>
      <c r="Q193" s="215">
        <v>0</v>
      </c>
      <c r="R193" s="215">
        <f>Q193*H193</f>
        <v>0</v>
      </c>
      <c r="S193" s="215">
        <v>0</v>
      </c>
      <c r="T193" s="216">
        <f>S193*H193</f>
        <v>0</v>
      </c>
      <c r="AR193" s="25" t="s">
        <v>414</v>
      </c>
      <c r="AT193" s="25" t="s">
        <v>316</v>
      </c>
      <c r="AU193" s="25" t="s">
        <v>79</v>
      </c>
      <c r="AY193" s="25" t="s">
        <v>314</v>
      </c>
      <c r="BE193" s="217">
        <f>IF(N193="základní",J193,0)</f>
        <v>0</v>
      </c>
      <c r="BF193" s="217">
        <f>IF(N193="snížená",J193,0)</f>
        <v>0</v>
      </c>
      <c r="BG193" s="217">
        <f>IF(N193="zákl. přenesená",J193,0)</f>
        <v>0</v>
      </c>
      <c r="BH193" s="217">
        <f>IF(N193="sníž. přenesená",J193,0)</f>
        <v>0</v>
      </c>
      <c r="BI193" s="217">
        <f>IF(N193="nulová",J193,0)</f>
        <v>0</v>
      </c>
      <c r="BJ193" s="25" t="s">
        <v>77</v>
      </c>
      <c r="BK193" s="217">
        <f>ROUND(I193*H193,2)</f>
        <v>0</v>
      </c>
      <c r="BL193" s="25" t="s">
        <v>414</v>
      </c>
      <c r="BM193" s="25" t="s">
        <v>3062</v>
      </c>
    </row>
    <row r="194" spans="2:47" s="1" customFormat="1" ht="27">
      <c r="B194" s="42"/>
      <c r="C194" s="64"/>
      <c r="D194" s="218" t="s">
        <v>323</v>
      </c>
      <c r="E194" s="64"/>
      <c r="F194" s="219" t="s">
        <v>3063</v>
      </c>
      <c r="G194" s="64"/>
      <c r="H194" s="64"/>
      <c r="I194" s="175"/>
      <c r="J194" s="64"/>
      <c r="K194" s="64"/>
      <c r="L194" s="62"/>
      <c r="M194" s="220"/>
      <c r="N194" s="43"/>
      <c r="O194" s="43"/>
      <c r="P194" s="43"/>
      <c r="Q194" s="43"/>
      <c r="R194" s="43"/>
      <c r="S194" s="43"/>
      <c r="T194" s="79"/>
      <c r="AT194" s="25" t="s">
        <v>323</v>
      </c>
      <c r="AU194" s="25" t="s">
        <v>79</v>
      </c>
    </row>
    <row r="195" spans="2:51" s="12" customFormat="1" ht="13.5">
      <c r="B195" s="221"/>
      <c r="C195" s="222"/>
      <c r="D195" s="218" t="s">
        <v>325</v>
      </c>
      <c r="E195" s="223" t="s">
        <v>21</v>
      </c>
      <c r="F195" s="224" t="s">
        <v>245</v>
      </c>
      <c r="G195" s="222"/>
      <c r="H195" s="225">
        <v>10.764</v>
      </c>
      <c r="I195" s="226"/>
      <c r="J195" s="222"/>
      <c r="K195" s="222"/>
      <c r="L195" s="227"/>
      <c r="M195" s="228"/>
      <c r="N195" s="229"/>
      <c r="O195" s="229"/>
      <c r="P195" s="229"/>
      <c r="Q195" s="229"/>
      <c r="R195" s="229"/>
      <c r="S195" s="229"/>
      <c r="T195" s="230"/>
      <c r="AT195" s="231" t="s">
        <v>325</v>
      </c>
      <c r="AU195" s="231" t="s">
        <v>79</v>
      </c>
      <c r="AV195" s="12" t="s">
        <v>79</v>
      </c>
      <c r="AW195" s="12" t="s">
        <v>34</v>
      </c>
      <c r="AX195" s="12" t="s">
        <v>77</v>
      </c>
      <c r="AY195" s="231" t="s">
        <v>314</v>
      </c>
    </row>
    <row r="196" spans="2:65" s="1" customFormat="1" ht="14.45" customHeight="1">
      <c r="B196" s="42"/>
      <c r="C196" s="243" t="s">
        <v>521</v>
      </c>
      <c r="D196" s="243" t="s">
        <v>427</v>
      </c>
      <c r="E196" s="244" t="s">
        <v>921</v>
      </c>
      <c r="F196" s="245" t="s">
        <v>922</v>
      </c>
      <c r="G196" s="246" t="s">
        <v>394</v>
      </c>
      <c r="H196" s="247">
        <v>0.009</v>
      </c>
      <c r="I196" s="248"/>
      <c r="J196" s="249">
        <f>ROUND(I196*H196,2)</f>
        <v>0</v>
      </c>
      <c r="K196" s="245" t="s">
        <v>320</v>
      </c>
      <c r="L196" s="250"/>
      <c r="M196" s="251" t="s">
        <v>21</v>
      </c>
      <c r="N196" s="252" t="s">
        <v>41</v>
      </c>
      <c r="O196" s="43"/>
      <c r="P196" s="215">
        <f>O196*H196</f>
        <v>0</v>
      </c>
      <c r="Q196" s="215">
        <v>1</v>
      </c>
      <c r="R196" s="215">
        <f>Q196*H196</f>
        <v>0.009</v>
      </c>
      <c r="S196" s="215">
        <v>0</v>
      </c>
      <c r="T196" s="216">
        <f>S196*H196</f>
        <v>0</v>
      </c>
      <c r="AR196" s="25" t="s">
        <v>510</v>
      </c>
      <c r="AT196" s="25" t="s">
        <v>427</v>
      </c>
      <c r="AU196" s="25" t="s">
        <v>79</v>
      </c>
      <c r="AY196" s="25" t="s">
        <v>314</v>
      </c>
      <c r="BE196" s="217">
        <f>IF(N196="základní",J196,0)</f>
        <v>0</v>
      </c>
      <c r="BF196" s="217">
        <f>IF(N196="snížená",J196,0)</f>
        <v>0</v>
      </c>
      <c r="BG196" s="217">
        <f>IF(N196="zákl. přenesená",J196,0)</f>
        <v>0</v>
      </c>
      <c r="BH196" s="217">
        <f>IF(N196="sníž. přenesená",J196,0)</f>
        <v>0</v>
      </c>
      <c r="BI196" s="217">
        <f>IF(N196="nulová",J196,0)</f>
        <v>0</v>
      </c>
      <c r="BJ196" s="25" t="s">
        <v>77</v>
      </c>
      <c r="BK196" s="217">
        <f>ROUND(I196*H196,2)</f>
        <v>0</v>
      </c>
      <c r="BL196" s="25" t="s">
        <v>414</v>
      </c>
      <c r="BM196" s="25" t="s">
        <v>3064</v>
      </c>
    </row>
    <row r="197" spans="2:47" s="1" customFormat="1" ht="13.5">
      <c r="B197" s="42"/>
      <c r="C197" s="64"/>
      <c r="D197" s="218" t="s">
        <v>323</v>
      </c>
      <c r="E197" s="64"/>
      <c r="F197" s="219" t="s">
        <v>924</v>
      </c>
      <c r="G197" s="64"/>
      <c r="H197" s="64"/>
      <c r="I197" s="175"/>
      <c r="J197" s="64"/>
      <c r="K197" s="64"/>
      <c r="L197" s="62"/>
      <c r="M197" s="220"/>
      <c r="N197" s="43"/>
      <c r="O197" s="43"/>
      <c r="P197" s="43"/>
      <c r="Q197" s="43"/>
      <c r="R197" s="43"/>
      <c r="S197" s="43"/>
      <c r="T197" s="79"/>
      <c r="AT197" s="25" t="s">
        <v>323</v>
      </c>
      <c r="AU197" s="25" t="s">
        <v>79</v>
      </c>
    </row>
    <row r="198" spans="2:47" s="1" customFormat="1" ht="27">
      <c r="B198" s="42"/>
      <c r="C198" s="64"/>
      <c r="D198" s="218" t="s">
        <v>830</v>
      </c>
      <c r="E198" s="64"/>
      <c r="F198" s="274" t="s">
        <v>3065</v>
      </c>
      <c r="G198" s="64"/>
      <c r="H198" s="64"/>
      <c r="I198" s="175"/>
      <c r="J198" s="64"/>
      <c r="K198" s="64"/>
      <c r="L198" s="62"/>
      <c r="M198" s="220"/>
      <c r="N198" s="43"/>
      <c r="O198" s="43"/>
      <c r="P198" s="43"/>
      <c r="Q198" s="43"/>
      <c r="R198" s="43"/>
      <c r="S198" s="43"/>
      <c r="T198" s="79"/>
      <c r="AT198" s="25" t="s">
        <v>830</v>
      </c>
      <c r="AU198" s="25" t="s">
        <v>79</v>
      </c>
    </row>
    <row r="199" spans="2:51" s="12" customFormat="1" ht="13.5">
      <c r="B199" s="221"/>
      <c r="C199" s="222"/>
      <c r="D199" s="218" t="s">
        <v>325</v>
      </c>
      <c r="E199" s="223" t="s">
        <v>21</v>
      </c>
      <c r="F199" s="224" t="s">
        <v>3066</v>
      </c>
      <c r="G199" s="222"/>
      <c r="H199" s="225">
        <v>0.009</v>
      </c>
      <c r="I199" s="226"/>
      <c r="J199" s="222"/>
      <c r="K199" s="222"/>
      <c r="L199" s="227"/>
      <c r="M199" s="228"/>
      <c r="N199" s="229"/>
      <c r="O199" s="229"/>
      <c r="P199" s="229"/>
      <c r="Q199" s="229"/>
      <c r="R199" s="229"/>
      <c r="S199" s="229"/>
      <c r="T199" s="230"/>
      <c r="AT199" s="231" t="s">
        <v>325</v>
      </c>
      <c r="AU199" s="231" t="s">
        <v>79</v>
      </c>
      <c r="AV199" s="12" t="s">
        <v>79</v>
      </c>
      <c r="AW199" s="12" t="s">
        <v>34</v>
      </c>
      <c r="AX199" s="12" t="s">
        <v>77</v>
      </c>
      <c r="AY199" s="231" t="s">
        <v>314</v>
      </c>
    </row>
    <row r="200" spans="2:65" s="1" customFormat="1" ht="23.1" customHeight="1">
      <c r="B200" s="42"/>
      <c r="C200" s="206" t="s">
        <v>527</v>
      </c>
      <c r="D200" s="206" t="s">
        <v>316</v>
      </c>
      <c r="E200" s="207" t="s">
        <v>3067</v>
      </c>
      <c r="F200" s="208" t="s">
        <v>3068</v>
      </c>
      <c r="G200" s="209" t="s">
        <v>349</v>
      </c>
      <c r="H200" s="210">
        <v>17.02</v>
      </c>
      <c r="I200" s="211"/>
      <c r="J200" s="212">
        <f>ROUND(I200*H200,2)</f>
        <v>0</v>
      </c>
      <c r="K200" s="208" t="s">
        <v>320</v>
      </c>
      <c r="L200" s="62"/>
      <c r="M200" s="213" t="s">
        <v>21</v>
      </c>
      <c r="N200" s="214" t="s">
        <v>41</v>
      </c>
      <c r="O200" s="43"/>
      <c r="P200" s="215">
        <f>O200*H200</f>
        <v>0</v>
      </c>
      <c r="Q200" s="215">
        <v>0.0004</v>
      </c>
      <c r="R200" s="215">
        <f>Q200*H200</f>
        <v>0.006808</v>
      </c>
      <c r="S200" s="215">
        <v>0</v>
      </c>
      <c r="T200" s="216">
        <f>S200*H200</f>
        <v>0</v>
      </c>
      <c r="AR200" s="25" t="s">
        <v>414</v>
      </c>
      <c r="AT200" s="25" t="s">
        <v>316</v>
      </c>
      <c r="AU200" s="25" t="s">
        <v>79</v>
      </c>
      <c r="AY200" s="25" t="s">
        <v>314</v>
      </c>
      <c r="BE200" s="217">
        <f>IF(N200="základní",J200,0)</f>
        <v>0</v>
      </c>
      <c r="BF200" s="217">
        <f>IF(N200="snížená",J200,0)</f>
        <v>0</v>
      </c>
      <c r="BG200" s="217">
        <f>IF(N200="zákl. přenesená",J200,0)</f>
        <v>0</v>
      </c>
      <c r="BH200" s="217">
        <f>IF(N200="sníž. přenesená",J200,0)</f>
        <v>0</v>
      </c>
      <c r="BI200" s="217">
        <f>IF(N200="nulová",J200,0)</f>
        <v>0</v>
      </c>
      <c r="BJ200" s="25" t="s">
        <v>77</v>
      </c>
      <c r="BK200" s="217">
        <f>ROUND(I200*H200,2)</f>
        <v>0</v>
      </c>
      <c r="BL200" s="25" t="s">
        <v>414</v>
      </c>
      <c r="BM200" s="25" t="s">
        <v>3069</v>
      </c>
    </row>
    <row r="201" spans="2:47" s="1" customFormat="1" ht="27">
      <c r="B201" s="42"/>
      <c r="C201" s="64"/>
      <c r="D201" s="218" t="s">
        <v>323</v>
      </c>
      <c r="E201" s="64"/>
      <c r="F201" s="219" t="s">
        <v>3070</v>
      </c>
      <c r="G201" s="64"/>
      <c r="H201" s="64"/>
      <c r="I201" s="175"/>
      <c r="J201" s="64"/>
      <c r="K201" s="64"/>
      <c r="L201" s="62"/>
      <c r="M201" s="220"/>
      <c r="N201" s="43"/>
      <c r="O201" s="43"/>
      <c r="P201" s="43"/>
      <c r="Q201" s="43"/>
      <c r="R201" s="43"/>
      <c r="S201" s="43"/>
      <c r="T201" s="79"/>
      <c r="AT201" s="25" t="s">
        <v>323</v>
      </c>
      <c r="AU201" s="25" t="s">
        <v>79</v>
      </c>
    </row>
    <row r="202" spans="2:51" s="12" customFormat="1" ht="13.5">
      <c r="B202" s="221"/>
      <c r="C202" s="222"/>
      <c r="D202" s="218" t="s">
        <v>325</v>
      </c>
      <c r="E202" s="223" t="s">
        <v>21</v>
      </c>
      <c r="F202" s="224" t="s">
        <v>2257</v>
      </c>
      <c r="G202" s="222"/>
      <c r="H202" s="225">
        <v>17.02</v>
      </c>
      <c r="I202" s="226"/>
      <c r="J202" s="222"/>
      <c r="K202" s="222"/>
      <c r="L202" s="227"/>
      <c r="M202" s="228"/>
      <c r="N202" s="229"/>
      <c r="O202" s="229"/>
      <c r="P202" s="229"/>
      <c r="Q202" s="229"/>
      <c r="R202" s="229"/>
      <c r="S202" s="229"/>
      <c r="T202" s="230"/>
      <c r="AT202" s="231" t="s">
        <v>325</v>
      </c>
      <c r="AU202" s="231" t="s">
        <v>79</v>
      </c>
      <c r="AV202" s="12" t="s">
        <v>79</v>
      </c>
      <c r="AW202" s="12" t="s">
        <v>34</v>
      </c>
      <c r="AX202" s="12" t="s">
        <v>77</v>
      </c>
      <c r="AY202" s="231" t="s">
        <v>314</v>
      </c>
    </row>
    <row r="203" spans="2:65" s="1" customFormat="1" ht="23.1" customHeight="1">
      <c r="B203" s="42"/>
      <c r="C203" s="206" t="s">
        <v>532</v>
      </c>
      <c r="D203" s="206" t="s">
        <v>316</v>
      </c>
      <c r="E203" s="207" t="s">
        <v>3071</v>
      </c>
      <c r="F203" s="208" t="s">
        <v>3072</v>
      </c>
      <c r="G203" s="209" t="s">
        <v>349</v>
      </c>
      <c r="H203" s="210">
        <v>10.764</v>
      </c>
      <c r="I203" s="211"/>
      <c r="J203" s="212">
        <f>ROUND(I203*H203,2)</f>
        <v>0</v>
      </c>
      <c r="K203" s="208" t="s">
        <v>320</v>
      </c>
      <c r="L203" s="62"/>
      <c r="M203" s="213" t="s">
        <v>21</v>
      </c>
      <c r="N203" s="214" t="s">
        <v>41</v>
      </c>
      <c r="O203" s="43"/>
      <c r="P203" s="215">
        <f>O203*H203</f>
        <v>0</v>
      </c>
      <c r="Q203" s="215">
        <v>0.0004</v>
      </c>
      <c r="R203" s="215">
        <f>Q203*H203</f>
        <v>0.0043056</v>
      </c>
      <c r="S203" s="215">
        <v>0</v>
      </c>
      <c r="T203" s="216">
        <f>S203*H203</f>
        <v>0</v>
      </c>
      <c r="AR203" s="25" t="s">
        <v>414</v>
      </c>
      <c r="AT203" s="25" t="s">
        <v>316</v>
      </c>
      <c r="AU203" s="25" t="s">
        <v>79</v>
      </c>
      <c r="AY203" s="25" t="s">
        <v>314</v>
      </c>
      <c r="BE203" s="217">
        <f>IF(N203="základní",J203,0)</f>
        <v>0</v>
      </c>
      <c r="BF203" s="217">
        <f>IF(N203="snížená",J203,0)</f>
        <v>0</v>
      </c>
      <c r="BG203" s="217">
        <f>IF(N203="zákl. přenesená",J203,0)</f>
        <v>0</v>
      </c>
      <c r="BH203" s="217">
        <f>IF(N203="sníž. přenesená",J203,0)</f>
        <v>0</v>
      </c>
      <c r="BI203" s="217">
        <f>IF(N203="nulová",J203,0)</f>
        <v>0</v>
      </c>
      <c r="BJ203" s="25" t="s">
        <v>77</v>
      </c>
      <c r="BK203" s="217">
        <f>ROUND(I203*H203,2)</f>
        <v>0</v>
      </c>
      <c r="BL203" s="25" t="s">
        <v>414</v>
      </c>
      <c r="BM203" s="25" t="s">
        <v>3073</v>
      </c>
    </row>
    <row r="204" spans="2:47" s="1" customFormat="1" ht="27">
      <c r="B204" s="42"/>
      <c r="C204" s="64"/>
      <c r="D204" s="218" t="s">
        <v>323</v>
      </c>
      <c r="E204" s="64"/>
      <c r="F204" s="219" t="s">
        <v>3074</v>
      </c>
      <c r="G204" s="64"/>
      <c r="H204" s="64"/>
      <c r="I204" s="175"/>
      <c r="J204" s="64"/>
      <c r="K204" s="64"/>
      <c r="L204" s="62"/>
      <c r="M204" s="220"/>
      <c r="N204" s="43"/>
      <c r="O204" s="43"/>
      <c r="P204" s="43"/>
      <c r="Q204" s="43"/>
      <c r="R204" s="43"/>
      <c r="S204" s="43"/>
      <c r="T204" s="79"/>
      <c r="AT204" s="25" t="s">
        <v>323</v>
      </c>
      <c r="AU204" s="25" t="s">
        <v>79</v>
      </c>
    </row>
    <row r="205" spans="2:51" s="12" customFormat="1" ht="13.5">
      <c r="B205" s="221"/>
      <c r="C205" s="222"/>
      <c r="D205" s="218" t="s">
        <v>325</v>
      </c>
      <c r="E205" s="223" t="s">
        <v>21</v>
      </c>
      <c r="F205" s="224" t="s">
        <v>245</v>
      </c>
      <c r="G205" s="222"/>
      <c r="H205" s="225">
        <v>10.764</v>
      </c>
      <c r="I205" s="226"/>
      <c r="J205" s="222"/>
      <c r="K205" s="222"/>
      <c r="L205" s="227"/>
      <c r="M205" s="228"/>
      <c r="N205" s="229"/>
      <c r="O205" s="229"/>
      <c r="P205" s="229"/>
      <c r="Q205" s="229"/>
      <c r="R205" s="229"/>
      <c r="S205" s="229"/>
      <c r="T205" s="230"/>
      <c r="AT205" s="231" t="s">
        <v>325</v>
      </c>
      <c r="AU205" s="231" t="s">
        <v>79</v>
      </c>
      <c r="AV205" s="12" t="s">
        <v>79</v>
      </c>
      <c r="AW205" s="12" t="s">
        <v>34</v>
      </c>
      <c r="AX205" s="12" t="s">
        <v>77</v>
      </c>
      <c r="AY205" s="231" t="s">
        <v>314</v>
      </c>
    </row>
    <row r="206" spans="2:65" s="1" customFormat="1" ht="14.45" customHeight="1">
      <c r="B206" s="42"/>
      <c r="C206" s="243" t="s">
        <v>538</v>
      </c>
      <c r="D206" s="243" t="s">
        <v>427</v>
      </c>
      <c r="E206" s="244" t="s">
        <v>3075</v>
      </c>
      <c r="F206" s="245" t="s">
        <v>2775</v>
      </c>
      <c r="G206" s="246" t="s">
        <v>349</v>
      </c>
      <c r="H206" s="247">
        <v>32.49</v>
      </c>
      <c r="I206" s="248"/>
      <c r="J206" s="249">
        <f>ROUND(I206*H206,2)</f>
        <v>0</v>
      </c>
      <c r="K206" s="245" t="s">
        <v>320</v>
      </c>
      <c r="L206" s="250"/>
      <c r="M206" s="251" t="s">
        <v>21</v>
      </c>
      <c r="N206" s="252" t="s">
        <v>41</v>
      </c>
      <c r="O206" s="43"/>
      <c r="P206" s="215">
        <f>O206*H206</f>
        <v>0</v>
      </c>
      <c r="Q206" s="215">
        <v>0.0049</v>
      </c>
      <c r="R206" s="215">
        <f>Q206*H206</f>
        <v>0.159201</v>
      </c>
      <c r="S206" s="215">
        <v>0</v>
      </c>
      <c r="T206" s="216">
        <f>S206*H206</f>
        <v>0</v>
      </c>
      <c r="AR206" s="25" t="s">
        <v>510</v>
      </c>
      <c r="AT206" s="25" t="s">
        <v>427</v>
      </c>
      <c r="AU206" s="25" t="s">
        <v>79</v>
      </c>
      <c r="AY206" s="25" t="s">
        <v>314</v>
      </c>
      <c r="BE206" s="217">
        <f>IF(N206="základní",J206,0)</f>
        <v>0</v>
      </c>
      <c r="BF206" s="217">
        <f>IF(N206="snížená",J206,0)</f>
        <v>0</v>
      </c>
      <c r="BG206" s="217">
        <f>IF(N206="zákl. přenesená",J206,0)</f>
        <v>0</v>
      </c>
      <c r="BH206" s="217">
        <f>IF(N206="sníž. přenesená",J206,0)</f>
        <v>0</v>
      </c>
      <c r="BI206" s="217">
        <f>IF(N206="nulová",J206,0)</f>
        <v>0</v>
      </c>
      <c r="BJ206" s="25" t="s">
        <v>77</v>
      </c>
      <c r="BK206" s="217">
        <f>ROUND(I206*H206,2)</f>
        <v>0</v>
      </c>
      <c r="BL206" s="25" t="s">
        <v>414</v>
      </c>
      <c r="BM206" s="25" t="s">
        <v>3076</v>
      </c>
    </row>
    <row r="207" spans="2:47" s="1" customFormat="1" ht="27">
      <c r="B207" s="42"/>
      <c r="C207" s="64"/>
      <c r="D207" s="218" t="s">
        <v>323</v>
      </c>
      <c r="E207" s="64"/>
      <c r="F207" s="219" t="s">
        <v>3077</v>
      </c>
      <c r="G207" s="64"/>
      <c r="H207" s="64"/>
      <c r="I207" s="175"/>
      <c r="J207" s="64"/>
      <c r="K207" s="64"/>
      <c r="L207" s="62"/>
      <c r="M207" s="220"/>
      <c r="N207" s="43"/>
      <c r="O207" s="43"/>
      <c r="P207" s="43"/>
      <c r="Q207" s="43"/>
      <c r="R207" s="43"/>
      <c r="S207" s="43"/>
      <c r="T207" s="79"/>
      <c r="AT207" s="25" t="s">
        <v>323</v>
      </c>
      <c r="AU207" s="25" t="s">
        <v>79</v>
      </c>
    </row>
    <row r="208" spans="2:51" s="12" customFormat="1" ht="13.5">
      <c r="B208" s="221"/>
      <c r="C208" s="222"/>
      <c r="D208" s="218" t="s">
        <v>325</v>
      </c>
      <c r="E208" s="223" t="s">
        <v>21</v>
      </c>
      <c r="F208" s="224" t="s">
        <v>3078</v>
      </c>
      <c r="G208" s="222"/>
      <c r="H208" s="225">
        <v>32.49</v>
      </c>
      <c r="I208" s="226"/>
      <c r="J208" s="222"/>
      <c r="K208" s="222"/>
      <c r="L208" s="227"/>
      <c r="M208" s="228"/>
      <c r="N208" s="229"/>
      <c r="O208" s="229"/>
      <c r="P208" s="229"/>
      <c r="Q208" s="229"/>
      <c r="R208" s="229"/>
      <c r="S208" s="229"/>
      <c r="T208" s="230"/>
      <c r="AT208" s="231" t="s">
        <v>325</v>
      </c>
      <c r="AU208" s="231" t="s">
        <v>79</v>
      </c>
      <c r="AV208" s="12" t="s">
        <v>79</v>
      </c>
      <c r="AW208" s="12" t="s">
        <v>34</v>
      </c>
      <c r="AX208" s="12" t="s">
        <v>77</v>
      </c>
      <c r="AY208" s="231" t="s">
        <v>314</v>
      </c>
    </row>
    <row r="209" spans="2:65" s="1" customFormat="1" ht="23.1" customHeight="1">
      <c r="B209" s="42"/>
      <c r="C209" s="206" t="s">
        <v>547</v>
      </c>
      <c r="D209" s="206" t="s">
        <v>316</v>
      </c>
      <c r="E209" s="207" t="s">
        <v>879</v>
      </c>
      <c r="F209" s="208" t="s">
        <v>3079</v>
      </c>
      <c r="G209" s="209" t="s">
        <v>349</v>
      </c>
      <c r="H209" s="210">
        <v>13.23</v>
      </c>
      <c r="I209" s="211"/>
      <c r="J209" s="212">
        <f>ROUND(I209*H209,2)</f>
        <v>0</v>
      </c>
      <c r="K209" s="208" t="s">
        <v>320</v>
      </c>
      <c r="L209" s="62"/>
      <c r="M209" s="213" t="s">
        <v>21</v>
      </c>
      <c r="N209" s="214" t="s">
        <v>41</v>
      </c>
      <c r="O209" s="43"/>
      <c r="P209" s="215">
        <f>O209*H209</f>
        <v>0</v>
      </c>
      <c r="Q209" s="215">
        <v>0.0035</v>
      </c>
      <c r="R209" s="215">
        <f>Q209*H209</f>
        <v>0.046305000000000006</v>
      </c>
      <c r="S209" s="215">
        <v>0</v>
      </c>
      <c r="T209" s="216">
        <f>S209*H209</f>
        <v>0</v>
      </c>
      <c r="AR209" s="25" t="s">
        <v>414</v>
      </c>
      <c r="AT209" s="25" t="s">
        <v>316</v>
      </c>
      <c r="AU209" s="25" t="s">
        <v>79</v>
      </c>
      <c r="AY209" s="25" t="s">
        <v>314</v>
      </c>
      <c r="BE209" s="217">
        <f>IF(N209="základní",J209,0)</f>
        <v>0</v>
      </c>
      <c r="BF209" s="217">
        <f>IF(N209="snížená",J209,0)</f>
        <v>0</v>
      </c>
      <c r="BG209" s="217">
        <f>IF(N209="zákl. přenesená",J209,0)</f>
        <v>0</v>
      </c>
      <c r="BH209" s="217">
        <f>IF(N209="sníž. přenesená",J209,0)</f>
        <v>0</v>
      </c>
      <c r="BI209" s="217">
        <f>IF(N209="nulová",J209,0)</f>
        <v>0</v>
      </c>
      <c r="BJ209" s="25" t="s">
        <v>77</v>
      </c>
      <c r="BK209" s="217">
        <f>ROUND(I209*H209,2)</f>
        <v>0</v>
      </c>
      <c r="BL209" s="25" t="s">
        <v>414</v>
      </c>
      <c r="BM209" s="25" t="s">
        <v>3080</v>
      </c>
    </row>
    <row r="210" spans="2:47" s="1" customFormat="1" ht="27">
      <c r="B210" s="42"/>
      <c r="C210" s="64"/>
      <c r="D210" s="218" t="s">
        <v>323</v>
      </c>
      <c r="E210" s="64"/>
      <c r="F210" s="219" t="s">
        <v>882</v>
      </c>
      <c r="G210" s="64"/>
      <c r="H210" s="64"/>
      <c r="I210" s="175"/>
      <c r="J210" s="64"/>
      <c r="K210" s="64"/>
      <c r="L210" s="62"/>
      <c r="M210" s="220"/>
      <c r="N210" s="43"/>
      <c r="O210" s="43"/>
      <c r="P210" s="43"/>
      <c r="Q210" s="43"/>
      <c r="R210" s="43"/>
      <c r="S210" s="43"/>
      <c r="T210" s="79"/>
      <c r="AT210" s="25" t="s">
        <v>323</v>
      </c>
      <c r="AU210" s="25" t="s">
        <v>79</v>
      </c>
    </row>
    <row r="211" spans="2:51" s="12" customFormat="1" ht="13.5">
      <c r="B211" s="221"/>
      <c r="C211" s="222"/>
      <c r="D211" s="218" t="s">
        <v>325</v>
      </c>
      <c r="E211" s="223" t="s">
        <v>21</v>
      </c>
      <c r="F211" s="224" t="s">
        <v>237</v>
      </c>
      <c r="G211" s="222"/>
      <c r="H211" s="225">
        <v>13.23</v>
      </c>
      <c r="I211" s="226"/>
      <c r="J211" s="222"/>
      <c r="K211" s="222"/>
      <c r="L211" s="227"/>
      <c r="M211" s="228"/>
      <c r="N211" s="229"/>
      <c r="O211" s="229"/>
      <c r="P211" s="229"/>
      <c r="Q211" s="229"/>
      <c r="R211" s="229"/>
      <c r="S211" s="229"/>
      <c r="T211" s="230"/>
      <c r="AT211" s="231" t="s">
        <v>325</v>
      </c>
      <c r="AU211" s="231" t="s">
        <v>79</v>
      </c>
      <c r="AV211" s="12" t="s">
        <v>79</v>
      </c>
      <c r="AW211" s="12" t="s">
        <v>34</v>
      </c>
      <c r="AX211" s="12" t="s">
        <v>77</v>
      </c>
      <c r="AY211" s="231" t="s">
        <v>314</v>
      </c>
    </row>
    <row r="212" spans="2:65" s="1" customFormat="1" ht="23.1" customHeight="1">
      <c r="B212" s="42"/>
      <c r="C212" s="206" t="s">
        <v>570</v>
      </c>
      <c r="D212" s="206" t="s">
        <v>316</v>
      </c>
      <c r="E212" s="207" t="s">
        <v>885</v>
      </c>
      <c r="F212" s="208" t="s">
        <v>3081</v>
      </c>
      <c r="G212" s="209" t="s">
        <v>349</v>
      </c>
      <c r="H212" s="210">
        <v>32.634</v>
      </c>
      <c r="I212" s="211"/>
      <c r="J212" s="212">
        <f>ROUND(I212*H212,2)</f>
        <v>0</v>
      </c>
      <c r="K212" s="208" t="s">
        <v>320</v>
      </c>
      <c r="L212" s="62"/>
      <c r="M212" s="213" t="s">
        <v>21</v>
      </c>
      <c r="N212" s="214" t="s">
        <v>41</v>
      </c>
      <c r="O212" s="43"/>
      <c r="P212" s="215">
        <f>O212*H212</f>
        <v>0</v>
      </c>
      <c r="Q212" s="215">
        <v>0.0035</v>
      </c>
      <c r="R212" s="215">
        <f>Q212*H212</f>
        <v>0.114219</v>
      </c>
      <c r="S212" s="215">
        <v>0</v>
      </c>
      <c r="T212" s="216">
        <f>S212*H212</f>
        <v>0</v>
      </c>
      <c r="AR212" s="25" t="s">
        <v>414</v>
      </c>
      <c r="AT212" s="25" t="s">
        <v>316</v>
      </c>
      <c r="AU212" s="25" t="s">
        <v>79</v>
      </c>
      <c r="AY212" s="25" t="s">
        <v>314</v>
      </c>
      <c r="BE212" s="217">
        <f>IF(N212="základní",J212,0)</f>
        <v>0</v>
      </c>
      <c r="BF212" s="217">
        <f>IF(N212="snížená",J212,0)</f>
        <v>0</v>
      </c>
      <c r="BG212" s="217">
        <f>IF(N212="zákl. přenesená",J212,0)</f>
        <v>0</v>
      </c>
      <c r="BH212" s="217">
        <f>IF(N212="sníž. přenesená",J212,0)</f>
        <v>0</v>
      </c>
      <c r="BI212" s="217">
        <f>IF(N212="nulová",J212,0)</f>
        <v>0</v>
      </c>
      <c r="BJ212" s="25" t="s">
        <v>77</v>
      </c>
      <c r="BK212" s="217">
        <f>ROUND(I212*H212,2)</f>
        <v>0</v>
      </c>
      <c r="BL212" s="25" t="s">
        <v>414</v>
      </c>
      <c r="BM212" s="25" t="s">
        <v>3082</v>
      </c>
    </row>
    <row r="213" spans="2:47" s="1" customFormat="1" ht="27">
      <c r="B213" s="42"/>
      <c r="C213" s="64"/>
      <c r="D213" s="218" t="s">
        <v>323</v>
      </c>
      <c r="E213" s="64"/>
      <c r="F213" s="219" t="s">
        <v>888</v>
      </c>
      <c r="G213" s="64"/>
      <c r="H213" s="64"/>
      <c r="I213" s="175"/>
      <c r="J213" s="64"/>
      <c r="K213" s="64"/>
      <c r="L213" s="62"/>
      <c r="M213" s="220"/>
      <c r="N213" s="43"/>
      <c r="O213" s="43"/>
      <c r="P213" s="43"/>
      <c r="Q213" s="43"/>
      <c r="R213" s="43"/>
      <c r="S213" s="43"/>
      <c r="T213" s="79"/>
      <c r="AT213" s="25" t="s">
        <v>323</v>
      </c>
      <c r="AU213" s="25" t="s">
        <v>79</v>
      </c>
    </row>
    <row r="214" spans="2:51" s="12" customFormat="1" ht="13.5">
      <c r="B214" s="221"/>
      <c r="C214" s="222"/>
      <c r="D214" s="218" t="s">
        <v>325</v>
      </c>
      <c r="E214" s="223" t="s">
        <v>21</v>
      </c>
      <c r="F214" s="224" t="s">
        <v>251</v>
      </c>
      <c r="G214" s="222"/>
      <c r="H214" s="225">
        <v>32.634</v>
      </c>
      <c r="I214" s="226"/>
      <c r="J214" s="222"/>
      <c r="K214" s="222"/>
      <c r="L214" s="227"/>
      <c r="M214" s="228"/>
      <c r="N214" s="229"/>
      <c r="O214" s="229"/>
      <c r="P214" s="229"/>
      <c r="Q214" s="229"/>
      <c r="R214" s="229"/>
      <c r="S214" s="229"/>
      <c r="T214" s="230"/>
      <c r="AT214" s="231" t="s">
        <v>325</v>
      </c>
      <c r="AU214" s="231" t="s">
        <v>79</v>
      </c>
      <c r="AV214" s="12" t="s">
        <v>79</v>
      </c>
      <c r="AW214" s="12" t="s">
        <v>34</v>
      </c>
      <c r="AX214" s="12" t="s">
        <v>77</v>
      </c>
      <c r="AY214" s="231" t="s">
        <v>314</v>
      </c>
    </row>
    <row r="215" spans="2:65" s="1" customFormat="1" ht="34.5" customHeight="1">
      <c r="B215" s="42"/>
      <c r="C215" s="206" t="s">
        <v>579</v>
      </c>
      <c r="D215" s="206" t="s">
        <v>316</v>
      </c>
      <c r="E215" s="207" t="s">
        <v>897</v>
      </c>
      <c r="F215" s="208" t="s">
        <v>898</v>
      </c>
      <c r="G215" s="209" t="s">
        <v>349</v>
      </c>
      <c r="H215" s="210">
        <v>17.02</v>
      </c>
      <c r="I215" s="211"/>
      <c r="J215" s="212">
        <f>ROUND(I215*H215,2)</f>
        <v>0</v>
      </c>
      <c r="K215" s="208" t="s">
        <v>320</v>
      </c>
      <c r="L215" s="62"/>
      <c r="M215" s="213" t="s">
        <v>21</v>
      </c>
      <c r="N215" s="214" t="s">
        <v>41</v>
      </c>
      <c r="O215" s="43"/>
      <c r="P215" s="215">
        <f>O215*H215</f>
        <v>0</v>
      </c>
      <c r="Q215" s="215">
        <v>0</v>
      </c>
      <c r="R215" s="215">
        <f>Q215*H215</f>
        <v>0</v>
      </c>
      <c r="S215" s="215">
        <v>0</v>
      </c>
      <c r="T215" s="216">
        <f>S215*H215</f>
        <v>0</v>
      </c>
      <c r="AR215" s="25" t="s">
        <v>414</v>
      </c>
      <c r="AT215" s="25" t="s">
        <v>316</v>
      </c>
      <c r="AU215" s="25" t="s">
        <v>79</v>
      </c>
      <c r="AY215" s="25" t="s">
        <v>314</v>
      </c>
      <c r="BE215" s="217">
        <f>IF(N215="základní",J215,0)</f>
        <v>0</v>
      </c>
      <c r="BF215" s="217">
        <f>IF(N215="snížená",J215,0)</f>
        <v>0</v>
      </c>
      <c r="BG215" s="217">
        <f>IF(N215="zákl. přenesená",J215,0)</f>
        <v>0</v>
      </c>
      <c r="BH215" s="217">
        <f>IF(N215="sníž. přenesená",J215,0)</f>
        <v>0</v>
      </c>
      <c r="BI215" s="217">
        <f>IF(N215="nulová",J215,0)</f>
        <v>0</v>
      </c>
      <c r="BJ215" s="25" t="s">
        <v>77</v>
      </c>
      <c r="BK215" s="217">
        <f>ROUND(I215*H215,2)</f>
        <v>0</v>
      </c>
      <c r="BL215" s="25" t="s">
        <v>414</v>
      </c>
      <c r="BM215" s="25" t="s">
        <v>3083</v>
      </c>
    </row>
    <row r="216" spans="2:47" s="1" customFormat="1" ht="40.5">
      <c r="B216" s="42"/>
      <c r="C216" s="64"/>
      <c r="D216" s="218" t="s">
        <v>323</v>
      </c>
      <c r="E216" s="64"/>
      <c r="F216" s="219" t="s">
        <v>900</v>
      </c>
      <c r="G216" s="64"/>
      <c r="H216" s="64"/>
      <c r="I216" s="175"/>
      <c r="J216" s="64"/>
      <c r="K216" s="64"/>
      <c r="L216" s="62"/>
      <c r="M216" s="220"/>
      <c r="N216" s="43"/>
      <c r="O216" s="43"/>
      <c r="P216" s="43"/>
      <c r="Q216" s="43"/>
      <c r="R216" s="43"/>
      <c r="S216" s="43"/>
      <c r="T216" s="79"/>
      <c r="AT216" s="25" t="s">
        <v>323</v>
      </c>
      <c r="AU216" s="25" t="s">
        <v>79</v>
      </c>
    </row>
    <row r="217" spans="2:51" s="12" customFormat="1" ht="13.5">
      <c r="B217" s="221"/>
      <c r="C217" s="222"/>
      <c r="D217" s="218" t="s">
        <v>325</v>
      </c>
      <c r="E217" s="223" t="s">
        <v>21</v>
      </c>
      <c r="F217" s="224" t="s">
        <v>2257</v>
      </c>
      <c r="G217" s="222"/>
      <c r="H217" s="225">
        <v>17.02</v>
      </c>
      <c r="I217" s="226"/>
      <c r="J217" s="222"/>
      <c r="K217" s="222"/>
      <c r="L217" s="227"/>
      <c r="M217" s="228"/>
      <c r="N217" s="229"/>
      <c r="O217" s="229"/>
      <c r="P217" s="229"/>
      <c r="Q217" s="229"/>
      <c r="R217" s="229"/>
      <c r="S217" s="229"/>
      <c r="T217" s="230"/>
      <c r="AT217" s="231" t="s">
        <v>325</v>
      </c>
      <c r="AU217" s="231" t="s">
        <v>79</v>
      </c>
      <c r="AV217" s="12" t="s">
        <v>79</v>
      </c>
      <c r="AW217" s="12" t="s">
        <v>34</v>
      </c>
      <c r="AX217" s="12" t="s">
        <v>77</v>
      </c>
      <c r="AY217" s="231" t="s">
        <v>314</v>
      </c>
    </row>
    <row r="218" spans="2:65" s="1" customFormat="1" ht="34.5" customHeight="1">
      <c r="B218" s="42"/>
      <c r="C218" s="206" t="s">
        <v>584</v>
      </c>
      <c r="D218" s="206" t="s">
        <v>316</v>
      </c>
      <c r="E218" s="207" t="s">
        <v>3084</v>
      </c>
      <c r="F218" s="208" t="s">
        <v>3085</v>
      </c>
      <c r="G218" s="209" t="s">
        <v>349</v>
      </c>
      <c r="H218" s="210">
        <v>10.764</v>
      </c>
      <c r="I218" s="211"/>
      <c r="J218" s="212">
        <f>ROUND(I218*H218,2)</f>
        <v>0</v>
      </c>
      <c r="K218" s="208" t="s">
        <v>320</v>
      </c>
      <c r="L218" s="62"/>
      <c r="M218" s="213" t="s">
        <v>21</v>
      </c>
      <c r="N218" s="214" t="s">
        <v>41</v>
      </c>
      <c r="O218" s="43"/>
      <c r="P218" s="215">
        <f>O218*H218</f>
        <v>0</v>
      </c>
      <c r="Q218" s="215">
        <v>0</v>
      </c>
      <c r="R218" s="215">
        <f>Q218*H218</f>
        <v>0</v>
      </c>
      <c r="S218" s="215">
        <v>0</v>
      </c>
      <c r="T218" s="216">
        <f>S218*H218</f>
        <v>0</v>
      </c>
      <c r="AR218" s="25" t="s">
        <v>414</v>
      </c>
      <c r="AT218" s="25" t="s">
        <v>316</v>
      </c>
      <c r="AU218" s="25" t="s">
        <v>79</v>
      </c>
      <c r="AY218" s="25" t="s">
        <v>314</v>
      </c>
      <c r="BE218" s="217">
        <f>IF(N218="základní",J218,0)</f>
        <v>0</v>
      </c>
      <c r="BF218" s="217">
        <f>IF(N218="snížená",J218,0)</f>
        <v>0</v>
      </c>
      <c r="BG218" s="217">
        <f>IF(N218="zákl. přenesená",J218,0)</f>
        <v>0</v>
      </c>
      <c r="BH218" s="217">
        <f>IF(N218="sníž. přenesená",J218,0)</f>
        <v>0</v>
      </c>
      <c r="BI218" s="217">
        <f>IF(N218="nulová",J218,0)</f>
        <v>0</v>
      </c>
      <c r="BJ218" s="25" t="s">
        <v>77</v>
      </c>
      <c r="BK218" s="217">
        <f>ROUND(I218*H218,2)</f>
        <v>0</v>
      </c>
      <c r="BL218" s="25" t="s">
        <v>414</v>
      </c>
      <c r="BM218" s="25" t="s">
        <v>3086</v>
      </c>
    </row>
    <row r="219" spans="2:47" s="1" customFormat="1" ht="27">
      <c r="B219" s="42"/>
      <c r="C219" s="64"/>
      <c r="D219" s="218" t="s">
        <v>323</v>
      </c>
      <c r="E219" s="64"/>
      <c r="F219" s="219" t="s">
        <v>3087</v>
      </c>
      <c r="G219" s="64"/>
      <c r="H219" s="64"/>
      <c r="I219" s="175"/>
      <c r="J219" s="64"/>
      <c r="K219" s="64"/>
      <c r="L219" s="62"/>
      <c r="M219" s="220"/>
      <c r="N219" s="43"/>
      <c r="O219" s="43"/>
      <c r="P219" s="43"/>
      <c r="Q219" s="43"/>
      <c r="R219" s="43"/>
      <c r="S219" s="43"/>
      <c r="T219" s="79"/>
      <c r="AT219" s="25" t="s">
        <v>323</v>
      </c>
      <c r="AU219" s="25" t="s">
        <v>79</v>
      </c>
    </row>
    <row r="220" spans="2:51" s="12" customFormat="1" ht="13.5">
      <c r="B220" s="221"/>
      <c r="C220" s="222"/>
      <c r="D220" s="218" t="s">
        <v>325</v>
      </c>
      <c r="E220" s="223" t="s">
        <v>21</v>
      </c>
      <c r="F220" s="224" t="s">
        <v>245</v>
      </c>
      <c r="G220" s="222"/>
      <c r="H220" s="225">
        <v>10.764</v>
      </c>
      <c r="I220" s="226"/>
      <c r="J220" s="222"/>
      <c r="K220" s="222"/>
      <c r="L220" s="227"/>
      <c r="M220" s="228"/>
      <c r="N220" s="229"/>
      <c r="O220" s="229"/>
      <c r="P220" s="229"/>
      <c r="Q220" s="229"/>
      <c r="R220" s="229"/>
      <c r="S220" s="229"/>
      <c r="T220" s="230"/>
      <c r="AT220" s="231" t="s">
        <v>325</v>
      </c>
      <c r="AU220" s="231" t="s">
        <v>79</v>
      </c>
      <c r="AV220" s="12" t="s">
        <v>79</v>
      </c>
      <c r="AW220" s="12" t="s">
        <v>34</v>
      </c>
      <c r="AX220" s="12" t="s">
        <v>77</v>
      </c>
      <c r="AY220" s="231" t="s">
        <v>314</v>
      </c>
    </row>
    <row r="221" spans="2:65" s="1" customFormat="1" ht="14.45" customHeight="1">
      <c r="B221" s="42"/>
      <c r="C221" s="243" t="s">
        <v>591</v>
      </c>
      <c r="D221" s="243" t="s">
        <v>427</v>
      </c>
      <c r="E221" s="244" t="s">
        <v>3088</v>
      </c>
      <c r="F221" s="245" t="s">
        <v>3089</v>
      </c>
      <c r="G221" s="246" t="s">
        <v>349</v>
      </c>
      <c r="H221" s="247">
        <v>32.49</v>
      </c>
      <c r="I221" s="248"/>
      <c r="J221" s="249">
        <f>ROUND(I221*H221,2)</f>
        <v>0</v>
      </c>
      <c r="K221" s="245" t="s">
        <v>21</v>
      </c>
      <c r="L221" s="250"/>
      <c r="M221" s="251" t="s">
        <v>21</v>
      </c>
      <c r="N221" s="252" t="s">
        <v>41</v>
      </c>
      <c r="O221" s="43"/>
      <c r="P221" s="215">
        <f>O221*H221</f>
        <v>0</v>
      </c>
      <c r="Q221" s="215">
        <v>0.0013</v>
      </c>
      <c r="R221" s="215">
        <f>Q221*H221</f>
        <v>0.042237000000000004</v>
      </c>
      <c r="S221" s="215">
        <v>0</v>
      </c>
      <c r="T221" s="216">
        <f>S221*H221</f>
        <v>0</v>
      </c>
      <c r="AR221" s="25" t="s">
        <v>510</v>
      </c>
      <c r="AT221" s="25" t="s">
        <v>427</v>
      </c>
      <c r="AU221" s="25" t="s">
        <v>79</v>
      </c>
      <c r="AY221" s="25" t="s">
        <v>314</v>
      </c>
      <c r="BE221" s="217">
        <f>IF(N221="základní",J221,0)</f>
        <v>0</v>
      </c>
      <c r="BF221" s="217">
        <f>IF(N221="snížená",J221,0)</f>
        <v>0</v>
      </c>
      <c r="BG221" s="217">
        <f>IF(N221="zákl. přenesená",J221,0)</f>
        <v>0</v>
      </c>
      <c r="BH221" s="217">
        <f>IF(N221="sníž. přenesená",J221,0)</f>
        <v>0</v>
      </c>
      <c r="BI221" s="217">
        <f>IF(N221="nulová",J221,0)</f>
        <v>0</v>
      </c>
      <c r="BJ221" s="25" t="s">
        <v>77</v>
      </c>
      <c r="BK221" s="217">
        <f>ROUND(I221*H221,2)</f>
        <v>0</v>
      </c>
      <c r="BL221" s="25" t="s">
        <v>414</v>
      </c>
      <c r="BM221" s="25" t="s">
        <v>3090</v>
      </c>
    </row>
    <row r="222" spans="2:47" s="1" customFormat="1" ht="13.5">
      <c r="B222" s="42"/>
      <c r="C222" s="64"/>
      <c r="D222" s="218" t="s">
        <v>323</v>
      </c>
      <c r="E222" s="64"/>
      <c r="F222" s="219" t="s">
        <v>3091</v>
      </c>
      <c r="G222" s="64"/>
      <c r="H222" s="64"/>
      <c r="I222" s="175"/>
      <c r="J222" s="64"/>
      <c r="K222" s="64"/>
      <c r="L222" s="62"/>
      <c r="M222" s="220"/>
      <c r="N222" s="43"/>
      <c r="O222" s="43"/>
      <c r="P222" s="43"/>
      <c r="Q222" s="43"/>
      <c r="R222" s="43"/>
      <c r="S222" s="43"/>
      <c r="T222" s="79"/>
      <c r="AT222" s="25" t="s">
        <v>323</v>
      </c>
      <c r="AU222" s="25" t="s">
        <v>79</v>
      </c>
    </row>
    <row r="223" spans="2:51" s="12" customFormat="1" ht="13.5">
      <c r="B223" s="221"/>
      <c r="C223" s="222"/>
      <c r="D223" s="218" t="s">
        <v>325</v>
      </c>
      <c r="E223" s="223" t="s">
        <v>21</v>
      </c>
      <c r="F223" s="224" t="s">
        <v>3078</v>
      </c>
      <c r="G223" s="222"/>
      <c r="H223" s="225">
        <v>32.49</v>
      </c>
      <c r="I223" s="226"/>
      <c r="J223" s="222"/>
      <c r="K223" s="222"/>
      <c r="L223" s="227"/>
      <c r="M223" s="228"/>
      <c r="N223" s="229"/>
      <c r="O223" s="229"/>
      <c r="P223" s="229"/>
      <c r="Q223" s="229"/>
      <c r="R223" s="229"/>
      <c r="S223" s="229"/>
      <c r="T223" s="230"/>
      <c r="AT223" s="231" t="s">
        <v>325</v>
      </c>
      <c r="AU223" s="231" t="s">
        <v>79</v>
      </c>
      <c r="AV223" s="12" t="s">
        <v>79</v>
      </c>
      <c r="AW223" s="12" t="s">
        <v>34</v>
      </c>
      <c r="AX223" s="12" t="s">
        <v>77</v>
      </c>
      <c r="AY223" s="231" t="s">
        <v>314</v>
      </c>
    </row>
    <row r="224" spans="2:65" s="1" customFormat="1" ht="23.1" customHeight="1">
      <c r="B224" s="42"/>
      <c r="C224" s="206" t="s">
        <v>598</v>
      </c>
      <c r="D224" s="206" t="s">
        <v>316</v>
      </c>
      <c r="E224" s="207" t="s">
        <v>3092</v>
      </c>
      <c r="F224" s="208" t="s">
        <v>3093</v>
      </c>
      <c r="G224" s="209" t="s">
        <v>349</v>
      </c>
      <c r="H224" s="210">
        <v>17.02</v>
      </c>
      <c r="I224" s="211"/>
      <c r="J224" s="212">
        <f>ROUND(I224*H224,2)</f>
        <v>0</v>
      </c>
      <c r="K224" s="208" t="s">
        <v>320</v>
      </c>
      <c r="L224" s="62"/>
      <c r="M224" s="213" t="s">
        <v>21</v>
      </c>
      <c r="N224" s="214" t="s">
        <v>41</v>
      </c>
      <c r="O224" s="43"/>
      <c r="P224" s="215">
        <f>O224*H224</f>
        <v>0</v>
      </c>
      <c r="Q224" s="215">
        <v>0</v>
      </c>
      <c r="R224" s="215">
        <f>Q224*H224</f>
        <v>0</v>
      </c>
      <c r="S224" s="215">
        <v>0</v>
      </c>
      <c r="T224" s="216">
        <f>S224*H224</f>
        <v>0</v>
      </c>
      <c r="AR224" s="25" t="s">
        <v>414</v>
      </c>
      <c r="AT224" s="25" t="s">
        <v>316</v>
      </c>
      <c r="AU224" s="25" t="s">
        <v>79</v>
      </c>
      <c r="AY224" s="25" t="s">
        <v>314</v>
      </c>
      <c r="BE224" s="217">
        <f>IF(N224="základní",J224,0)</f>
        <v>0</v>
      </c>
      <c r="BF224" s="217">
        <f>IF(N224="snížená",J224,0)</f>
        <v>0</v>
      </c>
      <c r="BG224" s="217">
        <f>IF(N224="zákl. přenesená",J224,0)</f>
        <v>0</v>
      </c>
      <c r="BH224" s="217">
        <f>IF(N224="sníž. přenesená",J224,0)</f>
        <v>0</v>
      </c>
      <c r="BI224" s="217">
        <f>IF(N224="nulová",J224,0)</f>
        <v>0</v>
      </c>
      <c r="BJ224" s="25" t="s">
        <v>77</v>
      </c>
      <c r="BK224" s="217">
        <f>ROUND(I224*H224,2)</f>
        <v>0</v>
      </c>
      <c r="BL224" s="25" t="s">
        <v>414</v>
      </c>
      <c r="BM224" s="25" t="s">
        <v>3094</v>
      </c>
    </row>
    <row r="225" spans="2:47" s="1" customFormat="1" ht="27">
      <c r="B225" s="42"/>
      <c r="C225" s="64"/>
      <c r="D225" s="218" t="s">
        <v>323</v>
      </c>
      <c r="E225" s="64"/>
      <c r="F225" s="219" t="s">
        <v>3095</v>
      </c>
      <c r="G225" s="64"/>
      <c r="H225" s="64"/>
      <c r="I225" s="175"/>
      <c r="J225" s="64"/>
      <c r="K225" s="64"/>
      <c r="L225" s="62"/>
      <c r="M225" s="220"/>
      <c r="N225" s="43"/>
      <c r="O225" s="43"/>
      <c r="P225" s="43"/>
      <c r="Q225" s="43"/>
      <c r="R225" s="43"/>
      <c r="S225" s="43"/>
      <c r="T225" s="79"/>
      <c r="AT225" s="25" t="s">
        <v>323</v>
      </c>
      <c r="AU225" s="25" t="s">
        <v>79</v>
      </c>
    </row>
    <row r="226" spans="2:51" s="12" customFormat="1" ht="13.5">
      <c r="B226" s="221"/>
      <c r="C226" s="222"/>
      <c r="D226" s="218" t="s">
        <v>325</v>
      </c>
      <c r="E226" s="223" t="s">
        <v>21</v>
      </c>
      <c r="F226" s="224" t="s">
        <v>2257</v>
      </c>
      <c r="G226" s="222"/>
      <c r="H226" s="225">
        <v>17.02</v>
      </c>
      <c r="I226" s="226"/>
      <c r="J226" s="222"/>
      <c r="K226" s="222"/>
      <c r="L226" s="227"/>
      <c r="M226" s="228"/>
      <c r="N226" s="229"/>
      <c r="O226" s="229"/>
      <c r="P226" s="229"/>
      <c r="Q226" s="229"/>
      <c r="R226" s="229"/>
      <c r="S226" s="229"/>
      <c r="T226" s="230"/>
      <c r="AT226" s="231" t="s">
        <v>325</v>
      </c>
      <c r="AU226" s="231" t="s">
        <v>79</v>
      </c>
      <c r="AV226" s="12" t="s">
        <v>79</v>
      </c>
      <c r="AW226" s="12" t="s">
        <v>34</v>
      </c>
      <c r="AX226" s="12" t="s">
        <v>77</v>
      </c>
      <c r="AY226" s="231" t="s">
        <v>314</v>
      </c>
    </row>
    <row r="227" spans="2:65" s="1" customFormat="1" ht="23.1" customHeight="1">
      <c r="B227" s="42"/>
      <c r="C227" s="206" t="s">
        <v>604</v>
      </c>
      <c r="D227" s="206" t="s">
        <v>316</v>
      </c>
      <c r="E227" s="207" t="s">
        <v>3096</v>
      </c>
      <c r="F227" s="208" t="s">
        <v>3097</v>
      </c>
      <c r="G227" s="209" t="s">
        <v>349</v>
      </c>
      <c r="H227" s="210">
        <v>17.02</v>
      </c>
      <c r="I227" s="211"/>
      <c r="J227" s="212">
        <f>ROUND(I227*H227,2)</f>
        <v>0</v>
      </c>
      <c r="K227" s="208" t="s">
        <v>320</v>
      </c>
      <c r="L227" s="62"/>
      <c r="M227" s="213" t="s">
        <v>21</v>
      </c>
      <c r="N227" s="214" t="s">
        <v>41</v>
      </c>
      <c r="O227" s="43"/>
      <c r="P227" s="215">
        <f>O227*H227</f>
        <v>0</v>
      </c>
      <c r="Q227" s="215">
        <v>0</v>
      </c>
      <c r="R227" s="215">
        <f>Q227*H227</f>
        <v>0</v>
      </c>
      <c r="S227" s="215">
        <v>0</v>
      </c>
      <c r="T227" s="216">
        <f>S227*H227</f>
        <v>0</v>
      </c>
      <c r="AR227" s="25" t="s">
        <v>414</v>
      </c>
      <c r="AT227" s="25" t="s">
        <v>316</v>
      </c>
      <c r="AU227" s="25" t="s">
        <v>79</v>
      </c>
      <c r="AY227" s="25" t="s">
        <v>314</v>
      </c>
      <c r="BE227" s="217">
        <f>IF(N227="základní",J227,0)</f>
        <v>0</v>
      </c>
      <c r="BF227" s="217">
        <f>IF(N227="snížená",J227,0)</f>
        <v>0</v>
      </c>
      <c r="BG227" s="217">
        <f>IF(N227="zákl. přenesená",J227,0)</f>
        <v>0</v>
      </c>
      <c r="BH227" s="217">
        <f>IF(N227="sníž. přenesená",J227,0)</f>
        <v>0</v>
      </c>
      <c r="BI227" s="217">
        <f>IF(N227="nulová",J227,0)</f>
        <v>0</v>
      </c>
      <c r="BJ227" s="25" t="s">
        <v>77</v>
      </c>
      <c r="BK227" s="217">
        <f>ROUND(I227*H227,2)</f>
        <v>0</v>
      </c>
      <c r="BL227" s="25" t="s">
        <v>414</v>
      </c>
      <c r="BM227" s="25" t="s">
        <v>3098</v>
      </c>
    </row>
    <row r="228" spans="2:47" s="1" customFormat="1" ht="27">
      <c r="B228" s="42"/>
      <c r="C228" s="64"/>
      <c r="D228" s="218" t="s">
        <v>323</v>
      </c>
      <c r="E228" s="64"/>
      <c r="F228" s="219" t="s">
        <v>3099</v>
      </c>
      <c r="G228" s="64"/>
      <c r="H228" s="64"/>
      <c r="I228" s="175"/>
      <c r="J228" s="64"/>
      <c r="K228" s="64"/>
      <c r="L228" s="62"/>
      <c r="M228" s="220"/>
      <c r="N228" s="43"/>
      <c r="O228" s="43"/>
      <c r="P228" s="43"/>
      <c r="Q228" s="43"/>
      <c r="R228" s="43"/>
      <c r="S228" s="43"/>
      <c r="T228" s="79"/>
      <c r="AT228" s="25" t="s">
        <v>323</v>
      </c>
      <c r="AU228" s="25" t="s">
        <v>79</v>
      </c>
    </row>
    <row r="229" spans="2:51" s="12" customFormat="1" ht="13.5">
      <c r="B229" s="221"/>
      <c r="C229" s="222"/>
      <c r="D229" s="218" t="s">
        <v>325</v>
      </c>
      <c r="E229" s="223" t="s">
        <v>21</v>
      </c>
      <c r="F229" s="224" t="s">
        <v>2257</v>
      </c>
      <c r="G229" s="222"/>
      <c r="H229" s="225">
        <v>17.02</v>
      </c>
      <c r="I229" s="226"/>
      <c r="J229" s="222"/>
      <c r="K229" s="222"/>
      <c r="L229" s="227"/>
      <c r="M229" s="228"/>
      <c r="N229" s="229"/>
      <c r="O229" s="229"/>
      <c r="P229" s="229"/>
      <c r="Q229" s="229"/>
      <c r="R229" s="229"/>
      <c r="S229" s="229"/>
      <c r="T229" s="230"/>
      <c r="AT229" s="231" t="s">
        <v>325</v>
      </c>
      <c r="AU229" s="231" t="s">
        <v>79</v>
      </c>
      <c r="AV229" s="12" t="s">
        <v>79</v>
      </c>
      <c r="AW229" s="12" t="s">
        <v>34</v>
      </c>
      <c r="AX229" s="12" t="s">
        <v>77</v>
      </c>
      <c r="AY229" s="231" t="s">
        <v>314</v>
      </c>
    </row>
    <row r="230" spans="2:65" s="1" customFormat="1" ht="23.1" customHeight="1">
      <c r="B230" s="42"/>
      <c r="C230" s="206" t="s">
        <v>609</v>
      </c>
      <c r="D230" s="206" t="s">
        <v>316</v>
      </c>
      <c r="E230" s="207" t="s">
        <v>3100</v>
      </c>
      <c r="F230" s="208" t="s">
        <v>3101</v>
      </c>
      <c r="G230" s="209" t="s">
        <v>349</v>
      </c>
      <c r="H230" s="210">
        <v>17.02</v>
      </c>
      <c r="I230" s="211"/>
      <c r="J230" s="212">
        <f>ROUND(I230*H230,2)</f>
        <v>0</v>
      </c>
      <c r="K230" s="208" t="s">
        <v>320</v>
      </c>
      <c r="L230" s="62"/>
      <c r="M230" s="213" t="s">
        <v>21</v>
      </c>
      <c r="N230" s="214" t="s">
        <v>41</v>
      </c>
      <c r="O230" s="43"/>
      <c r="P230" s="215">
        <f>O230*H230</f>
        <v>0</v>
      </c>
      <c r="Q230" s="215">
        <v>0</v>
      </c>
      <c r="R230" s="215">
        <f>Q230*H230</f>
        <v>0</v>
      </c>
      <c r="S230" s="215">
        <v>0</v>
      </c>
      <c r="T230" s="216">
        <f>S230*H230</f>
        <v>0</v>
      </c>
      <c r="AR230" s="25" t="s">
        <v>414</v>
      </c>
      <c r="AT230" s="25" t="s">
        <v>316</v>
      </c>
      <c r="AU230" s="25" t="s">
        <v>79</v>
      </c>
      <c r="AY230" s="25" t="s">
        <v>314</v>
      </c>
      <c r="BE230" s="217">
        <f>IF(N230="základní",J230,0)</f>
        <v>0</v>
      </c>
      <c r="BF230" s="217">
        <f>IF(N230="snížená",J230,0)</f>
        <v>0</v>
      </c>
      <c r="BG230" s="217">
        <f>IF(N230="zákl. přenesená",J230,0)</f>
        <v>0</v>
      </c>
      <c r="BH230" s="217">
        <f>IF(N230="sníž. přenesená",J230,0)</f>
        <v>0</v>
      </c>
      <c r="BI230" s="217">
        <f>IF(N230="nulová",J230,0)</f>
        <v>0</v>
      </c>
      <c r="BJ230" s="25" t="s">
        <v>77</v>
      </c>
      <c r="BK230" s="217">
        <f>ROUND(I230*H230,2)</f>
        <v>0</v>
      </c>
      <c r="BL230" s="25" t="s">
        <v>414</v>
      </c>
      <c r="BM230" s="25" t="s">
        <v>3102</v>
      </c>
    </row>
    <row r="231" spans="2:47" s="1" customFormat="1" ht="27">
      <c r="B231" s="42"/>
      <c r="C231" s="64"/>
      <c r="D231" s="218" t="s">
        <v>323</v>
      </c>
      <c r="E231" s="64"/>
      <c r="F231" s="219" t="s">
        <v>3103</v>
      </c>
      <c r="G231" s="64"/>
      <c r="H231" s="64"/>
      <c r="I231" s="175"/>
      <c r="J231" s="64"/>
      <c r="K231" s="64"/>
      <c r="L231" s="62"/>
      <c r="M231" s="220"/>
      <c r="N231" s="43"/>
      <c r="O231" s="43"/>
      <c r="P231" s="43"/>
      <c r="Q231" s="43"/>
      <c r="R231" s="43"/>
      <c r="S231" s="43"/>
      <c r="T231" s="79"/>
      <c r="AT231" s="25" t="s">
        <v>323</v>
      </c>
      <c r="AU231" s="25" t="s">
        <v>79</v>
      </c>
    </row>
    <row r="232" spans="2:51" s="12" customFormat="1" ht="13.5">
      <c r="B232" s="221"/>
      <c r="C232" s="222"/>
      <c r="D232" s="218" t="s">
        <v>325</v>
      </c>
      <c r="E232" s="223" t="s">
        <v>21</v>
      </c>
      <c r="F232" s="224" t="s">
        <v>2257</v>
      </c>
      <c r="G232" s="222"/>
      <c r="H232" s="225">
        <v>17.02</v>
      </c>
      <c r="I232" s="226"/>
      <c r="J232" s="222"/>
      <c r="K232" s="222"/>
      <c r="L232" s="227"/>
      <c r="M232" s="228"/>
      <c r="N232" s="229"/>
      <c r="O232" s="229"/>
      <c r="P232" s="229"/>
      <c r="Q232" s="229"/>
      <c r="R232" s="229"/>
      <c r="S232" s="229"/>
      <c r="T232" s="230"/>
      <c r="AT232" s="231" t="s">
        <v>325</v>
      </c>
      <c r="AU232" s="231" t="s">
        <v>79</v>
      </c>
      <c r="AV232" s="12" t="s">
        <v>79</v>
      </c>
      <c r="AW232" s="12" t="s">
        <v>34</v>
      </c>
      <c r="AX232" s="12" t="s">
        <v>77</v>
      </c>
      <c r="AY232" s="231" t="s">
        <v>314</v>
      </c>
    </row>
    <row r="233" spans="2:65" s="1" customFormat="1" ht="23.1" customHeight="1">
      <c r="B233" s="42"/>
      <c r="C233" s="206" t="s">
        <v>615</v>
      </c>
      <c r="D233" s="206" t="s">
        <v>316</v>
      </c>
      <c r="E233" s="207" t="s">
        <v>2745</v>
      </c>
      <c r="F233" s="208" t="s">
        <v>3104</v>
      </c>
      <c r="G233" s="209" t="s">
        <v>349</v>
      </c>
      <c r="H233" s="210">
        <v>10.764</v>
      </c>
      <c r="I233" s="211"/>
      <c r="J233" s="212">
        <f>ROUND(I233*H233,2)</f>
        <v>0</v>
      </c>
      <c r="K233" s="208" t="s">
        <v>320</v>
      </c>
      <c r="L233" s="62"/>
      <c r="M233" s="213" t="s">
        <v>21</v>
      </c>
      <c r="N233" s="214" t="s">
        <v>41</v>
      </c>
      <c r="O233" s="43"/>
      <c r="P233" s="215">
        <f>O233*H233</f>
        <v>0</v>
      </c>
      <c r="Q233" s="215">
        <v>0</v>
      </c>
      <c r="R233" s="215">
        <f>Q233*H233</f>
        <v>0</v>
      </c>
      <c r="S233" s="215">
        <v>0</v>
      </c>
      <c r="T233" s="216">
        <f>S233*H233</f>
        <v>0</v>
      </c>
      <c r="AR233" s="25" t="s">
        <v>414</v>
      </c>
      <c r="AT233" s="25" t="s">
        <v>316</v>
      </c>
      <c r="AU233" s="25" t="s">
        <v>79</v>
      </c>
      <c r="AY233" s="25" t="s">
        <v>314</v>
      </c>
      <c r="BE233" s="217">
        <f>IF(N233="základní",J233,0)</f>
        <v>0</v>
      </c>
      <c r="BF233" s="217">
        <f>IF(N233="snížená",J233,0)</f>
        <v>0</v>
      </c>
      <c r="BG233" s="217">
        <f>IF(N233="zákl. přenesená",J233,0)</f>
        <v>0</v>
      </c>
      <c r="BH233" s="217">
        <f>IF(N233="sníž. přenesená",J233,0)</f>
        <v>0</v>
      </c>
      <c r="BI233" s="217">
        <f>IF(N233="nulová",J233,0)</f>
        <v>0</v>
      </c>
      <c r="BJ233" s="25" t="s">
        <v>77</v>
      </c>
      <c r="BK233" s="217">
        <f>ROUND(I233*H233,2)</f>
        <v>0</v>
      </c>
      <c r="BL233" s="25" t="s">
        <v>414</v>
      </c>
      <c r="BM233" s="25" t="s">
        <v>3105</v>
      </c>
    </row>
    <row r="234" spans="2:47" s="1" customFormat="1" ht="27">
      <c r="B234" s="42"/>
      <c r="C234" s="64"/>
      <c r="D234" s="218" t="s">
        <v>323</v>
      </c>
      <c r="E234" s="64"/>
      <c r="F234" s="219" t="s">
        <v>3106</v>
      </c>
      <c r="G234" s="64"/>
      <c r="H234" s="64"/>
      <c r="I234" s="175"/>
      <c r="J234" s="64"/>
      <c r="K234" s="64"/>
      <c r="L234" s="62"/>
      <c r="M234" s="220"/>
      <c r="N234" s="43"/>
      <c r="O234" s="43"/>
      <c r="P234" s="43"/>
      <c r="Q234" s="43"/>
      <c r="R234" s="43"/>
      <c r="S234" s="43"/>
      <c r="T234" s="79"/>
      <c r="AT234" s="25" t="s">
        <v>323</v>
      </c>
      <c r="AU234" s="25" t="s">
        <v>79</v>
      </c>
    </row>
    <row r="235" spans="2:51" s="12" customFormat="1" ht="13.5">
      <c r="B235" s="221"/>
      <c r="C235" s="222"/>
      <c r="D235" s="218" t="s">
        <v>325</v>
      </c>
      <c r="E235" s="223" t="s">
        <v>21</v>
      </c>
      <c r="F235" s="224" t="s">
        <v>245</v>
      </c>
      <c r="G235" s="222"/>
      <c r="H235" s="225">
        <v>10.764</v>
      </c>
      <c r="I235" s="226"/>
      <c r="J235" s="222"/>
      <c r="K235" s="222"/>
      <c r="L235" s="227"/>
      <c r="M235" s="228"/>
      <c r="N235" s="229"/>
      <c r="O235" s="229"/>
      <c r="P235" s="229"/>
      <c r="Q235" s="229"/>
      <c r="R235" s="229"/>
      <c r="S235" s="229"/>
      <c r="T235" s="230"/>
      <c r="AT235" s="231" t="s">
        <v>325</v>
      </c>
      <c r="AU235" s="231" t="s">
        <v>79</v>
      </c>
      <c r="AV235" s="12" t="s">
        <v>79</v>
      </c>
      <c r="AW235" s="12" t="s">
        <v>34</v>
      </c>
      <c r="AX235" s="12" t="s">
        <v>77</v>
      </c>
      <c r="AY235" s="231" t="s">
        <v>314</v>
      </c>
    </row>
    <row r="236" spans="2:65" s="1" customFormat="1" ht="23.1" customHeight="1">
      <c r="B236" s="42"/>
      <c r="C236" s="206" t="s">
        <v>620</v>
      </c>
      <c r="D236" s="206" t="s">
        <v>316</v>
      </c>
      <c r="E236" s="207" t="s">
        <v>3107</v>
      </c>
      <c r="F236" s="208" t="s">
        <v>3108</v>
      </c>
      <c r="G236" s="209" t="s">
        <v>349</v>
      </c>
      <c r="H236" s="210">
        <v>10.764</v>
      </c>
      <c r="I236" s="211"/>
      <c r="J236" s="212">
        <f>ROUND(I236*H236,2)</f>
        <v>0</v>
      </c>
      <c r="K236" s="208" t="s">
        <v>320</v>
      </c>
      <c r="L236" s="62"/>
      <c r="M236" s="213" t="s">
        <v>21</v>
      </c>
      <c r="N236" s="214" t="s">
        <v>41</v>
      </c>
      <c r="O236" s="43"/>
      <c r="P236" s="215">
        <f>O236*H236</f>
        <v>0</v>
      </c>
      <c r="Q236" s="215">
        <v>0</v>
      </c>
      <c r="R236" s="215">
        <f>Q236*H236</f>
        <v>0</v>
      </c>
      <c r="S236" s="215">
        <v>0</v>
      </c>
      <c r="T236" s="216">
        <f>S236*H236</f>
        <v>0</v>
      </c>
      <c r="AR236" s="25" t="s">
        <v>414</v>
      </c>
      <c r="AT236" s="25" t="s">
        <v>316</v>
      </c>
      <c r="AU236" s="25" t="s">
        <v>79</v>
      </c>
      <c r="AY236" s="25" t="s">
        <v>314</v>
      </c>
      <c r="BE236" s="217">
        <f>IF(N236="základní",J236,0)</f>
        <v>0</v>
      </c>
      <c r="BF236" s="217">
        <f>IF(N236="snížená",J236,0)</f>
        <v>0</v>
      </c>
      <c r="BG236" s="217">
        <f>IF(N236="zákl. přenesená",J236,0)</f>
        <v>0</v>
      </c>
      <c r="BH236" s="217">
        <f>IF(N236="sníž. přenesená",J236,0)</f>
        <v>0</v>
      </c>
      <c r="BI236" s="217">
        <f>IF(N236="nulová",J236,0)</f>
        <v>0</v>
      </c>
      <c r="BJ236" s="25" t="s">
        <v>77</v>
      </c>
      <c r="BK236" s="217">
        <f>ROUND(I236*H236,2)</f>
        <v>0</v>
      </c>
      <c r="BL236" s="25" t="s">
        <v>414</v>
      </c>
      <c r="BM236" s="25" t="s">
        <v>3109</v>
      </c>
    </row>
    <row r="237" spans="2:47" s="1" customFormat="1" ht="27">
      <c r="B237" s="42"/>
      <c r="C237" s="64"/>
      <c r="D237" s="218" t="s">
        <v>323</v>
      </c>
      <c r="E237" s="64"/>
      <c r="F237" s="219" t="s">
        <v>3110</v>
      </c>
      <c r="G237" s="64"/>
      <c r="H237" s="64"/>
      <c r="I237" s="175"/>
      <c r="J237" s="64"/>
      <c r="K237" s="64"/>
      <c r="L237" s="62"/>
      <c r="M237" s="220"/>
      <c r="N237" s="43"/>
      <c r="O237" s="43"/>
      <c r="P237" s="43"/>
      <c r="Q237" s="43"/>
      <c r="R237" s="43"/>
      <c r="S237" s="43"/>
      <c r="T237" s="79"/>
      <c r="AT237" s="25" t="s">
        <v>323</v>
      </c>
      <c r="AU237" s="25" t="s">
        <v>79</v>
      </c>
    </row>
    <row r="238" spans="2:51" s="12" customFormat="1" ht="13.5">
      <c r="B238" s="221"/>
      <c r="C238" s="222"/>
      <c r="D238" s="218" t="s">
        <v>325</v>
      </c>
      <c r="E238" s="223" t="s">
        <v>21</v>
      </c>
      <c r="F238" s="224" t="s">
        <v>245</v>
      </c>
      <c r="G238" s="222"/>
      <c r="H238" s="225">
        <v>10.764</v>
      </c>
      <c r="I238" s="226"/>
      <c r="J238" s="222"/>
      <c r="K238" s="222"/>
      <c r="L238" s="227"/>
      <c r="M238" s="228"/>
      <c r="N238" s="229"/>
      <c r="O238" s="229"/>
      <c r="P238" s="229"/>
      <c r="Q238" s="229"/>
      <c r="R238" s="229"/>
      <c r="S238" s="229"/>
      <c r="T238" s="230"/>
      <c r="AT238" s="231" t="s">
        <v>325</v>
      </c>
      <c r="AU238" s="231" t="s">
        <v>79</v>
      </c>
      <c r="AV238" s="12" t="s">
        <v>79</v>
      </c>
      <c r="AW238" s="12" t="s">
        <v>34</v>
      </c>
      <c r="AX238" s="12" t="s">
        <v>77</v>
      </c>
      <c r="AY238" s="231" t="s">
        <v>314</v>
      </c>
    </row>
    <row r="239" spans="2:65" s="1" customFormat="1" ht="14.45" customHeight="1">
      <c r="B239" s="42"/>
      <c r="C239" s="243" t="s">
        <v>626</v>
      </c>
      <c r="D239" s="243" t="s">
        <v>427</v>
      </c>
      <c r="E239" s="244" t="s">
        <v>3111</v>
      </c>
      <c r="F239" s="245" t="s">
        <v>3112</v>
      </c>
      <c r="G239" s="246" t="s">
        <v>349</v>
      </c>
      <c r="H239" s="247">
        <v>63.903</v>
      </c>
      <c r="I239" s="248"/>
      <c r="J239" s="249">
        <f>ROUND(I239*H239,2)</f>
        <v>0</v>
      </c>
      <c r="K239" s="245" t="s">
        <v>21</v>
      </c>
      <c r="L239" s="250"/>
      <c r="M239" s="251" t="s">
        <v>21</v>
      </c>
      <c r="N239" s="252" t="s">
        <v>41</v>
      </c>
      <c r="O239" s="43"/>
      <c r="P239" s="215">
        <f>O239*H239</f>
        <v>0</v>
      </c>
      <c r="Q239" s="215">
        <v>0.0003</v>
      </c>
      <c r="R239" s="215">
        <f>Q239*H239</f>
        <v>0.019170899999999998</v>
      </c>
      <c r="S239" s="215">
        <v>0</v>
      </c>
      <c r="T239" s="216">
        <f>S239*H239</f>
        <v>0</v>
      </c>
      <c r="AR239" s="25" t="s">
        <v>510</v>
      </c>
      <c r="AT239" s="25" t="s">
        <v>427</v>
      </c>
      <c r="AU239" s="25" t="s">
        <v>79</v>
      </c>
      <c r="AY239" s="25" t="s">
        <v>314</v>
      </c>
      <c r="BE239" s="217">
        <f>IF(N239="základní",J239,0)</f>
        <v>0</v>
      </c>
      <c r="BF239" s="217">
        <f>IF(N239="snížená",J239,0)</f>
        <v>0</v>
      </c>
      <c r="BG239" s="217">
        <f>IF(N239="zákl. přenesená",J239,0)</f>
        <v>0</v>
      </c>
      <c r="BH239" s="217">
        <f>IF(N239="sníž. přenesená",J239,0)</f>
        <v>0</v>
      </c>
      <c r="BI239" s="217">
        <f>IF(N239="nulová",J239,0)</f>
        <v>0</v>
      </c>
      <c r="BJ239" s="25" t="s">
        <v>77</v>
      </c>
      <c r="BK239" s="217">
        <f>ROUND(I239*H239,2)</f>
        <v>0</v>
      </c>
      <c r="BL239" s="25" t="s">
        <v>414</v>
      </c>
      <c r="BM239" s="25" t="s">
        <v>3113</v>
      </c>
    </row>
    <row r="240" spans="2:47" s="1" customFormat="1" ht="13.5">
      <c r="B240" s="42"/>
      <c r="C240" s="64"/>
      <c r="D240" s="218" t="s">
        <v>323</v>
      </c>
      <c r="E240" s="64"/>
      <c r="F240" s="219" t="s">
        <v>431</v>
      </c>
      <c r="G240" s="64"/>
      <c r="H240" s="64"/>
      <c r="I240" s="175"/>
      <c r="J240" s="64"/>
      <c r="K240" s="64"/>
      <c r="L240" s="62"/>
      <c r="M240" s="220"/>
      <c r="N240" s="43"/>
      <c r="O240" s="43"/>
      <c r="P240" s="43"/>
      <c r="Q240" s="43"/>
      <c r="R240" s="43"/>
      <c r="S240" s="43"/>
      <c r="T240" s="79"/>
      <c r="AT240" s="25" t="s">
        <v>323</v>
      </c>
      <c r="AU240" s="25" t="s">
        <v>79</v>
      </c>
    </row>
    <row r="241" spans="2:51" s="12" customFormat="1" ht="13.5">
      <c r="B241" s="221"/>
      <c r="C241" s="222"/>
      <c r="D241" s="218" t="s">
        <v>325</v>
      </c>
      <c r="E241" s="223" t="s">
        <v>21</v>
      </c>
      <c r="F241" s="224" t="s">
        <v>3114</v>
      </c>
      <c r="G241" s="222"/>
      <c r="H241" s="225">
        <v>63.903</v>
      </c>
      <c r="I241" s="226"/>
      <c r="J241" s="222"/>
      <c r="K241" s="222"/>
      <c r="L241" s="227"/>
      <c r="M241" s="228"/>
      <c r="N241" s="229"/>
      <c r="O241" s="229"/>
      <c r="P241" s="229"/>
      <c r="Q241" s="229"/>
      <c r="R241" s="229"/>
      <c r="S241" s="229"/>
      <c r="T241" s="230"/>
      <c r="AT241" s="231" t="s">
        <v>325</v>
      </c>
      <c r="AU241" s="231" t="s">
        <v>79</v>
      </c>
      <c r="AV241" s="12" t="s">
        <v>79</v>
      </c>
      <c r="AW241" s="12" t="s">
        <v>34</v>
      </c>
      <c r="AX241" s="12" t="s">
        <v>77</v>
      </c>
      <c r="AY241" s="231" t="s">
        <v>314</v>
      </c>
    </row>
    <row r="242" spans="2:65" s="1" customFormat="1" ht="23.1" customHeight="1">
      <c r="B242" s="42"/>
      <c r="C242" s="206" t="s">
        <v>634</v>
      </c>
      <c r="D242" s="206" t="s">
        <v>316</v>
      </c>
      <c r="E242" s="207" t="s">
        <v>3115</v>
      </c>
      <c r="F242" s="208" t="s">
        <v>3116</v>
      </c>
      <c r="G242" s="209" t="s">
        <v>349</v>
      </c>
      <c r="H242" s="210">
        <v>10.764</v>
      </c>
      <c r="I242" s="211"/>
      <c r="J242" s="212">
        <f>ROUND(I242*H242,2)</f>
        <v>0</v>
      </c>
      <c r="K242" s="208" t="s">
        <v>320</v>
      </c>
      <c r="L242" s="62"/>
      <c r="M242" s="213" t="s">
        <v>21</v>
      </c>
      <c r="N242" s="214" t="s">
        <v>41</v>
      </c>
      <c r="O242" s="43"/>
      <c r="P242" s="215">
        <f>O242*H242</f>
        <v>0</v>
      </c>
      <c r="Q242" s="215">
        <v>0.00011</v>
      </c>
      <c r="R242" s="215">
        <f>Q242*H242</f>
        <v>0.00118404</v>
      </c>
      <c r="S242" s="215">
        <v>0</v>
      </c>
      <c r="T242" s="216">
        <f>S242*H242</f>
        <v>0</v>
      </c>
      <c r="AR242" s="25" t="s">
        <v>414</v>
      </c>
      <c r="AT242" s="25" t="s">
        <v>316</v>
      </c>
      <c r="AU242" s="25" t="s">
        <v>79</v>
      </c>
      <c r="AY242" s="25" t="s">
        <v>314</v>
      </c>
      <c r="BE242" s="217">
        <f>IF(N242="základní",J242,0)</f>
        <v>0</v>
      </c>
      <c r="BF242" s="217">
        <f>IF(N242="snížená",J242,0)</f>
        <v>0</v>
      </c>
      <c r="BG242" s="217">
        <f>IF(N242="zákl. přenesená",J242,0)</f>
        <v>0</v>
      </c>
      <c r="BH242" s="217">
        <f>IF(N242="sníž. přenesená",J242,0)</f>
        <v>0</v>
      </c>
      <c r="BI242" s="217">
        <f>IF(N242="nulová",J242,0)</f>
        <v>0</v>
      </c>
      <c r="BJ242" s="25" t="s">
        <v>77</v>
      </c>
      <c r="BK242" s="217">
        <f>ROUND(I242*H242,2)</f>
        <v>0</v>
      </c>
      <c r="BL242" s="25" t="s">
        <v>414</v>
      </c>
      <c r="BM242" s="25" t="s">
        <v>3117</v>
      </c>
    </row>
    <row r="243" spans="2:47" s="1" customFormat="1" ht="27">
      <c r="B243" s="42"/>
      <c r="C243" s="64"/>
      <c r="D243" s="218" t="s">
        <v>323</v>
      </c>
      <c r="E243" s="64"/>
      <c r="F243" s="219" t="s">
        <v>3118</v>
      </c>
      <c r="G243" s="64"/>
      <c r="H243" s="64"/>
      <c r="I243" s="175"/>
      <c r="J243" s="64"/>
      <c r="K243" s="64"/>
      <c r="L243" s="62"/>
      <c r="M243" s="220"/>
      <c r="N243" s="43"/>
      <c r="O243" s="43"/>
      <c r="P243" s="43"/>
      <c r="Q243" s="43"/>
      <c r="R243" s="43"/>
      <c r="S243" s="43"/>
      <c r="T243" s="79"/>
      <c r="AT243" s="25" t="s">
        <v>323</v>
      </c>
      <c r="AU243" s="25" t="s">
        <v>79</v>
      </c>
    </row>
    <row r="244" spans="2:51" s="12" customFormat="1" ht="13.5">
      <c r="B244" s="221"/>
      <c r="C244" s="222"/>
      <c r="D244" s="218" t="s">
        <v>325</v>
      </c>
      <c r="E244" s="223" t="s">
        <v>21</v>
      </c>
      <c r="F244" s="224" t="s">
        <v>245</v>
      </c>
      <c r="G244" s="222"/>
      <c r="H244" s="225">
        <v>10.764</v>
      </c>
      <c r="I244" s="226"/>
      <c r="J244" s="222"/>
      <c r="K244" s="222"/>
      <c r="L244" s="227"/>
      <c r="M244" s="228"/>
      <c r="N244" s="229"/>
      <c r="O244" s="229"/>
      <c r="P244" s="229"/>
      <c r="Q244" s="229"/>
      <c r="R244" s="229"/>
      <c r="S244" s="229"/>
      <c r="T244" s="230"/>
      <c r="AT244" s="231" t="s">
        <v>325</v>
      </c>
      <c r="AU244" s="231" t="s">
        <v>79</v>
      </c>
      <c r="AV244" s="12" t="s">
        <v>79</v>
      </c>
      <c r="AW244" s="12" t="s">
        <v>34</v>
      </c>
      <c r="AX244" s="12" t="s">
        <v>77</v>
      </c>
      <c r="AY244" s="231" t="s">
        <v>314</v>
      </c>
    </row>
    <row r="245" spans="2:65" s="1" customFormat="1" ht="23.1" customHeight="1">
      <c r="B245" s="42"/>
      <c r="C245" s="243" t="s">
        <v>640</v>
      </c>
      <c r="D245" s="243" t="s">
        <v>427</v>
      </c>
      <c r="E245" s="244" t="s">
        <v>3119</v>
      </c>
      <c r="F245" s="245" t="s">
        <v>3120</v>
      </c>
      <c r="G245" s="246" t="s">
        <v>349</v>
      </c>
      <c r="H245" s="247">
        <v>32.49</v>
      </c>
      <c r="I245" s="248"/>
      <c r="J245" s="249">
        <f>ROUND(I245*H245,2)</f>
        <v>0</v>
      </c>
      <c r="K245" s="245" t="s">
        <v>320</v>
      </c>
      <c r="L245" s="250"/>
      <c r="M245" s="251" t="s">
        <v>21</v>
      </c>
      <c r="N245" s="252" t="s">
        <v>41</v>
      </c>
      <c r="O245" s="43"/>
      <c r="P245" s="215">
        <f>O245*H245</f>
        <v>0</v>
      </c>
      <c r="Q245" s="215">
        <v>0.00042</v>
      </c>
      <c r="R245" s="215">
        <f>Q245*H245</f>
        <v>0.013645800000000001</v>
      </c>
      <c r="S245" s="215">
        <v>0</v>
      </c>
      <c r="T245" s="216">
        <f>S245*H245</f>
        <v>0</v>
      </c>
      <c r="AR245" s="25" t="s">
        <v>510</v>
      </c>
      <c r="AT245" s="25" t="s">
        <v>427</v>
      </c>
      <c r="AU245" s="25" t="s">
        <v>79</v>
      </c>
      <c r="AY245" s="25" t="s">
        <v>314</v>
      </c>
      <c r="BE245" s="217">
        <f>IF(N245="základní",J245,0)</f>
        <v>0</v>
      </c>
      <c r="BF245" s="217">
        <f>IF(N245="snížená",J245,0)</f>
        <v>0</v>
      </c>
      <c r="BG245" s="217">
        <f>IF(N245="zákl. přenesená",J245,0)</f>
        <v>0</v>
      </c>
      <c r="BH245" s="217">
        <f>IF(N245="sníž. přenesená",J245,0)</f>
        <v>0</v>
      </c>
      <c r="BI245" s="217">
        <f>IF(N245="nulová",J245,0)</f>
        <v>0</v>
      </c>
      <c r="BJ245" s="25" t="s">
        <v>77</v>
      </c>
      <c r="BK245" s="217">
        <f>ROUND(I245*H245,2)</f>
        <v>0</v>
      </c>
      <c r="BL245" s="25" t="s">
        <v>414</v>
      </c>
      <c r="BM245" s="25" t="s">
        <v>3121</v>
      </c>
    </row>
    <row r="246" spans="2:47" s="1" customFormat="1" ht="13.5">
      <c r="B246" s="42"/>
      <c r="C246" s="64"/>
      <c r="D246" s="218" t="s">
        <v>323</v>
      </c>
      <c r="E246" s="64"/>
      <c r="F246" s="219" t="s">
        <v>3122</v>
      </c>
      <c r="G246" s="64"/>
      <c r="H246" s="64"/>
      <c r="I246" s="175"/>
      <c r="J246" s="64"/>
      <c r="K246" s="64"/>
      <c r="L246" s="62"/>
      <c r="M246" s="220"/>
      <c r="N246" s="43"/>
      <c r="O246" s="43"/>
      <c r="P246" s="43"/>
      <c r="Q246" s="43"/>
      <c r="R246" s="43"/>
      <c r="S246" s="43"/>
      <c r="T246" s="79"/>
      <c r="AT246" s="25" t="s">
        <v>323</v>
      </c>
      <c r="AU246" s="25" t="s">
        <v>79</v>
      </c>
    </row>
    <row r="247" spans="2:47" s="1" customFormat="1" ht="54">
      <c r="B247" s="42"/>
      <c r="C247" s="64"/>
      <c r="D247" s="218" t="s">
        <v>830</v>
      </c>
      <c r="E247" s="64"/>
      <c r="F247" s="274" t="s">
        <v>3123</v>
      </c>
      <c r="G247" s="64"/>
      <c r="H247" s="64"/>
      <c r="I247" s="175"/>
      <c r="J247" s="64"/>
      <c r="K247" s="64"/>
      <c r="L247" s="62"/>
      <c r="M247" s="220"/>
      <c r="N247" s="43"/>
      <c r="O247" s="43"/>
      <c r="P247" s="43"/>
      <c r="Q247" s="43"/>
      <c r="R247" s="43"/>
      <c r="S247" s="43"/>
      <c r="T247" s="79"/>
      <c r="AT247" s="25" t="s">
        <v>830</v>
      </c>
      <c r="AU247" s="25" t="s">
        <v>79</v>
      </c>
    </row>
    <row r="248" spans="2:51" s="12" customFormat="1" ht="13.5">
      <c r="B248" s="221"/>
      <c r="C248" s="222"/>
      <c r="D248" s="218" t="s">
        <v>325</v>
      </c>
      <c r="E248" s="223" t="s">
        <v>21</v>
      </c>
      <c r="F248" s="224" t="s">
        <v>3078</v>
      </c>
      <c r="G248" s="222"/>
      <c r="H248" s="225">
        <v>32.49</v>
      </c>
      <c r="I248" s="226"/>
      <c r="J248" s="222"/>
      <c r="K248" s="222"/>
      <c r="L248" s="227"/>
      <c r="M248" s="228"/>
      <c r="N248" s="229"/>
      <c r="O248" s="229"/>
      <c r="P248" s="229"/>
      <c r="Q248" s="229"/>
      <c r="R248" s="229"/>
      <c r="S248" s="229"/>
      <c r="T248" s="230"/>
      <c r="AT248" s="231" t="s">
        <v>325</v>
      </c>
      <c r="AU248" s="231" t="s">
        <v>79</v>
      </c>
      <c r="AV248" s="12" t="s">
        <v>79</v>
      </c>
      <c r="AW248" s="12" t="s">
        <v>34</v>
      </c>
      <c r="AX248" s="12" t="s">
        <v>77</v>
      </c>
      <c r="AY248" s="231" t="s">
        <v>314</v>
      </c>
    </row>
    <row r="249" spans="2:65" s="1" customFormat="1" ht="23.1" customHeight="1">
      <c r="B249" s="42"/>
      <c r="C249" s="206" t="s">
        <v>645</v>
      </c>
      <c r="D249" s="206" t="s">
        <v>316</v>
      </c>
      <c r="E249" s="207" t="s">
        <v>909</v>
      </c>
      <c r="F249" s="208" t="s">
        <v>910</v>
      </c>
      <c r="G249" s="209" t="s">
        <v>394</v>
      </c>
      <c r="H249" s="210">
        <v>0.416</v>
      </c>
      <c r="I249" s="211"/>
      <c r="J249" s="212">
        <f>ROUND(I249*H249,2)</f>
        <v>0</v>
      </c>
      <c r="K249" s="208" t="s">
        <v>320</v>
      </c>
      <c r="L249" s="62"/>
      <c r="M249" s="213" t="s">
        <v>21</v>
      </c>
      <c r="N249" s="214" t="s">
        <v>41</v>
      </c>
      <c r="O249" s="43"/>
      <c r="P249" s="215">
        <f>O249*H249</f>
        <v>0</v>
      </c>
      <c r="Q249" s="215">
        <v>0</v>
      </c>
      <c r="R249" s="215">
        <f>Q249*H249</f>
        <v>0</v>
      </c>
      <c r="S249" s="215">
        <v>0</v>
      </c>
      <c r="T249" s="216">
        <f>S249*H249</f>
        <v>0</v>
      </c>
      <c r="AR249" s="25" t="s">
        <v>414</v>
      </c>
      <c r="AT249" s="25" t="s">
        <v>316</v>
      </c>
      <c r="AU249" s="25" t="s">
        <v>79</v>
      </c>
      <c r="AY249" s="25" t="s">
        <v>314</v>
      </c>
      <c r="BE249" s="217">
        <f>IF(N249="základní",J249,0)</f>
        <v>0</v>
      </c>
      <c r="BF249" s="217">
        <f>IF(N249="snížená",J249,0)</f>
        <v>0</v>
      </c>
      <c r="BG249" s="217">
        <f>IF(N249="zákl. přenesená",J249,0)</f>
        <v>0</v>
      </c>
      <c r="BH249" s="217">
        <f>IF(N249="sníž. přenesená",J249,0)</f>
        <v>0</v>
      </c>
      <c r="BI249" s="217">
        <f>IF(N249="nulová",J249,0)</f>
        <v>0</v>
      </c>
      <c r="BJ249" s="25" t="s">
        <v>77</v>
      </c>
      <c r="BK249" s="217">
        <f>ROUND(I249*H249,2)</f>
        <v>0</v>
      </c>
      <c r="BL249" s="25" t="s">
        <v>414</v>
      </c>
      <c r="BM249" s="25" t="s">
        <v>3124</v>
      </c>
    </row>
    <row r="250" spans="2:47" s="1" customFormat="1" ht="40.5">
      <c r="B250" s="42"/>
      <c r="C250" s="64"/>
      <c r="D250" s="218" t="s">
        <v>323</v>
      </c>
      <c r="E250" s="64"/>
      <c r="F250" s="219" t="s">
        <v>912</v>
      </c>
      <c r="G250" s="64"/>
      <c r="H250" s="64"/>
      <c r="I250" s="175"/>
      <c r="J250" s="64"/>
      <c r="K250" s="64"/>
      <c r="L250" s="62"/>
      <c r="M250" s="220"/>
      <c r="N250" s="43"/>
      <c r="O250" s="43"/>
      <c r="P250" s="43"/>
      <c r="Q250" s="43"/>
      <c r="R250" s="43"/>
      <c r="S250" s="43"/>
      <c r="T250" s="79"/>
      <c r="AT250" s="25" t="s">
        <v>323</v>
      </c>
      <c r="AU250" s="25" t="s">
        <v>79</v>
      </c>
    </row>
    <row r="251" spans="2:63" s="11" customFormat="1" ht="29.85" customHeight="1">
      <c r="B251" s="190"/>
      <c r="C251" s="191"/>
      <c r="D251" s="192" t="s">
        <v>69</v>
      </c>
      <c r="E251" s="204" t="s">
        <v>977</v>
      </c>
      <c r="F251" s="204" t="s">
        <v>978</v>
      </c>
      <c r="G251" s="191"/>
      <c r="H251" s="191"/>
      <c r="I251" s="194"/>
      <c r="J251" s="205">
        <f>BK251</f>
        <v>0</v>
      </c>
      <c r="K251" s="191"/>
      <c r="L251" s="196"/>
      <c r="M251" s="197"/>
      <c r="N251" s="198"/>
      <c r="O251" s="198"/>
      <c r="P251" s="199">
        <f>SUM(P252:P263)</f>
        <v>0</v>
      </c>
      <c r="Q251" s="198"/>
      <c r="R251" s="199">
        <f>SUM(R252:R263)</f>
        <v>0.1268372</v>
      </c>
      <c r="S251" s="198"/>
      <c r="T251" s="200">
        <f>SUM(T252:T263)</f>
        <v>0</v>
      </c>
      <c r="AR251" s="201" t="s">
        <v>79</v>
      </c>
      <c r="AT251" s="202" t="s">
        <v>69</v>
      </c>
      <c r="AU251" s="202" t="s">
        <v>77</v>
      </c>
      <c r="AY251" s="201" t="s">
        <v>314</v>
      </c>
      <c r="BK251" s="203">
        <f>SUM(BK252:BK263)</f>
        <v>0</v>
      </c>
    </row>
    <row r="252" spans="2:65" s="1" customFormat="1" ht="23.1" customHeight="1">
      <c r="B252" s="42"/>
      <c r="C252" s="206" t="s">
        <v>652</v>
      </c>
      <c r="D252" s="206" t="s">
        <v>316</v>
      </c>
      <c r="E252" s="207" t="s">
        <v>3125</v>
      </c>
      <c r="F252" s="208" t="s">
        <v>3126</v>
      </c>
      <c r="G252" s="209" t="s">
        <v>349</v>
      </c>
      <c r="H252" s="210">
        <v>10.764</v>
      </c>
      <c r="I252" s="211"/>
      <c r="J252" s="212">
        <f>ROUND(I252*H252,2)</f>
        <v>0</v>
      </c>
      <c r="K252" s="208" t="s">
        <v>320</v>
      </c>
      <c r="L252" s="62"/>
      <c r="M252" s="213" t="s">
        <v>21</v>
      </c>
      <c r="N252" s="214" t="s">
        <v>41</v>
      </c>
      <c r="O252" s="43"/>
      <c r="P252" s="215">
        <f>O252*H252</f>
        <v>0</v>
      </c>
      <c r="Q252" s="215">
        <v>0.006</v>
      </c>
      <c r="R252" s="215">
        <f>Q252*H252</f>
        <v>0.064584</v>
      </c>
      <c r="S252" s="215">
        <v>0</v>
      </c>
      <c r="T252" s="216">
        <f>S252*H252</f>
        <v>0</v>
      </c>
      <c r="AR252" s="25" t="s">
        <v>414</v>
      </c>
      <c r="AT252" s="25" t="s">
        <v>316</v>
      </c>
      <c r="AU252" s="25" t="s">
        <v>79</v>
      </c>
      <c r="AY252" s="25" t="s">
        <v>314</v>
      </c>
      <c r="BE252" s="217">
        <f>IF(N252="základní",J252,0)</f>
        <v>0</v>
      </c>
      <c r="BF252" s="217">
        <f>IF(N252="snížená",J252,0)</f>
        <v>0</v>
      </c>
      <c r="BG252" s="217">
        <f>IF(N252="zákl. přenesená",J252,0)</f>
        <v>0</v>
      </c>
      <c r="BH252" s="217">
        <f>IF(N252="sníž. přenesená",J252,0)</f>
        <v>0</v>
      </c>
      <c r="BI252" s="217">
        <f>IF(N252="nulová",J252,0)</f>
        <v>0</v>
      </c>
      <c r="BJ252" s="25" t="s">
        <v>77</v>
      </c>
      <c r="BK252" s="217">
        <f>ROUND(I252*H252,2)</f>
        <v>0</v>
      </c>
      <c r="BL252" s="25" t="s">
        <v>414</v>
      </c>
      <c r="BM252" s="25" t="s">
        <v>3127</v>
      </c>
    </row>
    <row r="253" spans="2:47" s="1" customFormat="1" ht="27">
      <c r="B253" s="42"/>
      <c r="C253" s="64"/>
      <c r="D253" s="218" t="s">
        <v>323</v>
      </c>
      <c r="E253" s="64"/>
      <c r="F253" s="219" t="s">
        <v>3128</v>
      </c>
      <c r="G253" s="64"/>
      <c r="H253" s="64"/>
      <c r="I253" s="175"/>
      <c r="J253" s="64"/>
      <c r="K253" s="64"/>
      <c r="L253" s="62"/>
      <c r="M253" s="220"/>
      <c r="N253" s="43"/>
      <c r="O253" s="43"/>
      <c r="P253" s="43"/>
      <c r="Q253" s="43"/>
      <c r="R253" s="43"/>
      <c r="S253" s="43"/>
      <c r="T253" s="79"/>
      <c r="AT253" s="25" t="s">
        <v>323</v>
      </c>
      <c r="AU253" s="25" t="s">
        <v>79</v>
      </c>
    </row>
    <row r="254" spans="2:51" s="12" customFormat="1" ht="13.5">
      <c r="B254" s="221"/>
      <c r="C254" s="222"/>
      <c r="D254" s="218" t="s">
        <v>325</v>
      </c>
      <c r="E254" s="223" t="s">
        <v>21</v>
      </c>
      <c r="F254" s="224" t="s">
        <v>245</v>
      </c>
      <c r="G254" s="222"/>
      <c r="H254" s="225">
        <v>10.764</v>
      </c>
      <c r="I254" s="226"/>
      <c r="J254" s="222"/>
      <c r="K254" s="222"/>
      <c r="L254" s="227"/>
      <c r="M254" s="228"/>
      <c r="N254" s="229"/>
      <c r="O254" s="229"/>
      <c r="P254" s="229"/>
      <c r="Q254" s="229"/>
      <c r="R254" s="229"/>
      <c r="S254" s="229"/>
      <c r="T254" s="230"/>
      <c r="AT254" s="231" t="s">
        <v>325</v>
      </c>
      <c r="AU254" s="231" t="s">
        <v>79</v>
      </c>
      <c r="AV254" s="12" t="s">
        <v>79</v>
      </c>
      <c r="AW254" s="12" t="s">
        <v>34</v>
      </c>
      <c r="AX254" s="12" t="s">
        <v>77</v>
      </c>
      <c r="AY254" s="231" t="s">
        <v>314</v>
      </c>
    </row>
    <row r="255" spans="2:65" s="1" customFormat="1" ht="23.1" customHeight="1">
      <c r="B255" s="42"/>
      <c r="C255" s="206" t="s">
        <v>658</v>
      </c>
      <c r="D255" s="206" t="s">
        <v>316</v>
      </c>
      <c r="E255" s="207" t="s">
        <v>3129</v>
      </c>
      <c r="F255" s="208" t="s">
        <v>3130</v>
      </c>
      <c r="G255" s="209" t="s">
        <v>349</v>
      </c>
      <c r="H255" s="210">
        <v>17.02</v>
      </c>
      <c r="I255" s="211"/>
      <c r="J255" s="212">
        <f>ROUND(I255*H255,2)</f>
        <v>0</v>
      </c>
      <c r="K255" s="208" t="s">
        <v>320</v>
      </c>
      <c r="L255" s="62"/>
      <c r="M255" s="213" t="s">
        <v>21</v>
      </c>
      <c r="N255" s="214" t="s">
        <v>41</v>
      </c>
      <c r="O255" s="43"/>
      <c r="P255" s="215">
        <f>O255*H255</f>
        <v>0</v>
      </c>
      <c r="Q255" s="215">
        <v>0.00116</v>
      </c>
      <c r="R255" s="215">
        <f>Q255*H255</f>
        <v>0.0197432</v>
      </c>
      <c r="S255" s="215">
        <v>0</v>
      </c>
      <c r="T255" s="216">
        <f>S255*H255</f>
        <v>0</v>
      </c>
      <c r="AR255" s="25" t="s">
        <v>414</v>
      </c>
      <c r="AT255" s="25" t="s">
        <v>316</v>
      </c>
      <c r="AU255" s="25" t="s">
        <v>79</v>
      </c>
      <c r="AY255" s="25" t="s">
        <v>314</v>
      </c>
      <c r="BE255" s="217">
        <f>IF(N255="základní",J255,0)</f>
        <v>0</v>
      </c>
      <c r="BF255" s="217">
        <f>IF(N255="snížená",J255,0)</f>
        <v>0</v>
      </c>
      <c r="BG255" s="217">
        <f>IF(N255="zákl. přenesená",J255,0)</f>
        <v>0</v>
      </c>
      <c r="BH255" s="217">
        <f>IF(N255="sníž. přenesená",J255,0)</f>
        <v>0</v>
      </c>
      <c r="BI255" s="217">
        <f>IF(N255="nulová",J255,0)</f>
        <v>0</v>
      </c>
      <c r="BJ255" s="25" t="s">
        <v>77</v>
      </c>
      <c r="BK255" s="217">
        <f>ROUND(I255*H255,2)</f>
        <v>0</v>
      </c>
      <c r="BL255" s="25" t="s">
        <v>414</v>
      </c>
      <c r="BM255" s="25" t="s">
        <v>3131</v>
      </c>
    </row>
    <row r="256" spans="2:47" s="1" customFormat="1" ht="40.5">
      <c r="B256" s="42"/>
      <c r="C256" s="64"/>
      <c r="D256" s="218" t="s">
        <v>323</v>
      </c>
      <c r="E256" s="64"/>
      <c r="F256" s="219" t="s">
        <v>3132</v>
      </c>
      <c r="G256" s="64"/>
      <c r="H256" s="64"/>
      <c r="I256" s="175"/>
      <c r="J256" s="64"/>
      <c r="K256" s="64"/>
      <c r="L256" s="62"/>
      <c r="M256" s="220"/>
      <c r="N256" s="43"/>
      <c r="O256" s="43"/>
      <c r="P256" s="43"/>
      <c r="Q256" s="43"/>
      <c r="R256" s="43"/>
      <c r="S256" s="43"/>
      <c r="T256" s="79"/>
      <c r="AT256" s="25" t="s">
        <v>323</v>
      </c>
      <c r="AU256" s="25" t="s">
        <v>79</v>
      </c>
    </row>
    <row r="257" spans="2:51" s="12" customFormat="1" ht="13.5">
      <c r="B257" s="221"/>
      <c r="C257" s="222"/>
      <c r="D257" s="218" t="s">
        <v>325</v>
      </c>
      <c r="E257" s="223" t="s">
        <v>21</v>
      </c>
      <c r="F257" s="224" t="s">
        <v>2257</v>
      </c>
      <c r="G257" s="222"/>
      <c r="H257" s="225">
        <v>17.02</v>
      </c>
      <c r="I257" s="226"/>
      <c r="J257" s="222"/>
      <c r="K257" s="222"/>
      <c r="L257" s="227"/>
      <c r="M257" s="228"/>
      <c r="N257" s="229"/>
      <c r="O257" s="229"/>
      <c r="P257" s="229"/>
      <c r="Q257" s="229"/>
      <c r="R257" s="229"/>
      <c r="S257" s="229"/>
      <c r="T257" s="230"/>
      <c r="AT257" s="231" t="s">
        <v>325</v>
      </c>
      <c r="AU257" s="231" t="s">
        <v>79</v>
      </c>
      <c r="AV257" s="12" t="s">
        <v>79</v>
      </c>
      <c r="AW257" s="12" t="s">
        <v>34</v>
      </c>
      <c r="AX257" s="12" t="s">
        <v>77</v>
      </c>
      <c r="AY257" s="231" t="s">
        <v>314</v>
      </c>
    </row>
    <row r="258" spans="2:65" s="1" customFormat="1" ht="23.1" customHeight="1">
      <c r="B258" s="42"/>
      <c r="C258" s="243" t="s">
        <v>664</v>
      </c>
      <c r="D258" s="243" t="s">
        <v>427</v>
      </c>
      <c r="E258" s="244" t="s">
        <v>3133</v>
      </c>
      <c r="F258" s="245" t="s">
        <v>3134</v>
      </c>
      <c r="G258" s="246" t="s">
        <v>349</v>
      </c>
      <c r="H258" s="247">
        <v>28.34</v>
      </c>
      <c r="I258" s="248"/>
      <c r="J258" s="249">
        <f>ROUND(I258*H258,2)</f>
        <v>0</v>
      </c>
      <c r="K258" s="245" t="s">
        <v>320</v>
      </c>
      <c r="L258" s="250"/>
      <c r="M258" s="251" t="s">
        <v>21</v>
      </c>
      <c r="N258" s="252" t="s">
        <v>41</v>
      </c>
      <c r="O258" s="43"/>
      <c r="P258" s="215">
        <f>O258*H258</f>
        <v>0</v>
      </c>
      <c r="Q258" s="215">
        <v>0.0015</v>
      </c>
      <c r="R258" s="215">
        <f>Q258*H258</f>
        <v>0.04251</v>
      </c>
      <c r="S258" s="215">
        <v>0</v>
      </c>
      <c r="T258" s="216">
        <f>S258*H258</f>
        <v>0</v>
      </c>
      <c r="AR258" s="25" t="s">
        <v>510</v>
      </c>
      <c r="AT258" s="25" t="s">
        <v>427</v>
      </c>
      <c r="AU258" s="25" t="s">
        <v>79</v>
      </c>
      <c r="AY258" s="25" t="s">
        <v>314</v>
      </c>
      <c r="BE258" s="217">
        <f>IF(N258="základní",J258,0)</f>
        <v>0</v>
      </c>
      <c r="BF258" s="217">
        <f>IF(N258="snížená",J258,0)</f>
        <v>0</v>
      </c>
      <c r="BG258" s="217">
        <f>IF(N258="zákl. přenesená",J258,0)</f>
        <v>0</v>
      </c>
      <c r="BH258" s="217">
        <f>IF(N258="sníž. přenesená",J258,0)</f>
        <v>0</v>
      </c>
      <c r="BI258" s="217">
        <f>IF(N258="nulová",J258,0)</f>
        <v>0</v>
      </c>
      <c r="BJ258" s="25" t="s">
        <v>77</v>
      </c>
      <c r="BK258" s="217">
        <f>ROUND(I258*H258,2)</f>
        <v>0</v>
      </c>
      <c r="BL258" s="25" t="s">
        <v>414</v>
      </c>
      <c r="BM258" s="25" t="s">
        <v>3135</v>
      </c>
    </row>
    <row r="259" spans="2:47" s="1" customFormat="1" ht="27">
      <c r="B259" s="42"/>
      <c r="C259" s="64"/>
      <c r="D259" s="218" t="s">
        <v>323</v>
      </c>
      <c r="E259" s="64"/>
      <c r="F259" s="219" t="s">
        <v>3136</v>
      </c>
      <c r="G259" s="64"/>
      <c r="H259" s="64"/>
      <c r="I259" s="175"/>
      <c r="J259" s="64"/>
      <c r="K259" s="64"/>
      <c r="L259" s="62"/>
      <c r="M259" s="220"/>
      <c r="N259" s="43"/>
      <c r="O259" s="43"/>
      <c r="P259" s="43"/>
      <c r="Q259" s="43"/>
      <c r="R259" s="43"/>
      <c r="S259" s="43"/>
      <c r="T259" s="79"/>
      <c r="AT259" s="25" t="s">
        <v>323</v>
      </c>
      <c r="AU259" s="25" t="s">
        <v>79</v>
      </c>
    </row>
    <row r="260" spans="2:47" s="1" customFormat="1" ht="27">
      <c r="B260" s="42"/>
      <c r="C260" s="64"/>
      <c r="D260" s="218" t="s">
        <v>830</v>
      </c>
      <c r="E260" s="64"/>
      <c r="F260" s="274" t="s">
        <v>3137</v>
      </c>
      <c r="G260" s="64"/>
      <c r="H260" s="64"/>
      <c r="I260" s="175"/>
      <c r="J260" s="64"/>
      <c r="K260" s="64"/>
      <c r="L260" s="62"/>
      <c r="M260" s="220"/>
      <c r="N260" s="43"/>
      <c r="O260" s="43"/>
      <c r="P260" s="43"/>
      <c r="Q260" s="43"/>
      <c r="R260" s="43"/>
      <c r="S260" s="43"/>
      <c r="T260" s="79"/>
      <c r="AT260" s="25" t="s">
        <v>830</v>
      </c>
      <c r="AU260" s="25" t="s">
        <v>79</v>
      </c>
    </row>
    <row r="261" spans="2:51" s="12" customFormat="1" ht="13.5">
      <c r="B261" s="221"/>
      <c r="C261" s="222"/>
      <c r="D261" s="218" t="s">
        <v>325</v>
      </c>
      <c r="E261" s="223" t="s">
        <v>21</v>
      </c>
      <c r="F261" s="224" t="s">
        <v>3138</v>
      </c>
      <c r="G261" s="222"/>
      <c r="H261" s="225">
        <v>28.34</v>
      </c>
      <c r="I261" s="226"/>
      <c r="J261" s="222"/>
      <c r="K261" s="222"/>
      <c r="L261" s="227"/>
      <c r="M261" s="228"/>
      <c r="N261" s="229"/>
      <c r="O261" s="229"/>
      <c r="P261" s="229"/>
      <c r="Q261" s="229"/>
      <c r="R261" s="229"/>
      <c r="S261" s="229"/>
      <c r="T261" s="230"/>
      <c r="AT261" s="231" t="s">
        <v>325</v>
      </c>
      <c r="AU261" s="231" t="s">
        <v>79</v>
      </c>
      <c r="AV261" s="12" t="s">
        <v>79</v>
      </c>
      <c r="AW261" s="12" t="s">
        <v>34</v>
      </c>
      <c r="AX261" s="12" t="s">
        <v>77</v>
      </c>
      <c r="AY261" s="231" t="s">
        <v>314</v>
      </c>
    </row>
    <row r="262" spans="2:65" s="1" customFormat="1" ht="23.1" customHeight="1">
      <c r="B262" s="42"/>
      <c r="C262" s="206" t="s">
        <v>669</v>
      </c>
      <c r="D262" s="206" t="s">
        <v>316</v>
      </c>
      <c r="E262" s="207" t="s">
        <v>996</v>
      </c>
      <c r="F262" s="208" t="s">
        <v>997</v>
      </c>
      <c r="G262" s="209" t="s">
        <v>394</v>
      </c>
      <c r="H262" s="210">
        <v>0.127</v>
      </c>
      <c r="I262" s="211"/>
      <c r="J262" s="212">
        <f>ROUND(I262*H262,2)</f>
        <v>0</v>
      </c>
      <c r="K262" s="208" t="s">
        <v>320</v>
      </c>
      <c r="L262" s="62"/>
      <c r="M262" s="213" t="s">
        <v>21</v>
      </c>
      <c r="N262" s="214" t="s">
        <v>41</v>
      </c>
      <c r="O262" s="43"/>
      <c r="P262" s="215">
        <f>O262*H262</f>
        <v>0</v>
      </c>
      <c r="Q262" s="215">
        <v>0</v>
      </c>
      <c r="R262" s="215">
        <f>Q262*H262</f>
        <v>0</v>
      </c>
      <c r="S262" s="215">
        <v>0</v>
      </c>
      <c r="T262" s="216">
        <f>S262*H262</f>
        <v>0</v>
      </c>
      <c r="AR262" s="25" t="s">
        <v>414</v>
      </c>
      <c r="AT262" s="25" t="s">
        <v>316</v>
      </c>
      <c r="AU262" s="25" t="s">
        <v>79</v>
      </c>
      <c r="AY262" s="25" t="s">
        <v>314</v>
      </c>
      <c r="BE262" s="217">
        <f>IF(N262="základní",J262,0)</f>
        <v>0</v>
      </c>
      <c r="BF262" s="217">
        <f>IF(N262="snížená",J262,0)</f>
        <v>0</v>
      </c>
      <c r="BG262" s="217">
        <f>IF(N262="zákl. přenesená",J262,0)</f>
        <v>0</v>
      </c>
      <c r="BH262" s="217">
        <f>IF(N262="sníž. přenesená",J262,0)</f>
        <v>0</v>
      </c>
      <c r="BI262" s="217">
        <f>IF(N262="nulová",J262,0)</f>
        <v>0</v>
      </c>
      <c r="BJ262" s="25" t="s">
        <v>77</v>
      </c>
      <c r="BK262" s="217">
        <f>ROUND(I262*H262,2)</f>
        <v>0</v>
      </c>
      <c r="BL262" s="25" t="s">
        <v>414</v>
      </c>
      <c r="BM262" s="25" t="s">
        <v>3139</v>
      </c>
    </row>
    <row r="263" spans="2:47" s="1" customFormat="1" ht="40.5">
      <c r="B263" s="42"/>
      <c r="C263" s="64"/>
      <c r="D263" s="218" t="s">
        <v>323</v>
      </c>
      <c r="E263" s="64"/>
      <c r="F263" s="219" t="s">
        <v>999</v>
      </c>
      <c r="G263" s="64"/>
      <c r="H263" s="64"/>
      <c r="I263" s="175"/>
      <c r="J263" s="64"/>
      <c r="K263" s="64"/>
      <c r="L263" s="62"/>
      <c r="M263" s="220"/>
      <c r="N263" s="43"/>
      <c r="O263" s="43"/>
      <c r="P263" s="43"/>
      <c r="Q263" s="43"/>
      <c r="R263" s="43"/>
      <c r="S263" s="43"/>
      <c r="T263" s="79"/>
      <c r="AT263" s="25" t="s">
        <v>323</v>
      </c>
      <c r="AU263" s="25" t="s">
        <v>79</v>
      </c>
    </row>
    <row r="264" spans="2:63" s="11" customFormat="1" ht="29.85" customHeight="1">
      <c r="B264" s="190"/>
      <c r="C264" s="191"/>
      <c r="D264" s="192" t="s">
        <v>69</v>
      </c>
      <c r="E264" s="204" t="s">
        <v>1198</v>
      </c>
      <c r="F264" s="204" t="s">
        <v>1199</v>
      </c>
      <c r="G264" s="191"/>
      <c r="H264" s="191"/>
      <c r="I264" s="194"/>
      <c r="J264" s="205">
        <f>BK264</f>
        <v>0</v>
      </c>
      <c r="K264" s="191"/>
      <c r="L264" s="196"/>
      <c r="M264" s="197"/>
      <c r="N264" s="198"/>
      <c r="O264" s="198"/>
      <c r="P264" s="199">
        <f>SUM(P265:P270)</f>
        <v>0</v>
      </c>
      <c r="Q264" s="198"/>
      <c r="R264" s="199">
        <f>SUM(R265:R270)</f>
        <v>0.03018</v>
      </c>
      <c r="S264" s="198"/>
      <c r="T264" s="200">
        <f>SUM(T265:T270)</f>
        <v>0</v>
      </c>
      <c r="AR264" s="201" t="s">
        <v>79</v>
      </c>
      <c r="AT264" s="202" t="s">
        <v>69</v>
      </c>
      <c r="AU264" s="202" t="s">
        <v>77</v>
      </c>
      <c r="AY264" s="201" t="s">
        <v>314</v>
      </c>
      <c r="BK264" s="203">
        <f>SUM(BK265:BK270)</f>
        <v>0</v>
      </c>
    </row>
    <row r="265" spans="2:65" s="1" customFormat="1" ht="14.45" customHeight="1">
      <c r="B265" s="42"/>
      <c r="C265" s="206" t="s">
        <v>674</v>
      </c>
      <c r="D265" s="206" t="s">
        <v>316</v>
      </c>
      <c r="E265" s="207" t="s">
        <v>3140</v>
      </c>
      <c r="F265" s="208" t="s">
        <v>3141</v>
      </c>
      <c r="G265" s="209" t="s">
        <v>436</v>
      </c>
      <c r="H265" s="210">
        <v>2</v>
      </c>
      <c r="I265" s="211"/>
      <c r="J265" s="212">
        <f>ROUND(I265*H265,2)</f>
        <v>0</v>
      </c>
      <c r="K265" s="208" t="s">
        <v>21</v>
      </c>
      <c r="L265" s="62"/>
      <c r="M265" s="213" t="s">
        <v>21</v>
      </c>
      <c r="N265" s="214" t="s">
        <v>41</v>
      </c>
      <c r="O265" s="43"/>
      <c r="P265" s="215">
        <f>O265*H265</f>
        <v>0</v>
      </c>
      <c r="Q265" s="215">
        <v>9E-05</v>
      </c>
      <c r="R265" s="215">
        <f>Q265*H265</f>
        <v>0.00018</v>
      </c>
      <c r="S265" s="215">
        <v>0</v>
      </c>
      <c r="T265" s="216">
        <f>S265*H265</f>
        <v>0</v>
      </c>
      <c r="AR265" s="25" t="s">
        <v>414</v>
      </c>
      <c r="AT265" s="25" t="s">
        <v>316</v>
      </c>
      <c r="AU265" s="25" t="s">
        <v>79</v>
      </c>
      <c r="AY265" s="25" t="s">
        <v>314</v>
      </c>
      <c r="BE265" s="217">
        <f>IF(N265="základní",J265,0)</f>
        <v>0</v>
      </c>
      <c r="BF265" s="217">
        <f>IF(N265="snížená",J265,0)</f>
        <v>0</v>
      </c>
      <c r="BG265" s="217">
        <f>IF(N265="zákl. přenesená",J265,0)</f>
        <v>0</v>
      </c>
      <c r="BH265" s="217">
        <f>IF(N265="sníž. přenesená",J265,0)</f>
        <v>0</v>
      </c>
      <c r="BI265" s="217">
        <f>IF(N265="nulová",J265,0)</f>
        <v>0</v>
      </c>
      <c r="BJ265" s="25" t="s">
        <v>77</v>
      </c>
      <c r="BK265" s="217">
        <f>ROUND(I265*H265,2)</f>
        <v>0</v>
      </c>
      <c r="BL265" s="25" t="s">
        <v>414</v>
      </c>
      <c r="BM265" s="25" t="s">
        <v>3142</v>
      </c>
    </row>
    <row r="266" spans="2:47" s="1" customFormat="1" ht="13.5">
      <c r="B266" s="42"/>
      <c r="C266" s="64"/>
      <c r="D266" s="218" t="s">
        <v>323</v>
      </c>
      <c r="E266" s="64"/>
      <c r="F266" s="219" t="s">
        <v>3143</v>
      </c>
      <c r="G266" s="64"/>
      <c r="H266" s="64"/>
      <c r="I266" s="175"/>
      <c r="J266" s="64"/>
      <c r="K266" s="64"/>
      <c r="L266" s="62"/>
      <c r="M266" s="220"/>
      <c r="N266" s="43"/>
      <c r="O266" s="43"/>
      <c r="P266" s="43"/>
      <c r="Q266" s="43"/>
      <c r="R266" s="43"/>
      <c r="S266" s="43"/>
      <c r="T266" s="79"/>
      <c r="AT266" s="25" t="s">
        <v>323</v>
      </c>
      <c r="AU266" s="25" t="s">
        <v>79</v>
      </c>
    </row>
    <row r="267" spans="2:65" s="1" customFormat="1" ht="23.1" customHeight="1">
      <c r="B267" s="42"/>
      <c r="C267" s="243" t="s">
        <v>682</v>
      </c>
      <c r="D267" s="243" t="s">
        <v>427</v>
      </c>
      <c r="E267" s="244" t="s">
        <v>1211</v>
      </c>
      <c r="F267" s="245" t="s">
        <v>3144</v>
      </c>
      <c r="G267" s="246" t="s">
        <v>490</v>
      </c>
      <c r="H267" s="247">
        <v>1</v>
      </c>
      <c r="I267" s="248"/>
      <c r="J267" s="249">
        <f>ROUND(I267*H267,2)</f>
        <v>0</v>
      </c>
      <c r="K267" s="245" t="s">
        <v>21</v>
      </c>
      <c r="L267" s="250"/>
      <c r="M267" s="251" t="s">
        <v>21</v>
      </c>
      <c r="N267" s="252" t="s">
        <v>41</v>
      </c>
      <c r="O267" s="43"/>
      <c r="P267" s="215">
        <f>O267*H267</f>
        <v>0</v>
      </c>
      <c r="Q267" s="215">
        <v>0.03</v>
      </c>
      <c r="R267" s="215">
        <f>Q267*H267</f>
        <v>0.03</v>
      </c>
      <c r="S267" s="215">
        <v>0</v>
      </c>
      <c r="T267" s="216">
        <f>S267*H267</f>
        <v>0</v>
      </c>
      <c r="AR267" s="25" t="s">
        <v>510</v>
      </c>
      <c r="AT267" s="25" t="s">
        <v>427</v>
      </c>
      <c r="AU267" s="25" t="s">
        <v>79</v>
      </c>
      <c r="AY267" s="25" t="s">
        <v>314</v>
      </c>
      <c r="BE267" s="217">
        <f>IF(N267="základní",J267,0)</f>
        <v>0</v>
      </c>
      <c r="BF267" s="217">
        <f>IF(N267="snížená",J267,0)</f>
        <v>0</v>
      </c>
      <c r="BG267" s="217">
        <f>IF(N267="zákl. přenesená",J267,0)</f>
        <v>0</v>
      </c>
      <c r="BH267" s="217">
        <f>IF(N267="sníž. přenesená",J267,0)</f>
        <v>0</v>
      </c>
      <c r="BI267" s="217">
        <f>IF(N267="nulová",J267,0)</f>
        <v>0</v>
      </c>
      <c r="BJ267" s="25" t="s">
        <v>77</v>
      </c>
      <c r="BK267" s="217">
        <f>ROUND(I267*H267,2)</f>
        <v>0</v>
      </c>
      <c r="BL267" s="25" t="s">
        <v>414</v>
      </c>
      <c r="BM267" s="25" t="s">
        <v>3145</v>
      </c>
    </row>
    <row r="268" spans="2:47" s="1" customFormat="1" ht="13.5">
      <c r="B268" s="42"/>
      <c r="C268" s="64"/>
      <c r="D268" s="218" t="s">
        <v>323</v>
      </c>
      <c r="E268" s="64"/>
      <c r="F268" s="219" t="s">
        <v>3144</v>
      </c>
      <c r="G268" s="64"/>
      <c r="H268" s="64"/>
      <c r="I268" s="175"/>
      <c r="J268" s="64"/>
      <c r="K268" s="64"/>
      <c r="L268" s="62"/>
      <c r="M268" s="220"/>
      <c r="N268" s="43"/>
      <c r="O268" s="43"/>
      <c r="P268" s="43"/>
      <c r="Q268" s="43"/>
      <c r="R268" s="43"/>
      <c r="S268" s="43"/>
      <c r="T268" s="79"/>
      <c r="AT268" s="25" t="s">
        <v>323</v>
      </c>
      <c r="AU268" s="25" t="s">
        <v>79</v>
      </c>
    </row>
    <row r="269" spans="2:65" s="1" customFormat="1" ht="23.1" customHeight="1">
      <c r="B269" s="42"/>
      <c r="C269" s="206" t="s">
        <v>688</v>
      </c>
      <c r="D269" s="206" t="s">
        <v>316</v>
      </c>
      <c r="E269" s="207" t="s">
        <v>1302</v>
      </c>
      <c r="F269" s="208" t="s">
        <v>1303</v>
      </c>
      <c r="G269" s="209" t="s">
        <v>394</v>
      </c>
      <c r="H269" s="210">
        <v>0.03</v>
      </c>
      <c r="I269" s="211"/>
      <c r="J269" s="212">
        <f>ROUND(I269*H269,2)</f>
        <v>0</v>
      </c>
      <c r="K269" s="208" t="s">
        <v>320</v>
      </c>
      <c r="L269" s="62"/>
      <c r="M269" s="213" t="s">
        <v>21</v>
      </c>
      <c r="N269" s="214" t="s">
        <v>41</v>
      </c>
      <c r="O269" s="43"/>
      <c r="P269" s="215">
        <f>O269*H269</f>
        <v>0</v>
      </c>
      <c r="Q269" s="215">
        <v>0</v>
      </c>
      <c r="R269" s="215">
        <f>Q269*H269</f>
        <v>0</v>
      </c>
      <c r="S269" s="215">
        <v>0</v>
      </c>
      <c r="T269" s="216">
        <f>S269*H269</f>
        <v>0</v>
      </c>
      <c r="AR269" s="25" t="s">
        <v>414</v>
      </c>
      <c r="AT269" s="25" t="s">
        <v>316</v>
      </c>
      <c r="AU269" s="25" t="s">
        <v>79</v>
      </c>
      <c r="AY269" s="25" t="s">
        <v>314</v>
      </c>
      <c r="BE269" s="217">
        <f>IF(N269="základní",J269,0)</f>
        <v>0</v>
      </c>
      <c r="BF269" s="217">
        <f>IF(N269="snížená",J269,0)</f>
        <v>0</v>
      </c>
      <c r="BG269" s="217">
        <f>IF(N269="zákl. přenesená",J269,0)</f>
        <v>0</v>
      </c>
      <c r="BH269" s="217">
        <f>IF(N269="sníž. přenesená",J269,0)</f>
        <v>0</v>
      </c>
      <c r="BI269" s="217">
        <f>IF(N269="nulová",J269,0)</f>
        <v>0</v>
      </c>
      <c r="BJ269" s="25" t="s">
        <v>77</v>
      </c>
      <c r="BK269" s="217">
        <f>ROUND(I269*H269,2)</f>
        <v>0</v>
      </c>
      <c r="BL269" s="25" t="s">
        <v>414</v>
      </c>
      <c r="BM269" s="25" t="s">
        <v>3146</v>
      </c>
    </row>
    <row r="270" spans="2:47" s="1" customFormat="1" ht="40.5">
      <c r="B270" s="42"/>
      <c r="C270" s="64"/>
      <c r="D270" s="218" t="s">
        <v>323</v>
      </c>
      <c r="E270" s="64"/>
      <c r="F270" s="219" t="s">
        <v>1305</v>
      </c>
      <c r="G270" s="64"/>
      <c r="H270" s="64"/>
      <c r="I270" s="175"/>
      <c r="J270" s="64"/>
      <c r="K270" s="64"/>
      <c r="L270" s="62"/>
      <c r="M270" s="275"/>
      <c r="N270" s="276"/>
      <c r="O270" s="276"/>
      <c r="P270" s="276"/>
      <c r="Q270" s="276"/>
      <c r="R270" s="276"/>
      <c r="S270" s="276"/>
      <c r="T270" s="277"/>
      <c r="AT270" s="25" t="s">
        <v>323</v>
      </c>
      <c r="AU270" s="25" t="s">
        <v>79</v>
      </c>
    </row>
    <row r="271" spans="2:12" s="1" customFormat="1" ht="6.95" customHeight="1">
      <c r="B271" s="57"/>
      <c r="C271" s="58"/>
      <c r="D271" s="58"/>
      <c r="E271" s="58"/>
      <c r="F271" s="58"/>
      <c r="G271" s="58"/>
      <c r="H271" s="58"/>
      <c r="I271" s="151"/>
      <c r="J271" s="58"/>
      <c r="K271" s="58"/>
      <c r="L271" s="62"/>
    </row>
  </sheetData>
  <sheetProtection algorithmName="SHA-512" hashValue="8HtzovrCVJVKZgI9PU4tJoSymXlwQkBRX86o94LA6XgWpbCyD9r4cazo2UmEmILMjKluMrjK227gt8tLBKbfHw==" saltValue="RiFXC9H1h3+4Hqk88HXjlWb8B6WeoHeBwzjTFkhftEiveinDDz8CDIaUxPaPVRP+UQtoAc25eljuIz7uiPUW4g==" spinCount="100000" sheet="1" objects="1" scenarios="1" formatColumns="0" formatRows="0" autoFilter="0"/>
  <autoFilter ref="C91:K270"/>
  <mergeCells count="13">
    <mergeCell ref="E84:H84"/>
    <mergeCell ref="G1:H1"/>
    <mergeCell ref="L2:V2"/>
    <mergeCell ref="E49:H49"/>
    <mergeCell ref="E51:H51"/>
    <mergeCell ref="J55:J56"/>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2"/>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1.160156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130</v>
      </c>
      <c r="AZ2" s="126" t="s">
        <v>172</v>
      </c>
      <c r="BA2" s="126" t="s">
        <v>21</v>
      </c>
      <c r="BB2" s="126" t="s">
        <v>21</v>
      </c>
      <c r="BC2" s="126" t="s">
        <v>3147</v>
      </c>
      <c r="BD2" s="126" t="s">
        <v>79</v>
      </c>
    </row>
    <row r="3" spans="2:56" ht="6.95" customHeight="1">
      <c r="B3" s="26"/>
      <c r="C3" s="27"/>
      <c r="D3" s="27"/>
      <c r="E3" s="27"/>
      <c r="F3" s="27"/>
      <c r="G3" s="27"/>
      <c r="H3" s="27"/>
      <c r="I3" s="127"/>
      <c r="J3" s="27"/>
      <c r="K3" s="28"/>
      <c r="AT3" s="25" t="s">
        <v>79</v>
      </c>
      <c r="AZ3" s="126" t="s">
        <v>195</v>
      </c>
      <c r="BA3" s="126" t="s">
        <v>21</v>
      </c>
      <c r="BB3" s="126" t="s">
        <v>21</v>
      </c>
      <c r="BC3" s="126" t="s">
        <v>3148</v>
      </c>
      <c r="BD3" s="126" t="s">
        <v>79</v>
      </c>
    </row>
    <row r="4" spans="2:56" ht="36.95" customHeight="1">
      <c r="B4" s="29"/>
      <c r="C4" s="30"/>
      <c r="D4" s="31" t="s">
        <v>176</v>
      </c>
      <c r="E4" s="30"/>
      <c r="F4" s="30"/>
      <c r="G4" s="30"/>
      <c r="H4" s="30"/>
      <c r="I4" s="128"/>
      <c r="J4" s="30"/>
      <c r="K4" s="32"/>
      <c r="M4" s="33" t="s">
        <v>12</v>
      </c>
      <c r="AT4" s="25" t="s">
        <v>6</v>
      </c>
      <c r="AZ4" s="126" t="s">
        <v>2257</v>
      </c>
      <c r="BA4" s="126" t="s">
        <v>21</v>
      </c>
      <c r="BB4" s="126" t="s">
        <v>21</v>
      </c>
      <c r="BC4" s="126" t="s">
        <v>355</v>
      </c>
      <c r="BD4" s="126" t="s">
        <v>79</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3149</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194</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ROUND(J89,2)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ROUND(SUM(BE89:BE131),2)</f>
        <v>0</v>
      </c>
      <c r="G32" s="43"/>
      <c r="H32" s="43"/>
      <c r="I32" s="143">
        <v>0.21</v>
      </c>
      <c r="J32" s="142">
        <f>ROUND(ROUND((SUM(BE89:BE131)),2)*I32,2)</f>
        <v>0</v>
      </c>
      <c r="K32" s="46"/>
    </row>
    <row r="33" spans="2:11" s="1" customFormat="1" ht="14.45" customHeight="1">
      <c r="B33" s="42"/>
      <c r="C33" s="43"/>
      <c r="D33" s="43"/>
      <c r="E33" s="50" t="s">
        <v>42</v>
      </c>
      <c r="F33" s="142">
        <f>ROUND(SUM(BF89:BF131),2)</f>
        <v>0</v>
      </c>
      <c r="G33" s="43"/>
      <c r="H33" s="43"/>
      <c r="I33" s="143">
        <v>0.15</v>
      </c>
      <c r="J33" s="142">
        <f>ROUND(ROUND((SUM(BF89:BF131)),2)*I33,2)</f>
        <v>0</v>
      </c>
      <c r="K33" s="46"/>
    </row>
    <row r="34" spans="2:11" s="1" customFormat="1" ht="14.45" customHeight="1" hidden="1">
      <c r="B34" s="42"/>
      <c r="C34" s="43"/>
      <c r="D34" s="43"/>
      <c r="E34" s="50" t="s">
        <v>43</v>
      </c>
      <c r="F34" s="142">
        <f>ROUND(SUM(BG89:BG131),2)</f>
        <v>0</v>
      </c>
      <c r="G34" s="43"/>
      <c r="H34" s="43"/>
      <c r="I34" s="143">
        <v>0.21</v>
      </c>
      <c r="J34" s="142">
        <v>0</v>
      </c>
      <c r="K34" s="46"/>
    </row>
    <row r="35" spans="2:11" s="1" customFormat="1" ht="14.45" customHeight="1" hidden="1">
      <c r="B35" s="42"/>
      <c r="C35" s="43"/>
      <c r="D35" s="43"/>
      <c r="E35" s="50" t="s">
        <v>44</v>
      </c>
      <c r="F35" s="142">
        <f>ROUND(SUM(BH89:BH131),2)</f>
        <v>0</v>
      </c>
      <c r="G35" s="43"/>
      <c r="H35" s="43"/>
      <c r="I35" s="143">
        <v>0.15</v>
      </c>
      <c r="J35" s="142">
        <v>0</v>
      </c>
      <c r="K35" s="46"/>
    </row>
    <row r="36" spans="2:11" s="1" customFormat="1" ht="14.45" customHeight="1" hidden="1">
      <c r="B36" s="42"/>
      <c r="C36" s="43"/>
      <c r="D36" s="43"/>
      <c r="E36" s="50" t="s">
        <v>45</v>
      </c>
      <c r="F36" s="142">
        <f>ROUND(SUM(BI89:BI131),2)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3149</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stav - Stavební část</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J89</f>
        <v>0</v>
      </c>
      <c r="K60" s="46"/>
      <c r="AU60" s="25" t="s">
        <v>273</v>
      </c>
    </row>
    <row r="61" spans="2:11" s="8" customFormat="1" ht="24.95" customHeight="1">
      <c r="B61" s="161"/>
      <c r="C61" s="162"/>
      <c r="D61" s="163" t="s">
        <v>274</v>
      </c>
      <c r="E61" s="164"/>
      <c r="F61" s="164"/>
      <c r="G61" s="164"/>
      <c r="H61" s="164"/>
      <c r="I61" s="165"/>
      <c r="J61" s="166">
        <f>J90</f>
        <v>0</v>
      </c>
      <c r="K61" s="167"/>
    </row>
    <row r="62" spans="2:11" s="9" customFormat="1" ht="19.9" customHeight="1">
      <c r="B62" s="168"/>
      <c r="C62" s="169"/>
      <c r="D62" s="170" t="s">
        <v>275</v>
      </c>
      <c r="E62" s="171"/>
      <c r="F62" s="171"/>
      <c r="G62" s="171"/>
      <c r="H62" s="171"/>
      <c r="I62" s="172"/>
      <c r="J62" s="173">
        <f>J91</f>
        <v>0</v>
      </c>
      <c r="K62" s="174"/>
    </row>
    <row r="63" spans="2:11" s="9" customFormat="1" ht="19.9" customHeight="1">
      <c r="B63" s="168"/>
      <c r="C63" s="169"/>
      <c r="D63" s="170" t="s">
        <v>276</v>
      </c>
      <c r="E63" s="171"/>
      <c r="F63" s="171"/>
      <c r="G63" s="171"/>
      <c r="H63" s="171"/>
      <c r="I63" s="172"/>
      <c r="J63" s="173">
        <f>J104</f>
        <v>0</v>
      </c>
      <c r="K63" s="174"/>
    </row>
    <row r="64" spans="2:11" s="9" customFormat="1" ht="19.9" customHeight="1">
      <c r="B64" s="168"/>
      <c r="C64" s="169"/>
      <c r="D64" s="170" t="s">
        <v>277</v>
      </c>
      <c r="E64" s="171"/>
      <c r="F64" s="171"/>
      <c r="G64" s="171"/>
      <c r="H64" s="171"/>
      <c r="I64" s="172"/>
      <c r="J64" s="173">
        <f>J114</f>
        <v>0</v>
      </c>
      <c r="K64" s="174"/>
    </row>
    <row r="65" spans="2:11" s="9" customFormat="1" ht="19.9" customHeight="1">
      <c r="B65" s="168"/>
      <c r="C65" s="169"/>
      <c r="D65" s="170" t="s">
        <v>279</v>
      </c>
      <c r="E65" s="171"/>
      <c r="F65" s="171"/>
      <c r="G65" s="171"/>
      <c r="H65" s="171"/>
      <c r="I65" s="172"/>
      <c r="J65" s="173">
        <f>J120</f>
        <v>0</v>
      </c>
      <c r="K65" s="174"/>
    </row>
    <row r="66" spans="2:11" s="9" customFormat="1" ht="19.9" customHeight="1">
      <c r="B66" s="168"/>
      <c r="C66" s="169"/>
      <c r="D66" s="170" t="s">
        <v>281</v>
      </c>
      <c r="E66" s="171"/>
      <c r="F66" s="171"/>
      <c r="G66" s="171"/>
      <c r="H66" s="171"/>
      <c r="I66" s="172"/>
      <c r="J66" s="173">
        <f>J124</f>
        <v>0</v>
      </c>
      <c r="K66" s="174"/>
    </row>
    <row r="67" spans="2:11" s="9" customFormat="1" ht="19.9" customHeight="1">
      <c r="B67" s="168"/>
      <c r="C67" s="169"/>
      <c r="D67" s="170" t="s">
        <v>282</v>
      </c>
      <c r="E67" s="171"/>
      <c r="F67" s="171"/>
      <c r="G67" s="171"/>
      <c r="H67" s="171"/>
      <c r="I67" s="172"/>
      <c r="J67" s="173">
        <f>J129</f>
        <v>0</v>
      </c>
      <c r="K67" s="174"/>
    </row>
    <row r="68" spans="2:11" s="1" customFormat="1" ht="21.75" customHeight="1">
      <c r="B68" s="42"/>
      <c r="C68" s="43"/>
      <c r="D68" s="43"/>
      <c r="E68" s="43"/>
      <c r="F68" s="43"/>
      <c r="G68" s="43"/>
      <c r="H68" s="43"/>
      <c r="I68" s="129"/>
      <c r="J68" s="43"/>
      <c r="K68" s="46"/>
    </row>
    <row r="69" spans="2:11" s="1" customFormat="1" ht="6.95" customHeight="1">
      <c r="B69" s="57"/>
      <c r="C69" s="58"/>
      <c r="D69" s="58"/>
      <c r="E69" s="58"/>
      <c r="F69" s="58"/>
      <c r="G69" s="58"/>
      <c r="H69" s="58"/>
      <c r="I69" s="151"/>
      <c r="J69" s="58"/>
      <c r="K69" s="59"/>
    </row>
    <row r="73" spans="2:12" s="1" customFormat="1" ht="6.95" customHeight="1">
      <c r="B73" s="60"/>
      <c r="C73" s="61"/>
      <c r="D73" s="61"/>
      <c r="E73" s="61"/>
      <c r="F73" s="61"/>
      <c r="G73" s="61"/>
      <c r="H73" s="61"/>
      <c r="I73" s="154"/>
      <c r="J73" s="61"/>
      <c r="K73" s="61"/>
      <c r="L73" s="62"/>
    </row>
    <row r="74" spans="2:12" s="1" customFormat="1" ht="36.95" customHeight="1">
      <c r="B74" s="42"/>
      <c r="C74" s="63" t="s">
        <v>298</v>
      </c>
      <c r="D74" s="64"/>
      <c r="E74" s="64"/>
      <c r="F74" s="64"/>
      <c r="G74" s="64"/>
      <c r="H74" s="64"/>
      <c r="I74" s="175"/>
      <c r="J74" s="64"/>
      <c r="K74" s="64"/>
      <c r="L74" s="62"/>
    </row>
    <row r="75" spans="2:12" s="1" customFormat="1" ht="6.95" customHeight="1">
      <c r="B75" s="42"/>
      <c r="C75" s="64"/>
      <c r="D75" s="64"/>
      <c r="E75" s="64"/>
      <c r="F75" s="64"/>
      <c r="G75" s="64"/>
      <c r="H75" s="64"/>
      <c r="I75" s="175"/>
      <c r="J75" s="64"/>
      <c r="K75" s="64"/>
      <c r="L75" s="62"/>
    </row>
    <row r="76" spans="2:12" s="1" customFormat="1" ht="14.45" customHeight="1">
      <c r="B76" s="42"/>
      <c r="C76" s="66" t="s">
        <v>18</v>
      </c>
      <c r="D76" s="64"/>
      <c r="E76" s="64"/>
      <c r="F76" s="64"/>
      <c r="G76" s="64"/>
      <c r="H76" s="64"/>
      <c r="I76" s="175"/>
      <c r="J76" s="64"/>
      <c r="K76" s="64"/>
      <c r="L76" s="62"/>
    </row>
    <row r="77" spans="2:12" s="1" customFormat="1" ht="14.45" customHeight="1">
      <c r="B77" s="42"/>
      <c r="C77" s="64"/>
      <c r="D77" s="64"/>
      <c r="E77" s="408" t="str">
        <f>E7</f>
        <v>Venkovní areál plavecké haly Klíše -Stavební úpravy</v>
      </c>
      <c r="F77" s="409"/>
      <c r="G77" s="409"/>
      <c r="H77" s="409"/>
      <c r="I77" s="175"/>
      <c r="J77" s="64"/>
      <c r="K77" s="64"/>
      <c r="L77" s="62"/>
    </row>
    <row r="78" spans="2:12" ht="15">
      <c r="B78" s="29"/>
      <c r="C78" s="66" t="s">
        <v>185</v>
      </c>
      <c r="D78" s="176"/>
      <c r="E78" s="176"/>
      <c r="F78" s="176"/>
      <c r="G78" s="176"/>
      <c r="H78" s="176"/>
      <c r="J78" s="176"/>
      <c r="K78" s="176"/>
      <c r="L78" s="177"/>
    </row>
    <row r="79" spans="2:12" s="1" customFormat="1" ht="14.45" customHeight="1">
      <c r="B79" s="42"/>
      <c r="C79" s="64"/>
      <c r="D79" s="64"/>
      <c r="E79" s="408" t="s">
        <v>3149</v>
      </c>
      <c r="F79" s="402"/>
      <c r="G79" s="402"/>
      <c r="H79" s="402"/>
      <c r="I79" s="175"/>
      <c r="J79" s="64"/>
      <c r="K79" s="64"/>
      <c r="L79" s="62"/>
    </row>
    <row r="80" spans="2:12" s="1" customFormat="1" ht="14.45" customHeight="1">
      <c r="B80" s="42"/>
      <c r="C80" s="66" t="s">
        <v>191</v>
      </c>
      <c r="D80" s="64"/>
      <c r="E80" s="64"/>
      <c r="F80" s="64"/>
      <c r="G80" s="64"/>
      <c r="H80" s="64"/>
      <c r="I80" s="175"/>
      <c r="J80" s="64"/>
      <c r="K80" s="64"/>
      <c r="L80" s="62"/>
    </row>
    <row r="81" spans="2:12" s="1" customFormat="1" ht="15" customHeight="1">
      <c r="B81" s="42"/>
      <c r="C81" s="64"/>
      <c r="D81" s="64"/>
      <c r="E81" s="374" t="str">
        <f>E11</f>
        <v>stav - Stavební část</v>
      </c>
      <c r="F81" s="402"/>
      <c r="G81" s="402"/>
      <c r="H81" s="402"/>
      <c r="I81" s="175"/>
      <c r="J81" s="64"/>
      <c r="K81" s="64"/>
      <c r="L81" s="62"/>
    </row>
    <row r="82" spans="2:12" s="1" customFormat="1" ht="6.95" customHeight="1">
      <c r="B82" s="42"/>
      <c r="C82" s="64"/>
      <c r="D82" s="64"/>
      <c r="E82" s="64"/>
      <c r="F82" s="64"/>
      <c r="G82" s="64"/>
      <c r="H82" s="64"/>
      <c r="I82" s="175"/>
      <c r="J82" s="64"/>
      <c r="K82" s="64"/>
      <c r="L82" s="62"/>
    </row>
    <row r="83" spans="2:12" s="1" customFormat="1" ht="18" customHeight="1">
      <c r="B83" s="42"/>
      <c r="C83" s="66" t="s">
        <v>23</v>
      </c>
      <c r="D83" s="64"/>
      <c r="E83" s="64"/>
      <c r="F83" s="178" t="str">
        <f>F14</f>
        <v>Ústí nad Labem</v>
      </c>
      <c r="G83" s="64"/>
      <c r="H83" s="64"/>
      <c r="I83" s="179" t="s">
        <v>25</v>
      </c>
      <c r="J83" s="74" t="str">
        <f>IF(J14="","",J14)</f>
        <v>24. 1. 2018</v>
      </c>
      <c r="K83" s="64"/>
      <c r="L83" s="62"/>
    </row>
    <row r="84" spans="2:12" s="1" customFormat="1" ht="6.95" customHeight="1">
      <c r="B84" s="42"/>
      <c r="C84" s="64"/>
      <c r="D84" s="64"/>
      <c r="E84" s="64"/>
      <c r="F84" s="64"/>
      <c r="G84" s="64"/>
      <c r="H84" s="64"/>
      <c r="I84" s="175"/>
      <c r="J84" s="64"/>
      <c r="K84" s="64"/>
      <c r="L84" s="62"/>
    </row>
    <row r="85" spans="2:12" s="1" customFormat="1" ht="15">
      <c r="B85" s="42"/>
      <c r="C85" s="66" t="s">
        <v>27</v>
      </c>
      <c r="D85" s="64"/>
      <c r="E85" s="64"/>
      <c r="F85" s="178" t="str">
        <f>E17</f>
        <v xml:space="preserve"> </v>
      </c>
      <c r="G85" s="64"/>
      <c r="H85" s="64"/>
      <c r="I85" s="179" t="s">
        <v>33</v>
      </c>
      <c r="J85" s="178" t="str">
        <f>E23</f>
        <v xml:space="preserve"> </v>
      </c>
      <c r="K85" s="64"/>
      <c r="L85" s="62"/>
    </row>
    <row r="86" spans="2:12" s="1" customFormat="1" ht="14.45" customHeight="1">
      <c r="B86" s="42"/>
      <c r="C86" s="66" t="s">
        <v>31</v>
      </c>
      <c r="D86" s="64"/>
      <c r="E86" s="64"/>
      <c r="F86" s="178" t="str">
        <f>IF(E20="","",E20)</f>
        <v/>
      </c>
      <c r="G86" s="64"/>
      <c r="H86" s="64"/>
      <c r="I86" s="175"/>
      <c r="J86" s="64"/>
      <c r="K86" s="64"/>
      <c r="L86" s="62"/>
    </row>
    <row r="87" spans="2:12" s="1" customFormat="1" ht="10.35" customHeight="1">
      <c r="B87" s="42"/>
      <c r="C87" s="64"/>
      <c r="D87" s="64"/>
      <c r="E87" s="64"/>
      <c r="F87" s="64"/>
      <c r="G87" s="64"/>
      <c r="H87" s="64"/>
      <c r="I87" s="175"/>
      <c r="J87" s="64"/>
      <c r="K87" s="64"/>
      <c r="L87" s="62"/>
    </row>
    <row r="88" spans="2:20" s="10" customFormat="1" ht="29.25" customHeight="1">
      <c r="B88" s="180"/>
      <c r="C88" s="181" t="s">
        <v>299</v>
      </c>
      <c r="D88" s="182" t="s">
        <v>55</v>
      </c>
      <c r="E88" s="182" t="s">
        <v>51</v>
      </c>
      <c r="F88" s="182" t="s">
        <v>300</v>
      </c>
      <c r="G88" s="182" t="s">
        <v>301</v>
      </c>
      <c r="H88" s="182" t="s">
        <v>302</v>
      </c>
      <c r="I88" s="183" t="s">
        <v>303</v>
      </c>
      <c r="J88" s="182" t="s">
        <v>271</v>
      </c>
      <c r="K88" s="184" t="s">
        <v>304</v>
      </c>
      <c r="L88" s="185"/>
      <c r="M88" s="82" t="s">
        <v>305</v>
      </c>
      <c r="N88" s="83" t="s">
        <v>40</v>
      </c>
      <c r="O88" s="83" t="s">
        <v>306</v>
      </c>
      <c r="P88" s="83" t="s">
        <v>307</v>
      </c>
      <c r="Q88" s="83" t="s">
        <v>308</v>
      </c>
      <c r="R88" s="83" t="s">
        <v>309</v>
      </c>
      <c r="S88" s="83" t="s">
        <v>310</v>
      </c>
      <c r="T88" s="84" t="s">
        <v>311</v>
      </c>
    </row>
    <row r="89" spans="2:63" s="1" customFormat="1" ht="29.25" customHeight="1">
      <c r="B89" s="42"/>
      <c r="C89" s="88" t="s">
        <v>272</v>
      </c>
      <c r="D89" s="64"/>
      <c r="E89" s="64"/>
      <c r="F89" s="64"/>
      <c r="G89" s="64"/>
      <c r="H89" s="64"/>
      <c r="I89" s="175"/>
      <c r="J89" s="186">
        <f>BK89</f>
        <v>0</v>
      </c>
      <c r="K89" s="64"/>
      <c r="L89" s="62"/>
      <c r="M89" s="85"/>
      <c r="N89" s="86"/>
      <c r="O89" s="86"/>
      <c r="P89" s="187">
        <f>P90</f>
        <v>0</v>
      </c>
      <c r="Q89" s="86"/>
      <c r="R89" s="187">
        <f>R90</f>
        <v>9.925260699999999</v>
      </c>
      <c r="S89" s="86"/>
      <c r="T89" s="188">
        <f>T90</f>
        <v>0</v>
      </c>
      <c r="AT89" s="25" t="s">
        <v>69</v>
      </c>
      <c r="AU89" s="25" t="s">
        <v>273</v>
      </c>
      <c r="BK89" s="189">
        <f>BK90</f>
        <v>0</v>
      </c>
    </row>
    <row r="90" spans="2:63" s="11" customFormat="1" ht="37.35" customHeight="1">
      <c r="B90" s="190"/>
      <c r="C90" s="191"/>
      <c r="D90" s="192" t="s">
        <v>69</v>
      </c>
      <c r="E90" s="193" t="s">
        <v>312</v>
      </c>
      <c r="F90" s="193" t="s">
        <v>313</v>
      </c>
      <c r="G90" s="191"/>
      <c r="H90" s="191"/>
      <c r="I90" s="194"/>
      <c r="J90" s="195">
        <f>BK90</f>
        <v>0</v>
      </c>
      <c r="K90" s="191"/>
      <c r="L90" s="196"/>
      <c r="M90" s="197"/>
      <c r="N90" s="198"/>
      <c r="O90" s="198"/>
      <c r="P90" s="199">
        <f>P91+P104+P114+P120+P124+P129</f>
        <v>0</v>
      </c>
      <c r="Q90" s="198"/>
      <c r="R90" s="199">
        <f>R91+R104+R114+R120+R124+R129</f>
        <v>9.925260699999999</v>
      </c>
      <c r="S90" s="198"/>
      <c r="T90" s="200">
        <f>T91+T104+T114+T120+T124+T129</f>
        <v>0</v>
      </c>
      <c r="AR90" s="201" t="s">
        <v>77</v>
      </c>
      <c r="AT90" s="202" t="s">
        <v>69</v>
      </c>
      <c r="AU90" s="202" t="s">
        <v>70</v>
      </c>
      <c r="AY90" s="201" t="s">
        <v>314</v>
      </c>
      <c r="BK90" s="203">
        <f>BK91+BK104+BK114+BK120+BK124+BK129</f>
        <v>0</v>
      </c>
    </row>
    <row r="91" spans="2:63" s="11" customFormat="1" ht="19.9" customHeight="1">
      <c r="B91" s="190"/>
      <c r="C91" s="191"/>
      <c r="D91" s="192" t="s">
        <v>69</v>
      </c>
      <c r="E91" s="204" t="s">
        <v>77</v>
      </c>
      <c r="F91" s="204" t="s">
        <v>315</v>
      </c>
      <c r="G91" s="191"/>
      <c r="H91" s="191"/>
      <c r="I91" s="194"/>
      <c r="J91" s="205">
        <f>BK91</f>
        <v>0</v>
      </c>
      <c r="K91" s="191"/>
      <c r="L91" s="196"/>
      <c r="M91" s="197"/>
      <c r="N91" s="198"/>
      <c r="O91" s="198"/>
      <c r="P91" s="199">
        <f>SUM(P92:P103)</f>
        <v>0</v>
      </c>
      <c r="Q91" s="198"/>
      <c r="R91" s="199">
        <f>SUM(R92:R103)</f>
        <v>0</v>
      </c>
      <c r="S91" s="198"/>
      <c r="T91" s="200">
        <f>SUM(T92:T103)</f>
        <v>0</v>
      </c>
      <c r="AR91" s="201" t="s">
        <v>77</v>
      </c>
      <c r="AT91" s="202" t="s">
        <v>69</v>
      </c>
      <c r="AU91" s="202" t="s">
        <v>77</v>
      </c>
      <c r="AY91" s="201" t="s">
        <v>314</v>
      </c>
      <c r="BK91" s="203">
        <f>SUM(BK92:BK103)</f>
        <v>0</v>
      </c>
    </row>
    <row r="92" spans="2:65" s="1" customFormat="1" ht="23.1" customHeight="1">
      <c r="B92" s="42"/>
      <c r="C92" s="206" t="s">
        <v>77</v>
      </c>
      <c r="D92" s="206" t="s">
        <v>316</v>
      </c>
      <c r="E92" s="207" t="s">
        <v>2044</v>
      </c>
      <c r="F92" s="208" t="s">
        <v>2045</v>
      </c>
      <c r="G92" s="209" t="s">
        <v>335</v>
      </c>
      <c r="H92" s="210">
        <v>1.525</v>
      </c>
      <c r="I92" s="211"/>
      <c r="J92" s="212">
        <f>ROUND(I92*H92,2)</f>
        <v>0</v>
      </c>
      <c r="K92" s="208" t="s">
        <v>320</v>
      </c>
      <c r="L92" s="62"/>
      <c r="M92" s="213" t="s">
        <v>21</v>
      </c>
      <c r="N92" s="214" t="s">
        <v>41</v>
      </c>
      <c r="O92" s="43"/>
      <c r="P92" s="215">
        <f>O92*H92</f>
        <v>0</v>
      </c>
      <c r="Q92" s="215">
        <v>0</v>
      </c>
      <c r="R92" s="215">
        <f>Q92*H92</f>
        <v>0</v>
      </c>
      <c r="S92" s="215">
        <v>0</v>
      </c>
      <c r="T92" s="216">
        <f>S92*H92</f>
        <v>0</v>
      </c>
      <c r="AR92" s="25" t="s">
        <v>321</v>
      </c>
      <c r="AT92" s="25" t="s">
        <v>316</v>
      </c>
      <c r="AU92" s="25" t="s">
        <v>79</v>
      </c>
      <c r="AY92" s="25" t="s">
        <v>314</v>
      </c>
      <c r="BE92" s="217">
        <f>IF(N92="základní",J92,0)</f>
        <v>0</v>
      </c>
      <c r="BF92" s="217">
        <f>IF(N92="snížená",J92,0)</f>
        <v>0</v>
      </c>
      <c r="BG92" s="217">
        <f>IF(N92="zákl. přenesená",J92,0)</f>
        <v>0</v>
      </c>
      <c r="BH92" s="217">
        <f>IF(N92="sníž. přenesená",J92,0)</f>
        <v>0</v>
      </c>
      <c r="BI92" s="217">
        <f>IF(N92="nulová",J92,0)</f>
        <v>0</v>
      </c>
      <c r="BJ92" s="25" t="s">
        <v>77</v>
      </c>
      <c r="BK92" s="217">
        <f>ROUND(I92*H92,2)</f>
        <v>0</v>
      </c>
      <c r="BL92" s="25" t="s">
        <v>321</v>
      </c>
      <c r="BM92" s="25" t="s">
        <v>3150</v>
      </c>
    </row>
    <row r="93" spans="2:47" s="1" customFormat="1" ht="27">
      <c r="B93" s="42"/>
      <c r="C93" s="64"/>
      <c r="D93" s="218" t="s">
        <v>323</v>
      </c>
      <c r="E93" s="64"/>
      <c r="F93" s="219" t="s">
        <v>2047</v>
      </c>
      <c r="G93" s="64"/>
      <c r="H93" s="64"/>
      <c r="I93" s="175"/>
      <c r="J93" s="64"/>
      <c r="K93" s="64"/>
      <c r="L93" s="62"/>
      <c r="M93" s="220"/>
      <c r="N93" s="43"/>
      <c r="O93" s="43"/>
      <c r="P93" s="43"/>
      <c r="Q93" s="43"/>
      <c r="R93" s="43"/>
      <c r="S93" s="43"/>
      <c r="T93" s="79"/>
      <c r="AT93" s="25" t="s">
        <v>323</v>
      </c>
      <c r="AU93" s="25" t="s">
        <v>79</v>
      </c>
    </row>
    <row r="94" spans="2:51" s="12" customFormat="1" ht="13.5">
      <c r="B94" s="221"/>
      <c r="C94" s="222"/>
      <c r="D94" s="218" t="s">
        <v>325</v>
      </c>
      <c r="E94" s="223" t="s">
        <v>172</v>
      </c>
      <c r="F94" s="224" t="s">
        <v>3151</v>
      </c>
      <c r="G94" s="222"/>
      <c r="H94" s="225">
        <v>1.525</v>
      </c>
      <c r="I94" s="226"/>
      <c r="J94" s="222"/>
      <c r="K94" s="222"/>
      <c r="L94" s="227"/>
      <c r="M94" s="228"/>
      <c r="N94" s="229"/>
      <c r="O94" s="229"/>
      <c r="P94" s="229"/>
      <c r="Q94" s="229"/>
      <c r="R94" s="229"/>
      <c r="S94" s="229"/>
      <c r="T94" s="230"/>
      <c r="AT94" s="231" t="s">
        <v>325</v>
      </c>
      <c r="AU94" s="231" t="s">
        <v>79</v>
      </c>
      <c r="AV94" s="12" t="s">
        <v>79</v>
      </c>
      <c r="AW94" s="12" t="s">
        <v>34</v>
      </c>
      <c r="AX94" s="12" t="s">
        <v>77</v>
      </c>
      <c r="AY94" s="231" t="s">
        <v>314</v>
      </c>
    </row>
    <row r="95" spans="2:65" s="1" customFormat="1" ht="23.1" customHeight="1">
      <c r="B95" s="42"/>
      <c r="C95" s="206" t="s">
        <v>79</v>
      </c>
      <c r="D95" s="206" t="s">
        <v>316</v>
      </c>
      <c r="E95" s="207" t="s">
        <v>341</v>
      </c>
      <c r="F95" s="208" t="s">
        <v>342</v>
      </c>
      <c r="G95" s="209" t="s">
        <v>335</v>
      </c>
      <c r="H95" s="210">
        <v>2.7</v>
      </c>
      <c r="I95" s="211"/>
      <c r="J95" s="212">
        <f>ROUND(I95*H95,2)</f>
        <v>0</v>
      </c>
      <c r="K95" s="208" t="s">
        <v>320</v>
      </c>
      <c r="L95" s="62"/>
      <c r="M95" s="213" t="s">
        <v>21</v>
      </c>
      <c r="N95" s="214" t="s">
        <v>41</v>
      </c>
      <c r="O95" s="43"/>
      <c r="P95" s="215">
        <f>O95*H95</f>
        <v>0</v>
      </c>
      <c r="Q95" s="215">
        <v>0</v>
      </c>
      <c r="R95" s="215">
        <f>Q95*H95</f>
        <v>0</v>
      </c>
      <c r="S95" s="215">
        <v>0</v>
      </c>
      <c r="T95" s="216">
        <f>S95*H95</f>
        <v>0</v>
      </c>
      <c r="AR95" s="25" t="s">
        <v>321</v>
      </c>
      <c r="AT95" s="25" t="s">
        <v>316</v>
      </c>
      <c r="AU95" s="25" t="s">
        <v>79</v>
      </c>
      <c r="AY95" s="25" t="s">
        <v>314</v>
      </c>
      <c r="BE95" s="217">
        <f>IF(N95="základní",J95,0)</f>
        <v>0</v>
      </c>
      <c r="BF95" s="217">
        <f>IF(N95="snížená",J95,0)</f>
        <v>0</v>
      </c>
      <c r="BG95" s="217">
        <f>IF(N95="zákl. přenesená",J95,0)</f>
        <v>0</v>
      </c>
      <c r="BH95" s="217">
        <f>IF(N95="sníž. přenesená",J95,0)</f>
        <v>0</v>
      </c>
      <c r="BI95" s="217">
        <f>IF(N95="nulová",J95,0)</f>
        <v>0</v>
      </c>
      <c r="BJ95" s="25" t="s">
        <v>77</v>
      </c>
      <c r="BK95" s="217">
        <f>ROUND(I95*H95,2)</f>
        <v>0</v>
      </c>
      <c r="BL95" s="25" t="s">
        <v>321</v>
      </c>
      <c r="BM95" s="25" t="s">
        <v>3152</v>
      </c>
    </row>
    <row r="96" spans="2:47" s="1" customFormat="1" ht="27">
      <c r="B96" s="42"/>
      <c r="C96" s="64"/>
      <c r="D96" s="218" t="s">
        <v>323</v>
      </c>
      <c r="E96" s="64"/>
      <c r="F96" s="219" t="s">
        <v>344</v>
      </c>
      <c r="G96" s="64"/>
      <c r="H96" s="64"/>
      <c r="I96" s="175"/>
      <c r="J96" s="64"/>
      <c r="K96" s="64"/>
      <c r="L96" s="62"/>
      <c r="M96" s="220"/>
      <c r="N96" s="43"/>
      <c r="O96" s="43"/>
      <c r="P96" s="43"/>
      <c r="Q96" s="43"/>
      <c r="R96" s="43"/>
      <c r="S96" s="43"/>
      <c r="T96" s="79"/>
      <c r="AT96" s="25" t="s">
        <v>323</v>
      </c>
      <c r="AU96" s="25" t="s">
        <v>79</v>
      </c>
    </row>
    <row r="97" spans="2:51" s="12" customFormat="1" ht="13.5">
      <c r="B97" s="221"/>
      <c r="C97" s="222"/>
      <c r="D97" s="218" t="s">
        <v>325</v>
      </c>
      <c r="E97" s="223" t="s">
        <v>195</v>
      </c>
      <c r="F97" s="224" t="s">
        <v>3153</v>
      </c>
      <c r="G97" s="222"/>
      <c r="H97" s="225">
        <v>2.7</v>
      </c>
      <c r="I97" s="226"/>
      <c r="J97" s="222"/>
      <c r="K97" s="222"/>
      <c r="L97" s="227"/>
      <c r="M97" s="228"/>
      <c r="N97" s="229"/>
      <c r="O97" s="229"/>
      <c r="P97" s="229"/>
      <c r="Q97" s="229"/>
      <c r="R97" s="229"/>
      <c r="S97" s="229"/>
      <c r="T97" s="230"/>
      <c r="AT97" s="231" t="s">
        <v>325</v>
      </c>
      <c r="AU97" s="231" t="s">
        <v>79</v>
      </c>
      <c r="AV97" s="12" t="s">
        <v>79</v>
      </c>
      <c r="AW97" s="12" t="s">
        <v>34</v>
      </c>
      <c r="AX97" s="12" t="s">
        <v>77</v>
      </c>
      <c r="AY97" s="231" t="s">
        <v>314</v>
      </c>
    </row>
    <row r="98" spans="2:65" s="1" customFormat="1" ht="23.1" customHeight="1">
      <c r="B98" s="42"/>
      <c r="C98" s="206" t="s">
        <v>332</v>
      </c>
      <c r="D98" s="206" t="s">
        <v>316</v>
      </c>
      <c r="E98" s="207" t="s">
        <v>2374</v>
      </c>
      <c r="F98" s="208" t="s">
        <v>2375</v>
      </c>
      <c r="G98" s="209" t="s">
        <v>335</v>
      </c>
      <c r="H98" s="210">
        <v>4.225</v>
      </c>
      <c r="I98" s="211"/>
      <c r="J98" s="212">
        <f>ROUND(I98*H98,2)</f>
        <v>0</v>
      </c>
      <c r="K98" s="208" t="s">
        <v>320</v>
      </c>
      <c r="L98" s="62"/>
      <c r="M98" s="213" t="s">
        <v>21</v>
      </c>
      <c r="N98" s="214" t="s">
        <v>41</v>
      </c>
      <c r="O98" s="43"/>
      <c r="P98" s="215">
        <f>O98*H98</f>
        <v>0</v>
      </c>
      <c r="Q98" s="215">
        <v>0</v>
      </c>
      <c r="R98" s="215">
        <f>Q98*H98</f>
        <v>0</v>
      </c>
      <c r="S98" s="215">
        <v>0</v>
      </c>
      <c r="T98" s="216">
        <f>S98*H98</f>
        <v>0</v>
      </c>
      <c r="AR98" s="25" t="s">
        <v>321</v>
      </c>
      <c r="AT98" s="25" t="s">
        <v>316</v>
      </c>
      <c r="AU98" s="25" t="s">
        <v>79</v>
      </c>
      <c r="AY98" s="25" t="s">
        <v>314</v>
      </c>
      <c r="BE98" s="217">
        <f>IF(N98="základní",J98,0)</f>
        <v>0</v>
      </c>
      <c r="BF98" s="217">
        <f>IF(N98="snížená",J98,0)</f>
        <v>0</v>
      </c>
      <c r="BG98" s="217">
        <f>IF(N98="zákl. přenesená",J98,0)</f>
        <v>0</v>
      </c>
      <c r="BH98" s="217">
        <f>IF(N98="sníž. přenesená",J98,0)</f>
        <v>0</v>
      </c>
      <c r="BI98" s="217">
        <f>IF(N98="nulová",J98,0)</f>
        <v>0</v>
      </c>
      <c r="BJ98" s="25" t="s">
        <v>77</v>
      </c>
      <c r="BK98" s="217">
        <f>ROUND(I98*H98,2)</f>
        <v>0</v>
      </c>
      <c r="BL98" s="25" t="s">
        <v>321</v>
      </c>
      <c r="BM98" s="25" t="s">
        <v>3154</v>
      </c>
    </row>
    <row r="99" spans="2:47" s="1" customFormat="1" ht="40.5">
      <c r="B99" s="42"/>
      <c r="C99" s="64"/>
      <c r="D99" s="218" t="s">
        <v>323</v>
      </c>
      <c r="E99" s="64"/>
      <c r="F99" s="219" t="s">
        <v>2377</v>
      </c>
      <c r="G99" s="64"/>
      <c r="H99" s="64"/>
      <c r="I99" s="175"/>
      <c r="J99" s="64"/>
      <c r="K99" s="64"/>
      <c r="L99" s="62"/>
      <c r="M99" s="220"/>
      <c r="N99" s="43"/>
      <c r="O99" s="43"/>
      <c r="P99" s="43"/>
      <c r="Q99" s="43"/>
      <c r="R99" s="43"/>
      <c r="S99" s="43"/>
      <c r="T99" s="79"/>
      <c r="AT99" s="25" t="s">
        <v>323</v>
      </c>
      <c r="AU99" s="25" t="s">
        <v>79</v>
      </c>
    </row>
    <row r="100" spans="2:51" s="12" customFormat="1" ht="13.5">
      <c r="B100" s="221"/>
      <c r="C100" s="222"/>
      <c r="D100" s="218" t="s">
        <v>325</v>
      </c>
      <c r="E100" s="223" t="s">
        <v>21</v>
      </c>
      <c r="F100" s="224" t="s">
        <v>3155</v>
      </c>
      <c r="G100" s="222"/>
      <c r="H100" s="225">
        <v>4.225</v>
      </c>
      <c r="I100" s="226"/>
      <c r="J100" s="222"/>
      <c r="K100" s="222"/>
      <c r="L100" s="227"/>
      <c r="M100" s="228"/>
      <c r="N100" s="229"/>
      <c r="O100" s="229"/>
      <c r="P100" s="229"/>
      <c r="Q100" s="229"/>
      <c r="R100" s="229"/>
      <c r="S100" s="229"/>
      <c r="T100" s="230"/>
      <c r="AT100" s="231" t="s">
        <v>325</v>
      </c>
      <c r="AU100" s="231" t="s">
        <v>79</v>
      </c>
      <c r="AV100" s="12" t="s">
        <v>79</v>
      </c>
      <c r="AW100" s="12" t="s">
        <v>34</v>
      </c>
      <c r="AX100" s="12" t="s">
        <v>77</v>
      </c>
      <c r="AY100" s="231" t="s">
        <v>314</v>
      </c>
    </row>
    <row r="101" spans="2:65" s="1" customFormat="1" ht="14.45" customHeight="1">
      <c r="B101" s="42"/>
      <c r="C101" s="206" t="s">
        <v>321</v>
      </c>
      <c r="D101" s="206" t="s">
        <v>316</v>
      </c>
      <c r="E101" s="207" t="s">
        <v>388</v>
      </c>
      <c r="F101" s="208" t="s">
        <v>389</v>
      </c>
      <c r="G101" s="209" t="s">
        <v>335</v>
      </c>
      <c r="H101" s="210">
        <v>4.225</v>
      </c>
      <c r="I101" s="211"/>
      <c r="J101" s="212">
        <f>ROUND(I101*H101,2)</f>
        <v>0</v>
      </c>
      <c r="K101" s="208" t="s">
        <v>320</v>
      </c>
      <c r="L101" s="62"/>
      <c r="M101" s="213" t="s">
        <v>21</v>
      </c>
      <c r="N101" s="214" t="s">
        <v>41</v>
      </c>
      <c r="O101" s="43"/>
      <c r="P101" s="215">
        <f>O101*H101</f>
        <v>0</v>
      </c>
      <c r="Q101" s="215">
        <v>0</v>
      </c>
      <c r="R101" s="215">
        <f>Q101*H101</f>
        <v>0</v>
      </c>
      <c r="S101" s="215">
        <v>0</v>
      </c>
      <c r="T101" s="216">
        <f>S101*H101</f>
        <v>0</v>
      </c>
      <c r="AR101" s="25" t="s">
        <v>321</v>
      </c>
      <c r="AT101" s="25" t="s">
        <v>316</v>
      </c>
      <c r="AU101" s="25" t="s">
        <v>79</v>
      </c>
      <c r="AY101" s="25" t="s">
        <v>314</v>
      </c>
      <c r="BE101" s="217">
        <f>IF(N101="základní",J101,0)</f>
        <v>0</v>
      </c>
      <c r="BF101" s="217">
        <f>IF(N101="snížená",J101,0)</f>
        <v>0</v>
      </c>
      <c r="BG101" s="217">
        <f>IF(N101="zákl. přenesená",J101,0)</f>
        <v>0</v>
      </c>
      <c r="BH101" s="217">
        <f>IF(N101="sníž. přenesená",J101,0)</f>
        <v>0</v>
      </c>
      <c r="BI101" s="217">
        <f>IF(N101="nulová",J101,0)</f>
        <v>0</v>
      </c>
      <c r="BJ101" s="25" t="s">
        <v>77</v>
      </c>
      <c r="BK101" s="217">
        <f>ROUND(I101*H101,2)</f>
        <v>0</v>
      </c>
      <c r="BL101" s="25" t="s">
        <v>321</v>
      </c>
      <c r="BM101" s="25" t="s">
        <v>3156</v>
      </c>
    </row>
    <row r="102" spans="2:47" s="1" customFormat="1" ht="13.5">
      <c r="B102" s="42"/>
      <c r="C102" s="64"/>
      <c r="D102" s="218" t="s">
        <v>323</v>
      </c>
      <c r="E102" s="64"/>
      <c r="F102" s="219" t="s">
        <v>389</v>
      </c>
      <c r="G102" s="64"/>
      <c r="H102" s="64"/>
      <c r="I102" s="175"/>
      <c r="J102" s="64"/>
      <c r="K102" s="64"/>
      <c r="L102" s="62"/>
      <c r="M102" s="220"/>
      <c r="N102" s="43"/>
      <c r="O102" s="43"/>
      <c r="P102" s="43"/>
      <c r="Q102" s="43"/>
      <c r="R102" s="43"/>
      <c r="S102" s="43"/>
      <c r="T102" s="79"/>
      <c r="AT102" s="25" t="s">
        <v>323</v>
      </c>
      <c r="AU102" s="25" t="s">
        <v>79</v>
      </c>
    </row>
    <row r="103" spans="2:51" s="12" customFormat="1" ht="13.5">
      <c r="B103" s="221"/>
      <c r="C103" s="222"/>
      <c r="D103" s="218" t="s">
        <v>325</v>
      </c>
      <c r="E103" s="223" t="s">
        <v>21</v>
      </c>
      <c r="F103" s="224" t="s">
        <v>3155</v>
      </c>
      <c r="G103" s="222"/>
      <c r="H103" s="225">
        <v>4.225</v>
      </c>
      <c r="I103" s="226"/>
      <c r="J103" s="222"/>
      <c r="K103" s="222"/>
      <c r="L103" s="227"/>
      <c r="M103" s="228"/>
      <c r="N103" s="229"/>
      <c r="O103" s="229"/>
      <c r="P103" s="229"/>
      <c r="Q103" s="229"/>
      <c r="R103" s="229"/>
      <c r="S103" s="229"/>
      <c r="T103" s="230"/>
      <c r="AT103" s="231" t="s">
        <v>325</v>
      </c>
      <c r="AU103" s="231" t="s">
        <v>79</v>
      </c>
      <c r="AV103" s="12" t="s">
        <v>79</v>
      </c>
      <c r="AW103" s="12" t="s">
        <v>34</v>
      </c>
      <c r="AX103" s="12" t="s">
        <v>77</v>
      </c>
      <c r="AY103" s="231" t="s">
        <v>314</v>
      </c>
    </row>
    <row r="104" spans="2:63" s="11" customFormat="1" ht="29.85" customHeight="1">
      <c r="B104" s="190"/>
      <c r="C104" s="191"/>
      <c r="D104" s="192" t="s">
        <v>69</v>
      </c>
      <c r="E104" s="204" t="s">
        <v>79</v>
      </c>
      <c r="F104" s="204" t="s">
        <v>413</v>
      </c>
      <c r="G104" s="191"/>
      <c r="H104" s="191"/>
      <c r="I104" s="194"/>
      <c r="J104" s="205">
        <f>BK104</f>
        <v>0</v>
      </c>
      <c r="K104" s="191"/>
      <c r="L104" s="196"/>
      <c r="M104" s="197"/>
      <c r="N104" s="198"/>
      <c r="O104" s="198"/>
      <c r="P104" s="199">
        <f>SUM(P105:P113)</f>
        <v>0</v>
      </c>
      <c r="Q104" s="198"/>
      <c r="R104" s="199">
        <f>SUM(R105:R113)</f>
        <v>7.012115699999999</v>
      </c>
      <c r="S104" s="198"/>
      <c r="T104" s="200">
        <f>SUM(T105:T113)</f>
        <v>0</v>
      </c>
      <c r="AR104" s="201" t="s">
        <v>77</v>
      </c>
      <c r="AT104" s="202" t="s">
        <v>69</v>
      </c>
      <c r="AU104" s="202" t="s">
        <v>77</v>
      </c>
      <c r="AY104" s="201" t="s">
        <v>314</v>
      </c>
      <c r="BK104" s="203">
        <f>SUM(BK105:BK113)</f>
        <v>0</v>
      </c>
    </row>
    <row r="105" spans="2:65" s="1" customFormat="1" ht="14.45" customHeight="1">
      <c r="B105" s="42"/>
      <c r="C105" s="206" t="s">
        <v>346</v>
      </c>
      <c r="D105" s="206" t="s">
        <v>316</v>
      </c>
      <c r="E105" s="207" t="s">
        <v>3157</v>
      </c>
      <c r="F105" s="208" t="s">
        <v>3158</v>
      </c>
      <c r="G105" s="209" t="s">
        <v>335</v>
      </c>
      <c r="H105" s="210">
        <v>3.105</v>
      </c>
      <c r="I105" s="211"/>
      <c r="J105" s="212">
        <f>ROUND(I105*H105,2)</f>
        <v>0</v>
      </c>
      <c r="K105" s="208" t="s">
        <v>320</v>
      </c>
      <c r="L105" s="62"/>
      <c r="M105" s="213" t="s">
        <v>21</v>
      </c>
      <c r="N105" s="214" t="s">
        <v>41</v>
      </c>
      <c r="O105" s="43"/>
      <c r="P105" s="215">
        <f>O105*H105</f>
        <v>0</v>
      </c>
      <c r="Q105" s="215">
        <v>2.25634</v>
      </c>
      <c r="R105" s="215">
        <f>Q105*H105</f>
        <v>7.005935699999999</v>
      </c>
      <c r="S105" s="215">
        <v>0</v>
      </c>
      <c r="T105" s="216">
        <f>S105*H105</f>
        <v>0</v>
      </c>
      <c r="AR105" s="25" t="s">
        <v>321</v>
      </c>
      <c r="AT105" s="25" t="s">
        <v>316</v>
      </c>
      <c r="AU105" s="25" t="s">
        <v>79</v>
      </c>
      <c r="AY105" s="25" t="s">
        <v>314</v>
      </c>
      <c r="BE105" s="217">
        <f>IF(N105="základní",J105,0)</f>
        <v>0</v>
      </c>
      <c r="BF105" s="217">
        <f>IF(N105="snížená",J105,0)</f>
        <v>0</v>
      </c>
      <c r="BG105" s="217">
        <f>IF(N105="zákl. přenesená",J105,0)</f>
        <v>0</v>
      </c>
      <c r="BH105" s="217">
        <f>IF(N105="sníž. přenesená",J105,0)</f>
        <v>0</v>
      </c>
      <c r="BI105" s="217">
        <f>IF(N105="nulová",J105,0)</f>
        <v>0</v>
      </c>
      <c r="BJ105" s="25" t="s">
        <v>77</v>
      </c>
      <c r="BK105" s="217">
        <f>ROUND(I105*H105,2)</f>
        <v>0</v>
      </c>
      <c r="BL105" s="25" t="s">
        <v>321</v>
      </c>
      <c r="BM105" s="25" t="s">
        <v>3159</v>
      </c>
    </row>
    <row r="106" spans="2:47" s="1" customFormat="1" ht="27">
      <c r="B106" s="42"/>
      <c r="C106" s="64"/>
      <c r="D106" s="218" t="s">
        <v>323</v>
      </c>
      <c r="E106" s="64"/>
      <c r="F106" s="219" t="s">
        <v>3160</v>
      </c>
      <c r="G106" s="64"/>
      <c r="H106" s="64"/>
      <c r="I106" s="175"/>
      <c r="J106" s="64"/>
      <c r="K106" s="64"/>
      <c r="L106" s="62"/>
      <c r="M106" s="220"/>
      <c r="N106" s="43"/>
      <c r="O106" s="43"/>
      <c r="P106" s="43"/>
      <c r="Q106" s="43"/>
      <c r="R106" s="43"/>
      <c r="S106" s="43"/>
      <c r="T106" s="79"/>
      <c r="AT106" s="25" t="s">
        <v>323</v>
      </c>
      <c r="AU106" s="25" t="s">
        <v>79</v>
      </c>
    </row>
    <row r="107" spans="2:51" s="12" customFormat="1" ht="13.5">
      <c r="B107" s="221"/>
      <c r="C107" s="222"/>
      <c r="D107" s="218" t="s">
        <v>325</v>
      </c>
      <c r="E107" s="223" t="s">
        <v>21</v>
      </c>
      <c r="F107" s="224" t="s">
        <v>3161</v>
      </c>
      <c r="G107" s="222"/>
      <c r="H107" s="225">
        <v>3.105</v>
      </c>
      <c r="I107" s="226"/>
      <c r="J107" s="222"/>
      <c r="K107" s="222"/>
      <c r="L107" s="227"/>
      <c r="M107" s="228"/>
      <c r="N107" s="229"/>
      <c r="O107" s="229"/>
      <c r="P107" s="229"/>
      <c r="Q107" s="229"/>
      <c r="R107" s="229"/>
      <c r="S107" s="229"/>
      <c r="T107" s="230"/>
      <c r="AT107" s="231" t="s">
        <v>325</v>
      </c>
      <c r="AU107" s="231" t="s">
        <v>79</v>
      </c>
      <c r="AV107" s="12" t="s">
        <v>79</v>
      </c>
      <c r="AW107" s="12" t="s">
        <v>34</v>
      </c>
      <c r="AX107" s="12" t="s">
        <v>77</v>
      </c>
      <c r="AY107" s="231" t="s">
        <v>314</v>
      </c>
    </row>
    <row r="108" spans="2:65" s="1" customFormat="1" ht="14.45" customHeight="1">
      <c r="B108" s="42"/>
      <c r="C108" s="206" t="s">
        <v>355</v>
      </c>
      <c r="D108" s="206" t="s">
        <v>316</v>
      </c>
      <c r="E108" s="207" t="s">
        <v>451</v>
      </c>
      <c r="F108" s="208" t="s">
        <v>452</v>
      </c>
      <c r="G108" s="209" t="s">
        <v>349</v>
      </c>
      <c r="H108" s="210">
        <v>6</v>
      </c>
      <c r="I108" s="211"/>
      <c r="J108" s="212">
        <f>ROUND(I108*H108,2)</f>
        <v>0</v>
      </c>
      <c r="K108" s="208" t="s">
        <v>320</v>
      </c>
      <c r="L108" s="62"/>
      <c r="M108" s="213" t="s">
        <v>21</v>
      </c>
      <c r="N108" s="214" t="s">
        <v>41</v>
      </c>
      <c r="O108" s="43"/>
      <c r="P108" s="215">
        <f>O108*H108</f>
        <v>0</v>
      </c>
      <c r="Q108" s="215">
        <v>0.00103</v>
      </c>
      <c r="R108" s="215">
        <f>Q108*H108</f>
        <v>0.006180000000000001</v>
      </c>
      <c r="S108" s="215">
        <v>0</v>
      </c>
      <c r="T108" s="216">
        <f>S108*H108</f>
        <v>0</v>
      </c>
      <c r="AR108" s="25" t="s">
        <v>321</v>
      </c>
      <c r="AT108" s="25" t="s">
        <v>316</v>
      </c>
      <c r="AU108" s="25" t="s">
        <v>79</v>
      </c>
      <c r="AY108" s="25" t="s">
        <v>314</v>
      </c>
      <c r="BE108" s="217">
        <f>IF(N108="základní",J108,0)</f>
        <v>0</v>
      </c>
      <c r="BF108" s="217">
        <f>IF(N108="snížená",J108,0)</f>
        <v>0</v>
      </c>
      <c r="BG108" s="217">
        <f>IF(N108="zákl. přenesená",J108,0)</f>
        <v>0</v>
      </c>
      <c r="BH108" s="217">
        <f>IF(N108="sníž. přenesená",J108,0)</f>
        <v>0</v>
      </c>
      <c r="BI108" s="217">
        <f>IF(N108="nulová",J108,0)</f>
        <v>0</v>
      </c>
      <c r="BJ108" s="25" t="s">
        <v>77</v>
      </c>
      <c r="BK108" s="217">
        <f>ROUND(I108*H108,2)</f>
        <v>0</v>
      </c>
      <c r="BL108" s="25" t="s">
        <v>321</v>
      </c>
      <c r="BM108" s="25" t="s">
        <v>3162</v>
      </c>
    </row>
    <row r="109" spans="2:47" s="1" customFormat="1" ht="40.5">
      <c r="B109" s="42"/>
      <c r="C109" s="64"/>
      <c r="D109" s="218" t="s">
        <v>323</v>
      </c>
      <c r="E109" s="64"/>
      <c r="F109" s="219" t="s">
        <v>454</v>
      </c>
      <c r="G109" s="64"/>
      <c r="H109" s="64"/>
      <c r="I109" s="175"/>
      <c r="J109" s="64"/>
      <c r="K109" s="64"/>
      <c r="L109" s="62"/>
      <c r="M109" s="220"/>
      <c r="N109" s="43"/>
      <c r="O109" s="43"/>
      <c r="P109" s="43"/>
      <c r="Q109" s="43"/>
      <c r="R109" s="43"/>
      <c r="S109" s="43"/>
      <c r="T109" s="79"/>
      <c r="AT109" s="25" t="s">
        <v>323</v>
      </c>
      <c r="AU109" s="25" t="s">
        <v>79</v>
      </c>
    </row>
    <row r="110" spans="2:51" s="12" customFormat="1" ht="13.5">
      <c r="B110" s="221"/>
      <c r="C110" s="222"/>
      <c r="D110" s="218" t="s">
        <v>325</v>
      </c>
      <c r="E110" s="223" t="s">
        <v>2257</v>
      </c>
      <c r="F110" s="224" t="s">
        <v>3163</v>
      </c>
      <c r="G110" s="222"/>
      <c r="H110" s="225">
        <v>6</v>
      </c>
      <c r="I110" s="226"/>
      <c r="J110" s="222"/>
      <c r="K110" s="222"/>
      <c r="L110" s="227"/>
      <c r="M110" s="228"/>
      <c r="N110" s="229"/>
      <c r="O110" s="229"/>
      <c r="P110" s="229"/>
      <c r="Q110" s="229"/>
      <c r="R110" s="229"/>
      <c r="S110" s="229"/>
      <c r="T110" s="230"/>
      <c r="AT110" s="231" t="s">
        <v>325</v>
      </c>
      <c r="AU110" s="231" t="s">
        <v>79</v>
      </c>
      <c r="AV110" s="12" t="s">
        <v>79</v>
      </c>
      <c r="AW110" s="12" t="s">
        <v>34</v>
      </c>
      <c r="AX110" s="12" t="s">
        <v>77</v>
      </c>
      <c r="AY110" s="231" t="s">
        <v>314</v>
      </c>
    </row>
    <row r="111" spans="2:65" s="1" customFormat="1" ht="14.45" customHeight="1">
      <c r="B111" s="42"/>
      <c r="C111" s="206" t="s">
        <v>360</v>
      </c>
      <c r="D111" s="206" t="s">
        <v>316</v>
      </c>
      <c r="E111" s="207" t="s">
        <v>457</v>
      </c>
      <c r="F111" s="208" t="s">
        <v>458</v>
      </c>
      <c r="G111" s="209" t="s">
        <v>349</v>
      </c>
      <c r="H111" s="210">
        <v>6</v>
      </c>
      <c r="I111" s="211"/>
      <c r="J111" s="212">
        <f>ROUND(I111*H111,2)</f>
        <v>0</v>
      </c>
      <c r="K111" s="208" t="s">
        <v>320</v>
      </c>
      <c r="L111" s="62"/>
      <c r="M111" s="213" t="s">
        <v>21</v>
      </c>
      <c r="N111" s="214" t="s">
        <v>41</v>
      </c>
      <c r="O111" s="43"/>
      <c r="P111" s="215">
        <f>O111*H111</f>
        <v>0</v>
      </c>
      <c r="Q111" s="215">
        <v>0</v>
      </c>
      <c r="R111" s="215">
        <f>Q111*H111</f>
        <v>0</v>
      </c>
      <c r="S111" s="215">
        <v>0</v>
      </c>
      <c r="T111" s="216">
        <f>S111*H111</f>
        <v>0</v>
      </c>
      <c r="AR111" s="25" t="s">
        <v>321</v>
      </c>
      <c r="AT111" s="25" t="s">
        <v>316</v>
      </c>
      <c r="AU111" s="25" t="s">
        <v>79</v>
      </c>
      <c r="AY111" s="25" t="s">
        <v>314</v>
      </c>
      <c r="BE111" s="217">
        <f>IF(N111="základní",J111,0)</f>
        <v>0</v>
      </c>
      <c r="BF111" s="217">
        <f>IF(N111="snížená",J111,0)</f>
        <v>0</v>
      </c>
      <c r="BG111" s="217">
        <f>IF(N111="zákl. přenesená",J111,0)</f>
        <v>0</v>
      </c>
      <c r="BH111" s="217">
        <f>IF(N111="sníž. přenesená",J111,0)</f>
        <v>0</v>
      </c>
      <c r="BI111" s="217">
        <f>IF(N111="nulová",J111,0)</f>
        <v>0</v>
      </c>
      <c r="BJ111" s="25" t="s">
        <v>77</v>
      </c>
      <c r="BK111" s="217">
        <f>ROUND(I111*H111,2)</f>
        <v>0</v>
      </c>
      <c r="BL111" s="25" t="s">
        <v>321</v>
      </c>
      <c r="BM111" s="25" t="s">
        <v>3164</v>
      </c>
    </row>
    <row r="112" spans="2:47" s="1" customFormat="1" ht="40.5">
      <c r="B112" s="42"/>
      <c r="C112" s="64"/>
      <c r="D112" s="218" t="s">
        <v>323</v>
      </c>
      <c r="E112" s="64"/>
      <c r="F112" s="219" t="s">
        <v>460</v>
      </c>
      <c r="G112" s="64"/>
      <c r="H112" s="64"/>
      <c r="I112" s="175"/>
      <c r="J112" s="64"/>
      <c r="K112" s="64"/>
      <c r="L112" s="62"/>
      <c r="M112" s="220"/>
      <c r="N112" s="43"/>
      <c r="O112" s="43"/>
      <c r="P112" s="43"/>
      <c r="Q112" s="43"/>
      <c r="R112" s="43"/>
      <c r="S112" s="43"/>
      <c r="T112" s="79"/>
      <c r="AT112" s="25" t="s">
        <v>323</v>
      </c>
      <c r="AU112" s="25" t="s">
        <v>79</v>
      </c>
    </row>
    <row r="113" spans="2:51" s="12" customFormat="1" ht="13.5">
      <c r="B113" s="221"/>
      <c r="C113" s="222"/>
      <c r="D113" s="218" t="s">
        <v>325</v>
      </c>
      <c r="E113" s="223" t="s">
        <v>21</v>
      </c>
      <c r="F113" s="224" t="s">
        <v>2257</v>
      </c>
      <c r="G113" s="222"/>
      <c r="H113" s="225">
        <v>6</v>
      </c>
      <c r="I113" s="226"/>
      <c r="J113" s="222"/>
      <c r="K113" s="222"/>
      <c r="L113" s="227"/>
      <c r="M113" s="228"/>
      <c r="N113" s="229"/>
      <c r="O113" s="229"/>
      <c r="P113" s="229"/>
      <c r="Q113" s="229"/>
      <c r="R113" s="229"/>
      <c r="S113" s="229"/>
      <c r="T113" s="230"/>
      <c r="AT113" s="231" t="s">
        <v>325</v>
      </c>
      <c r="AU113" s="231" t="s">
        <v>79</v>
      </c>
      <c r="AV113" s="12" t="s">
        <v>79</v>
      </c>
      <c r="AW113" s="12" t="s">
        <v>34</v>
      </c>
      <c r="AX113" s="12" t="s">
        <v>77</v>
      </c>
      <c r="AY113" s="231" t="s">
        <v>314</v>
      </c>
    </row>
    <row r="114" spans="2:63" s="11" customFormat="1" ht="29.85" customHeight="1">
      <c r="B114" s="190"/>
      <c r="C114" s="191"/>
      <c r="D114" s="192" t="s">
        <v>69</v>
      </c>
      <c r="E114" s="204" t="s">
        <v>332</v>
      </c>
      <c r="F114" s="204" t="s">
        <v>474</v>
      </c>
      <c r="G114" s="191"/>
      <c r="H114" s="191"/>
      <c r="I114" s="194"/>
      <c r="J114" s="205">
        <f>BK114</f>
        <v>0</v>
      </c>
      <c r="K114" s="191"/>
      <c r="L114" s="196"/>
      <c r="M114" s="197"/>
      <c r="N114" s="198"/>
      <c r="O114" s="198"/>
      <c r="P114" s="199">
        <f>SUM(P115:P119)</f>
        <v>0</v>
      </c>
      <c r="Q114" s="198"/>
      <c r="R114" s="199">
        <f>SUM(R115:R119)</f>
        <v>0</v>
      </c>
      <c r="S114" s="198"/>
      <c r="T114" s="200">
        <f>SUM(T115:T119)</f>
        <v>0</v>
      </c>
      <c r="AR114" s="201" t="s">
        <v>77</v>
      </c>
      <c r="AT114" s="202" t="s">
        <v>69</v>
      </c>
      <c r="AU114" s="202" t="s">
        <v>77</v>
      </c>
      <c r="AY114" s="201" t="s">
        <v>314</v>
      </c>
      <c r="BK114" s="203">
        <f>SUM(BK115:BK119)</f>
        <v>0</v>
      </c>
    </row>
    <row r="115" spans="2:65" s="1" customFormat="1" ht="23.1" customHeight="1">
      <c r="B115" s="42"/>
      <c r="C115" s="206" t="s">
        <v>365</v>
      </c>
      <c r="D115" s="206" t="s">
        <v>316</v>
      </c>
      <c r="E115" s="207" t="s">
        <v>3165</v>
      </c>
      <c r="F115" s="208" t="s">
        <v>3166</v>
      </c>
      <c r="G115" s="209" t="s">
        <v>490</v>
      </c>
      <c r="H115" s="210">
        <v>2</v>
      </c>
      <c r="I115" s="211"/>
      <c r="J115" s="212">
        <f>ROUND(I115*H115,2)</f>
        <v>0</v>
      </c>
      <c r="K115" s="208" t="s">
        <v>320</v>
      </c>
      <c r="L115" s="62"/>
      <c r="M115" s="213" t="s">
        <v>21</v>
      </c>
      <c r="N115" s="214" t="s">
        <v>41</v>
      </c>
      <c r="O115" s="43"/>
      <c r="P115" s="215">
        <f>O115*H115</f>
        <v>0</v>
      </c>
      <c r="Q115" s="215">
        <v>0</v>
      </c>
      <c r="R115" s="215">
        <f>Q115*H115</f>
        <v>0</v>
      </c>
      <c r="S115" s="215">
        <v>0</v>
      </c>
      <c r="T115" s="216">
        <f>S115*H115</f>
        <v>0</v>
      </c>
      <c r="AR115" s="25" t="s">
        <v>321</v>
      </c>
      <c r="AT115" s="25" t="s">
        <v>316</v>
      </c>
      <c r="AU115" s="25" t="s">
        <v>79</v>
      </c>
      <c r="AY115" s="25" t="s">
        <v>314</v>
      </c>
      <c r="BE115" s="217">
        <f>IF(N115="základní",J115,0)</f>
        <v>0</v>
      </c>
      <c r="BF115" s="217">
        <f>IF(N115="snížená",J115,0)</f>
        <v>0</v>
      </c>
      <c r="BG115" s="217">
        <f>IF(N115="zákl. přenesená",J115,0)</f>
        <v>0</v>
      </c>
      <c r="BH115" s="217">
        <f>IF(N115="sníž. přenesená",J115,0)</f>
        <v>0</v>
      </c>
      <c r="BI115" s="217">
        <f>IF(N115="nulová",J115,0)</f>
        <v>0</v>
      </c>
      <c r="BJ115" s="25" t="s">
        <v>77</v>
      </c>
      <c r="BK115" s="217">
        <f>ROUND(I115*H115,2)</f>
        <v>0</v>
      </c>
      <c r="BL115" s="25" t="s">
        <v>321</v>
      </c>
      <c r="BM115" s="25" t="s">
        <v>3167</v>
      </c>
    </row>
    <row r="116" spans="2:47" s="1" customFormat="1" ht="13.5">
      <c r="B116" s="42"/>
      <c r="C116" s="64"/>
      <c r="D116" s="218" t="s">
        <v>323</v>
      </c>
      <c r="E116" s="64"/>
      <c r="F116" s="219" t="s">
        <v>3166</v>
      </c>
      <c r="G116" s="64"/>
      <c r="H116" s="64"/>
      <c r="I116" s="175"/>
      <c r="J116" s="64"/>
      <c r="K116" s="64"/>
      <c r="L116" s="62"/>
      <c r="M116" s="220"/>
      <c r="N116" s="43"/>
      <c r="O116" s="43"/>
      <c r="P116" s="43"/>
      <c r="Q116" s="43"/>
      <c r="R116" s="43"/>
      <c r="S116" s="43"/>
      <c r="T116" s="79"/>
      <c r="AT116" s="25" t="s">
        <v>323</v>
      </c>
      <c r="AU116" s="25" t="s">
        <v>79</v>
      </c>
    </row>
    <row r="117" spans="2:65" s="1" customFormat="1" ht="23.1" customHeight="1">
      <c r="B117" s="42"/>
      <c r="C117" s="243" t="s">
        <v>370</v>
      </c>
      <c r="D117" s="243" t="s">
        <v>427</v>
      </c>
      <c r="E117" s="244" t="s">
        <v>3168</v>
      </c>
      <c r="F117" s="245" t="s">
        <v>3169</v>
      </c>
      <c r="G117" s="246" t="s">
        <v>490</v>
      </c>
      <c r="H117" s="247">
        <v>2</v>
      </c>
      <c r="I117" s="248"/>
      <c r="J117" s="249">
        <f>ROUND(I117*H117,2)</f>
        <v>0</v>
      </c>
      <c r="K117" s="245" t="s">
        <v>21</v>
      </c>
      <c r="L117" s="250"/>
      <c r="M117" s="251" t="s">
        <v>21</v>
      </c>
      <c r="N117" s="252" t="s">
        <v>41</v>
      </c>
      <c r="O117" s="43"/>
      <c r="P117" s="215">
        <f>O117*H117</f>
        <v>0</v>
      </c>
      <c r="Q117" s="215">
        <v>0</v>
      </c>
      <c r="R117" s="215">
        <f>Q117*H117</f>
        <v>0</v>
      </c>
      <c r="S117" s="215">
        <v>0</v>
      </c>
      <c r="T117" s="216">
        <f>S117*H117</f>
        <v>0</v>
      </c>
      <c r="AR117" s="25" t="s">
        <v>365</v>
      </c>
      <c r="AT117" s="25" t="s">
        <v>427</v>
      </c>
      <c r="AU117" s="25" t="s">
        <v>79</v>
      </c>
      <c r="AY117" s="25" t="s">
        <v>314</v>
      </c>
      <c r="BE117" s="217">
        <f>IF(N117="základní",J117,0)</f>
        <v>0</v>
      </c>
      <c r="BF117" s="217">
        <f>IF(N117="snížená",J117,0)</f>
        <v>0</v>
      </c>
      <c r="BG117" s="217">
        <f>IF(N117="zákl. přenesená",J117,0)</f>
        <v>0</v>
      </c>
      <c r="BH117" s="217">
        <f>IF(N117="sníž. přenesená",J117,0)</f>
        <v>0</v>
      </c>
      <c r="BI117" s="217">
        <f>IF(N117="nulová",J117,0)</f>
        <v>0</v>
      </c>
      <c r="BJ117" s="25" t="s">
        <v>77</v>
      </c>
      <c r="BK117" s="217">
        <f>ROUND(I117*H117,2)</f>
        <v>0</v>
      </c>
      <c r="BL117" s="25" t="s">
        <v>321</v>
      </c>
      <c r="BM117" s="25" t="s">
        <v>3170</v>
      </c>
    </row>
    <row r="118" spans="2:47" s="1" customFormat="1" ht="27">
      <c r="B118" s="42"/>
      <c r="C118" s="64"/>
      <c r="D118" s="218" t="s">
        <v>323</v>
      </c>
      <c r="E118" s="64"/>
      <c r="F118" s="219" t="s">
        <v>3171</v>
      </c>
      <c r="G118" s="64"/>
      <c r="H118" s="64"/>
      <c r="I118" s="175"/>
      <c r="J118" s="64"/>
      <c r="K118" s="64"/>
      <c r="L118" s="62"/>
      <c r="M118" s="220"/>
      <c r="N118" s="43"/>
      <c r="O118" s="43"/>
      <c r="P118" s="43"/>
      <c r="Q118" s="43"/>
      <c r="R118" s="43"/>
      <c r="S118" s="43"/>
      <c r="T118" s="79"/>
      <c r="AT118" s="25" t="s">
        <v>323</v>
      </c>
      <c r="AU118" s="25" t="s">
        <v>79</v>
      </c>
    </row>
    <row r="119" spans="2:47" s="1" customFormat="1" ht="256.5">
      <c r="B119" s="42"/>
      <c r="C119" s="64"/>
      <c r="D119" s="218" t="s">
        <v>830</v>
      </c>
      <c r="E119" s="64"/>
      <c r="F119" s="274" t="s">
        <v>3172</v>
      </c>
      <c r="G119" s="64"/>
      <c r="H119" s="64"/>
      <c r="I119" s="175"/>
      <c r="J119" s="64"/>
      <c r="K119" s="64"/>
      <c r="L119" s="62"/>
      <c r="M119" s="220"/>
      <c r="N119" s="43"/>
      <c r="O119" s="43"/>
      <c r="P119" s="43"/>
      <c r="Q119" s="43"/>
      <c r="R119" s="43"/>
      <c r="S119" s="43"/>
      <c r="T119" s="79"/>
      <c r="AT119" s="25" t="s">
        <v>830</v>
      </c>
      <c r="AU119" s="25" t="s">
        <v>79</v>
      </c>
    </row>
    <row r="120" spans="2:63" s="11" customFormat="1" ht="29.85" customHeight="1">
      <c r="B120" s="190"/>
      <c r="C120" s="191"/>
      <c r="D120" s="192" t="s">
        <v>69</v>
      </c>
      <c r="E120" s="204" t="s">
        <v>355</v>
      </c>
      <c r="F120" s="204" t="s">
        <v>651</v>
      </c>
      <c r="G120" s="191"/>
      <c r="H120" s="191"/>
      <c r="I120" s="194"/>
      <c r="J120" s="205">
        <f>BK120</f>
        <v>0</v>
      </c>
      <c r="K120" s="191"/>
      <c r="L120" s="196"/>
      <c r="M120" s="197"/>
      <c r="N120" s="198"/>
      <c r="O120" s="198"/>
      <c r="P120" s="199">
        <f>SUM(P121:P123)</f>
        <v>0</v>
      </c>
      <c r="Q120" s="198"/>
      <c r="R120" s="199">
        <f>SUM(R121:R123)</f>
        <v>2.801425</v>
      </c>
      <c r="S120" s="198"/>
      <c r="T120" s="200">
        <f>SUM(T121:T123)</f>
        <v>0</v>
      </c>
      <c r="AR120" s="201" t="s">
        <v>77</v>
      </c>
      <c r="AT120" s="202" t="s">
        <v>69</v>
      </c>
      <c r="AU120" s="202" t="s">
        <v>77</v>
      </c>
      <c r="AY120" s="201" t="s">
        <v>314</v>
      </c>
      <c r="BK120" s="203">
        <f>SUM(BK121:BK123)</f>
        <v>0</v>
      </c>
    </row>
    <row r="121" spans="2:65" s="1" customFormat="1" ht="23.1" customHeight="1">
      <c r="B121" s="42"/>
      <c r="C121" s="206" t="s">
        <v>376</v>
      </c>
      <c r="D121" s="206" t="s">
        <v>316</v>
      </c>
      <c r="E121" s="207" t="s">
        <v>3173</v>
      </c>
      <c r="F121" s="208" t="s">
        <v>3174</v>
      </c>
      <c r="G121" s="209" t="s">
        <v>349</v>
      </c>
      <c r="H121" s="210">
        <v>15.25</v>
      </c>
      <c r="I121" s="211"/>
      <c r="J121" s="212">
        <f>ROUND(I121*H121,2)</f>
        <v>0</v>
      </c>
      <c r="K121" s="208" t="s">
        <v>21</v>
      </c>
      <c r="L121" s="62"/>
      <c r="M121" s="213" t="s">
        <v>21</v>
      </c>
      <c r="N121" s="214" t="s">
        <v>41</v>
      </c>
      <c r="O121" s="43"/>
      <c r="P121" s="215">
        <f>O121*H121</f>
        <v>0</v>
      </c>
      <c r="Q121" s="215">
        <v>0.1837</v>
      </c>
      <c r="R121" s="215">
        <f>Q121*H121</f>
        <v>2.801425</v>
      </c>
      <c r="S121" s="215">
        <v>0</v>
      </c>
      <c r="T121" s="216">
        <f>S121*H121</f>
        <v>0</v>
      </c>
      <c r="AR121" s="25" t="s">
        <v>321</v>
      </c>
      <c r="AT121" s="25" t="s">
        <v>316</v>
      </c>
      <c r="AU121" s="25" t="s">
        <v>79</v>
      </c>
      <c r="AY121" s="25" t="s">
        <v>314</v>
      </c>
      <c r="BE121" s="217">
        <f>IF(N121="základní",J121,0)</f>
        <v>0</v>
      </c>
      <c r="BF121" s="217">
        <f>IF(N121="snížená",J121,0)</f>
        <v>0</v>
      </c>
      <c r="BG121" s="217">
        <f>IF(N121="zákl. přenesená",J121,0)</f>
        <v>0</v>
      </c>
      <c r="BH121" s="217">
        <f>IF(N121="sníž. přenesená",J121,0)</f>
        <v>0</v>
      </c>
      <c r="BI121" s="217">
        <f>IF(N121="nulová",J121,0)</f>
        <v>0</v>
      </c>
      <c r="BJ121" s="25" t="s">
        <v>77</v>
      </c>
      <c r="BK121" s="217">
        <f>ROUND(I121*H121,2)</f>
        <v>0</v>
      </c>
      <c r="BL121" s="25" t="s">
        <v>321</v>
      </c>
      <c r="BM121" s="25" t="s">
        <v>3175</v>
      </c>
    </row>
    <row r="122" spans="2:47" s="1" customFormat="1" ht="13.5">
      <c r="B122" s="42"/>
      <c r="C122" s="64"/>
      <c r="D122" s="218" t="s">
        <v>323</v>
      </c>
      <c r="E122" s="64"/>
      <c r="F122" s="219" t="s">
        <v>3174</v>
      </c>
      <c r="G122" s="64"/>
      <c r="H122" s="64"/>
      <c r="I122" s="175"/>
      <c r="J122" s="64"/>
      <c r="K122" s="64"/>
      <c r="L122" s="62"/>
      <c r="M122" s="220"/>
      <c r="N122" s="43"/>
      <c r="O122" s="43"/>
      <c r="P122" s="43"/>
      <c r="Q122" s="43"/>
      <c r="R122" s="43"/>
      <c r="S122" s="43"/>
      <c r="T122" s="79"/>
      <c r="AT122" s="25" t="s">
        <v>323</v>
      </c>
      <c r="AU122" s="25" t="s">
        <v>79</v>
      </c>
    </row>
    <row r="123" spans="2:51" s="12" customFormat="1" ht="13.5">
      <c r="B123" s="221"/>
      <c r="C123" s="222"/>
      <c r="D123" s="218" t="s">
        <v>325</v>
      </c>
      <c r="E123" s="223" t="s">
        <v>21</v>
      </c>
      <c r="F123" s="224" t="s">
        <v>3176</v>
      </c>
      <c r="G123" s="222"/>
      <c r="H123" s="225">
        <v>15.25</v>
      </c>
      <c r="I123" s="226"/>
      <c r="J123" s="222"/>
      <c r="K123" s="222"/>
      <c r="L123" s="227"/>
      <c r="M123" s="228"/>
      <c r="N123" s="229"/>
      <c r="O123" s="229"/>
      <c r="P123" s="229"/>
      <c r="Q123" s="229"/>
      <c r="R123" s="229"/>
      <c r="S123" s="229"/>
      <c r="T123" s="230"/>
      <c r="AT123" s="231" t="s">
        <v>325</v>
      </c>
      <c r="AU123" s="231" t="s">
        <v>79</v>
      </c>
      <c r="AV123" s="12" t="s">
        <v>79</v>
      </c>
      <c r="AW123" s="12" t="s">
        <v>34</v>
      </c>
      <c r="AX123" s="12" t="s">
        <v>77</v>
      </c>
      <c r="AY123" s="231" t="s">
        <v>314</v>
      </c>
    </row>
    <row r="124" spans="2:63" s="11" customFormat="1" ht="29.85" customHeight="1">
      <c r="B124" s="190"/>
      <c r="C124" s="191"/>
      <c r="D124" s="192" t="s">
        <v>69</v>
      </c>
      <c r="E124" s="204" t="s">
        <v>370</v>
      </c>
      <c r="F124" s="204" t="s">
        <v>805</v>
      </c>
      <c r="G124" s="191"/>
      <c r="H124" s="191"/>
      <c r="I124" s="194"/>
      <c r="J124" s="205">
        <f>BK124</f>
        <v>0</v>
      </c>
      <c r="K124" s="191"/>
      <c r="L124" s="196"/>
      <c r="M124" s="197"/>
      <c r="N124" s="198"/>
      <c r="O124" s="198"/>
      <c r="P124" s="199">
        <f>SUM(P125:P128)</f>
        <v>0</v>
      </c>
      <c r="Q124" s="198"/>
      <c r="R124" s="199">
        <f>SUM(R125:R128)</f>
        <v>0.11172</v>
      </c>
      <c r="S124" s="198"/>
      <c r="T124" s="200">
        <f>SUM(T125:T128)</f>
        <v>0</v>
      </c>
      <c r="AR124" s="201" t="s">
        <v>77</v>
      </c>
      <c r="AT124" s="202" t="s">
        <v>69</v>
      </c>
      <c r="AU124" s="202" t="s">
        <v>77</v>
      </c>
      <c r="AY124" s="201" t="s">
        <v>314</v>
      </c>
      <c r="BK124" s="203">
        <f>SUM(BK125:BK128)</f>
        <v>0</v>
      </c>
    </row>
    <row r="125" spans="2:65" s="1" customFormat="1" ht="14.45" customHeight="1">
      <c r="B125" s="42"/>
      <c r="C125" s="206" t="s">
        <v>382</v>
      </c>
      <c r="D125" s="206" t="s">
        <v>316</v>
      </c>
      <c r="E125" s="207" t="s">
        <v>3177</v>
      </c>
      <c r="F125" s="208" t="s">
        <v>3178</v>
      </c>
      <c r="G125" s="209" t="s">
        <v>490</v>
      </c>
      <c r="H125" s="210">
        <v>2</v>
      </c>
      <c r="I125" s="211"/>
      <c r="J125" s="212">
        <f>ROUND(I125*H125,2)</f>
        <v>0</v>
      </c>
      <c r="K125" s="208" t="s">
        <v>21</v>
      </c>
      <c r="L125" s="62"/>
      <c r="M125" s="213" t="s">
        <v>21</v>
      </c>
      <c r="N125" s="214" t="s">
        <v>41</v>
      </c>
      <c r="O125" s="43"/>
      <c r="P125" s="215">
        <f>O125*H125</f>
        <v>0</v>
      </c>
      <c r="Q125" s="215">
        <v>0.04586</v>
      </c>
      <c r="R125" s="215">
        <f>Q125*H125</f>
        <v>0.09172</v>
      </c>
      <c r="S125" s="215">
        <v>0</v>
      </c>
      <c r="T125" s="216">
        <f>S125*H125</f>
        <v>0</v>
      </c>
      <c r="AR125" s="25" t="s">
        <v>321</v>
      </c>
      <c r="AT125" s="25" t="s">
        <v>316</v>
      </c>
      <c r="AU125" s="25" t="s">
        <v>79</v>
      </c>
      <c r="AY125" s="25" t="s">
        <v>314</v>
      </c>
      <c r="BE125" s="217">
        <f>IF(N125="základní",J125,0)</f>
        <v>0</v>
      </c>
      <c r="BF125" s="217">
        <f>IF(N125="snížená",J125,0)</f>
        <v>0</v>
      </c>
      <c r="BG125" s="217">
        <f>IF(N125="zákl. přenesená",J125,0)</f>
        <v>0</v>
      </c>
      <c r="BH125" s="217">
        <f>IF(N125="sníž. přenesená",J125,0)</f>
        <v>0</v>
      </c>
      <c r="BI125" s="217">
        <f>IF(N125="nulová",J125,0)</f>
        <v>0</v>
      </c>
      <c r="BJ125" s="25" t="s">
        <v>77</v>
      </c>
      <c r="BK125" s="217">
        <f>ROUND(I125*H125,2)</f>
        <v>0</v>
      </c>
      <c r="BL125" s="25" t="s">
        <v>321</v>
      </c>
      <c r="BM125" s="25" t="s">
        <v>3179</v>
      </c>
    </row>
    <row r="126" spans="2:47" s="1" customFormat="1" ht="13.5">
      <c r="B126" s="42"/>
      <c r="C126" s="64"/>
      <c r="D126" s="218" t="s">
        <v>323</v>
      </c>
      <c r="E126" s="64"/>
      <c r="F126" s="219" t="s">
        <v>3178</v>
      </c>
      <c r="G126" s="64"/>
      <c r="H126" s="64"/>
      <c r="I126" s="175"/>
      <c r="J126" s="64"/>
      <c r="K126" s="64"/>
      <c r="L126" s="62"/>
      <c r="M126" s="220"/>
      <c r="N126" s="43"/>
      <c r="O126" s="43"/>
      <c r="P126" s="43"/>
      <c r="Q126" s="43"/>
      <c r="R126" s="43"/>
      <c r="S126" s="43"/>
      <c r="T126" s="79"/>
      <c r="AT126" s="25" t="s">
        <v>323</v>
      </c>
      <c r="AU126" s="25" t="s">
        <v>79</v>
      </c>
    </row>
    <row r="127" spans="2:65" s="1" customFormat="1" ht="14.45" customHeight="1">
      <c r="B127" s="42"/>
      <c r="C127" s="243" t="s">
        <v>387</v>
      </c>
      <c r="D127" s="243" t="s">
        <v>427</v>
      </c>
      <c r="E127" s="244" t="s">
        <v>3180</v>
      </c>
      <c r="F127" s="245" t="s">
        <v>3181</v>
      </c>
      <c r="G127" s="246" t="s">
        <v>490</v>
      </c>
      <c r="H127" s="247">
        <v>2</v>
      </c>
      <c r="I127" s="248"/>
      <c r="J127" s="249">
        <f>ROUND(I127*H127,2)</f>
        <v>0</v>
      </c>
      <c r="K127" s="245" t="s">
        <v>21</v>
      </c>
      <c r="L127" s="250"/>
      <c r="M127" s="251" t="s">
        <v>21</v>
      </c>
      <c r="N127" s="252" t="s">
        <v>41</v>
      </c>
      <c r="O127" s="43"/>
      <c r="P127" s="215">
        <f>O127*H127</f>
        <v>0</v>
      </c>
      <c r="Q127" s="215">
        <v>0.01</v>
      </c>
      <c r="R127" s="215">
        <f>Q127*H127</f>
        <v>0.02</v>
      </c>
      <c r="S127" s="215">
        <v>0</v>
      </c>
      <c r="T127" s="216">
        <f>S127*H127</f>
        <v>0</v>
      </c>
      <c r="AR127" s="25" t="s">
        <v>365</v>
      </c>
      <c r="AT127" s="25" t="s">
        <v>427</v>
      </c>
      <c r="AU127" s="25" t="s">
        <v>79</v>
      </c>
      <c r="AY127" s="25" t="s">
        <v>314</v>
      </c>
      <c r="BE127" s="217">
        <f>IF(N127="základní",J127,0)</f>
        <v>0</v>
      </c>
      <c r="BF127" s="217">
        <f>IF(N127="snížená",J127,0)</f>
        <v>0</v>
      </c>
      <c r="BG127" s="217">
        <f>IF(N127="zákl. přenesená",J127,0)</f>
        <v>0</v>
      </c>
      <c r="BH127" s="217">
        <f>IF(N127="sníž. přenesená",J127,0)</f>
        <v>0</v>
      </c>
      <c r="BI127" s="217">
        <f>IF(N127="nulová",J127,0)</f>
        <v>0</v>
      </c>
      <c r="BJ127" s="25" t="s">
        <v>77</v>
      </c>
      <c r="BK127" s="217">
        <f>ROUND(I127*H127,2)</f>
        <v>0</v>
      </c>
      <c r="BL127" s="25" t="s">
        <v>321</v>
      </c>
      <c r="BM127" s="25" t="s">
        <v>3182</v>
      </c>
    </row>
    <row r="128" spans="2:47" s="1" customFormat="1" ht="13.5">
      <c r="B128" s="42"/>
      <c r="C128" s="64"/>
      <c r="D128" s="218" t="s">
        <v>323</v>
      </c>
      <c r="E128" s="64"/>
      <c r="F128" s="219" t="s">
        <v>3183</v>
      </c>
      <c r="G128" s="64"/>
      <c r="H128" s="64"/>
      <c r="I128" s="175"/>
      <c r="J128" s="64"/>
      <c r="K128" s="64"/>
      <c r="L128" s="62"/>
      <c r="M128" s="220"/>
      <c r="N128" s="43"/>
      <c r="O128" s="43"/>
      <c r="P128" s="43"/>
      <c r="Q128" s="43"/>
      <c r="R128" s="43"/>
      <c r="S128" s="43"/>
      <c r="T128" s="79"/>
      <c r="AT128" s="25" t="s">
        <v>323</v>
      </c>
      <c r="AU128" s="25" t="s">
        <v>79</v>
      </c>
    </row>
    <row r="129" spans="2:63" s="11" customFormat="1" ht="29.85" customHeight="1">
      <c r="B129" s="190"/>
      <c r="C129" s="191"/>
      <c r="D129" s="192" t="s">
        <v>69</v>
      </c>
      <c r="E129" s="204" t="s">
        <v>863</v>
      </c>
      <c r="F129" s="204" t="s">
        <v>864</v>
      </c>
      <c r="G129" s="191"/>
      <c r="H129" s="191"/>
      <c r="I129" s="194"/>
      <c r="J129" s="205">
        <f>BK129</f>
        <v>0</v>
      </c>
      <c r="K129" s="191"/>
      <c r="L129" s="196"/>
      <c r="M129" s="197"/>
      <c r="N129" s="198"/>
      <c r="O129" s="198"/>
      <c r="P129" s="199">
        <f>SUM(P130:P131)</f>
        <v>0</v>
      </c>
      <c r="Q129" s="198"/>
      <c r="R129" s="199">
        <f>SUM(R130:R131)</f>
        <v>0</v>
      </c>
      <c r="S129" s="198"/>
      <c r="T129" s="200">
        <f>SUM(T130:T131)</f>
        <v>0</v>
      </c>
      <c r="AR129" s="201" t="s">
        <v>77</v>
      </c>
      <c r="AT129" s="202" t="s">
        <v>69</v>
      </c>
      <c r="AU129" s="202" t="s">
        <v>77</v>
      </c>
      <c r="AY129" s="201" t="s">
        <v>314</v>
      </c>
      <c r="BK129" s="203">
        <f>SUM(BK130:BK131)</f>
        <v>0</v>
      </c>
    </row>
    <row r="130" spans="2:65" s="1" customFormat="1" ht="14.45" customHeight="1">
      <c r="B130" s="42"/>
      <c r="C130" s="206" t="s">
        <v>391</v>
      </c>
      <c r="D130" s="206" t="s">
        <v>316</v>
      </c>
      <c r="E130" s="207" t="s">
        <v>2725</v>
      </c>
      <c r="F130" s="208" t="s">
        <v>3184</v>
      </c>
      <c r="G130" s="209" t="s">
        <v>394</v>
      </c>
      <c r="H130" s="210">
        <v>9.925</v>
      </c>
      <c r="I130" s="211"/>
      <c r="J130" s="212">
        <f>ROUND(I130*H130,2)</f>
        <v>0</v>
      </c>
      <c r="K130" s="208" t="s">
        <v>320</v>
      </c>
      <c r="L130" s="62"/>
      <c r="M130" s="213" t="s">
        <v>21</v>
      </c>
      <c r="N130" s="214" t="s">
        <v>41</v>
      </c>
      <c r="O130" s="43"/>
      <c r="P130" s="215">
        <f>O130*H130</f>
        <v>0</v>
      </c>
      <c r="Q130" s="215">
        <v>0</v>
      </c>
      <c r="R130" s="215">
        <f>Q130*H130</f>
        <v>0</v>
      </c>
      <c r="S130" s="215">
        <v>0</v>
      </c>
      <c r="T130" s="216">
        <f>S130*H130</f>
        <v>0</v>
      </c>
      <c r="AR130" s="25" t="s">
        <v>321</v>
      </c>
      <c r="AT130" s="25" t="s">
        <v>316</v>
      </c>
      <c r="AU130" s="25" t="s">
        <v>79</v>
      </c>
      <c r="AY130" s="25" t="s">
        <v>314</v>
      </c>
      <c r="BE130" s="217">
        <f>IF(N130="základní",J130,0)</f>
        <v>0</v>
      </c>
      <c r="BF130" s="217">
        <f>IF(N130="snížená",J130,0)</f>
        <v>0</v>
      </c>
      <c r="BG130" s="217">
        <f>IF(N130="zákl. přenesená",J130,0)</f>
        <v>0</v>
      </c>
      <c r="BH130" s="217">
        <f>IF(N130="sníž. přenesená",J130,0)</f>
        <v>0</v>
      </c>
      <c r="BI130" s="217">
        <f>IF(N130="nulová",J130,0)</f>
        <v>0</v>
      </c>
      <c r="BJ130" s="25" t="s">
        <v>77</v>
      </c>
      <c r="BK130" s="217">
        <f>ROUND(I130*H130,2)</f>
        <v>0</v>
      </c>
      <c r="BL130" s="25" t="s">
        <v>321</v>
      </c>
      <c r="BM130" s="25" t="s">
        <v>3185</v>
      </c>
    </row>
    <row r="131" spans="2:47" s="1" customFormat="1" ht="13.5">
      <c r="B131" s="42"/>
      <c r="C131" s="64"/>
      <c r="D131" s="218" t="s">
        <v>323</v>
      </c>
      <c r="E131" s="64"/>
      <c r="F131" s="219" t="s">
        <v>3184</v>
      </c>
      <c r="G131" s="64"/>
      <c r="H131" s="64"/>
      <c r="I131" s="175"/>
      <c r="J131" s="64"/>
      <c r="K131" s="64"/>
      <c r="L131" s="62"/>
      <c r="M131" s="275"/>
      <c r="N131" s="276"/>
      <c r="O131" s="276"/>
      <c r="P131" s="276"/>
      <c r="Q131" s="276"/>
      <c r="R131" s="276"/>
      <c r="S131" s="276"/>
      <c r="T131" s="277"/>
      <c r="AT131" s="25" t="s">
        <v>323</v>
      </c>
      <c r="AU131" s="25" t="s">
        <v>79</v>
      </c>
    </row>
    <row r="132" spans="2:12" s="1" customFormat="1" ht="6.95" customHeight="1">
      <c r="B132" s="57"/>
      <c r="C132" s="58"/>
      <c r="D132" s="58"/>
      <c r="E132" s="58"/>
      <c r="F132" s="58"/>
      <c r="G132" s="58"/>
      <c r="H132" s="58"/>
      <c r="I132" s="151"/>
      <c r="J132" s="58"/>
      <c r="K132" s="58"/>
      <c r="L132" s="62"/>
    </row>
  </sheetData>
  <sheetProtection algorithmName="SHA-512" hashValue="sZiI8MEskkewOxqc49lfulkdQwS3RwTC94Ahp0Q1/XATanSp7k2KJe9caxpt9XD4R+Q4+SWfYRDKzfDG5ROVmA==" saltValue="VY9KO8joods9QFcKoI+wk0VfVuW3A6twD9I1iGGmhdGJhJ1G1OiPBG0JXcOVSs9TbbwVqXTlca9MTUr5f6KJdw==" spinCount="100000" sheet="1" objects="1" scenarios="1" formatColumns="0" formatRows="0" autoFilter="0"/>
  <autoFilter ref="C88:K131"/>
  <mergeCells count="13">
    <mergeCell ref="E81:H81"/>
    <mergeCell ref="G1:H1"/>
    <mergeCell ref="L2:V2"/>
    <mergeCell ref="E49:H49"/>
    <mergeCell ref="E51:H51"/>
    <mergeCell ref="J55:J56"/>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5"/>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2.160156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133</v>
      </c>
      <c r="AZ2" s="126" t="s">
        <v>174</v>
      </c>
      <c r="BA2" s="126" t="s">
        <v>21</v>
      </c>
      <c r="BB2" s="126" t="s">
        <v>21</v>
      </c>
      <c r="BC2" s="126" t="s">
        <v>3186</v>
      </c>
      <c r="BD2" s="126" t="s">
        <v>79</v>
      </c>
    </row>
    <row r="3" spans="2:56" ht="6.95" customHeight="1">
      <c r="B3" s="26"/>
      <c r="C3" s="27"/>
      <c r="D3" s="27"/>
      <c r="E3" s="27"/>
      <c r="F3" s="27"/>
      <c r="G3" s="27"/>
      <c r="H3" s="27"/>
      <c r="I3" s="127"/>
      <c r="J3" s="27"/>
      <c r="K3" s="28"/>
      <c r="AT3" s="25" t="s">
        <v>79</v>
      </c>
      <c r="AZ3" s="126" t="s">
        <v>255</v>
      </c>
      <c r="BA3" s="126" t="s">
        <v>21</v>
      </c>
      <c r="BB3" s="126" t="s">
        <v>21</v>
      </c>
      <c r="BC3" s="126" t="s">
        <v>3187</v>
      </c>
      <c r="BD3" s="126" t="s">
        <v>79</v>
      </c>
    </row>
    <row r="4" spans="2:56" ht="36.95" customHeight="1">
      <c r="B4" s="29"/>
      <c r="C4" s="30"/>
      <c r="D4" s="31" t="s">
        <v>176</v>
      </c>
      <c r="E4" s="30"/>
      <c r="F4" s="30"/>
      <c r="G4" s="30"/>
      <c r="H4" s="30"/>
      <c r="I4" s="128"/>
      <c r="J4" s="30"/>
      <c r="K4" s="32"/>
      <c r="M4" s="33" t="s">
        <v>12</v>
      </c>
      <c r="AT4" s="25" t="s">
        <v>6</v>
      </c>
      <c r="AZ4" s="126" t="s">
        <v>257</v>
      </c>
      <c r="BA4" s="126" t="s">
        <v>21</v>
      </c>
      <c r="BB4" s="126" t="s">
        <v>21</v>
      </c>
      <c r="BC4" s="126" t="s">
        <v>3188</v>
      </c>
      <c r="BD4" s="126" t="s">
        <v>79</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3189</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ROUND(J81,2)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ROUND(SUM(BE81:BE154),2)</f>
        <v>0</v>
      </c>
      <c r="G30" s="43"/>
      <c r="H30" s="43"/>
      <c r="I30" s="143">
        <v>0.21</v>
      </c>
      <c r="J30" s="142">
        <f>ROUND(ROUND((SUM(BE81:BE154)),2)*I30,2)</f>
        <v>0</v>
      </c>
      <c r="K30" s="46"/>
    </row>
    <row r="31" spans="2:11" s="1" customFormat="1" ht="14.45" customHeight="1">
      <c r="B31" s="42"/>
      <c r="C31" s="43"/>
      <c r="D31" s="43"/>
      <c r="E31" s="50" t="s">
        <v>42</v>
      </c>
      <c r="F31" s="142">
        <f>ROUND(SUM(BF81:BF154),2)</f>
        <v>0</v>
      </c>
      <c r="G31" s="43"/>
      <c r="H31" s="43"/>
      <c r="I31" s="143">
        <v>0.15</v>
      </c>
      <c r="J31" s="142">
        <f>ROUND(ROUND((SUM(BF81:BF154)),2)*I31,2)</f>
        <v>0</v>
      </c>
      <c r="K31" s="46"/>
    </row>
    <row r="32" spans="2:11" s="1" customFormat="1" ht="14.45" customHeight="1" hidden="1">
      <c r="B32" s="42"/>
      <c r="C32" s="43"/>
      <c r="D32" s="43"/>
      <c r="E32" s="50" t="s">
        <v>43</v>
      </c>
      <c r="F32" s="142">
        <f>ROUND(SUM(BG81:BG154),2)</f>
        <v>0</v>
      </c>
      <c r="G32" s="43"/>
      <c r="H32" s="43"/>
      <c r="I32" s="143">
        <v>0.21</v>
      </c>
      <c r="J32" s="142">
        <v>0</v>
      </c>
      <c r="K32" s="46"/>
    </row>
    <row r="33" spans="2:11" s="1" customFormat="1" ht="14.45" customHeight="1" hidden="1">
      <c r="B33" s="42"/>
      <c r="C33" s="43"/>
      <c r="D33" s="43"/>
      <c r="E33" s="50" t="s">
        <v>44</v>
      </c>
      <c r="F33" s="142">
        <f>ROUND(SUM(BH81:BH154),2)</f>
        <v>0</v>
      </c>
      <c r="G33" s="43"/>
      <c r="H33" s="43"/>
      <c r="I33" s="143">
        <v>0.15</v>
      </c>
      <c r="J33" s="142">
        <v>0</v>
      </c>
      <c r="K33" s="46"/>
    </row>
    <row r="34" spans="2:11" s="1" customFormat="1" ht="14.45" customHeight="1" hidden="1">
      <c r="B34" s="42"/>
      <c r="C34" s="43"/>
      <c r="D34" s="43"/>
      <c r="E34" s="50" t="s">
        <v>45</v>
      </c>
      <c r="F34" s="142">
        <f>ROUND(SUM(BI81:BI154),2)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so10 - SO 10 – PŘÍPRAVA ÚZEMÍ</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J81</f>
        <v>0</v>
      </c>
      <c r="K56" s="46"/>
      <c r="AU56" s="25" t="s">
        <v>273</v>
      </c>
    </row>
    <row r="57" spans="2:11" s="8" customFormat="1" ht="24.95" customHeight="1">
      <c r="B57" s="161"/>
      <c r="C57" s="162"/>
      <c r="D57" s="163" t="s">
        <v>274</v>
      </c>
      <c r="E57" s="164"/>
      <c r="F57" s="164"/>
      <c r="G57" s="164"/>
      <c r="H57" s="164"/>
      <c r="I57" s="165"/>
      <c r="J57" s="166">
        <f>J82</f>
        <v>0</v>
      </c>
      <c r="K57" s="167"/>
    </row>
    <row r="58" spans="2:11" s="9" customFormat="1" ht="19.9" customHeight="1">
      <c r="B58" s="168"/>
      <c r="C58" s="169"/>
      <c r="D58" s="170" t="s">
        <v>275</v>
      </c>
      <c r="E58" s="171"/>
      <c r="F58" s="171"/>
      <c r="G58" s="171"/>
      <c r="H58" s="171"/>
      <c r="I58" s="172"/>
      <c r="J58" s="173">
        <f>J83</f>
        <v>0</v>
      </c>
      <c r="K58" s="174"/>
    </row>
    <row r="59" spans="2:11" s="9" customFormat="1" ht="19.9" customHeight="1">
      <c r="B59" s="168"/>
      <c r="C59" s="169"/>
      <c r="D59" s="170" t="s">
        <v>278</v>
      </c>
      <c r="E59" s="171"/>
      <c r="F59" s="171"/>
      <c r="G59" s="171"/>
      <c r="H59" s="171"/>
      <c r="I59" s="172"/>
      <c r="J59" s="173">
        <f>J121</f>
        <v>0</v>
      </c>
      <c r="K59" s="174"/>
    </row>
    <row r="60" spans="2:11" s="9" customFormat="1" ht="19.9" customHeight="1">
      <c r="B60" s="168"/>
      <c r="C60" s="169"/>
      <c r="D60" s="170" t="s">
        <v>281</v>
      </c>
      <c r="E60" s="171"/>
      <c r="F60" s="171"/>
      <c r="G60" s="171"/>
      <c r="H60" s="171"/>
      <c r="I60" s="172"/>
      <c r="J60" s="173">
        <f>J125</f>
        <v>0</v>
      </c>
      <c r="K60" s="174"/>
    </row>
    <row r="61" spans="2:11" s="9" customFormat="1" ht="19.9" customHeight="1">
      <c r="B61" s="168"/>
      <c r="C61" s="169"/>
      <c r="D61" s="170" t="s">
        <v>2043</v>
      </c>
      <c r="E61" s="171"/>
      <c r="F61" s="171"/>
      <c r="G61" s="171"/>
      <c r="H61" s="171"/>
      <c r="I61" s="172"/>
      <c r="J61" s="173">
        <f>J145</f>
        <v>0</v>
      </c>
      <c r="K61" s="174"/>
    </row>
    <row r="62" spans="2:11" s="1" customFormat="1" ht="21.75" customHeight="1">
      <c r="B62" s="42"/>
      <c r="C62" s="43"/>
      <c r="D62" s="43"/>
      <c r="E62" s="43"/>
      <c r="F62" s="43"/>
      <c r="G62" s="43"/>
      <c r="H62" s="43"/>
      <c r="I62" s="129"/>
      <c r="J62" s="43"/>
      <c r="K62" s="46"/>
    </row>
    <row r="63" spans="2:11" s="1" customFormat="1" ht="6.95" customHeight="1">
      <c r="B63" s="57"/>
      <c r="C63" s="58"/>
      <c r="D63" s="58"/>
      <c r="E63" s="58"/>
      <c r="F63" s="58"/>
      <c r="G63" s="58"/>
      <c r="H63" s="58"/>
      <c r="I63" s="151"/>
      <c r="J63" s="58"/>
      <c r="K63" s="59"/>
    </row>
    <row r="67" spans="2:12" s="1" customFormat="1" ht="6.95" customHeight="1">
      <c r="B67" s="60"/>
      <c r="C67" s="61"/>
      <c r="D67" s="61"/>
      <c r="E67" s="61"/>
      <c r="F67" s="61"/>
      <c r="G67" s="61"/>
      <c r="H67" s="61"/>
      <c r="I67" s="154"/>
      <c r="J67" s="61"/>
      <c r="K67" s="61"/>
      <c r="L67" s="62"/>
    </row>
    <row r="68" spans="2:12" s="1" customFormat="1" ht="36.95" customHeight="1">
      <c r="B68" s="42"/>
      <c r="C68" s="63" t="s">
        <v>298</v>
      </c>
      <c r="D68" s="64"/>
      <c r="E68" s="64"/>
      <c r="F68" s="64"/>
      <c r="G68" s="64"/>
      <c r="H68" s="64"/>
      <c r="I68" s="175"/>
      <c r="J68" s="64"/>
      <c r="K68" s="64"/>
      <c r="L68" s="62"/>
    </row>
    <row r="69" spans="2:12" s="1" customFormat="1" ht="6.95" customHeight="1">
      <c r="B69" s="42"/>
      <c r="C69" s="64"/>
      <c r="D69" s="64"/>
      <c r="E69" s="64"/>
      <c r="F69" s="64"/>
      <c r="G69" s="64"/>
      <c r="H69" s="64"/>
      <c r="I69" s="175"/>
      <c r="J69" s="64"/>
      <c r="K69" s="64"/>
      <c r="L69" s="62"/>
    </row>
    <row r="70" spans="2:12" s="1" customFormat="1" ht="14.45" customHeight="1">
      <c r="B70" s="42"/>
      <c r="C70" s="66" t="s">
        <v>18</v>
      </c>
      <c r="D70" s="64"/>
      <c r="E70" s="64"/>
      <c r="F70" s="64"/>
      <c r="G70" s="64"/>
      <c r="H70" s="64"/>
      <c r="I70" s="175"/>
      <c r="J70" s="64"/>
      <c r="K70" s="64"/>
      <c r="L70" s="62"/>
    </row>
    <row r="71" spans="2:12" s="1" customFormat="1" ht="14.45" customHeight="1">
      <c r="B71" s="42"/>
      <c r="C71" s="64"/>
      <c r="D71" s="64"/>
      <c r="E71" s="408" t="str">
        <f>E7</f>
        <v>Venkovní areál plavecké haly Klíše -Stavební úpravy</v>
      </c>
      <c r="F71" s="409"/>
      <c r="G71" s="409"/>
      <c r="H71" s="409"/>
      <c r="I71" s="175"/>
      <c r="J71" s="64"/>
      <c r="K71" s="64"/>
      <c r="L71" s="62"/>
    </row>
    <row r="72" spans="2:12" s="1" customFormat="1" ht="14.45" customHeight="1">
      <c r="B72" s="42"/>
      <c r="C72" s="66" t="s">
        <v>185</v>
      </c>
      <c r="D72" s="64"/>
      <c r="E72" s="64"/>
      <c r="F72" s="64"/>
      <c r="G72" s="64"/>
      <c r="H72" s="64"/>
      <c r="I72" s="175"/>
      <c r="J72" s="64"/>
      <c r="K72" s="64"/>
      <c r="L72" s="62"/>
    </row>
    <row r="73" spans="2:12" s="1" customFormat="1" ht="15" customHeight="1">
      <c r="B73" s="42"/>
      <c r="C73" s="64"/>
      <c r="D73" s="64"/>
      <c r="E73" s="374" t="str">
        <f>E9</f>
        <v>so10 - SO 10 – PŘÍPRAVA ÚZEMÍ</v>
      </c>
      <c r="F73" s="402"/>
      <c r="G73" s="402"/>
      <c r="H73" s="402"/>
      <c r="I73" s="175"/>
      <c r="J73" s="64"/>
      <c r="K73" s="64"/>
      <c r="L73" s="62"/>
    </row>
    <row r="74" spans="2:12" s="1" customFormat="1" ht="6.95" customHeight="1">
      <c r="B74" s="42"/>
      <c r="C74" s="64"/>
      <c r="D74" s="64"/>
      <c r="E74" s="64"/>
      <c r="F74" s="64"/>
      <c r="G74" s="64"/>
      <c r="H74" s="64"/>
      <c r="I74" s="175"/>
      <c r="J74" s="64"/>
      <c r="K74" s="64"/>
      <c r="L74" s="62"/>
    </row>
    <row r="75" spans="2:12" s="1" customFormat="1" ht="18" customHeight="1">
      <c r="B75" s="42"/>
      <c r="C75" s="66" t="s">
        <v>23</v>
      </c>
      <c r="D75" s="64"/>
      <c r="E75" s="64"/>
      <c r="F75" s="178" t="str">
        <f>F12</f>
        <v>Ústí nad Labem</v>
      </c>
      <c r="G75" s="64"/>
      <c r="H75" s="64"/>
      <c r="I75" s="179" t="s">
        <v>25</v>
      </c>
      <c r="J75" s="74" t="str">
        <f>IF(J12="","",J12)</f>
        <v>24. 1. 2018</v>
      </c>
      <c r="K75" s="64"/>
      <c r="L75" s="62"/>
    </row>
    <row r="76" spans="2:12" s="1" customFormat="1" ht="6.95" customHeight="1">
      <c r="B76" s="42"/>
      <c r="C76" s="64"/>
      <c r="D76" s="64"/>
      <c r="E76" s="64"/>
      <c r="F76" s="64"/>
      <c r="G76" s="64"/>
      <c r="H76" s="64"/>
      <c r="I76" s="175"/>
      <c r="J76" s="64"/>
      <c r="K76" s="64"/>
      <c r="L76" s="62"/>
    </row>
    <row r="77" spans="2:12" s="1" customFormat="1" ht="15">
      <c r="B77" s="42"/>
      <c r="C77" s="66" t="s">
        <v>27</v>
      </c>
      <c r="D77" s="64"/>
      <c r="E77" s="64"/>
      <c r="F77" s="178" t="str">
        <f>E15</f>
        <v xml:space="preserve"> </v>
      </c>
      <c r="G77" s="64"/>
      <c r="H77" s="64"/>
      <c r="I77" s="179" t="s">
        <v>33</v>
      </c>
      <c r="J77" s="178" t="str">
        <f>E21</f>
        <v xml:space="preserve"> </v>
      </c>
      <c r="K77" s="64"/>
      <c r="L77" s="62"/>
    </row>
    <row r="78" spans="2:12" s="1" customFormat="1" ht="14.45" customHeight="1">
      <c r="B78" s="42"/>
      <c r="C78" s="66" t="s">
        <v>31</v>
      </c>
      <c r="D78" s="64"/>
      <c r="E78" s="64"/>
      <c r="F78" s="178" t="str">
        <f>IF(E18="","",E18)</f>
        <v/>
      </c>
      <c r="G78" s="64"/>
      <c r="H78" s="64"/>
      <c r="I78" s="175"/>
      <c r="J78" s="64"/>
      <c r="K78" s="64"/>
      <c r="L78" s="62"/>
    </row>
    <row r="79" spans="2:12" s="1" customFormat="1" ht="10.35" customHeight="1">
      <c r="B79" s="42"/>
      <c r="C79" s="64"/>
      <c r="D79" s="64"/>
      <c r="E79" s="64"/>
      <c r="F79" s="64"/>
      <c r="G79" s="64"/>
      <c r="H79" s="64"/>
      <c r="I79" s="175"/>
      <c r="J79" s="64"/>
      <c r="K79" s="64"/>
      <c r="L79" s="62"/>
    </row>
    <row r="80" spans="2:20" s="10" customFormat="1" ht="29.25" customHeight="1">
      <c r="B80" s="180"/>
      <c r="C80" s="181" t="s">
        <v>299</v>
      </c>
      <c r="D80" s="182" t="s">
        <v>55</v>
      </c>
      <c r="E80" s="182" t="s">
        <v>51</v>
      </c>
      <c r="F80" s="182" t="s">
        <v>300</v>
      </c>
      <c r="G80" s="182" t="s">
        <v>301</v>
      </c>
      <c r="H80" s="182" t="s">
        <v>302</v>
      </c>
      <c r="I80" s="183" t="s">
        <v>303</v>
      </c>
      <c r="J80" s="182" t="s">
        <v>271</v>
      </c>
      <c r="K80" s="184" t="s">
        <v>304</v>
      </c>
      <c r="L80" s="185"/>
      <c r="M80" s="82" t="s">
        <v>305</v>
      </c>
      <c r="N80" s="83" t="s">
        <v>40</v>
      </c>
      <c r="O80" s="83" t="s">
        <v>306</v>
      </c>
      <c r="P80" s="83" t="s">
        <v>307</v>
      </c>
      <c r="Q80" s="83" t="s">
        <v>308</v>
      </c>
      <c r="R80" s="83" t="s">
        <v>309</v>
      </c>
      <c r="S80" s="83" t="s">
        <v>310</v>
      </c>
      <c r="T80" s="84" t="s">
        <v>311</v>
      </c>
    </row>
    <row r="81" spans="2:63" s="1" customFormat="1" ht="29.25" customHeight="1">
      <c r="B81" s="42"/>
      <c r="C81" s="88" t="s">
        <v>272</v>
      </c>
      <c r="D81" s="64"/>
      <c r="E81" s="64"/>
      <c r="F81" s="64"/>
      <c r="G81" s="64"/>
      <c r="H81" s="64"/>
      <c r="I81" s="175"/>
      <c r="J81" s="186">
        <f>BK81</f>
        <v>0</v>
      </c>
      <c r="K81" s="64"/>
      <c r="L81" s="62"/>
      <c r="M81" s="85"/>
      <c r="N81" s="86"/>
      <c r="O81" s="86"/>
      <c r="P81" s="187">
        <f>P82</f>
        <v>0</v>
      </c>
      <c r="Q81" s="86"/>
      <c r="R81" s="187">
        <f>R82</f>
        <v>0.2989</v>
      </c>
      <c r="S81" s="86"/>
      <c r="T81" s="188">
        <f>T82</f>
        <v>1301.2292</v>
      </c>
      <c r="AT81" s="25" t="s">
        <v>69</v>
      </c>
      <c r="AU81" s="25" t="s">
        <v>273</v>
      </c>
      <c r="BK81" s="189">
        <f>BK82</f>
        <v>0</v>
      </c>
    </row>
    <row r="82" spans="2:63" s="11" customFormat="1" ht="37.35" customHeight="1">
      <c r="B82" s="190"/>
      <c r="C82" s="191"/>
      <c r="D82" s="192" t="s">
        <v>69</v>
      </c>
      <c r="E82" s="193" t="s">
        <v>312</v>
      </c>
      <c r="F82" s="193" t="s">
        <v>313</v>
      </c>
      <c r="G82" s="191"/>
      <c r="H82" s="191"/>
      <c r="I82" s="194"/>
      <c r="J82" s="195">
        <f>BK82</f>
        <v>0</v>
      </c>
      <c r="K82" s="191"/>
      <c r="L82" s="196"/>
      <c r="M82" s="197"/>
      <c r="N82" s="198"/>
      <c r="O82" s="198"/>
      <c r="P82" s="199">
        <f>P83+P121+P125+P145</f>
        <v>0</v>
      </c>
      <c r="Q82" s="198"/>
      <c r="R82" s="199">
        <f>R83+R121+R125+R145</f>
        <v>0.2989</v>
      </c>
      <c r="S82" s="198"/>
      <c r="T82" s="200">
        <f>T83+T121+T125+T145</f>
        <v>1301.2292</v>
      </c>
      <c r="AR82" s="201" t="s">
        <v>77</v>
      </c>
      <c r="AT82" s="202" t="s">
        <v>69</v>
      </c>
      <c r="AU82" s="202" t="s">
        <v>70</v>
      </c>
      <c r="AY82" s="201" t="s">
        <v>314</v>
      </c>
      <c r="BK82" s="203">
        <f>BK83+BK121+BK125+BK145</f>
        <v>0</v>
      </c>
    </row>
    <row r="83" spans="2:63" s="11" customFormat="1" ht="19.9" customHeight="1">
      <c r="B83" s="190"/>
      <c r="C83" s="191"/>
      <c r="D83" s="192" t="s">
        <v>69</v>
      </c>
      <c r="E83" s="204" t="s">
        <v>77</v>
      </c>
      <c r="F83" s="204" t="s">
        <v>315</v>
      </c>
      <c r="G83" s="191"/>
      <c r="H83" s="191"/>
      <c r="I83" s="194"/>
      <c r="J83" s="205">
        <f>BK83</f>
        <v>0</v>
      </c>
      <c r="K83" s="191"/>
      <c r="L83" s="196"/>
      <c r="M83" s="197"/>
      <c r="N83" s="198"/>
      <c r="O83" s="198"/>
      <c r="P83" s="199">
        <f>SUM(P84:P120)</f>
        <v>0</v>
      </c>
      <c r="Q83" s="198"/>
      <c r="R83" s="199">
        <f>SUM(R84:R120)</f>
        <v>0.2989</v>
      </c>
      <c r="S83" s="198"/>
      <c r="T83" s="200">
        <f>SUM(T84:T120)</f>
        <v>831.492</v>
      </c>
      <c r="AR83" s="201" t="s">
        <v>77</v>
      </c>
      <c r="AT83" s="202" t="s">
        <v>69</v>
      </c>
      <c r="AU83" s="202" t="s">
        <v>77</v>
      </c>
      <c r="AY83" s="201" t="s">
        <v>314</v>
      </c>
      <c r="BK83" s="203">
        <f>SUM(BK84:BK120)</f>
        <v>0</v>
      </c>
    </row>
    <row r="84" spans="2:65" s="1" customFormat="1" ht="23.1" customHeight="1">
      <c r="B84" s="42"/>
      <c r="C84" s="206" t="s">
        <v>77</v>
      </c>
      <c r="D84" s="206" t="s">
        <v>316</v>
      </c>
      <c r="E84" s="207" t="s">
        <v>3190</v>
      </c>
      <c r="F84" s="208" t="s">
        <v>3191</v>
      </c>
      <c r="G84" s="209" t="s">
        <v>349</v>
      </c>
      <c r="H84" s="210">
        <v>2278</v>
      </c>
      <c r="I84" s="211"/>
      <c r="J84" s="212">
        <f>ROUND(I84*H84,2)</f>
        <v>0</v>
      </c>
      <c r="K84" s="208" t="s">
        <v>320</v>
      </c>
      <c r="L84" s="62"/>
      <c r="M84" s="213" t="s">
        <v>21</v>
      </c>
      <c r="N84" s="214" t="s">
        <v>41</v>
      </c>
      <c r="O84" s="43"/>
      <c r="P84" s="215">
        <f>O84*H84</f>
        <v>0</v>
      </c>
      <c r="Q84" s="215">
        <v>0</v>
      </c>
      <c r="R84" s="215">
        <f>Q84*H84</f>
        <v>0</v>
      </c>
      <c r="S84" s="215">
        <v>0.255</v>
      </c>
      <c r="T84" s="216">
        <f>S84*H84</f>
        <v>580.89</v>
      </c>
      <c r="AR84" s="25" t="s">
        <v>321</v>
      </c>
      <c r="AT84" s="25" t="s">
        <v>316</v>
      </c>
      <c r="AU84" s="25" t="s">
        <v>79</v>
      </c>
      <c r="AY84" s="25" t="s">
        <v>314</v>
      </c>
      <c r="BE84" s="217">
        <f>IF(N84="základní",J84,0)</f>
        <v>0</v>
      </c>
      <c r="BF84" s="217">
        <f>IF(N84="snížená",J84,0)</f>
        <v>0</v>
      </c>
      <c r="BG84" s="217">
        <f>IF(N84="zákl. přenesená",J84,0)</f>
        <v>0</v>
      </c>
      <c r="BH84" s="217">
        <f>IF(N84="sníž. přenesená",J84,0)</f>
        <v>0</v>
      </c>
      <c r="BI84" s="217">
        <f>IF(N84="nulová",J84,0)</f>
        <v>0</v>
      </c>
      <c r="BJ84" s="25" t="s">
        <v>77</v>
      </c>
      <c r="BK84" s="217">
        <f>ROUND(I84*H84,2)</f>
        <v>0</v>
      </c>
      <c r="BL84" s="25" t="s">
        <v>321</v>
      </c>
      <c r="BM84" s="25" t="s">
        <v>3192</v>
      </c>
    </row>
    <row r="85" spans="2:47" s="1" customFormat="1" ht="67.5">
      <c r="B85" s="42"/>
      <c r="C85" s="64"/>
      <c r="D85" s="218" t="s">
        <v>323</v>
      </c>
      <c r="E85" s="64"/>
      <c r="F85" s="219" t="s">
        <v>3193</v>
      </c>
      <c r="G85" s="64"/>
      <c r="H85" s="64"/>
      <c r="I85" s="175"/>
      <c r="J85" s="64"/>
      <c r="K85" s="64"/>
      <c r="L85" s="62"/>
      <c r="M85" s="220"/>
      <c r="N85" s="43"/>
      <c r="O85" s="43"/>
      <c r="P85" s="43"/>
      <c r="Q85" s="43"/>
      <c r="R85" s="43"/>
      <c r="S85" s="43"/>
      <c r="T85" s="79"/>
      <c r="AT85" s="25" t="s">
        <v>323</v>
      </c>
      <c r="AU85" s="25" t="s">
        <v>79</v>
      </c>
    </row>
    <row r="86" spans="2:65" s="1" customFormat="1" ht="23.1" customHeight="1">
      <c r="B86" s="42"/>
      <c r="C86" s="206" t="s">
        <v>79</v>
      </c>
      <c r="D86" s="206" t="s">
        <v>316</v>
      </c>
      <c r="E86" s="207" t="s">
        <v>3194</v>
      </c>
      <c r="F86" s="208" t="s">
        <v>3195</v>
      </c>
      <c r="G86" s="209" t="s">
        <v>349</v>
      </c>
      <c r="H86" s="210">
        <v>151.488</v>
      </c>
      <c r="I86" s="211"/>
      <c r="J86" s="212">
        <f>ROUND(I86*H86,2)</f>
        <v>0</v>
      </c>
      <c r="K86" s="208" t="s">
        <v>320</v>
      </c>
      <c r="L86" s="62"/>
      <c r="M86" s="213" t="s">
        <v>21</v>
      </c>
      <c r="N86" s="214" t="s">
        <v>41</v>
      </c>
      <c r="O86" s="43"/>
      <c r="P86" s="215">
        <f>O86*H86</f>
        <v>0</v>
      </c>
      <c r="Q86" s="215">
        <v>0</v>
      </c>
      <c r="R86" s="215">
        <f>Q86*H86</f>
        <v>0</v>
      </c>
      <c r="S86" s="215">
        <v>0.625</v>
      </c>
      <c r="T86" s="216">
        <f>S86*H86</f>
        <v>94.68</v>
      </c>
      <c r="AR86" s="25" t="s">
        <v>321</v>
      </c>
      <c r="AT86" s="25" t="s">
        <v>316</v>
      </c>
      <c r="AU86" s="25" t="s">
        <v>79</v>
      </c>
      <c r="AY86" s="25" t="s">
        <v>314</v>
      </c>
      <c r="BE86" s="217">
        <f>IF(N86="základní",J86,0)</f>
        <v>0</v>
      </c>
      <c r="BF86" s="217">
        <f>IF(N86="snížená",J86,0)</f>
        <v>0</v>
      </c>
      <c r="BG86" s="217">
        <f>IF(N86="zákl. přenesená",J86,0)</f>
        <v>0</v>
      </c>
      <c r="BH86" s="217">
        <f>IF(N86="sníž. přenesená",J86,0)</f>
        <v>0</v>
      </c>
      <c r="BI86" s="217">
        <f>IF(N86="nulová",J86,0)</f>
        <v>0</v>
      </c>
      <c r="BJ86" s="25" t="s">
        <v>77</v>
      </c>
      <c r="BK86" s="217">
        <f>ROUND(I86*H86,2)</f>
        <v>0</v>
      </c>
      <c r="BL86" s="25" t="s">
        <v>321</v>
      </c>
      <c r="BM86" s="25" t="s">
        <v>3196</v>
      </c>
    </row>
    <row r="87" spans="2:47" s="1" customFormat="1" ht="40.5">
      <c r="B87" s="42"/>
      <c r="C87" s="64"/>
      <c r="D87" s="218" t="s">
        <v>323</v>
      </c>
      <c r="E87" s="64"/>
      <c r="F87" s="219" t="s">
        <v>3197</v>
      </c>
      <c r="G87" s="64"/>
      <c r="H87" s="64"/>
      <c r="I87" s="175"/>
      <c r="J87" s="64"/>
      <c r="K87" s="64"/>
      <c r="L87" s="62"/>
      <c r="M87" s="220"/>
      <c r="N87" s="43"/>
      <c r="O87" s="43"/>
      <c r="P87" s="43"/>
      <c r="Q87" s="43"/>
      <c r="R87" s="43"/>
      <c r="S87" s="43"/>
      <c r="T87" s="79"/>
      <c r="AT87" s="25" t="s">
        <v>323</v>
      </c>
      <c r="AU87" s="25" t="s">
        <v>79</v>
      </c>
    </row>
    <row r="88" spans="2:51" s="14" customFormat="1" ht="13.5">
      <c r="B88" s="253"/>
      <c r="C88" s="254"/>
      <c r="D88" s="218" t="s">
        <v>325</v>
      </c>
      <c r="E88" s="255" t="s">
        <v>21</v>
      </c>
      <c r="F88" s="256" t="s">
        <v>3198</v>
      </c>
      <c r="G88" s="254"/>
      <c r="H88" s="255" t="s">
        <v>21</v>
      </c>
      <c r="I88" s="257"/>
      <c r="J88" s="254"/>
      <c r="K88" s="254"/>
      <c r="L88" s="258"/>
      <c r="M88" s="259"/>
      <c r="N88" s="260"/>
      <c r="O88" s="260"/>
      <c r="P88" s="260"/>
      <c r="Q88" s="260"/>
      <c r="R88" s="260"/>
      <c r="S88" s="260"/>
      <c r="T88" s="261"/>
      <c r="AT88" s="262" t="s">
        <v>325</v>
      </c>
      <c r="AU88" s="262" t="s">
        <v>79</v>
      </c>
      <c r="AV88" s="14" t="s">
        <v>77</v>
      </c>
      <c r="AW88" s="14" t="s">
        <v>34</v>
      </c>
      <c r="AX88" s="14" t="s">
        <v>70</v>
      </c>
      <c r="AY88" s="262" t="s">
        <v>314</v>
      </c>
    </row>
    <row r="89" spans="2:51" s="12" customFormat="1" ht="13.5">
      <c r="B89" s="221"/>
      <c r="C89" s="222"/>
      <c r="D89" s="218" t="s">
        <v>325</v>
      </c>
      <c r="E89" s="223" t="s">
        <v>21</v>
      </c>
      <c r="F89" s="224" t="s">
        <v>3199</v>
      </c>
      <c r="G89" s="222"/>
      <c r="H89" s="225">
        <v>94.125</v>
      </c>
      <c r="I89" s="226"/>
      <c r="J89" s="222"/>
      <c r="K89" s="222"/>
      <c r="L89" s="227"/>
      <c r="M89" s="228"/>
      <c r="N89" s="229"/>
      <c r="O89" s="229"/>
      <c r="P89" s="229"/>
      <c r="Q89" s="229"/>
      <c r="R89" s="229"/>
      <c r="S89" s="229"/>
      <c r="T89" s="230"/>
      <c r="AT89" s="231" t="s">
        <v>325</v>
      </c>
      <c r="AU89" s="231" t="s">
        <v>79</v>
      </c>
      <c r="AV89" s="12" t="s">
        <v>79</v>
      </c>
      <c r="AW89" s="12" t="s">
        <v>34</v>
      </c>
      <c r="AX89" s="12" t="s">
        <v>70</v>
      </c>
      <c r="AY89" s="231" t="s">
        <v>314</v>
      </c>
    </row>
    <row r="90" spans="2:51" s="12" customFormat="1" ht="13.5">
      <c r="B90" s="221"/>
      <c r="C90" s="222"/>
      <c r="D90" s="218" t="s">
        <v>325</v>
      </c>
      <c r="E90" s="223" t="s">
        <v>21</v>
      </c>
      <c r="F90" s="224" t="s">
        <v>3200</v>
      </c>
      <c r="G90" s="222"/>
      <c r="H90" s="225">
        <v>57.363</v>
      </c>
      <c r="I90" s="226"/>
      <c r="J90" s="222"/>
      <c r="K90" s="222"/>
      <c r="L90" s="227"/>
      <c r="M90" s="228"/>
      <c r="N90" s="229"/>
      <c r="O90" s="229"/>
      <c r="P90" s="229"/>
      <c r="Q90" s="229"/>
      <c r="R90" s="229"/>
      <c r="S90" s="229"/>
      <c r="T90" s="230"/>
      <c r="AT90" s="231" t="s">
        <v>325</v>
      </c>
      <c r="AU90" s="231" t="s">
        <v>79</v>
      </c>
      <c r="AV90" s="12" t="s">
        <v>79</v>
      </c>
      <c r="AW90" s="12" t="s">
        <v>34</v>
      </c>
      <c r="AX90" s="12" t="s">
        <v>70</v>
      </c>
      <c r="AY90" s="231" t="s">
        <v>314</v>
      </c>
    </row>
    <row r="91" spans="2:51" s="13" customFormat="1" ht="13.5">
      <c r="B91" s="232"/>
      <c r="C91" s="233"/>
      <c r="D91" s="218" t="s">
        <v>325</v>
      </c>
      <c r="E91" s="234" t="s">
        <v>21</v>
      </c>
      <c r="F91" s="235" t="s">
        <v>340</v>
      </c>
      <c r="G91" s="233"/>
      <c r="H91" s="236">
        <v>151.488</v>
      </c>
      <c r="I91" s="237"/>
      <c r="J91" s="233"/>
      <c r="K91" s="233"/>
      <c r="L91" s="238"/>
      <c r="M91" s="239"/>
      <c r="N91" s="240"/>
      <c r="O91" s="240"/>
      <c r="P91" s="240"/>
      <c r="Q91" s="240"/>
      <c r="R91" s="240"/>
      <c r="S91" s="240"/>
      <c r="T91" s="241"/>
      <c r="AT91" s="242" t="s">
        <v>325</v>
      </c>
      <c r="AU91" s="242" t="s">
        <v>79</v>
      </c>
      <c r="AV91" s="13" t="s">
        <v>321</v>
      </c>
      <c r="AW91" s="13" t="s">
        <v>34</v>
      </c>
      <c r="AX91" s="13" t="s">
        <v>77</v>
      </c>
      <c r="AY91" s="242" t="s">
        <v>314</v>
      </c>
    </row>
    <row r="92" spans="2:65" s="1" customFormat="1" ht="23.1" customHeight="1">
      <c r="B92" s="42"/>
      <c r="C92" s="206" t="s">
        <v>332</v>
      </c>
      <c r="D92" s="206" t="s">
        <v>316</v>
      </c>
      <c r="E92" s="207" t="s">
        <v>3201</v>
      </c>
      <c r="F92" s="208" t="s">
        <v>3202</v>
      </c>
      <c r="G92" s="209" t="s">
        <v>349</v>
      </c>
      <c r="H92" s="210">
        <v>148</v>
      </c>
      <c r="I92" s="211"/>
      <c r="J92" s="212">
        <f>ROUND(I92*H92,2)</f>
        <v>0</v>
      </c>
      <c r="K92" s="208" t="s">
        <v>320</v>
      </c>
      <c r="L92" s="62"/>
      <c r="M92" s="213" t="s">
        <v>21</v>
      </c>
      <c r="N92" s="214" t="s">
        <v>41</v>
      </c>
      <c r="O92" s="43"/>
      <c r="P92" s="215">
        <f>O92*H92</f>
        <v>0</v>
      </c>
      <c r="Q92" s="215">
        <v>0</v>
      </c>
      <c r="R92" s="215">
        <f>Q92*H92</f>
        <v>0</v>
      </c>
      <c r="S92" s="215">
        <v>0.316</v>
      </c>
      <c r="T92" s="216">
        <f>S92*H92</f>
        <v>46.768</v>
      </c>
      <c r="AR92" s="25" t="s">
        <v>321</v>
      </c>
      <c r="AT92" s="25" t="s">
        <v>316</v>
      </c>
      <c r="AU92" s="25" t="s">
        <v>79</v>
      </c>
      <c r="AY92" s="25" t="s">
        <v>314</v>
      </c>
      <c r="BE92" s="217">
        <f>IF(N92="základní",J92,0)</f>
        <v>0</v>
      </c>
      <c r="BF92" s="217">
        <f>IF(N92="snížená",J92,0)</f>
        <v>0</v>
      </c>
      <c r="BG92" s="217">
        <f>IF(N92="zákl. přenesená",J92,0)</f>
        <v>0</v>
      </c>
      <c r="BH92" s="217">
        <f>IF(N92="sníž. přenesená",J92,0)</f>
        <v>0</v>
      </c>
      <c r="BI92" s="217">
        <f>IF(N92="nulová",J92,0)</f>
        <v>0</v>
      </c>
      <c r="BJ92" s="25" t="s">
        <v>77</v>
      </c>
      <c r="BK92" s="217">
        <f>ROUND(I92*H92,2)</f>
        <v>0</v>
      </c>
      <c r="BL92" s="25" t="s">
        <v>321</v>
      </c>
      <c r="BM92" s="25" t="s">
        <v>3203</v>
      </c>
    </row>
    <row r="93" spans="2:47" s="1" customFormat="1" ht="54">
      <c r="B93" s="42"/>
      <c r="C93" s="64"/>
      <c r="D93" s="218" t="s">
        <v>323</v>
      </c>
      <c r="E93" s="64"/>
      <c r="F93" s="219" t="s">
        <v>3204</v>
      </c>
      <c r="G93" s="64"/>
      <c r="H93" s="64"/>
      <c r="I93" s="175"/>
      <c r="J93" s="64"/>
      <c r="K93" s="64"/>
      <c r="L93" s="62"/>
      <c r="M93" s="220"/>
      <c r="N93" s="43"/>
      <c r="O93" s="43"/>
      <c r="P93" s="43"/>
      <c r="Q93" s="43"/>
      <c r="R93" s="43"/>
      <c r="S93" s="43"/>
      <c r="T93" s="79"/>
      <c r="AT93" s="25" t="s">
        <v>323</v>
      </c>
      <c r="AU93" s="25" t="s">
        <v>79</v>
      </c>
    </row>
    <row r="94" spans="2:65" s="1" customFormat="1" ht="23.1" customHeight="1">
      <c r="B94" s="42"/>
      <c r="C94" s="206" t="s">
        <v>321</v>
      </c>
      <c r="D94" s="206" t="s">
        <v>316</v>
      </c>
      <c r="E94" s="207" t="s">
        <v>3205</v>
      </c>
      <c r="F94" s="208" t="s">
        <v>3206</v>
      </c>
      <c r="G94" s="209" t="s">
        <v>349</v>
      </c>
      <c r="H94" s="210">
        <v>278</v>
      </c>
      <c r="I94" s="211"/>
      <c r="J94" s="212">
        <f>ROUND(I94*H94,2)</f>
        <v>0</v>
      </c>
      <c r="K94" s="208" t="s">
        <v>320</v>
      </c>
      <c r="L94" s="62"/>
      <c r="M94" s="213" t="s">
        <v>21</v>
      </c>
      <c r="N94" s="214" t="s">
        <v>41</v>
      </c>
      <c r="O94" s="43"/>
      <c r="P94" s="215">
        <f>O94*H94</f>
        <v>0</v>
      </c>
      <c r="Q94" s="215">
        <v>0</v>
      </c>
      <c r="R94" s="215">
        <f>Q94*H94</f>
        <v>0</v>
      </c>
      <c r="S94" s="215">
        <v>0.325</v>
      </c>
      <c r="T94" s="216">
        <f>S94*H94</f>
        <v>90.35000000000001</v>
      </c>
      <c r="AR94" s="25" t="s">
        <v>321</v>
      </c>
      <c r="AT94" s="25" t="s">
        <v>316</v>
      </c>
      <c r="AU94" s="25" t="s">
        <v>79</v>
      </c>
      <c r="AY94" s="25" t="s">
        <v>314</v>
      </c>
      <c r="BE94" s="217">
        <f>IF(N94="základní",J94,0)</f>
        <v>0</v>
      </c>
      <c r="BF94" s="217">
        <f>IF(N94="snížená",J94,0)</f>
        <v>0</v>
      </c>
      <c r="BG94" s="217">
        <f>IF(N94="zákl. přenesená",J94,0)</f>
        <v>0</v>
      </c>
      <c r="BH94" s="217">
        <f>IF(N94="sníž. přenesená",J94,0)</f>
        <v>0</v>
      </c>
      <c r="BI94" s="217">
        <f>IF(N94="nulová",J94,0)</f>
        <v>0</v>
      </c>
      <c r="BJ94" s="25" t="s">
        <v>77</v>
      </c>
      <c r="BK94" s="217">
        <f>ROUND(I94*H94,2)</f>
        <v>0</v>
      </c>
      <c r="BL94" s="25" t="s">
        <v>321</v>
      </c>
      <c r="BM94" s="25" t="s">
        <v>3207</v>
      </c>
    </row>
    <row r="95" spans="2:47" s="1" customFormat="1" ht="54">
      <c r="B95" s="42"/>
      <c r="C95" s="64"/>
      <c r="D95" s="218" t="s">
        <v>323</v>
      </c>
      <c r="E95" s="64"/>
      <c r="F95" s="219" t="s">
        <v>3208</v>
      </c>
      <c r="G95" s="64"/>
      <c r="H95" s="64"/>
      <c r="I95" s="175"/>
      <c r="J95" s="64"/>
      <c r="K95" s="64"/>
      <c r="L95" s="62"/>
      <c r="M95" s="220"/>
      <c r="N95" s="43"/>
      <c r="O95" s="43"/>
      <c r="P95" s="43"/>
      <c r="Q95" s="43"/>
      <c r="R95" s="43"/>
      <c r="S95" s="43"/>
      <c r="T95" s="79"/>
      <c r="AT95" s="25" t="s">
        <v>323</v>
      </c>
      <c r="AU95" s="25" t="s">
        <v>79</v>
      </c>
    </row>
    <row r="96" spans="2:65" s="1" customFormat="1" ht="14.45" customHeight="1">
      <c r="B96" s="42"/>
      <c r="C96" s="206" t="s">
        <v>346</v>
      </c>
      <c r="D96" s="206" t="s">
        <v>316</v>
      </c>
      <c r="E96" s="207" t="s">
        <v>3209</v>
      </c>
      <c r="F96" s="208" t="s">
        <v>3210</v>
      </c>
      <c r="G96" s="209" t="s">
        <v>436</v>
      </c>
      <c r="H96" s="210">
        <v>470.1</v>
      </c>
      <c r="I96" s="211"/>
      <c r="J96" s="212">
        <f>ROUND(I96*H96,2)</f>
        <v>0</v>
      </c>
      <c r="K96" s="208" t="s">
        <v>320</v>
      </c>
      <c r="L96" s="62"/>
      <c r="M96" s="213" t="s">
        <v>21</v>
      </c>
      <c r="N96" s="214" t="s">
        <v>41</v>
      </c>
      <c r="O96" s="43"/>
      <c r="P96" s="215">
        <f>O96*H96</f>
        <v>0</v>
      </c>
      <c r="Q96" s="215">
        <v>0</v>
      </c>
      <c r="R96" s="215">
        <f>Q96*H96</f>
        <v>0</v>
      </c>
      <c r="S96" s="215">
        <v>0.04</v>
      </c>
      <c r="T96" s="216">
        <f>S96*H96</f>
        <v>18.804000000000002</v>
      </c>
      <c r="AR96" s="25" t="s">
        <v>321</v>
      </c>
      <c r="AT96" s="25" t="s">
        <v>316</v>
      </c>
      <c r="AU96" s="25" t="s">
        <v>79</v>
      </c>
      <c r="AY96" s="25" t="s">
        <v>314</v>
      </c>
      <c r="BE96" s="217">
        <f>IF(N96="základní",J96,0)</f>
        <v>0</v>
      </c>
      <c r="BF96" s="217">
        <f>IF(N96="snížená",J96,0)</f>
        <v>0</v>
      </c>
      <c r="BG96" s="217">
        <f>IF(N96="zákl. přenesená",J96,0)</f>
        <v>0</v>
      </c>
      <c r="BH96" s="217">
        <f>IF(N96="sníž. přenesená",J96,0)</f>
        <v>0</v>
      </c>
      <c r="BI96" s="217">
        <f>IF(N96="nulová",J96,0)</f>
        <v>0</v>
      </c>
      <c r="BJ96" s="25" t="s">
        <v>77</v>
      </c>
      <c r="BK96" s="217">
        <f>ROUND(I96*H96,2)</f>
        <v>0</v>
      </c>
      <c r="BL96" s="25" t="s">
        <v>321</v>
      </c>
      <c r="BM96" s="25" t="s">
        <v>3211</v>
      </c>
    </row>
    <row r="97" spans="2:47" s="1" customFormat="1" ht="27">
      <c r="B97" s="42"/>
      <c r="C97" s="64"/>
      <c r="D97" s="218" t="s">
        <v>323</v>
      </c>
      <c r="E97" s="64"/>
      <c r="F97" s="219" t="s">
        <v>3212</v>
      </c>
      <c r="G97" s="64"/>
      <c r="H97" s="64"/>
      <c r="I97" s="175"/>
      <c r="J97" s="64"/>
      <c r="K97" s="64"/>
      <c r="L97" s="62"/>
      <c r="M97" s="220"/>
      <c r="N97" s="43"/>
      <c r="O97" s="43"/>
      <c r="P97" s="43"/>
      <c r="Q97" s="43"/>
      <c r="R97" s="43"/>
      <c r="S97" s="43"/>
      <c r="T97" s="79"/>
      <c r="AT97" s="25" t="s">
        <v>323</v>
      </c>
      <c r="AU97" s="25" t="s">
        <v>79</v>
      </c>
    </row>
    <row r="98" spans="2:65" s="1" customFormat="1" ht="23.1" customHeight="1">
      <c r="B98" s="42"/>
      <c r="C98" s="206" t="s">
        <v>355</v>
      </c>
      <c r="D98" s="206" t="s">
        <v>316</v>
      </c>
      <c r="E98" s="207" t="s">
        <v>3213</v>
      </c>
      <c r="F98" s="208" t="s">
        <v>3214</v>
      </c>
      <c r="G98" s="209" t="s">
        <v>335</v>
      </c>
      <c r="H98" s="210">
        <v>204.75</v>
      </c>
      <c r="I98" s="211"/>
      <c r="J98" s="212">
        <f>ROUND(I98*H98,2)</f>
        <v>0</v>
      </c>
      <c r="K98" s="208" t="s">
        <v>320</v>
      </c>
      <c r="L98" s="62"/>
      <c r="M98" s="213" t="s">
        <v>21</v>
      </c>
      <c r="N98" s="214" t="s">
        <v>41</v>
      </c>
      <c r="O98" s="43"/>
      <c r="P98" s="215">
        <f>O98*H98</f>
        <v>0</v>
      </c>
      <c r="Q98" s="215">
        <v>0</v>
      </c>
      <c r="R98" s="215">
        <f>Q98*H98</f>
        <v>0</v>
      </c>
      <c r="S98" s="215">
        <v>0</v>
      </c>
      <c r="T98" s="216">
        <f>S98*H98</f>
        <v>0</v>
      </c>
      <c r="AR98" s="25" t="s">
        <v>321</v>
      </c>
      <c r="AT98" s="25" t="s">
        <v>316</v>
      </c>
      <c r="AU98" s="25" t="s">
        <v>79</v>
      </c>
      <c r="AY98" s="25" t="s">
        <v>314</v>
      </c>
      <c r="BE98" s="217">
        <f>IF(N98="základní",J98,0)</f>
        <v>0</v>
      </c>
      <c r="BF98" s="217">
        <f>IF(N98="snížená",J98,0)</f>
        <v>0</v>
      </c>
      <c r="BG98" s="217">
        <f>IF(N98="zákl. přenesená",J98,0)</f>
        <v>0</v>
      </c>
      <c r="BH98" s="217">
        <f>IF(N98="sníž. přenesená",J98,0)</f>
        <v>0</v>
      </c>
      <c r="BI98" s="217">
        <f>IF(N98="nulová",J98,0)</f>
        <v>0</v>
      </c>
      <c r="BJ98" s="25" t="s">
        <v>77</v>
      </c>
      <c r="BK98" s="217">
        <f>ROUND(I98*H98,2)</f>
        <v>0</v>
      </c>
      <c r="BL98" s="25" t="s">
        <v>321</v>
      </c>
      <c r="BM98" s="25" t="s">
        <v>3215</v>
      </c>
    </row>
    <row r="99" spans="2:47" s="1" customFormat="1" ht="27">
      <c r="B99" s="42"/>
      <c r="C99" s="64"/>
      <c r="D99" s="218" t="s">
        <v>323</v>
      </c>
      <c r="E99" s="64"/>
      <c r="F99" s="219" t="s">
        <v>3216</v>
      </c>
      <c r="G99" s="64"/>
      <c r="H99" s="64"/>
      <c r="I99" s="175"/>
      <c r="J99" s="64"/>
      <c r="K99" s="64"/>
      <c r="L99" s="62"/>
      <c r="M99" s="220"/>
      <c r="N99" s="43"/>
      <c r="O99" s="43"/>
      <c r="P99" s="43"/>
      <c r="Q99" s="43"/>
      <c r="R99" s="43"/>
      <c r="S99" s="43"/>
      <c r="T99" s="79"/>
      <c r="AT99" s="25" t="s">
        <v>323</v>
      </c>
      <c r="AU99" s="25" t="s">
        <v>79</v>
      </c>
    </row>
    <row r="100" spans="2:51" s="12" customFormat="1" ht="13.5">
      <c r="B100" s="221"/>
      <c r="C100" s="222"/>
      <c r="D100" s="218" t="s">
        <v>325</v>
      </c>
      <c r="E100" s="223" t="s">
        <v>255</v>
      </c>
      <c r="F100" s="224" t="s">
        <v>3217</v>
      </c>
      <c r="G100" s="222"/>
      <c r="H100" s="225">
        <v>204.75</v>
      </c>
      <c r="I100" s="226"/>
      <c r="J100" s="222"/>
      <c r="K100" s="222"/>
      <c r="L100" s="227"/>
      <c r="M100" s="228"/>
      <c r="N100" s="229"/>
      <c r="O100" s="229"/>
      <c r="P100" s="229"/>
      <c r="Q100" s="229"/>
      <c r="R100" s="229"/>
      <c r="S100" s="229"/>
      <c r="T100" s="230"/>
      <c r="AT100" s="231" t="s">
        <v>325</v>
      </c>
      <c r="AU100" s="231" t="s">
        <v>79</v>
      </c>
      <c r="AV100" s="12" t="s">
        <v>79</v>
      </c>
      <c r="AW100" s="12" t="s">
        <v>34</v>
      </c>
      <c r="AX100" s="12" t="s">
        <v>77</v>
      </c>
      <c r="AY100" s="231" t="s">
        <v>314</v>
      </c>
    </row>
    <row r="101" spans="2:65" s="1" customFormat="1" ht="23.1" customHeight="1">
      <c r="B101" s="42"/>
      <c r="C101" s="206" t="s">
        <v>360</v>
      </c>
      <c r="D101" s="206" t="s">
        <v>316</v>
      </c>
      <c r="E101" s="207" t="s">
        <v>2374</v>
      </c>
      <c r="F101" s="208" t="s">
        <v>2375</v>
      </c>
      <c r="G101" s="209" t="s">
        <v>335</v>
      </c>
      <c r="H101" s="210">
        <v>273</v>
      </c>
      <c r="I101" s="211"/>
      <c r="J101" s="212">
        <f>ROUND(I101*H101,2)</f>
        <v>0</v>
      </c>
      <c r="K101" s="208" t="s">
        <v>320</v>
      </c>
      <c r="L101" s="62"/>
      <c r="M101" s="213" t="s">
        <v>21</v>
      </c>
      <c r="N101" s="214" t="s">
        <v>41</v>
      </c>
      <c r="O101" s="43"/>
      <c r="P101" s="215">
        <f>O101*H101</f>
        <v>0</v>
      </c>
      <c r="Q101" s="215">
        <v>0</v>
      </c>
      <c r="R101" s="215">
        <f>Q101*H101</f>
        <v>0</v>
      </c>
      <c r="S101" s="215">
        <v>0</v>
      </c>
      <c r="T101" s="216">
        <f>S101*H101</f>
        <v>0</v>
      </c>
      <c r="AR101" s="25" t="s">
        <v>321</v>
      </c>
      <c r="AT101" s="25" t="s">
        <v>316</v>
      </c>
      <c r="AU101" s="25" t="s">
        <v>79</v>
      </c>
      <c r="AY101" s="25" t="s">
        <v>314</v>
      </c>
      <c r="BE101" s="217">
        <f>IF(N101="základní",J101,0)</f>
        <v>0</v>
      </c>
      <c r="BF101" s="217">
        <f>IF(N101="snížená",J101,0)</f>
        <v>0</v>
      </c>
      <c r="BG101" s="217">
        <f>IF(N101="zákl. přenesená",J101,0)</f>
        <v>0</v>
      </c>
      <c r="BH101" s="217">
        <f>IF(N101="sníž. přenesená",J101,0)</f>
        <v>0</v>
      </c>
      <c r="BI101" s="217">
        <f>IF(N101="nulová",J101,0)</f>
        <v>0</v>
      </c>
      <c r="BJ101" s="25" t="s">
        <v>77</v>
      </c>
      <c r="BK101" s="217">
        <f>ROUND(I101*H101,2)</f>
        <v>0</v>
      </c>
      <c r="BL101" s="25" t="s">
        <v>321</v>
      </c>
      <c r="BM101" s="25" t="s">
        <v>3218</v>
      </c>
    </row>
    <row r="102" spans="2:47" s="1" customFormat="1" ht="40.5">
      <c r="B102" s="42"/>
      <c r="C102" s="64"/>
      <c r="D102" s="218" t="s">
        <v>323</v>
      </c>
      <c r="E102" s="64"/>
      <c r="F102" s="219" t="s">
        <v>2377</v>
      </c>
      <c r="G102" s="64"/>
      <c r="H102" s="64"/>
      <c r="I102" s="175"/>
      <c r="J102" s="64"/>
      <c r="K102" s="64"/>
      <c r="L102" s="62"/>
      <c r="M102" s="220"/>
      <c r="N102" s="43"/>
      <c r="O102" s="43"/>
      <c r="P102" s="43"/>
      <c r="Q102" s="43"/>
      <c r="R102" s="43"/>
      <c r="S102" s="43"/>
      <c r="T102" s="79"/>
      <c r="AT102" s="25" t="s">
        <v>323</v>
      </c>
      <c r="AU102" s="25" t="s">
        <v>79</v>
      </c>
    </row>
    <row r="103" spans="2:51" s="12" customFormat="1" ht="13.5">
      <c r="B103" s="221"/>
      <c r="C103" s="222"/>
      <c r="D103" s="218" t="s">
        <v>325</v>
      </c>
      <c r="E103" s="223" t="s">
        <v>21</v>
      </c>
      <c r="F103" s="224" t="s">
        <v>3219</v>
      </c>
      <c r="G103" s="222"/>
      <c r="H103" s="225">
        <v>273</v>
      </c>
      <c r="I103" s="226"/>
      <c r="J103" s="222"/>
      <c r="K103" s="222"/>
      <c r="L103" s="227"/>
      <c r="M103" s="228"/>
      <c r="N103" s="229"/>
      <c r="O103" s="229"/>
      <c r="P103" s="229"/>
      <c r="Q103" s="229"/>
      <c r="R103" s="229"/>
      <c r="S103" s="229"/>
      <c r="T103" s="230"/>
      <c r="AT103" s="231" t="s">
        <v>325</v>
      </c>
      <c r="AU103" s="231" t="s">
        <v>79</v>
      </c>
      <c r="AV103" s="12" t="s">
        <v>79</v>
      </c>
      <c r="AW103" s="12" t="s">
        <v>34</v>
      </c>
      <c r="AX103" s="12" t="s">
        <v>77</v>
      </c>
      <c r="AY103" s="231" t="s">
        <v>314</v>
      </c>
    </row>
    <row r="104" spans="2:65" s="1" customFormat="1" ht="23.1" customHeight="1">
      <c r="B104" s="42"/>
      <c r="C104" s="206" t="s">
        <v>365</v>
      </c>
      <c r="D104" s="206" t="s">
        <v>316</v>
      </c>
      <c r="E104" s="207" t="s">
        <v>377</v>
      </c>
      <c r="F104" s="208" t="s">
        <v>378</v>
      </c>
      <c r="G104" s="209" t="s">
        <v>335</v>
      </c>
      <c r="H104" s="210">
        <v>68.25</v>
      </c>
      <c r="I104" s="211"/>
      <c r="J104" s="212">
        <f>ROUND(I104*H104,2)</f>
        <v>0</v>
      </c>
      <c r="K104" s="208" t="s">
        <v>320</v>
      </c>
      <c r="L104" s="62"/>
      <c r="M104" s="213" t="s">
        <v>21</v>
      </c>
      <c r="N104" s="214" t="s">
        <v>41</v>
      </c>
      <c r="O104" s="43"/>
      <c r="P104" s="215">
        <f>O104*H104</f>
        <v>0</v>
      </c>
      <c r="Q104" s="215">
        <v>0</v>
      </c>
      <c r="R104" s="215">
        <f>Q104*H104</f>
        <v>0</v>
      </c>
      <c r="S104" s="215">
        <v>0</v>
      </c>
      <c r="T104" s="216">
        <f>S104*H104</f>
        <v>0</v>
      </c>
      <c r="AR104" s="25" t="s">
        <v>321</v>
      </c>
      <c r="AT104" s="25" t="s">
        <v>316</v>
      </c>
      <c r="AU104" s="25" t="s">
        <v>79</v>
      </c>
      <c r="AY104" s="25" t="s">
        <v>314</v>
      </c>
      <c r="BE104" s="217">
        <f>IF(N104="základní",J104,0)</f>
        <v>0</v>
      </c>
      <c r="BF104" s="217">
        <f>IF(N104="snížená",J104,0)</f>
        <v>0</v>
      </c>
      <c r="BG104" s="217">
        <f>IF(N104="zákl. přenesená",J104,0)</f>
        <v>0</v>
      </c>
      <c r="BH104" s="217">
        <f>IF(N104="sníž. přenesená",J104,0)</f>
        <v>0</v>
      </c>
      <c r="BI104" s="217">
        <f>IF(N104="nulová",J104,0)</f>
        <v>0</v>
      </c>
      <c r="BJ104" s="25" t="s">
        <v>77</v>
      </c>
      <c r="BK104" s="217">
        <f>ROUND(I104*H104,2)</f>
        <v>0</v>
      </c>
      <c r="BL104" s="25" t="s">
        <v>321</v>
      </c>
      <c r="BM104" s="25" t="s">
        <v>3220</v>
      </c>
    </row>
    <row r="105" spans="2:47" s="1" customFormat="1" ht="40.5">
      <c r="B105" s="42"/>
      <c r="C105" s="64"/>
      <c r="D105" s="218" t="s">
        <v>323</v>
      </c>
      <c r="E105" s="64"/>
      <c r="F105" s="219" t="s">
        <v>380</v>
      </c>
      <c r="G105" s="64"/>
      <c r="H105" s="64"/>
      <c r="I105" s="175"/>
      <c r="J105" s="64"/>
      <c r="K105" s="64"/>
      <c r="L105" s="62"/>
      <c r="M105" s="220"/>
      <c r="N105" s="43"/>
      <c r="O105" s="43"/>
      <c r="P105" s="43"/>
      <c r="Q105" s="43"/>
      <c r="R105" s="43"/>
      <c r="S105" s="43"/>
      <c r="T105" s="79"/>
      <c r="AT105" s="25" t="s">
        <v>323</v>
      </c>
      <c r="AU105" s="25" t="s">
        <v>79</v>
      </c>
    </row>
    <row r="106" spans="2:51" s="12" customFormat="1" ht="13.5">
      <c r="B106" s="221"/>
      <c r="C106" s="222"/>
      <c r="D106" s="218" t="s">
        <v>325</v>
      </c>
      <c r="E106" s="223" t="s">
        <v>21</v>
      </c>
      <c r="F106" s="224" t="s">
        <v>257</v>
      </c>
      <c r="G106" s="222"/>
      <c r="H106" s="225">
        <v>68.25</v>
      </c>
      <c r="I106" s="226"/>
      <c r="J106" s="222"/>
      <c r="K106" s="222"/>
      <c r="L106" s="227"/>
      <c r="M106" s="228"/>
      <c r="N106" s="229"/>
      <c r="O106" s="229"/>
      <c r="P106" s="229"/>
      <c r="Q106" s="229"/>
      <c r="R106" s="229"/>
      <c r="S106" s="229"/>
      <c r="T106" s="230"/>
      <c r="AT106" s="231" t="s">
        <v>325</v>
      </c>
      <c r="AU106" s="231" t="s">
        <v>79</v>
      </c>
      <c r="AV106" s="12" t="s">
        <v>79</v>
      </c>
      <c r="AW106" s="12" t="s">
        <v>34</v>
      </c>
      <c r="AX106" s="12" t="s">
        <v>77</v>
      </c>
      <c r="AY106" s="231" t="s">
        <v>314</v>
      </c>
    </row>
    <row r="107" spans="2:65" s="1" customFormat="1" ht="23.1" customHeight="1">
      <c r="B107" s="42"/>
      <c r="C107" s="206" t="s">
        <v>370</v>
      </c>
      <c r="D107" s="206" t="s">
        <v>316</v>
      </c>
      <c r="E107" s="207" t="s">
        <v>1540</v>
      </c>
      <c r="F107" s="208" t="s">
        <v>1541</v>
      </c>
      <c r="G107" s="209" t="s">
        <v>335</v>
      </c>
      <c r="H107" s="210">
        <v>136.5</v>
      </c>
      <c r="I107" s="211"/>
      <c r="J107" s="212">
        <f>ROUND(I107*H107,2)</f>
        <v>0</v>
      </c>
      <c r="K107" s="208" t="s">
        <v>320</v>
      </c>
      <c r="L107" s="62"/>
      <c r="M107" s="213" t="s">
        <v>21</v>
      </c>
      <c r="N107" s="214" t="s">
        <v>41</v>
      </c>
      <c r="O107" s="43"/>
      <c r="P107" s="215">
        <f>O107*H107</f>
        <v>0</v>
      </c>
      <c r="Q107" s="215">
        <v>0</v>
      </c>
      <c r="R107" s="215">
        <f>Q107*H107</f>
        <v>0</v>
      </c>
      <c r="S107" s="215">
        <v>0</v>
      </c>
      <c r="T107" s="216">
        <f>S107*H107</f>
        <v>0</v>
      </c>
      <c r="AR107" s="25" t="s">
        <v>321</v>
      </c>
      <c r="AT107" s="25" t="s">
        <v>316</v>
      </c>
      <c r="AU107" s="25" t="s">
        <v>79</v>
      </c>
      <c r="AY107" s="25" t="s">
        <v>314</v>
      </c>
      <c r="BE107" s="217">
        <f>IF(N107="základní",J107,0)</f>
        <v>0</v>
      </c>
      <c r="BF107" s="217">
        <f>IF(N107="snížená",J107,0)</f>
        <v>0</v>
      </c>
      <c r="BG107" s="217">
        <f>IF(N107="zákl. přenesená",J107,0)</f>
        <v>0</v>
      </c>
      <c r="BH107" s="217">
        <f>IF(N107="sníž. přenesená",J107,0)</f>
        <v>0</v>
      </c>
      <c r="BI107" s="217">
        <f>IF(N107="nulová",J107,0)</f>
        <v>0</v>
      </c>
      <c r="BJ107" s="25" t="s">
        <v>77</v>
      </c>
      <c r="BK107" s="217">
        <f>ROUND(I107*H107,2)</f>
        <v>0</v>
      </c>
      <c r="BL107" s="25" t="s">
        <v>321</v>
      </c>
      <c r="BM107" s="25" t="s">
        <v>3221</v>
      </c>
    </row>
    <row r="108" spans="2:47" s="1" customFormat="1" ht="27">
      <c r="B108" s="42"/>
      <c r="C108" s="64"/>
      <c r="D108" s="218" t="s">
        <v>323</v>
      </c>
      <c r="E108" s="64"/>
      <c r="F108" s="219" t="s">
        <v>1543</v>
      </c>
      <c r="G108" s="64"/>
      <c r="H108" s="64"/>
      <c r="I108" s="175"/>
      <c r="J108" s="64"/>
      <c r="K108" s="64"/>
      <c r="L108" s="62"/>
      <c r="M108" s="220"/>
      <c r="N108" s="43"/>
      <c r="O108" s="43"/>
      <c r="P108" s="43"/>
      <c r="Q108" s="43"/>
      <c r="R108" s="43"/>
      <c r="S108" s="43"/>
      <c r="T108" s="79"/>
      <c r="AT108" s="25" t="s">
        <v>323</v>
      </c>
      <c r="AU108" s="25" t="s">
        <v>79</v>
      </c>
    </row>
    <row r="109" spans="2:51" s="12" customFormat="1" ht="13.5">
      <c r="B109" s="221"/>
      <c r="C109" s="222"/>
      <c r="D109" s="218" t="s">
        <v>325</v>
      </c>
      <c r="E109" s="223" t="s">
        <v>21</v>
      </c>
      <c r="F109" s="224" t="s">
        <v>174</v>
      </c>
      <c r="G109" s="222"/>
      <c r="H109" s="225">
        <v>136.5</v>
      </c>
      <c r="I109" s="226"/>
      <c r="J109" s="222"/>
      <c r="K109" s="222"/>
      <c r="L109" s="227"/>
      <c r="M109" s="228"/>
      <c r="N109" s="229"/>
      <c r="O109" s="229"/>
      <c r="P109" s="229"/>
      <c r="Q109" s="229"/>
      <c r="R109" s="229"/>
      <c r="S109" s="229"/>
      <c r="T109" s="230"/>
      <c r="AT109" s="231" t="s">
        <v>325</v>
      </c>
      <c r="AU109" s="231" t="s">
        <v>79</v>
      </c>
      <c r="AV109" s="12" t="s">
        <v>79</v>
      </c>
      <c r="AW109" s="12" t="s">
        <v>34</v>
      </c>
      <c r="AX109" s="12" t="s">
        <v>77</v>
      </c>
      <c r="AY109" s="231" t="s">
        <v>314</v>
      </c>
    </row>
    <row r="110" spans="2:65" s="1" customFormat="1" ht="14.45" customHeight="1">
      <c r="B110" s="42"/>
      <c r="C110" s="206" t="s">
        <v>376</v>
      </c>
      <c r="D110" s="206" t="s">
        <v>316</v>
      </c>
      <c r="E110" s="207" t="s">
        <v>388</v>
      </c>
      <c r="F110" s="208" t="s">
        <v>389</v>
      </c>
      <c r="G110" s="209" t="s">
        <v>335</v>
      </c>
      <c r="H110" s="210">
        <v>68.25</v>
      </c>
      <c r="I110" s="211"/>
      <c r="J110" s="212">
        <f>ROUND(I110*H110,2)</f>
        <v>0</v>
      </c>
      <c r="K110" s="208" t="s">
        <v>320</v>
      </c>
      <c r="L110" s="62"/>
      <c r="M110" s="213" t="s">
        <v>21</v>
      </c>
      <c r="N110" s="214" t="s">
        <v>41</v>
      </c>
      <c r="O110" s="43"/>
      <c r="P110" s="215">
        <f>O110*H110</f>
        <v>0</v>
      </c>
      <c r="Q110" s="215">
        <v>0</v>
      </c>
      <c r="R110" s="215">
        <f>Q110*H110</f>
        <v>0</v>
      </c>
      <c r="S110" s="215">
        <v>0</v>
      </c>
      <c r="T110" s="216">
        <f>S110*H110</f>
        <v>0</v>
      </c>
      <c r="AR110" s="25" t="s">
        <v>321</v>
      </c>
      <c r="AT110" s="25" t="s">
        <v>316</v>
      </c>
      <c r="AU110" s="25" t="s">
        <v>79</v>
      </c>
      <c r="AY110" s="25" t="s">
        <v>314</v>
      </c>
      <c r="BE110" s="217">
        <f>IF(N110="základní",J110,0)</f>
        <v>0</v>
      </c>
      <c r="BF110" s="217">
        <f>IF(N110="snížená",J110,0)</f>
        <v>0</v>
      </c>
      <c r="BG110" s="217">
        <f>IF(N110="zákl. přenesená",J110,0)</f>
        <v>0</v>
      </c>
      <c r="BH110" s="217">
        <f>IF(N110="sníž. přenesená",J110,0)</f>
        <v>0</v>
      </c>
      <c r="BI110" s="217">
        <f>IF(N110="nulová",J110,0)</f>
        <v>0</v>
      </c>
      <c r="BJ110" s="25" t="s">
        <v>77</v>
      </c>
      <c r="BK110" s="217">
        <f>ROUND(I110*H110,2)</f>
        <v>0</v>
      </c>
      <c r="BL110" s="25" t="s">
        <v>321</v>
      </c>
      <c r="BM110" s="25" t="s">
        <v>3222</v>
      </c>
    </row>
    <row r="111" spans="2:47" s="1" customFormat="1" ht="13.5">
      <c r="B111" s="42"/>
      <c r="C111" s="64"/>
      <c r="D111" s="218" t="s">
        <v>323</v>
      </c>
      <c r="E111" s="64"/>
      <c r="F111" s="219" t="s">
        <v>389</v>
      </c>
      <c r="G111" s="64"/>
      <c r="H111" s="64"/>
      <c r="I111" s="175"/>
      <c r="J111" s="64"/>
      <c r="K111" s="64"/>
      <c r="L111" s="62"/>
      <c r="M111" s="220"/>
      <c r="N111" s="43"/>
      <c r="O111" s="43"/>
      <c r="P111" s="43"/>
      <c r="Q111" s="43"/>
      <c r="R111" s="43"/>
      <c r="S111" s="43"/>
      <c r="T111" s="79"/>
      <c r="AT111" s="25" t="s">
        <v>323</v>
      </c>
      <c r="AU111" s="25" t="s">
        <v>79</v>
      </c>
    </row>
    <row r="112" spans="2:51" s="12" customFormat="1" ht="13.5">
      <c r="B112" s="221"/>
      <c r="C112" s="222"/>
      <c r="D112" s="218" t="s">
        <v>325</v>
      </c>
      <c r="E112" s="223" t="s">
        <v>21</v>
      </c>
      <c r="F112" s="224" t="s">
        <v>257</v>
      </c>
      <c r="G112" s="222"/>
      <c r="H112" s="225">
        <v>68.25</v>
      </c>
      <c r="I112" s="226"/>
      <c r="J112" s="222"/>
      <c r="K112" s="222"/>
      <c r="L112" s="227"/>
      <c r="M112" s="228"/>
      <c r="N112" s="229"/>
      <c r="O112" s="229"/>
      <c r="P112" s="229"/>
      <c r="Q112" s="229"/>
      <c r="R112" s="229"/>
      <c r="S112" s="229"/>
      <c r="T112" s="230"/>
      <c r="AT112" s="231" t="s">
        <v>325</v>
      </c>
      <c r="AU112" s="231" t="s">
        <v>79</v>
      </c>
      <c r="AV112" s="12" t="s">
        <v>79</v>
      </c>
      <c r="AW112" s="12" t="s">
        <v>34</v>
      </c>
      <c r="AX112" s="12" t="s">
        <v>77</v>
      </c>
      <c r="AY112" s="231" t="s">
        <v>314</v>
      </c>
    </row>
    <row r="113" spans="2:65" s="1" customFormat="1" ht="23.1" customHeight="1">
      <c r="B113" s="42"/>
      <c r="C113" s="206" t="s">
        <v>382</v>
      </c>
      <c r="D113" s="206" t="s">
        <v>316</v>
      </c>
      <c r="E113" s="207" t="s">
        <v>392</v>
      </c>
      <c r="F113" s="208" t="s">
        <v>393</v>
      </c>
      <c r="G113" s="209" t="s">
        <v>394</v>
      </c>
      <c r="H113" s="210">
        <v>122.85</v>
      </c>
      <c r="I113" s="211"/>
      <c r="J113" s="212">
        <f>ROUND(I113*H113,2)</f>
        <v>0</v>
      </c>
      <c r="K113" s="208" t="s">
        <v>320</v>
      </c>
      <c r="L113" s="62"/>
      <c r="M113" s="213" t="s">
        <v>21</v>
      </c>
      <c r="N113" s="214" t="s">
        <v>41</v>
      </c>
      <c r="O113" s="43"/>
      <c r="P113" s="215">
        <f>O113*H113</f>
        <v>0</v>
      </c>
      <c r="Q113" s="215">
        <v>0</v>
      </c>
      <c r="R113" s="215">
        <f>Q113*H113</f>
        <v>0</v>
      </c>
      <c r="S113" s="215">
        <v>0</v>
      </c>
      <c r="T113" s="216">
        <f>S113*H113</f>
        <v>0</v>
      </c>
      <c r="AR113" s="25" t="s">
        <v>321</v>
      </c>
      <c r="AT113" s="25" t="s">
        <v>316</v>
      </c>
      <c r="AU113" s="25" t="s">
        <v>79</v>
      </c>
      <c r="AY113" s="25" t="s">
        <v>314</v>
      </c>
      <c r="BE113" s="217">
        <f>IF(N113="základní",J113,0)</f>
        <v>0</v>
      </c>
      <c r="BF113" s="217">
        <f>IF(N113="snížená",J113,0)</f>
        <v>0</v>
      </c>
      <c r="BG113" s="217">
        <f>IF(N113="zákl. přenesená",J113,0)</f>
        <v>0</v>
      </c>
      <c r="BH113" s="217">
        <f>IF(N113="sníž. přenesená",J113,0)</f>
        <v>0</v>
      </c>
      <c r="BI113" s="217">
        <f>IF(N113="nulová",J113,0)</f>
        <v>0</v>
      </c>
      <c r="BJ113" s="25" t="s">
        <v>77</v>
      </c>
      <c r="BK113" s="217">
        <f>ROUND(I113*H113,2)</f>
        <v>0</v>
      </c>
      <c r="BL113" s="25" t="s">
        <v>321</v>
      </c>
      <c r="BM113" s="25" t="s">
        <v>3223</v>
      </c>
    </row>
    <row r="114" spans="2:47" s="1" customFormat="1" ht="13.5">
      <c r="B114" s="42"/>
      <c r="C114" s="64"/>
      <c r="D114" s="218" t="s">
        <v>323</v>
      </c>
      <c r="E114" s="64"/>
      <c r="F114" s="219" t="s">
        <v>396</v>
      </c>
      <c r="G114" s="64"/>
      <c r="H114" s="64"/>
      <c r="I114" s="175"/>
      <c r="J114" s="64"/>
      <c r="K114" s="64"/>
      <c r="L114" s="62"/>
      <c r="M114" s="220"/>
      <c r="N114" s="43"/>
      <c r="O114" s="43"/>
      <c r="P114" s="43"/>
      <c r="Q114" s="43"/>
      <c r="R114" s="43"/>
      <c r="S114" s="43"/>
      <c r="T114" s="79"/>
      <c r="AT114" s="25" t="s">
        <v>323</v>
      </c>
      <c r="AU114" s="25" t="s">
        <v>79</v>
      </c>
    </row>
    <row r="115" spans="2:51" s="12" customFormat="1" ht="13.5">
      <c r="B115" s="221"/>
      <c r="C115" s="222"/>
      <c r="D115" s="218" t="s">
        <v>325</v>
      </c>
      <c r="E115" s="223" t="s">
        <v>21</v>
      </c>
      <c r="F115" s="224" t="s">
        <v>3224</v>
      </c>
      <c r="G115" s="222"/>
      <c r="H115" s="225">
        <v>122.85</v>
      </c>
      <c r="I115" s="226"/>
      <c r="J115" s="222"/>
      <c r="K115" s="222"/>
      <c r="L115" s="227"/>
      <c r="M115" s="228"/>
      <c r="N115" s="229"/>
      <c r="O115" s="229"/>
      <c r="P115" s="229"/>
      <c r="Q115" s="229"/>
      <c r="R115" s="229"/>
      <c r="S115" s="229"/>
      <c r="T115" s="230"/>
      <c r="AT115" s="231" t="s">
        <v>325</v>
      </c>
      <c r="AU115" s="231" t="s">
        <v>79</v>
      </c>
      <c r="AV115" s="12" t="s">
        <v>79</v>
      </c>
      <c r="AW115" s="12" t="s">
        <v>34</v>
      </c>
      <c r="AX115" s="12" t="s">
        <v>77</v>
      </c>
      <c r="AY115" s="231" t="s">
        <v>314</v>
      </c>
    </row>
    <row r="116" spans="2:65" s="1" customFormat="1" ht="23.1" customHeight="1">
      <c r="B116" s="42"/>
      <c r="C116" s="206" t="s">
        <v>387</v>
      </c>
      <c r="D116" s="206" t="s">
        <v>316</v>
      </c>
      <c r="E116" s="207" t="s">
        <v>399</v>
      </c>
      <c r="F116" s="208" t="s">
        <v>1548</v>
      </c>
      <c r="G116" s="209" t="s">
        <v>335</v>
      </c>
      <c r="H116" s="210">
        <v>136.5</v>
      </c>
      <c r="I116" s="211"/>
      <c r="J116" s="212">
        <f>ROUND(I116*H116,2)</f>
        <v>0</v>
      </c>
      <c r="K116" s="208" t="s">
        <v>320</v>
      </c>
      <c r="L116" s="62"/>
      <c r="M116" s="213" t="s">
        <v>21</v>
      </c>
      <c r="N116" s="214" t="s">
        <v>41</v>
      </c>
      <c r="O116" s="43"/>
      <c r="P116" s="215">
        <f>O116*H116</f>
        <v>0</v>
      </c>
      <c r="Q116" s="215">
        <v>0</v>
      </c>
      <c r="R116" s="215">
        <f>Q116*H116</f>
        <v>0</v>
      </c>
      <c r="S116" s="215">
        <v>0</v>
      </c>
      <c r="T116" s="216">
        <f>S116*H116</f>
        <v>0</v>
      </c>
      <c r="AR116" s="25" t="s">
        <v>321</v>
      </c>
      <c r="AT116" s="25" t="s">
        <v>316</v>
      </c>
      <c r="AU116" s="25" t="s">
        <v>79</v>
      </c>
      <c r="AY116" s="25" t="s">
        <v>314</v>
      </c>
      <c r="BE116" s="217">
        <f>IF(N116="základní",J116,0)</f>
        <v>0</v>
      </c>
      <c r="BF116" s="217">
        <f>IF(N116="snížená",J116,0)</f>
        <v>0</v>
      </c>
      <c r="BG116" s="217">
        <f>IF(N116="zákl. přenesená",J116,0)</f>
        <v>0</v>
      </c>
      <c r="BH116" s="217">
        <f>IF(N116="sníž. přenesená",J116,0)</f>
        <v>0</v>
      </c>
      <c r="BI116" s="217">
        <f>IF(N116="nulová",J116,0)</f>
        <v>0</v>
      </c>
      <c r="BJ116" s="25" t="s">
        <v>77</v>
      </c>
      <c r="BK116" s="217">
        <f>ROUND(I116*H116,2)</f>
        <v>0</v>
      </c>
      <c r="BL116" s="25" t="s">
        <v>321</v>
      </c>
      <c r="BM116" s="25" t="s">
        <v>3225</v>
      </c>
    </row>
    <row r="117" spans="2:47" s="1" customFormat="1" ht="27">
      <c r="B117" s="42"/>
      <c r="C117" s="64"/>
      <c r="D117" s="218" t="s">
        <v>323</v>
      </c>
      <c r="E117" s="64"/>
      <c r="F117" s="219" t="s">
        <v>402</v>
      </c>
      <c r="G117" s="64"/>
      <c r="H117" s="64"/>
      <c r="I117" s="175"/>
      <c r="J117" s="64"/>
      <c r="K117" s="64"/>
      <c r="L117" s="62"/>
      <c r="M117" s="220"/>
      <c r="N117" s="43"/>
      <c r="O117" s="43"/>
      <c r="P117" s="43"/>
      <c r="Q117" s="43"/>
      <c r="R117" s="43"/>
      <c r="S117" s="43"/>
      <c r="T117" s="79"/>
      <c r="AT117" s="25" t="s">
        <v>323</v>
      </c>
      <c r="AU117" s="25" t="s">
        <v>79</v>
      </c>
    </row>
    <row r="118" spans="2:51" s="12" customFormat="1" ht="13.5">
      <c r="B118" s="221"/>
      <c r="C118" s="222"/>
      <c r="D118" s="218" t="s">
        <v>325</v>
      </c>
      <c r="E118" s="223" t="s">
        <v>174</v>
      </c>
      <c r="F118" s="224" t="s">
        <v>3226</v>
      </c>
      <c r="G118" s="222"/>
      <c r="H118" s="225">
        <v>136.5</v>
      </c>
      <c r="I118" s="226"/>
      <c r="J118" s="222"/>
      <c r="K118" s="222"/>
      <c r="L118" s="227"/>
      <c r="M118" s="228"/>
      <c r="N118" s="229"/>
      <c r="O118" s="229"/>
      <c r="P118" s="229"/>
      <c r="Q118" s="229"/>
      <c r="R118" s="229"/>
      <c r="S118" s="229"/>
      <c r="T118" s="230"/>
      <c r="AT118" s="231" t="s">
        <v>325</v>
      </c>
      <c r="AU118" s="231" t="s">
        <v>79</v>
      </c>
      <c r="AV118" s="12" t="s">
        <v>79</v>
      </c>
      <c r="AW118" s="12" t="s">
        <v>34</v>
      </c>
      <c r="AX118" s="12" t="s">
        <v>77</v>
      </c>
      <c r="AY118" s="231" t="s">
        <v>314</v>
      </c>
    </row>
    <row r="119" spans="2:65" s="1" customFormat="1" ht="23.1" customHeight="1">
      <c r="B119" s="42"/>
      <c r="C119" s="206" t="s">
        <v>391</v>
      </c>
      <c r="D119" s="206" t="s">
        <v>316</v>
      </c>
      <c r="E119" s="207" t="s">
        <v>3227</v>
      </c>
      <c r="F119" s="208" t="s">
        <v>3228</v>
      </c>
      <c r="G119" s="209" t="s">
        <v>490</v>
      </c>
      <c r="H119" s="210">
        <v>10</v>
      </c>
      <c r="I119" s="211"/>
      <c r="J119" s="212">
        <f>ROUND(I119*H119,2)</f>
        <v>0</v>
      </c>
      <c r="K119" s="208" t="s">
        <v>320</v>
      </c>
      <c r="L119" s="62"/>
      <c r="M119" s="213" t="s">
        <v>21</v>
      </c>
      <c r="N119" s="214" t="s">
        <v>41</v>
      </c>
      <c r="O119" s="43"/>
      <c r="P119" s="215">
        <f>O119*H119</f>
        <v>0</v>
      </c>
      <c r="Q119" s="215">
        <v>0.02989</v>
      </c>
      <c r="R119" s="215">
        <f>Q119*H119</f>
        <v>0.2989</v>
      </c>
      <c r="S119" s="215">
        <v>0</v>
      </c>
      <c r="T119" s="216">
        <f>S119*H119</f>
        <v>0</v>
      </c>
      <c r="AR119" s="25" t="s">
        <v>321</v>
      </c>
      <c r="AT119" s="25" t="s">
        <v>316</v>
      </c>
      <c r="AU119" s="25" t="s">
        <v>79</v>
      </c>
      <c r="AY119" s="25" t="s">
        <v>314</v>
      </c>
      <c r="BE119" s="217">
        <f>IF(N119="základní",J119,0)</f>
        <v>0</v>
      </c>
      <c r="BF119" s="217">
        <f>IF(N119="snížená",J119,0)</f>
        <v>0</v>
      </c>
      <c r="BG119" s="217">
        <f>IF(N119="zákl. přenesená",J119,0)</f>
        <v>0</v>
      </c>
      <c r="BH119" s="217">
        <f>IF(N119="sníž. přenesená",J119,0)</f>
        <v>0</v>
      </c>
      <c r="BI119" s="217">
        <f>IF(N119="nulová",J119,0)</f>
        <v>0</v>
      </c>
      <c r="BJ119" s="25" t="s">
        <v>77</v>
      </c>
      <c r="BK119" s="217">
        <f>ROUND(I119*H119,2)</f>
        <v>0</v>
      </c>
      <c r="BL119" s="25" t="s">
        <v>321</v>
      </c>
      <c r="BM119" s="25" t="s">
        <v>3229</v>
      </c>
    </row>
    <row r="120" spans="2:47" s="1" customFormat="1" ht="40.5">
      <c r="B120" s="42"/>
      <c r="C120" s="64"/>
      <c r="D120" s="218" t="s">
        <v>323</v>
      </c>
      <c r="E120" s="64"/>
      <c r="F120" s="219" t="s">
        <v>3230</v>
      </c>
      <c r="G120" s="64"/>
      <c r="H120" s="64"/>
      <c r="I120" s="175"/>
      <c r="J120" s="64"/>
      <c r="K120" s="64"/>
      <c r="L120" s="62"/>
      <c r="M120" s="220"/>
      <c r="N120" s="43"/>
      <c r="O120" s="43"/>
      <c r="P120" s="43"/>
      <c r="Q120" s="43"/>
      <c r="R120" s="43"/>
      <c r="S120" s="43"/>
      <c r="T120" s="79"/>
      <c r="AT120" s="25" t="s">
        <v>323</v>
      </c>
      <c r="AU120" s="25" t="s">
        <v>79</v>
      </c>
    </row>
    <row r="121" spans="2:63" s="11" customFormat="1" ht="29.85" customHeight="1">
      <c r="B121" s="190"/>
      <c r="C121" s="191"/>
      <c r="D121" s="192" t="s">
        <v>69</v>
      </c>
      <c r="E121" s="204" t="s">
        <v>321</v>
      </c>
      <c r="F121" s="204" t="s">
        <v>590</v>
      </c>
      <c r="G121" s="191"/>
      <c r="H121" s="191"/>
      <c r="I121" s="194"/>
      <c r="J121" s="205">
        <f>BK121</f>
        <v>0</v>
      </c>
      <c r="K121" s="191"/>
      <c r="L121" s="196"/>
      <c r="M121" s="197"/>
      <c r="N121" s="198"/>
      <c r="O121" s="198"/>
      <c r="P121" s="199">
        <f>SUM(P122:P124)</f>
        <v>0</v>
      </c>
      <c r="Q121" s="198"/>
      <c r="R121" s="199">
        <f>SUM(R122:R124)</f>
        <v>0</v>
      </c>
      <c r="S121" s="198"/>
      <c r="T121" s="200">
        <f>SUM(T122:T124)</f>
        <v>0</v>
      </c>
      <c r="AR121" s="201" t="s">
        <v>77</v>
      </c>
      <c r="AT121" s="202" t="s">
        <v>69</v>
      </c>
      <c r="AU121" s="202" t="s">
        <v>77</v>
      </c>
      <c r="AY121" s="201" t="s">
        <v>314</v>
      </c>
      <c r="BK121" s="203">
        <f>SUM(BK122:BK124)</f>
        <v>0</v>
      </c>
    </row>
    <row r="122" spans="2:65" s="1" customFormat="1" ht="23.1" customHeight="1">
      <c r="B122" s="42"/>
      <c r="C122" s="206" t="s">
        <v>398</v>
      </c>
      <c r="D122" s="206" t="s">
        <v>316</v>
      </c>
      <c r="E122" s="207" t="s">
        <v>3231</v>
      </c>
      <c r="F122" s="208" t="s">
        <v>3232</v>
      </c>
      <c r="G122" s="209" t="s">
        <v>335</v>
      </c>
      <c r="H122" s="210">
        <v>68.25</v>
      </c>
      <c r="I122" s="211"/>
      <c r="J122" s="212">
        <f>ROUND(I122*H122,2)</f>
        <v>0</v>
      </c>
      <c r="K122" s="208" t="s">
        <v>320</v>
      </c>
      <c r="L122" s="62"/>
      <c r="M122" s="213" t="s">
        <v>21</v>
      </c>
      <c r="N122" s="214" t="s">
        <v>41</v>
      </c>
      <c r="O122" s="43"/>
      <c r="P122" s="215">
        <f>O122*H122</f>
        <v>0</v>
      </c>
      <c r="Q122" s="215">
        <v>0</v>
      </c>
      <c r="R122" s="215">
        <f>Q122*H122</f>
        <v>0</v>
      </c>
      <c r="S122" s="215">
        <v>0</v>
      </c>
      <c r="T122" s="216">
        <f>S122*H122</f>
        <v>0</v>
      </c>
      <c r="AR122" s="25" t="s">
        <v>321</v>
      </c>
      <c r="AT122" s="25" t="s">
        <v>316</v>
      </c>
      <c r="AU122" s="25" t="s">
        <v>79</v>
      </c>
      <c r="AY122" s="25" t="s">
        <v>314</v>
      </c>
      <c r="BE122" s="217">
        <f>IF(N122="základní",J122,0)</f>
        <v>0</v>
      </c>
      <c r="BF122" s="217">
        <f>IF(N122="snížená",J122,0)</f>
        <v>0</v>
      </c>
      <c r="BG122" s="217">
        <f>IF(N122="zákl. přenesená",J122,0)</f>
        <v>0</v>
      </c>
      <c r="BH122" s="217">
        <f>IF(N122="sníž. přenesená",J122,0)</f>
        <v>0</v>
      </c>
      <c r="BI122" s="217">
        <f>IF(N122="nulová",J122,0)</f>
        <v>0</v>
      </c>
      <c r="BJ122" s="25" t="s">
        <v>77</v>
      </c>
      <c r="BK122" s="217">
        <f>ROUND(I122*H122,2)</f>
        <v>0</v>
      </c>
      <c r="BL122" s="25" t="s">
        <v>321</v>
      </c>
      <c r="BM122" s="25" t="s">
        <v>3233</v>
      </c>
    </row>
    <row r="123" spans="2:47" s="1" customFormat="1" ht="27">
      <c r="B123" s="42"/>
      <c r="C123" s="64"/>
      <c r="D123" s="218" t="s">
        <v>323</v>
      </c>
      <c r="E123" s="64"/>
      <c r="F123" s="219" t="s">
        <v>3234</v>
      </c>
      <c r="G123" s="64"/>
      <c r="H123" s="64"/>
      <c r="I123" s="175"/>
      <c r="J123" s="64"/>
      <c r="K123" s="64"/>
      <c r="L123" s="62"/>
      <c r="M123" s="220"/>
      <c r="N123" s="43"/>
      <c r="O123" s="43"/>
      <c r="P123" s="43"/>
      <c r="Q123" s="43"/>
      <c r="R123" s="43"/>
      <c r="S123" s="43"/>
      <c r="T123" s="79"/>
      <c r="AT123" s="25" t="s">
        <v>323</v>
      </c>
      <c r="AU123" s="25" t="s">
        <v>79</v>
      </c>
    </row>
    <row r="124" spans="2:51" s="12" customFormat="1" ht="13.5">
      <c r="B124" s="221"/>
      <c r="C124" s="222"/>
      <c r="D124" s="218" t="s">
        <v>325</v>
      </c>
      <c r="E124" s="223" t="s">
        <v>257</v>
      </c>
      <c r="F124" s="224" t="s">
        <v>3235</v>
      </c>
      <c r="G124" s="222"/>
      <c r="H124" s="225">
        <v>68.25</v>
      </c>
      <c r="I124" s="226"/>
      <c r="J124" s="222"/>
      <c r="K124" s="222"/>
      <c r="L124" s="227"/>
      <c r="M124" s="228"/>
      <c r="N124" s="229"/>
      <c r="O124" s="229"/>
      <c r="P124" s="229"/>
      <c r="Q124" s="229"/>
      <c r="R124" s="229"/>
      <c r="S124" s="229"/>
      <c r="T124" s="230"/>
      <c r="AT124" s="231" t="s">
        <v>325</v>
      </c>
      <c r="AU124" s="231" t="s">
        <v>79</v>
      </c>
      <c r="AV124" s="12" t="s">
        <v>79</v>
      </c>
      <c r="AW124" s="12" t="s">
        <v>34</v>
      </c>
      <c r="AX124" s="12" t="s">
        <v>77</v>
      </c>
      <c r="AY124" s="231" t="s">
        <v>314</v>
      </c>
    </row>
    <row r="125" spans="2:63" s="11" customFormat="1" ht="29.85" customHeight="1">
      <c r="B125" s="190"/>
      <c r="C125" s="191"/>
      <c r="D125" s="192" t="s">
        <v>69</v>
      </c>
      <c r="E125" s="204" t="s">
        <v>370</v>
      </c>
      <c r="F125" s="204" t="s">
        <v>805</v>
      </c>
      <c r="G125" s="191"/>
      <c r="H125" s="191"/>
      <c r="I125" s="194"/>
      <c r="J125" s="205">
        <f>BK125</f>
        <v>0</v>
      </c>
      <c r="K125" s="191"/>
      <c r="L125" s="196"/>
      <c r="M125" s="197"/>
      <c r="N125" s="198"/>
      <c r="O125" s="198"/>
      <c r="P125" s="199">
        <f>SUM(P126:P144)</f>
        <v>0</v>
      </c>
      <c r="Q125" s="198"/>
      <c r="R125" s="199">
        <f>SUM(R126:R144)</f>
        <v>0</v>
      </c>
      <c r="S125" s="198"/>
      <c r="T125" s="200">
        <f>SUM(T126:T144)</f>
        <v>469.73720000000003</v>
      </c>
      <c r="AR125" s="201" t="s">
        <v>77</v>
      </c>
      <c r="AT125" s="202" t="s">
        <v>69</v>
      </c>
      <c r="AU125" s="202" t="s">
        <v>77</v>
      </c>
      <c r="AY125" s="201" t="s">
        <v>314</v>
      </c>
      <c r="BK125" s="203">
        <f>SUM(BK126:BK144)</f>
        <v>0</v>
      </c>
    </row>
    <row r="126" spans="2:65" s="1" customFormat="1" ht="14.45" customHeight="1">
      <c r="B126" s="42"/>
      <c r="C126" s="206" t="s">
        <v>10</v>
      </c>
      <c r="D126" s="206" t="s">
        <v>316</v>
      </c>
      <c r="E126" s="207" t="s">
        <v>3236</v>
      </c>
      <c r="F126" s="208" t="s">
        <v>3237</v>
      </c>
      <c r="G126" s="209" t="s">
        <v>853</v>
      </c>
      <c r="H126" s="210">
        <v>60</v>
      </c>
      <c r="I126" s="211"/>
      <c r="J126" s="212">
        <f>ROUND(I126*H126,2)</f>
        <v>0</v>
      </c>
      <c r="K126" s="208" t="s">
        <v>21</v>
      </c>
      <c r="L126" s="62"/>
      <c r="M126" s="213" t="s">
        <v>21</v>
      </c>
      <c r="N126" s="214" t="s">
        <v>41</v>
      </c>
      <c r="O126" s="43"/>
      <c r="P126" s="215">
        <f>O126*H126</f>
        <v>0</v>
      </c>
      <c r="Q126" s="215">
        <v>0</v>
      </c>
      <c r="R126" s="215">
        <f>Q126*H126</f>
        <v>0</v>
      </c>
      <c r="S126" s="215">
        <v>0</v>
      </c>
      <c r="T126" s="216">
        <f>S126*H126</f>
        <v>0</v>
      </c>
      <c r="AR126" s="25" t="s">
        <v>321</v>
      </c>
      <c r="AT126" s="25" t="s">
        <v>316</v>
      </c>
      <c r="AU126" s="25" t="s">
        <v>79</v>
      </c>
      <c r="AY126" s="25" t="s">
        <v>314</v>
      </c>
      <c r="BE126" s="217">
        <f>IF(N126="základní",J126,0)</f>
        <v>0</v>
      </c>
      <c r="BF126" s="217">
        <f>IF(N126="snížená",J126,0)</f>
        <v>0</v>
      </c>
      <c r="BG126" s="217">
        <f>IF(N126="zákl. přenesená",J126,0)</f>
        <v>0</v>
      </c>
      <c r="BH126" s="217">
        <f>IF(N126="sníž. přenesená",J126,0)</f>
        <v>0</v>
      </c>
      <c r="BI126" s="217">
        <f>IF(N126="nulová",J126,0)</f>
        <v>0</v>
      </c>
      <c r="BJ126" s="25" t="s">
        <v>77</v>
      </c>
      <c r="BK126" s="217">
        <f>ROUND(I126*H126,2)</f>
        <v>0</v>
      </c>
      <c r="BL126" s="25" t="s">
        <v>321</v>
      </c>
      <c r="BM126" s="25" t="s">
        <v>3238</v>
      </c>
    </row>
    <row r="127" spans="2:47" s="1" customFormat="1" ht="13.5">
      <c r="B127" s="42"/>
      <c r="C127" s="64"/>
      <c r="D127" s="218" t="s">
        <v>323</v>
      </c>
      <c r="E127" s="64"/>
      <c r="F127" s="219" t="s">
        <v>3237</v>
      </c>
      <c r="G127" s="64"/>
      <c r="H127" s="64"/>
      <c r="I127" s="175"/>
      <c r="J127" s="64"/>
      <c r="K127" s="64"/>
      <c r="L127" s="62"/>
      <c r="M127" s="220"/>
      <c r="N127" s="43"/>
      <c r="O127" s="43"/>
      <c r="P127" s="43"/>
      <c r="Q127" s="43"/>
      <c r="R127" s="43"/>
      <c r="S127" s="43"/>
      <c r="T127" s="79"/>
      <c r="AT127" s="25" t="s">
        <v>323</v>
      </c>
      <c r="AU127" s="25" t="s">
        <v>79</v>
      </c>
    </row>
    <row r="128" spans="2:65" s="1" customFormat="1" ht="14.45" customHeight="1">
      <c r="B128" s="42"/>
      <c r="C128" s="206" t="s">
        <v>414</v>
      </c>
      <c r="D128" s="206" t="s">
        <v>316</v>
      </c>
      <c r="E128" s="207" t="s">
        <v>3239</v>
      </c>
      <c r="F128" s="208" t="s">
        <v>3240</v>
      </c>
      <c r="G128" s="209" t="s">
        <v>335</v>
      </c>
      <c r="H128" s="210">
        <v>57.024</v>
      </c>
      <c r="I128" s="211"/>
      <c r="J128" s="212">
        <f>ROUND(I128*H128,2)</f>
        <v>0</v>
      </c>
      <c r="K128" s="208" t="s">
        <v>320</v>
      </c>
      <c r="L128" s="62"/>
      <c r="M128" s="213" t="s">
        <v>21</v>
      </c>
      <c r="N128" s="214" t="s">
        <v>41</v>
      </c>
      <c r="O128" s="43"/>
      <c r="P128" s="215">
        <f>O128*H128</f>
        <v>0</v>
      </c>
      <c r="Q128" s="215">
        <v>0</v>
      </c>
      <c r="R128" s="215">
        <f>Q128*H128</f>
        <v>0</v>
      </c>
      <c r="S128" s="215">
        <v>2</v>
      </c>
      <c r="T128" s="216">
        <f>S128*H128</f>
        <v>114.048</v>
      </c>
      <c r="AR128" s="25" t="s">
        <v>321</v>
      </c>
      <c r="AT128" s="25" t="s">
        <v>316</v>
      </c>
      <c r="AU128" s="25" t="s">
        <v>79</v>
      </c>
      <c r="AY128" s="25" t="s">
        <v>314</v>
      </c>
      <c r="BE128" s="217">
        <f>IF(N128="základní",J128,0)</f>
        <v>0</v>
      </c>
      <c r="BF128" s="217">
        <f>IF(N128="snížená",J128,0)</f>
        <v>0</v>
      </c>
      <c r="BG128" s="217">
        <f>IF(N128="zákl. přenesená",J128,0)</f>
        <v>0</v>
      </c>
      <c r="BH128" s="217">
        <f>IF(N128="sníž. přenesená",J128,0)</f>
        <v>0</v>
      </c>
      <c r="BI128" s="217">
        <f>IF(N128="nulová",J128,0)</f>
        <v>0</v>
      </c>
      <c r="BJ128" s="25" t="s">
        <v>77</v>
      </c>
      <c r="BK128" s="217">
        <f>ROUND(I128*H128,2)</f>
        <v>0</v>
      </c>
      <c r="BL128" s="25" t="s">
        <v>321</v>
      </c>
      <c r="BM128" s="25" t="s">
        <v>3241</v>
      </c>
    </row>
    <row r="129" spans="2:47" s="1" customFormat="1" ht="13.5">
      <c r="B129" s="42"/>
      <c r="C129" s="64"/>
      <c r="D129" s="218" t="s">
        <v>323</v>
      </c>
      <c r="E129" s="64"/>
      <c r="F129" s="219" t="s">
        <v>3242</v>
      </c>
      <c r="G129" s="64"/>
      <c r="H129" s="64"/>
      <c r="I129" s="175"/>
      <c r="J129" s="64"/>
      <c r="K129" s="64"/>
      <c r="L129" s="62"/>
      <c r="M129" s="220"/>
      <c r="N129" s="43"/>
      <c r="O129" s="43"/>
      <c r="P129" s="43"/>
      <c r="Q129" s="43"/>
      <c r="R129" s="43"/>
      <c r="S129" s="43"/>
      <c r="T129" s="79"/>
      <c r="AT129" s="25" t="s">
        <v>323</v>
      </c>
      <c r="AU129" s="25" t="s">
        <v>79</v>
      </c>
    </row>
    <row r="130" spans="2:51" s="12" customFormat="1" ht="13.5">
      <c r="B130" s="221"/>
      <c r="C130" s="222"/>
      <c r="D130" s="218" t="s">
        <v>325</v>
      </c>
      <c r="E130" s="223" t="s">
        <v>21</v>
      </c>
      <c r="F130" s="224" t="s">
        <v>3243</v>
      </c>
      <c r="G130" s="222"/>
      <c r="H130" s="225">
        <v>57.024</v>
      </c>
      <c r="I130" s="226"/>
      <c r="J130" s="222"/>
      <c r="K130" s="222"/>
      <c r="L130" s="227"/>
      <c r="M130" s="228"/>
      <c r="N130" s="229"/>
      <c r="O130" s="229"/>
      <c r="P130" s="229"/>
      <c r="Q130" s="229"/>
      <c r="R130" s="229"/>
      <c r="S130" s="229"/>
      <c r="T130" s="230"/>
      <c r="AT130" s="231" t="s">
        <v>325</v>
      </c>
      <c r="AU130" s="231" t="s">
        <v>79</v>
      </c>
      <c r="AV130" s="12" t="s">
        <v>79</v>
      </c>
      <c r="AW130" s="12" t="s">
        <v>34</v>
      </c>
      <c r="AX130" s="12" t="s">
        <v>77</v>
      </c>
      <c r="AY130" s="231" t="s">
        <v>314</v>
      </c>
    </row>
    <row r="131" spans="2:65" s="1" customFormat="1" ht="14.45" customHeight="1">
      <c r="B131" s="42"/>
      <c r="C131" s="206" t="s">
        <v>420</v>
      </c>
      <c r="D131" s="206" t="s">
        <v>316</v>
      </c>
      <c r="E131" s="207" t="s">
        <v>3244</v>
      </c>
      <c r="F131" s="208" t="s">
        <v>3245</v>
      </c>
      <c r="G131" s="209" t="s">
        <v>490</v>
      </c>
      <c r="H131" s="210">
        <v>19</v>
      </c>
      <c r="I131" s="211"/>
      <c r="J131" s="212">
        <f>ROUND(I131*H131,2)</f>
        <v>0</v>
      </c>
      <c r="K131" s="208" t="s">
        <v>320</v>
      </c>
      <c r="L131" s="62"/>
      <c r="M131" s="213" t="s">
        <v>21</v>
      </c>
      <c r="N131" s="214" t="s">
        <v>41</v>
      </c>
      <c r="O131" s="43"/>
      <c r="P131" s="215">
        <f>O131*H131</f>
        <v>0</v>
      </c>
      <c r="Q131" s="215">
        <v>0</v>
      </c>
      <c r="R131" s="215">
        <f>Q131*H131</f>
        <v>0</v>
      </c>
      <c r="S131" s="215">
        <v>0.482</v>
      </c>
      <c r="T131" s="216">
        <f>S131*H131</f>
        <v>9.158</v>
      </c>
      <c r="AR131" s="25" t="s">
        <v>321</v>
      </c>
      <c r="AT131" s="25" t="s">
        <v>316</v>
      </c>
      <c r="AU131" s="25" t="s">
        <v>79</v>
      </c>
      <c r="AY131" s="25" t="s">
        <v>314</v>
      </c>
      <c r="BE131" s="217">
        <f>IF(N131="základní",J131,0)</f>
        <v>0</v>
      </c>
      <c r="BF131" s="217">
        <f>IF(N131="snížená",J131,0)</f>
        <v>0</v>
      </c>
      <c r="BG131" s="217">
        <f>IF(N131="zákl. přenesená",J131,0)</f>
        <v>0</v>
      </c>
      <c r="BH131" s="217">
        <f>IF(N131="sníž. přenesená",J131,0)</f>
        <v>0</v>
      </c>
      <c r="BI131" s="217">
        <f>IF(N131="nulová",J131,0)</f>
        <v>0</v>
      </c>
      <c r="BJ131" s="25" t="s">
        <v>77</v>
      </c>
      <c r="BK131" s="217">
        <f>ROUND(I131*H131,2)</f>
        <v>0</v>
      </c>
      <c r="BL131" s="25" t="s">
        <v>321</v>
      </c>
      <c r="BM131" s="25" t="s">
        <v>3246</v>
      </c>
    </row>
    <row r="132" spans="2:47" s="1" customFormat="1" ht="13.5">
      <c r="B132" s="42"/>
      <c r="C132" s="64"/>
      <c r="D132" s="218" t="s">
        <v>323</v>
      </c>
      <c r="E132" s="64"/>
      <c r="F132" s="219" t="s">
        <v>3247</v>
      </c>
      <c r="G132" s="64"/>
      <c r="H132" s="64"/>
      <c r="I132" s="175"/>
      <c r="J132" s="64"/>
      <c r="K132" s="64"/>
      <c r="L132" s="62"/>
      <c r="M132" s="220"/>
      <c r="N132" s="43"/>
      <c r="O132" s="43"/>
      <c r="P132" s="43"/>
      <c r="Q132" s="43"/>
      <c r="R132" s="43"/>
      <c r="S132" s="43"/>
      <c r="T132" s="79"/>
      <c r="AT132" s="25" t="s">
        <v>323</v>
      </c>
      <c r="AU132" s="25" t="s">
        <v>79</v>
      </c>
    </row>
    <row r="133" spans="2:65" s="1" customFormat="1" ht="23.1" customHeight="1">
      <c r="B133" s="42"/>
      <c r="C133" s="206" t="s">
        <v>426</v>
      </c>
      <c r="D133" s="206" t="s">
        <v>316</v>
      </c>
      <c r="E133" s="207" t="s">
        <v>3248</v>
      </c>
      <c r="F133" s="208" t="s">
        <v>3249</v>
      </c>
      <c r="G133" s="209" t="s">
        <v>490</v>
      </c>
      <c r="H133" s="210">
        <v>8</v>
      </c>
      <c r="I133" s="211"/>
      <c r="J133" s="212">
        <f>ROUND(I133*H133,2)</f>
        <v>0</v>
      </c>
      <c r="K133" s="208" t="s">
        <v>320</v>
      </c>
      <c r="L133" s="62"/>
      <c r="M133" s="213" t="s">
        <v>21</v>
      </c>
      <c r="N133" s="214" t="s">
        <v>41</v>
      </c>
      <c r="O133" s="43"/>
      <c r="P133" s="215">
        <f>O133*H133</f>
        <v>0</v>
      </c>
      <c r="Q133" s="215">
        <v>0</v>
      </c>
      <c r="R133" s="215">
        <f>Q133*H133</f>
        <v>0</v>
      </c>
      <c r="S133" s="215">
        <v>0.087</v>
      </c>
      <c r="T133" s="216">
        <f>S133*H133</f>
        <v>0.696</v>
      </c>
      <c r="AR133" s="25" t="s">
        <v>321</v>
      </c>
      <c r="AT133" s="25" t="s">
        <v>316</v>
      </c>
      <c r="AU133" s="25" t="s">
        <v>79</v>
      </c>
      <c r="AY133" s="25" t="s">
        <v>314</v>
      </c>
      <c r="BE133" s="217">
        <f>IF(N133="základní",J133,0)</f>
        <v>0</v>
      </c>
      <c r="BF133" s="217">
        <f>IF(N133="snížená",J133,0)</f>
        <v>0</v>
      </c>
      <c r="BG133" s="217">
        <f>IF(N133="zákl. přenesená",J133,0)</f>
        <v>0</v>
      </c>
      <c r="BH133" s="217">
        <f>IF(N133="sníž. přenesená",J133,0)</f>
        <v>0</v>
      </c>
      <c r="BI133" s="217">
        <f>IF(N133="nulová",J133,0)</f>
        <v>0</v>
      </c>
      <c r="BJ133" s="25" t="s">
        <v>77</v>
      </c>
      <c r="BK133" s="217">
        <f>ROUND(I133*H133,2)</f>
        <v>0</v>
      </c>
      <c r="BL133" s="25" t="s">
        <v>321</v>
      </c>
      <c r="BM133" s="25" t="s">
        <v>3250</v>
      </c>
    </row>
    <row r="134" spans="2:47" s="1" customFormat="1" ht="13.5">
      <c r="B134" s="42"/>
      <c r="C134" s="64"/>
      <c r="D134" s="218" t="s">
        <v>323</v>
      </c>
      <c r="E134" s="64"/>
      <c r="F134" s="219" t="s">
        <v>3251</v>
      </c>
      <c r="G134" s="64"/>
      <c r="H134" s="64"/>
      <c r="I134" s="175"/>
      <c r="J134" s="64"/>
      <c r="K134" s="64"/>
      <c r="L134" s="62"/>
      <c r="M134" s="220"/>
      <c r="N134" s="43"/>
      <c r="O134" s="43"/>
      <c r="P134" s="43"/>
      <c r="Q134" s="43"/>
      <c r="R134" s="43"/>
      <c r="S134" s="43"/>
      <c r="T134" s="79"/>
      <c r="AT134" s="25" t="s">
        <v>323</v>
      </c>
      <c r="AU134" s="25" t="s">
        <v>79</v>
      </c>
    </row>
    <row r="135" spans="2:65" s="1" customFormat="1" ht="14.45" customHeight="1">
      <c r="B135" s="42"/>
      <c r="C135" s="206" t="s">
        <v>433</v>
      </c>
      <c r="D135" s="206" t="s">
        <v>316</v>
      </c>
      <c r="E135" s="207" t="s">
        <v>3252</v>
      </c>
      <c r="F135" s="208" t="s">
        <v>3253</v>
      </c>
      <c r="G135" s="209" t="s">
        <v>436</v>
      </c>
      <c r="H135" s="210">
        <v>115.4</v>
      </c>
      <c r="I135" s="211"/>
      <c r="J135" s="212">
        <f>ROUND(I135*H135,2)</f>
        <v>0</v>
      </c>
      <c r="K135" s="208" t="s">
        <v>320</v>
      </c>
      <c r="L135" s="62"/>
      <c r="M135" s="213" t="s">
        <v>21</v>
      </c>
      <c r="N135" s="214" t="s">
        <v>41</v>
      </c>
      <c r="O135" s="43"/>
      <c r="P135" s="215">
        <f>O135*H135</f>
        <v>0</v>
      </c>
      <c r="Q135" s="215">
        <v>0</v>
      </c>
      <c r="R135" s="215">
        <f>Q135*H135</f>
        <v>0</v>
      </c>
      <c r="S135" s="215">
        <v>0.037</v>
      </c>
      <c r="T135" s="216">
        <f>S135*H135</f>
        <v>4.2698</v>
      </c>
      <c r="AR135" s="25" t="s">
        <v>321</v>
      </c>
      <c r="AT135" s="25" t="s">
        <v>316</v>
      </c>
      <c r="AU135" s="25" t="s">
        <v>79</v>
      </c>
      <c r="AY135" s="25" t="s">
        <v>314</v>
      </c>
      <c r="BE135" s="217">
        <f>IF(N135="základní",J135,0)</f>
        <v>0</v>
      </c>
      <c r="BF135" s="217">
        <f>IF(N135="snížená",J135,0)</f>
        <v>0</v>
      </c>
      <c r="BG135" s="217">
        <f>IF(N135="zákl. přenesená",J135,0)</f>
        <v>0</v>
      </c>
      <c r="BH135" s="217">
        <f>IF(N135="sníž. přenesená",J135,0)</f>
        <v>0</v>
      </c>
      <c r="BI135" s="217">
        <f>IF(N135="nulová",J135,0)</f>
        <v>0</v>
      </c>
      <c r="BJ135" s="25" t="s">
        <v>77</v>
      </c>
      <c r="BK135" s="217">
        <f>ROUND(I135*H135,2)</f>
        <v>0</v>
      </c>
      <c r="BL135" s="25" t="s">
        <v>321</v>
      </c>
      <c r="BM135" s="25" t="s">
        <v>3254</v>
      </c>
    </row>
    <row r="136" spans="2:47" s="1" customFormat="1" ht="27">
      <c r="B136" s="42"/>
      <c r="C136" s="64"/>
      <c r="D136" s="218" t="s">
        <v>323</v>
      </c>
      <c r="E136" s="64"/>
      <c r="F136" s="219" t="s">
        <v>3255</v>
      </c>
      <c r="G136" s="64"/>
      <c r="H136" s="64"/>
      <c r="I136" s="175"/>
      <c r="J136" s="64"/>
      <c r="K136" s="64"/>
      <c r="L136" s="62"/>
      <c r="M136" s="220"/>
      <c r="N136" s="43"/>
      <c r="O136" s="43"/>
      <c r="P136" s="43"/>
      <c r="Q136" s="43"/>
      <c r="R136" s="43"/>
      <c r="S136" s="43"/>
      <c r="T136" s="79"/>
      <c r="AT136" s="25" t="s">
        <v>323</v>
      </c>
      <c r="AU136" s="25" t="s">
        <v>79</v>
      </c>
    </row>
    <row r="137" spans="2:51" s="12" customFormat="1" ht="13.5">
      <c r="B137" s="221"/>
      <c r="C137" s="222"/>
      <c r="D137" s="218" t="s">
        <v>325</v>
      </c>
      <c r="E137" s="223" t="s">
        <v>21</v>
      </c>
      <c r="F137" s="224" t="s">
        <v>3256</v>
      </c>
      <c r="G137" s="222"/>
      <c r="H137" s="225">
        <v>115.4</v>
      </c>
      <c r="I137" s="226"/>
      <c r="J137" s="222"/>
      <c r="K137" s="222"/>
      <c r="L137" s="227"/>
      <c r="M137" s="228"/>
      <c r="N137" s="229"/>
      <c r="O137" s="229"/>
      <c r="P137" s="229"/>
      <c r="Q137" s="229"/>
      <c r="R137" s="229"/>
      <c r="S137" s="229"/>
      <c r="T137" s="230"/>
      <c r="AT137" s="231" t="s">
        <v>325</v>
      </c>
      <c r="AU137" s="231" t="s">
        <v>79</v>
      </c>
      <c r="AV137" s="12" t="s">
        <v>79</v>
      </c>
      <c r="AW137" s="12" t="s">
        <v>34</v>
      </c>
      <c r="AX137" s="12" t="s">
        <v>77</v>
      </c>
      <c r="AY137" s="231" t="s">
        <v>314</v>
      </c>
    </row>
    <row r="138" spans="2:65" s="1" customFormat="1" ht="23.1" customHeight="1">
      <c r="B138" s="42"/>
      <c r="C138" s="206" t="s">
        <v>439</v>
      </c>
      <c r="D138" s="206" t="s">
        <v>316</v>
      </c>
      <c r="E138" s="207" t="s">
        <v>3257</v>
      </c>
      <c r="F138" s="208" t="s">
        <v>3258</v>
      </c>
      <c r="G138" s="209" t="s">
        <v>335</v>
      </c>
      <c r="H138" s="210">
        <v>248.82</v>
      </c>
      <c r="I138" s="211"/>
      <c r="J138" s="212">
        <f>ROUND(I138*H138,2)</f>
        <v>0</v>
      </c>
      <c r="K138" s="208" t="s">
        <v>320</v>
      </c>
      <c r="L138" s="62"/>
      <c r="M138" s="213" t="s">
        <v>21</v>
      </c>
      <c r="N138" s="214" t="s">
        <v>41</v>
      </c>
      <c r="O138" s="43"/>
      <c r="P138" s="215">
        <f>O138*H138</f>
        <v>0</v>
      </c>
      <c r="Q138" s="215">
        <v>0</v>
      </c>
      <c r="R138" s="215">
        <f>Q138*H138</f>
        <v>0</v>
      </c>
      <c r="S138" s="215">
        <v>0.37</v>
      </c>
      <c r="T138" s="216">
        <f>S138*H138</f>
        <v>92.0634</v>
      </c>
      <c r="AR138" s="25" t="s">
        <v>321</v>
      </c>
      <c r="AT138" s="25" t="s">
        <v>316</v>
      </c>
      <c r="AU138" s="25" t="s">
        <v>79</v>
      </c>
      <c r="AY138" s="25" t="s">
        <v>314</v>
      </c>
      <c r="BE138" s="217">
        <f>IF(N138="základní",J138,0)</f>
        <v>0</v>
      </c>
      <c r="BF138" s="217">
        <f>IF(N138="snížená",J138,0)</f>
        <v>0</v>
      </c>
      <c r="BG138" s="217">
        <f>IF(N138="zákl. přenesená",J138,0)</f>
        <v>0</v>
      </c>
      <c r="BH138" s="217">
        <f>IF(N138="sníž. přenesená",J138,0)</f>
        <v>0</v>
      </c>
      <c r="BI138" s="217">
        <f>IF(N138="nulová",J138,0)</f>
        <v>0</v>
      </c>
      <c r="BJ138" s="25" t="s">
        <v>77</v>
      </c>
      <c r="BK138" s="217">
        <f>ROUND(I138*H138,2)</f>
        <v>0</v>
      </c>
      <c r="BL138" s="25" t="s">
        <v>321</v>
      </c>
      <c r="BM138" s="25" t="s">
        <v>3259</v>
      </c>
    </row>
    <row r="139" spans="2:51" s="12" customFormat="1" ht="13.5">
      <c r="B139" s="221"/>
      <c r="C139" s="222"/>
      <c r="D139" s="218" t="s">
        <v>325</v>
      </c>
      <c r="E139" s="223" t="s">
        <v>21</v>
      </c>
      <c r="F139" s="224" t="s">
        <v>3260</v>
      </c>
      <c r="G139" s="222"/>
      <c r="H139" s="225">
        <v>248.82</v>
      </c>
      <c r="I139" s="226"/>
      <c r="J139" s="222"/>
      <c r="K139" s="222"/>
      <c r="L139" s="227"/>
      <c r="M139" s="228"/>
      <c r="N139" s="229"/>
      <c r="O139" s="229"/>
      <c r="P139" s="229"/>
      <c r="Q139" s="229"/>
      <c r="R139" s="229"/>
      <c r="S139" s="229"/>
      <c r="T139" s="230"/>
      <c r="AT139" s="231" t="s">
        <v>325</v>
      </c>
      <c r="AU139" s="231" t="s">
        <v>79</v>
      </c>
      <c r="AV139" s="12" t="s">
        <v>79</v>
      </c>
      <c r="AW139" s="12" t="s">
        <v>34</v>
      </c>
      <c r="AX139" s="12" t="s">
        <v>77</v>
      </c>
      <c r="AY139" s="231" t="s">
        <v>314</v>
      </c>
    </row>
    <row r="140" spans="2:65" s="1" customFormat="1" ht="23.1" customHeight="1">
      <c r="B140" s="42"/>
      <c r="C140" s="206" t="s">
        <v>9</v>
      </c>
      <c r="D140" s="206" t="s">
        <v>316</v>
      </c>
      <c r="E140" s="207" t="s">
        <v>3261</v>
      </c>
      <c r="F140" s="208" t="s">
        <v>3262</v>
      </c>
      <c r="G140" s="209" t="s">
        <v>335</v>
      </c>
      <c r="H140" s="210">
        <v>113.41</v>
      </c>
      <c r="I140" s="211"/>
      <c r="J140" s="212">
        <f>ROUND(I140*H140,2)</f>
        <v>0</v>
      </c>
      <c r="K140" s="208" t="s">
        <v>827</v>
      </c>
      <c r="L140" s="62"/>
      <c r="M140" s="213" t="s">
        <v>21</v>
      </c>
      <c r="N140" s="214" t="s">
        <v>41</v>
      </c>
      <c r="O140" s="43"/>
      <c r="P140" s="215">
        <f>O140*H140</f>
        <v>0</v>
      </c>
      <c r="Q140" s="215">
        <v>0</v>
      </c>
      <c r="R140" s="215">
        <f>Q140*H140</f>
        <v>0</v>
      </c>
      <c r="S140" s="215">
        <v>2.2</v>
      </c>
      <c r="T140" s="216">
        <f>S140*H140</f>
        <v>249.502</v>
      </c>
      <c r="AR140" s="25" t="s">
        <v>321</v>
      </c>
      <c r="AT140" s="25" t="s">
        <v>316</v>
      </c>
      <c r="AU140" s="25" t="s">
        <v>79</v>
      </c>
      <c r="AY140" s="25" t="s">
        <v>314</v>
      </c>
      <c r="BE140" s="217">
        <f>IF(N140="základní",J140,0)</f>
        <v>0</v>
      </c>
      <c r="BF140" s="217">
        <f>IF(N140="snížená",J140,0)</f>
        <v>0</v>
      </c>
      <c r="BG140" s="217">
        <f>IF(N140="zákl. přenesená",J140,0)</f>
        <v>0</v>
      </c>
      <c r="BH140" s="217">
        <f>IF(N140="sníž. přenesená",J140,0)</f>
        <v>0</v>
      </c>
      <c r="BI140" s="217">
        <f>IF(N140="nulová",J140,0)</f>
        <v>0</v>
      </c>
      <c r="BJ140" s="25" t="s">
        <v>77</v>
      </c>
      <c r="BK140" s="217">
        <f>ROUND(I140*H140,2)</f>
        <v>0</v>
      </c>
      <c r="BL140" s="25" t="s">
        <v>321</v>
      </c>
      <c r="BM140" s="25" t="s">
        <v>3263</v>
      </c>
    </row>
    <row r="141" spans="2:47" s="1" customFormat="1" ht="13.5">
      <c r="B141" s="42"/>
      <c r="C141" s="64"/>
      <c r="D141" s="218" t="s">
        <v>323</v>
      </c>
      <c r="E141" s="64"/>
      <c r="F141" s="219" t="s">
        <v>3264</v>
      </c>
      <c r="G141" s="64"/>
      <c r="H141" s="64"/>
      <c r="I141" s="175"/>
      <c r="J141" s="64"/>
      <c r="K141" s="64"/>
      <c r="L141" s="62"/>
      <c r="M141" s="220"/>
      <c r="N141" s="43"/>
      <c r="O141" s="43"/>
      <c r="P141" s="43"/>
      <c r="Q141" s="43"/>
      <c r="R141" s="43"/>
      <c r="S141" s="43"/>
      <c r="T141" s="79"/>
      <c r="AT141" s="25" t="s">
        <v>323</v>
      </c>
      <c r="AU141" s="25" t="s">
        <v>79</v>
      </c>
    </row>
    <row r="142" spans="2:51" s="12" customFormat="1" ht="13.5">
      <c r="B142" s="221"/>
      <c r="C142" s="222"/>
      <c r="D142" s="218" t="s">
        <v>325</v>
      </c>
      <c r="E142" s="223" t="s">
        <v>21</v>
      </c>
      <c r="F142" s="224" t="s">
        <v>3265</v>
      </c>
      <c r="G142" s="222"/>
      <c r="H142" s="225">
        <v>25</v>
      </c>
      <c r="I142" s="226"/>
      <c r="J142" s="222"/>
      <c r="K142" s="222"/>
      <c r="L142" s="227"/>
      <c r="M142" s="228"/>
      <c r="N142" s="229"/>
      <c r="O142" s="229"/>
      <c r="P142" s="229"/>
      <c r="Q142" s="229"/>
      <c r="R142" s="229"/>
      <c r="S142" s="229"/>
      <c r="T142" s="230"/>
      <c r="AT142" s="231" t="s">
        <v>325</v>
      </c>
      <c r="AU142" s="231" t="s">
        <v>79</v>
      </c>
      <c r="AV142" s="12" t="s">
        <v>79</v>
      </c>
      <c r="AW142" s="12" t="s">
        <v>34</v>
      </c>
      <c r="AX142" s="12" t="s">
        <v>70</v>
      </c>
      <c r="AY142" s="231" t="s">
        <v>314</v>
      </c>
    </row>
    <row r="143" spans="2:51" s="12" customFormat="1" ht="13.5">
      <c r="B143" s="221"/>
      <c r="C143" s="222"/>
      <c r="D143" s="218" t="s">
        <v>325</v>
      </c>
      <c r="E143" s="223" t="s">
        <v>21</v>
      </c>
      <c r="F143" s="224" t="s">
        <v>3266</v>
      </c>
      <c r="G143" s="222"/>
      <c r="H143" s="225">
        <v>88.41</v>
      </c>
      <c r="I143" s="226"/>
      <c r="J143" s="222"/>
      <c r="K143" s="222"/>
      <c r="L143" s="227"/>
      <c r="M143" s="228"/>
      <c r="N143" s="229"/>
      <c r="O143" s="229"/>
      <c r="P143" s="229"/>
      <c r="Q143" s="229"/>
      <c r="R143" s="229"/>
      <c r="S143" s="229"/>
      <c r="T143" s="230"/>
      <c r="AT143" s="231" t="s">
        <v>325</v>
      </c>
      <c r="AU143" s="231" t="s">
        <v>79</v>
      </c>
      <c r="AV143" s="12" t="s">
        <v>79</v>
      </c>
      <c r="AW143" s="12" t="s">
        <v>34</v>
      </c>
      <c r="AX143" s="12" t="s">
        <v>70</v>
      </c>
      <c r="AY143" s="231" t="s">
        <v>314</v>
      </c>
    </row>
    <row r="144" spans="2:51" s="13" customFormat="1" ht="13.5">
      <c r="B144" s="232"/>
      <c r="C144" s="233"/>
      <c r="D144" s="218" t="s">
        <v>325</v>
      </c>
      <c r="E144" s="234" t="s">
        <v>21</v>
      </c>
      <c r="F144" s="235" t="s">
        <v>340</v>
      </c>
      <c r="G144" s="233"/>
      <c r="H144" s="236">
        <v>113.41</v>
      </c>
      <c r="I144" s="237"/>
      <c r="J144" s="233"/>
      <c r="K144" s="233"/>
      <c r="L144" s="238"/>
      <c r="M144" s="239"/>
      <c r="N144" s="240"/>
      <c r="O144" s="240"/>
      <c r="P144" s="240"/>
      <c r="Q144" s="240"/>
      <c r="R144" s="240"/>
      <c r="S144" s="240"/>
      <c r="T144" s="241"/>
      <c r="AT144" s="242" t="s">
        <v>325</v>
      </c>
      <c r="AU144" s="242" t="s">
        <v>79</v>
      </c>
      <c r="AV144" s="13" t="s">
        <v>321</v>
      </c>
      <c r="AW144" s="13" t="s">
        <v>34</v>
      </c>
      <c r="AX144" s="13" t="s">
        <v>77</v>
      </c>
      <c r="AY144" s="242" t="s">
        <v>314</v>
      </c>
    </row>
    <row r="145" spans="2:63" s="11" customFormat="1" ht="29.85" customHeight="1">
      <c r="B145" s="190"/>
      <c r="C145" s="191"/>
      <c r="D145" s="192" t="s">
        <v>69</v>
      </c>
      <c r="E145" s="204" t="s">
        <v>2230</v>
      </c>
      <c r="F145" s="204" t="s">
        <v>2231</v>
      </c>
      <c r="G145" s="191"/>
      <c r="H145" s="191"/>
      <c r="I145" s="194"/>
      <c r="J145" s="205">
        <f>BK145</f>
        <v>0</v>
      </c>
      <c r="K145" s="191"/>
      <c r="L145" s="196"/>
      <c r="M145" s="197"/>
      <c r="N145" s="198"/>
      <c r="O145" s="198"/>
      <c r="P145" s="199">
        <f>SUM(P146:P154)</f>
        <v>0</v>
      </c>
      <c r="Q145" s="198"/>
      <c r="R145" s="199">
        <f>SUM(R146:R154)</f>
        <v>0</v>
      </c>
      <c r="S145" s="198"/>
      <c r="T145" s="200">
        <f>SUM(T146:T154)</f>
        <v>0</v>
      </c>
      <c r="AR145" s="201" t="s">
        <v>77</v>
      </c>
      <c r="AT145" s="202" t="s">
        <v>69</v>
      </c>
      <c r="AU145" s="202" t="s">
        <v>77</v>
      </c>
      <c r="AY145" s="201" t="s">
        <v>314</v>
      </c>
      <c r="BK145" s="203">
        <f>SUM(BK146:BK154)</f>
        <v>0</v>
      </c>
    </row>
    <row r="146" spans="2:65" s="1" customFormat="1" ht="23.1" customHeight="1">
      <c r="B146" s="42"/>
      <c r="C146" s="206" t="s">
        <v>450</v>
      </c>
      <c r="D146" s="206" t="s">
        <v>316</v>
      </c>
      <c r="E146" s="207" t="s">
        <v>2236</v>
      </c>
      <c r="F146" s="208" t="s">
        <v>2237</v>
      </c>
      <c r="G146" s="209" t="s">
        <v>394</v>
      </c>
      <c r="H146" s="210">
        <v>1301.229</v>
      </c>
      <c r="I146" s="211"/>
      <c r="J146" s="212">
        <f>ROUND(I146*H146,2)</f>
        <v>0</v>
      </c>
      <c r="K146" s="208" t="s">
        <v>320</v>
      </c>
      <c r="L146" s="62"/>
      <c r="M146" s="213" t="s">
        <v>21</v>
      </c>
      <c r="N146" s="214" t="s">
        <v>41</v>
      </c>
      <c r="O146" s="43"/>
      <c r="P146" s="215">
        <f>O146*H146</f>
        <v>0</v>
      </c>
      <c r="Q146" s="215">
        <v>0</v>
      </c>
      <c r="R146" s="215">
        <f>Q146*H146</f>
        <v>0</v>
      </c>
      <c r="S146" s="215">
        <v>0</v>
      </c>
      <c r="T146" s="216">
        <f>S146*H146</f>
        <v>0</v>
      </c>
      <c r="AR146" s="25" t="s">
        <v>321</v>
      </c>
      <c r="AT146" s="25" t="s">
        <v>316</v>
      </c>
      <c r="AU146" s="25" t="s">
        <v>79</v>
      </c>
      <c r="AY146" s="25" t="s">
        <v>314</v>
      </c>
      <c r="BE146" s="217">
        <f>IF(N146="základní",J146,0)</f>
        <v>0</v>
      </c>
      <c r="BF146" s="217">
        <f>IF(N146="snížená",J146,0)</f>
        <v>0</v>
      </c>
      <c r="BG146" s="217">
        <f>IF(N146="zákl. přenesená",J146,0)</f>
        <v>0</v>
      </c>
      <c r="BH146" s="217">
        <f>IF(N146="sníž. přenesená",J146,0)</f>
        <v>0</v>
      </c>
      <c r="BI146" s="217">
        <f>IF(N146="nulová",J146,0)</f>
        <v>0</v>
      </c>
      <c r="BJ146" s="25" t="s">
        <v>77</v>
      </c>
      <c r="BK146" s="217">
        <f>ROUND(I146*H146,2)</f>
        <v>0</v>
      </c>
      <c r="BL146" s="25" t="s">
        <v>321</v>
      </c>
      <c r="BM146" s="25" t="s">
        <v>3267</v>
      </c>
    </row>
    <row r="147" spans="2:47" s="1" customFormat="1" ht="27">
      <c r="B147" s="42"/>
      <c r="C147" s="64"/>
      <c r="D147" s="218" t="s">
        <v>323</v>
      </c>
      <c r="E147" s="64"/>
      <c r="F147" s="219" t="s">
        <v>2239</v>
      </c>
      <c r="G147" s="64"/>
      <c r="H147" s="64"/>
      <c r="I147" s="175"/>
      <c r="J147" s="64"/>
      <c r="K147" s="64"/>
      <c r="L147" s="62"/>
      <c r="M147" s="220"/>
      <c r="N147" s="43"/>
      <c r="O147" s="43"/>
      <c r="P147" s="43"/>
      <c r="Q147" s="43"/>
      <c r="R147" s="43"/>
      <c r="S147" s="43"/>
      <c r="T147" s="79"/>
      <c r="AT147" s="25" t="s">
        <v>323</v>
      </c>
      <c r="AU147" s="25" t="s">
        <v>79</v>
      </c>
    </row>
    <row r="148" spans="2:65" s="1" customFormat="1" ht="23.1" customHeight="1">
      <c r="B148" s="42"/>
      <c r="C148" s="206" t="s">
        <v>456</v>
      </c>
      <c r="D148" s="206" t="s">
        <v>316</v>
      </c>
      <c r="E148" s="207" t="s">
        <v>2240</v>
      </c>
      <c r="F148" s="208" t="s">
        <v>2241</v>
      </c>
      <c r="G148" s="209" t="s">
        <v>394</v>
      </c>
      <c r="H148" s="210">
        <v>11711.061</v>
      </c>
      <c r="I148" s="211"/>
      <c r="J148" s="212">
        <f>ROUND(I148*H148,2)</f>
        <v>0</v>
      </c>
      <c r="K148" s="208" t="s">
        <v>320</v>
      </c>
      <c r="L148" s="62"/>
      <c r="M148" s="213" t="s">
        <v>21</v>
      </c>
      <c r="N148" s="214" t="s">
        <v>41</v>
      </c>
      <c r="O148" s="43"/>
      <c r="P148" s="215">
        <f>O148*H148</f>
        <v>0</v>
      </c>
      <c r="Q148" s="215">
        <v>0</v>
      </c>
      <c r="R148" s="215">
        <f>Q148*H148</f>
        <v>0</v>
      </c>
      <c r="S148" s="215">
        <v>0</v>
      </c>
      <c r="T148" s="216">
        <f>S148*H148</f>
        <v>0</v>
      </c>
      <c r="AR148" s="25" t="s">
        <v>321</v>
      </c>
      <c r="AT148" s="25" t="s">
        <v>316</v>
      </c>
      <c r="AU148" s="25" t="s">
        <v>79</v>
      </c>
      <c r="AY148" s="25" t="s">
        <v>314</v>
      </c>
      <c r="BE148" s="217">
        <f>IF(N148="základní",J148,0)</f>
        <v>0</v>
      </c>
      <c r="BF148" s="217">
        <f>IF(N148="snížená",J148,0)</f>
        <v>0</v>
      </c>
      <c r="BG148" s="217">
        <f>IF(N148="zákl. přenesená",J148,0)</f>
        <v>0</v>
      </c>
      <c r="BH148" s="217">
        <f>IF(N148="sníž. přenesená",J148,0)</f>
        <v>0</v>
      </c>
      <c r="BI148" s="217">
        <f>IF(N148="nulová",J148,0)</f>
        <v>0</v>
      </c>
      <c r="BJ148" s="25" t="s">
        <v>77</v>
      </c>
      <c r="BK148" s="217">
        <f>ROUND(I148*H148,2)</f>
        <v>0</v>
      </c>
      <c r="BL148" s="25" t="s">
        <v>321</v>
      </c>
      <c r="BM148" s="25" t="s">
        <v>3268</v>
      </c>
    </row>
    <row r="149" spans="2:47" s="1" customFormat="1" ht="27">
      <c r="B149" s="42"/>
      <c r="C149" s="64"/>
      <c r="D149" s="218" t="s">
        <v>323</v>
      </c>
      <c r="E149" s="64"/>
      <c r="F149" s="219" t="s">
        <v>2243</v>
      </c>
      <c r="G149" s="64"/>
      <c r="H149" s="64"/>
      <c r="I149" s="175"/>
      <c r="J149" s="64"/>
      <c r="K149" s="64"/>
      <c r="L149" s="62"/>
      <c r="M149" s="220"/>
      <c r="N149" s="43"/>
      <c r="O149" s="43"/>
      <c r="P149" s="43"/>
      <c r="Q149" s="43"/>
      <c r="R149" s="43"/>
      <c r="S149" s="43"/>
      <c r="T149" s="79"/>
      <c r="AT149" s="25" t="s">
        <v>323</v>
      </c>
      <c r="AU149" s="25" t="s">
        <v>79</v>
      </c>
    </row>
    <row r="150" spans="2:51" s="12" customFormat="1" ht="13.5">
      <c r="B150" s="221"/>
      <c r="C150" s="222"/>
      <c r="D150" s="218" t="s">
        <v>325</v>
      </c>
      <c r="E150" s="222"/>
      <c r="F150" s="224" t="s">
        <v>3269</v>
      </c>
      <c r="G150" s="222"/>
      <c r="H150" s="225">
        <v>11711.061</v>
      </c>
      <c r="I150" s="226"/>
      <c r="J150" s="222"/>
      <c r="K150" s="222"/>
      <c r="L150" s="227"/>
      <c r="M150" s="228"/>
      <c r="N150" s="229"/>
      <c r="O150" s="229"/>
      <c r="P150" s="229"/>
      <c r="Q150" s="229"/>
      <c r="R150" s="229"/>
      <c r="S150" s="229"/>
      <c r="T150" s="230"/>
      <c r="AT150" s="231" t="s">
        <v>325</v>
      </c>
      <c r="AU150" s="231" t="s">
        <v>79</v>
      </c>
      <c r="AV150" s="12" t="s">
        <v>79</v>
      </c>
      <c r="AW150" s="12" t="s">
        <v>6</v>
      </c>
      <c r="AX150" s="12" t="s">
        <v>77</v>
      </c>
      <c r="AY150" s="231" t="s">
        <v>314</v>
      </c>
    </row>
    <row r="151" spans="2:65" s="1" customFormat="1" ht="23.1" customHeight="1">
      <c r="B151" s="42"/>
      <c r="C151" s="206" t="s">
        <v>461</v>
      </c>
      <c r="D151" s="206" t="s">
        <v>316</v>
      </c>
      <c r="E151" s="207" t="s">
        <v>3270</v>
      </c>
      <c r="F151" s="208" t="s">
        <v>3271</v>
      </c>
      <c r="G151" s="209" t="s">
        <v>394</v>
      </c>
      <c r="H151" s="210">
        <v>1254.461</v>
      </c>
      <c r="I151" s="211"/>
      <c r="J151" s="212">
        <f>ROUND(I151*H151,2)</f>
        <v>0</v>
      </c>
      <c r="K151" s="208" t="s">
        <v>320</v>
      </c>
      <c r="L151" s="62"/>
      <c r="M151" s="213" t="s">
        <v>21</v>
      </c>
      <c r="N151" s="214" t="s">
        <v>41</v>
      </c>
      <c r="O151" s="43"/>
      <c r="P151" s="215">
        <f>O151*H151</f>
        <v>0</v>
      </c>
      <c r="Q151" s="215">
        <v>0</v>
      </c>
      <c r="R151" s="215">
        <f>Q151*H151</f>
        <v>0</v>
      </c>
      <c r="S151" s="215">
        <v>0</v>
      </c>
      <c r="T151" s="216">
        <f>S151*H151</f>
        <v>0</v>
      </c>
      <c r="AR151" s="25" t="s">
        <v>321</v>
      </c>
      <c r="AT151" s="25" t="s">
        <v>316</v>
      </c>
      <c r="AU151" s="25" t="s">
        <v>79</v>
      </c>
      <c r="AY151" s="25" t="s">
        <v>314</v>
      </c>
      <c r="BE151" s="217">
        <f>IF(N151="základní",J151,0)</f>
        <v>0</v>
      </c>
      <c r="BF151" s="217">
        <f>IF(N151="snížená",J151,0)</f>
        <v>0</v>
      </c>
      <c r="BG151" s="217">
        <f>IF(N151="zákl. přenesená",J151,0)</f>
        <v>0</v>
      </c>
      <c r="BH151" s="217">
        <f>IF(N151="sníž. přenesená",J151,0)</f>
        <v>0</v>
      </c>
      <c r="BI151" s="217">
        <f>IF(N151="nulová",J151,0)</f>
        <v>0</v>
      </c>
      <c r="BJ151" s="25" t="s">
        <v>77</v>
      </c>
      <c r="BK151" s="217">
        <f>ROUND(I151*H151,2)</f>
        <v>0</v>
      </c>
      <c r="BL151" s="25" t="s">
        <v>321</v>
      </c>
      <c r="BM151" s="25" t="s">
        <v>3272</v>
      </c>
    </row>
    <row r="152" spans="2:47" s="1" customFormat="1" ht="13.5">
      <c r="B152" s="42"/>
      <c r="C152" s="64"/>
      <c r="D152" s="218" t="s">
        <v>323</v>
      </c>
      <c r="E152" s="64"/>
      <c r="F152" s="219" t="s">
        <v>3273</v>
      </c>
      <c r="G152" s="64"/>
      <c r="H152" s="64"/>
      <c r="I152" s="175"/>
      <c r="J152" s="64"/>
      <c r="K152" s="64"/>
      <c r="L152" s="62"/>
      <c r="M152" s="220"/>
      <c r="N152" s="43"/>
      <c r="O152" s="43"/>
      <c r="P152" s="43"/>
      <c r="Q152" s="43"/>
      <c r="R152" s="43"/>
      <c r="S152" s="43"/>
      <c r="T152" s="79"/>
      <c r="AT152" s="25" t="s">
        <v>323</v>
      </c>
      <c r="AU152" s="25" t="s">
        <v>79</v>
      </c>
    </row>
    <row r="153" spans="2:65" s="1" customFormat="1" ht="23.1" customHeight="1">
      <c r="B153" s="42"/>
      <c r="C153" s="206" t="s">
        <v>467</v>
      </c>
      <c r="D153" s="206" t="s">
        <v>316</v>
      </c>
      <c r="E153" s="207" t="s">
        <v>3274</v>
      </c>
      <c r="F153" s="208" t="s">
        <v>3275</v>
      </c>
      <c r="G153" s="209" t="s">
        <v>394</v>
      </c>
      <c r="H153" s="210">
        <v>46.768</v>
      </c>
      <c r="I153" s="211"/>
      <c r="J153" s="212">
        <f>ROUND(I153*H153,2)</f>
        <v>0</v>
      </c>
      <c r="K153" s="208" t="s">
        <v>320</v>
      </c>
      <c r="L153" s="62"/>
      <c r="M153" s="213" t="s">
        <v>21</v>
      </c>
      <c r="N153" s="214" t="s">
        <v>41</v>
      </c>
      <c r="O153" s="43"/>
      <c r="P153" s="215">
        <f>O153*H153</f>
        <v>0</v>
      </c>
      <c r="Q153" s="215">
        <v>0</v>
      </c>
      <c r="R153" s="215">
        <f>Q153*H153</f>
        <v>0</v>
      </c>
      <c r="S153" s="215">
        <v>0</v>
      </c>
      <c r="T153" s="216">
        <f>S153*H153</f>
        <v>0</v>
      </c>
      <c r="AR153" s="25" t="s">
        <v>321</v>
      </c>
      <c r="AT153" s="25" t="s">
        <v>316</v>
      </c>
      <c r="AU153" s="25" t="s">
        <v>79</v>
      </c>
      <c r="AY153" s="25" t="s">
        <v>314</v>
      </c>
      <c r="BE153" s="217">
        <f>IF(N153="základní",J153,0)</f>
        <v>0</v>
      </c>
      <c r="BF153" s="217">
        <f>IF(N153="snížená",J153,0)</f>
        <v>0</v>
      </c>
      <c r="BG153" s="217">
        <f>IF(N153="zákl. přenesená",J153,0)</f>
        <v>0</v>
      </c>
      <c r="BH153" s="217">
        <f>IF(N153="sníž. přenesená",J153,0)</f>
        <v>0</v>
      </c>
      <c r="BI153" s="217">
        <f>IF(N153="nulová",J153,0)</f>
        <v>0</v>
      </c>
      <c r="BJ153" s="25" t="s">
        <v>77</v>
      </c>
      <c r="BK153" s="217">
        <f>ROUND(I153*H153,2)</f>
        <v>0</v>
      </c>
      <c r="BL153" s="25" t="s">
        <v>321</v>
      </c>
      <c r="BM153" s="25" t="s">
        <v>3276</v>
      </c>
    </row>
    <row r="154" spans="2:47" s="1" customFormat="1" ht="27">
      <c r="B154" s="42"/>
      <c r="C154" s="64"/>
      <c r="D154" s="218" t="s">
        <v>323</v>
      </c>
      <c r="E154" s="64"/>
      <c r="F154" s="219" t="s">
        <v>3277</v>
      </c>
      <c r="G154" s="64"/>
      <c r="H154" s="64"/>
      <c r="I154" s="175"/>
      <c r="J154" s="64"/>
      <c r="K154" s="64"/>
      <c r="L154" s="62"/>
      <c r="M154" s="275"/>
      <c r="N154" s="276"/>
      <c r="O154" s="276"/>
      <c r="P154" s="276"/>
      <c r="Q154" s="276"/>
      <c r="R154" s="276"/>
      <c r="S154" s="276"/>
      <c r="T154" s="277"/>
      <c r="AT154" s="25" t="s">
        <v>323</v>
      </c>
      <c r="AU154" s="25" t="s">
        <v>79</v>
      </c>
    </row>
    <row r="155" spans="2:12" s="1" customFormat="1" ht="6.95" customHeight="1">
      <c r="B155" s="57"/>
      <c r="C155" s="58"/>
      <c r="D155" s="58"/>
      <c r="E155" s="58"/>
      <c r="F155" s="58"/>
      <c r="G155" s="58"/>
      <c r="H155" s="58"/>
      <c r="I155" s="151"/>
      <c r="J155" s="58"/>
      <c r="K155" s="58"/>
      <c r="L155" s="62"/>
    </row>
  </sheetData>
  <sheetProtection algorithmName="SHA-512" hashValue="ov423dpk/khuuVr+0xDmA0LPG9X4k6IvhfGRMGrvljmJm6RJc1e2oR10EUNbv33/Wa/wi1ijl7XZITcTUnhB1Q==" saltValue="4y58wW7j6P1a6D10GcSGPM/6v+z46k6ep2Bzyb0L/C1j+YGxFv2VrIqlfhy3pciC2to51ptz0V+yeF6EO8zyJA==" spinCount="100000" sheet="1" objects="1" scenarios="1" formatColumns="0" formatRows="0" autoFilter="0"/>
  <autoFilter ref="C80:K154"/>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2"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136</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3278</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ROUND(J84,2)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ROUND(SUM(BE84:BE148),2)</f>
        <v>0</v>
      </c>
      <c r="G30" s="43"/>
      <c r="H30" s="43"/>
      <c r="I30" s="143">
        <v>0.21</v>
      </c>
      <c r="J30" s="142">
        <f>ROUND(ROUND((SUM(BE84:BE148)),2)*I30,2)</f>
        <v>0</v>
      </c>
      <c r="K30" s="46"/>
    </row>
    <row r="31" spans="2:11" s="1" customFormat="1" ht="14.45" customHeight="1">
      <c r="B31" s="42"/>
      <c r="C31" s="43"/>
      <c r="D31" s="43"/>
      <c r="E31" s="50" t="s">
        <v>42</v>
      </c>
      <c r="F31" s="142">
        <f>ROUND(SUM(BF84:BF148),2)</f>
        <v>0</v>
      </c>
      <c r="G31" s="43"/>
      <c r="H31" s="43"/>
      <c r="I31" s="143">
        <v>0.15</v>
      </c>
      <c r="J31" s="142">
        <f>ROUND(ROUND((SUM(BF84:BF148)),2)*I31,2)</f>
        <v>0</v>
      </c>
      <c r="K31" s="46"/>
    </row>
    <row r="32" spans="2:11" s="1" customFormat="1" ht="14.45" customHeight="1" hidden="1">
      <c r="B32" s="42"/>
      <c r="C32" s="43"/>
      <c r="D32" s="43"/>
      <c r="E32" s="50" t="s">
        <v>43</v>
      </c>
      <c r="F32" s="142">
        <f>ROUND(SUM(BG84:BG148),2)</f>
        <v>0</v>
      </c>
      <c r="G32" s="43"/>
      <c r="H32" s="43"/>
      <c r="I32" s="143">
        <v>0.21</v>
      </c>
      <c r="J32" s="142">
        <v>0</v>
      </c>
      <c r="K32" s="46"/>
    </row>
    <row r="33" spans="2:11" s="1" customFormat="1" ht="14.45" customHeight="1" hidden="1">
      <c r="B33" s="42"/>
      <c r="C33" s="43"/>
      <c r="D33" s="43"/>
      <c r="E33" s="50" t="s">
        <v>44</v>
      </c>
      <c r="F33" s="142">
        <f>ROUND(SUM(BH84:BH148),2)</f>
        <v>0</v>
      </c>
      <c r="G33" s="43"/>
      <c r="H33" s="43"/>
      <c r="I33" s="143">
        <v>0.15</v>
      </c>
      <c r="J33" s="142">
        <v>0</v>
      </c>
      <c r="K33" s="46"/>
    </row>
    <row r="34" spans="2:11" s="1" customFormat="1" ht="14.45" customHeight="1" hidden="1">
      <c r="B34" s="42"/>
      <c r="C34" s="43"/>
      <c r="D34" s="43"/>
      <c r="E34" s="50" t="s">
        <v>45</v>
      </c>
      <c r="F34" s="142">
        <f>ROUND(SUM(BI84:BI148),2)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so11 - SO 11 – ZPEVNĚNÉ PLOCHY</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J84</f>
        <v>0</v>
      </c>
      <c r="K56" s="46"/>
      <c r="AU56" s="25" t="s">
        <v>273</v>
      </c>
    </row>
    <row r="57" spans="2:11" s="8" customFormat="1" ht="24.95" customHeight="1">
      <c r="B57" s="161"/>
      <c r="C57" s="162"/>
      <c r="D57" s="163" t="s">
        <v>274</v>
      </c>
      <c r="E57" s="164"/>
      <c r="F57" s="164"/>
      <c r="G57" s="164"/>
      <c r="H57" s="164"/>
      <c r="I57" s="165"/>
      <c r="J57" s="166">
        <f>J85</f>
        <v>0</v>
      </c>
      <c r="K57" s="167"/>
    </row>
    <row r="58" spans="2:11" s="9" customFormat="1" ht="19.9" customHeight="1">
      <c r="B58" s="168"/>
      <c r="C58" s="169"/>
      <c r="D58" s="170" t="s">
        <v>275</v>
      </c>
      <c r="E58" s="171"/>
      <c r="F58" s="171"/>
      <c r="G58" s="171"/>
      <c r="H58" s="171"/>
      <c r="I58" s="172"/>
      <c r="J58" s="173">
        <f>J86</f>
        <v>0</v>
      </c>
      <c r="K58" s="174"/>
    </row>
    <row r="59" spans="2:11" s="9" customFormat="1" ht="19.9" customHeight="1">
      <c r="B59" s="168"/>
      <c r="C59" s="169"/>
      <c r="D59" s="170" t="s">
        <v>277</v>
      </c>
      <c r="E59" s="171"/>
      <c r="F59" s="171"/>
      <c r="G59" s="171"/>
      <c r="H59" s="171"/>
      <c r="I59" s="172"/>
      <c r="J59" s="173">
        <f>J99</f>
        <v>0</v>
      </c>
      <c r="K59" s="174"/>
    </row>
    <row r="60" spans="2:11" s="9" customFormat="1" ht="19.9" customHeight="1">
      <c r="B60" s="168"/>
      <c r="C60" s="169"/>
      <c r="D60" s="170" t="s">
        <v>278</v>
      </c>
      <c r="E60" s="171"/>
      <c r="F60" s="171"/>
      <c r="G60" s="171"/>
      <c r="H60" s="171"/>
      <c r="I60" s="172"/>
      <c r="J60" s="173">
        <f>J104</f>
        <v>0</v>
      </c>
      <c r="K60" s="174"/>
    </row>
    <row r="61" spans="2:11" s="9" customFormat="1" ht="19.9" customHeight="1">
      <c r="B61" s="168"/>
      <c r="C61" s="169"/>
      <c r="D61" s="170" t="s">
        <v>3279</v>
      </c>
      <c r="E61" s="171"/>
      <c r="F61" s="171"/>
      <c r="G61" s="171"/>
      <c r="H61" s="171"/>
      <c r="I61" s="172"/>
      <c r="J61" s="173">
        <f>J109</f>
        <v>0</v>
      </c>
      <c r="K61" s="174"/>
    </row>
    <row r="62" spans="2:11" s="9" customFormat="1" ht="19.9" customHeight="1">
      <c r="B62" s="168"/>
      <c r="C62" s="169"/>
      <c r="D62" s="170" t="s">
        <v>279</v>
      </c>
      <c r="E62" s="171"/>
      <c r="F62" s="171"/>
      <c r="G62" s="171"/>
      <c r="H62" s="171"/>
      <c r="I62" s="172"/>
      <c r="J62" s="173">
        <f>J124</f>
        <v>0</v>
      </c>
      <c r="K62" s="174"/>
    </row>
    <row r="63" spans="2:11" s="9" customFormat="1" ht="19.9" customHeight="1">
      <c r="B63" s="168"/>
      <c r="C63" s="169"/>
      <c r="D63" s="170" t="s">
        <v>281</v>
      </c>
      <c r="E63" s="171"/>
      <c r="F63" s="171"/>
      <c r="G63" s="171"/>
      <c r="H63" s="171"/>
      <c r="I63" s="172"/>
      <c r="J63" s="173">
        <f>J137</f>
        <v>0</v>
      </c>
      <c r="K63" s="174"/>
    </row>
    <row r="64" spans="2:11" s="9" customFormat="1" ht="19.9" customHeight="1">
      <c r="B64" s="168"/>
      <c r="C64" s="169"/>
      <c r="D64" s="170" t="s">
        <v>282</v>
      </c>
      <c r="E64" s="171"/>
      <c r="F64" s="171"/>
      <c r="G64" s="171"/>
      <c r="H64" s="171"/>
      <c r="I64" s="172"/>
      <c r="J64" s="173">
        <f>J146</f>
        <v>0</v>
      </c>
      <c r="K64" s="174"/>
    </row>
    <row r="65" spans="2:11" s="1" customFormat="1" ht="21.75" customHeight="1">
      <c r="B65" s="42"/>
      <c r="C65" s="43"/>
      <c r="D65" s="43"/>
      <c r="E65" s="43"/>
      <c r="F65" s="43"/>
      <c r="G65" s="43"/>
      <c r="H65" s="43"/>
      <c r="I65" s="129"/>
      <c r="J65" s="43"/>
      <c r="K65" s="46"/>
    </row>
    <row r="66" spans="2:11" s="1" customFormat="1" ht="6.95" customHeight="1">
      <c r="B66" s="57"/>
      <c r="C66" s="58"/>
      <c r="D66" s="58"/>
      <c r="E66" s="58"/>
      <c r="F66" s="58"/>
      <c r="G66" s="58"/>
      <c r="H66" s="58"/>
      <c r="I66" s="151"/>
      <c r="J66" s="58"/>
      <c r="K66" s="59"/>
    </row>
    <row r="70" spans="2:12" s="1" customFormat="1" ht="6.95" customHeight="1">
      <c r="B70" s="60"/>
      <c r="C70" s="61"/>
      <c r="D70" s="61"/>
      <c r="E70" s="61"/>
      <c r="F70" s="61"/>
      <c r="G70" s="61"/>
      <c r="H70" s="61"/>
      <c r="I70" s="154"/>
      <c r="J70" s="61"/>
      <c r="K70" s="61"/>
      <c r="L70" s="62"/>
    </row>
    <row r="71" spans="2:12" s="1" customFormat="1" ht="36.95" customHeight="1">
      <c r="B71" s="42"/>
      <c r="C71" s="63" t="s">
        <v>298</v>
      </c>
      <c r="D71" s="64"/>
      <c r="E71" s="64"/>
      <c r="F71" s="64"/>
      <c r="G71" s="64"/>
      <c r="H71" s="64"/>
      <c r="I71" s="175"/>
      <c r="J71" s="64"/>
      <c r="K71" s="64"/>
      <c r="L71" s="62"/>
    </row>
    <row r="72" spans="2:12" s="1" customFormat="1" ht="6.95" customHeight="1">
      <c r="B72" s="42"/>
      <c r="C72" s="64"/>
      <c r="D72" s="64"/>
      <c r="E72" s="64"/>
      <c r="F72" s="64"/>
      <c r="G72" s="64"/>
      <c r="H72" s="64"/>
      <c r="I72" s="175"/>
      <c r="J72" s="64"/>
      <c r="K72" s="64"/>
      <c r="L72" s="62"/>
    </row>
    <row r="73" spans="2:12" s="1" customFormat="1" ht="14.45" customHeight="1">
      <c r="B73" s="42"/>
      <c r="C73" s="66" t="s">
        <v>18</v>
      </c>
      <c r="D73" s="64"/>
      <c r="E73" s="64"/>
      <c r="F73" s="64"/>
      <c r="G73" s="64"/>
      <c r="H73" s="64"/>
      <c r="I73" s="175"/>
      <c r="J73" s="64"/>
      <c r="K73" s="64"/>
      <c r="L73" s="62"/>
    </row>
    <row r="74" spans="2:12" s="1" customFormat="1" ht="14.45" customHeight="1">
      <c r="B74" s="42"/>
      <c r="C74" s="64"/>
      <c r="D74" s="64"/>
      <c r="E74" s="408" t="str">
        <f>E7</f>
        <v>Venkovní areál plavecké haly Klíše -Stavební úpravy</v>
      </c>
      <c r="F74" s="409"/>
      <c r="G74" s="409"/>
      <c r="H74" s="409"/>
      <c r="I74" s="175"/>
      <c r="J74" s="64"/>
      <c r="K74" s="64"/>
      <c r="L74" s="62"/>
    </row>
    <row r="75" spans="2:12" s="1" customFormat="1" ht="14.45" customHeight="1">
      <c r="B75" s="42"/>
      <c r="C75" s="66" t="s">
        <v>185</v>
      </c>
      <c r="D75" s="64"/>
      <c r="E75" s="64"/>
      <c r="F75" s="64"/>
      <c r="G75" s="64"/>
      <c r="H75" s="64"/>
      <c r="I75" s="175"/>
      <c r="J75" s="64"/>
      <c r="K75" s="64"/>
      <c r="L75" s="62"/>
    </row>
    <row r="76" spans="2:12" s="1" customFormat="1" ht="15" customHeight="1">
      <c r="B76" s="42"/>
      <c r="C76" s="64"/>
      <c r="D76" s="64"/>
      <c r="E76" s="374" t="str">
        <f>E9</f>
        <v>so11 - SO 11 – ZPEVNĚNÉ PLOCHY</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F12</f>
        <v>Ústí nad Labem</v>
      </c>
      <c r="G78" s="64"/>
      <c r="H78" s="64"/>
      <c r="I78" s="179" t="s">
        <v>25</v>
      </c>
      <c r="J78" s="74" t="str">
        <f>IF(J12="","",J12)</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E15</f>
        <v xml:space="preserve"> </v>
      </c>
      <c r="G80" s="64"/>
      <c r="H80" s="64"/>
      <c r="I80" s="179" t="s">
        <v>33</v>
      </c>
      <c r="J80" s="178" t="str">
        <f>E21</f>
        <v xml:space="preserve"> </v>
      </c>
      <c r="K80" s="64"/>
      <c r="L80" s="62"/>
    </row>
    <row r="81" spans="2:12" s="1" customFormat="1" ht="14.45" customHeight="1">
      <c r="B81" s="42"/>
      <c r="C81" s="66" t="s">
        <v>31</v>
      </c>
      <c r="D81" s="64"/>
      <c r="E81" s="64"/>
      <c r="F81" s="178" t="str">
        <f>IF(E18="","",E18)</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1017.04589504</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P86+P99+P104+P109+P124+P137+P146</f>
        <v>0</v>
      </c>
      <c r="Q85" s="198"/>
      <c r="R85" s="199">
        <f>R86+R99+R104+R109+R124+R137+R146</f>
        <v>1017.04589504</v>
      </c>
      <c r="S85" s="198"/>
      <c r="T85" s="200">
        <f>T86+T99+T104+T109+T124+T137+T146</f>
        <v>0</v>
      </c>
      <c r="AR85" s="201" t="s">
        <v>77</v>
      </c>
      <c r="AT85" s="202" t="s">
        <v>69</v>
      </c>
      <c r="AU85" s="202" t="s">
        <v>70</v>
      </c>
      <c r="AY85" s="201" t="s">
        <v>314</v>
      </c>
      <c r="BK85" s="203">
        <f>BK86+BK99+BK104+BK109+BK124+BK137+BK146</f>
        <v>0</v>
      </c>
    </row>
    <row r="86" spans="2:63" s="11" customFormat="1" ht="19.9" customHeight="1">
      <c r="B86" s="190"/>
      <c r="C86" s="191"/>
      <c r="D86" s="192" t="s">
        <v>69</v>
      </c>
      <c r="E86" s="204" t="s">
        <v>77</v>
      </c>
      <c r="F86" s="204" t="s">
        <v>315</v>
      </c>
      <c r="G86" s="191"/>
      <c r="H86" s="191"/>
      <c r="I86" s="194"/>
      <c r="J86" s="205">
        <f>BK86</f>
        <v>0</v>
      </c>
      <c r="K86" s="191"/>
      <c r="L86" s="196"/>
      <c r="M86" s="197"/>
      <c r="N86" s="198"/>
      <c r="O86" s="198"/>
      <c r="P86" s="199">
        <f>SUM(P87:P98)</f>
        <v>0</v>
      </c>
      <c r="Q86" s="198"/>
      <c r="R86" s="199">
        <f>SUM(R87:R98)</f>
        <v>0</v>
      </c>
      <c r="S86" s="198"/>
      <c r="T86" s="200">
        <f>SUM(T87:T98)</f>
        <v>0</v>
      </c>
      <c r="AR86" s="201" t="s">
        <v>77</v>
      </c>
      <c r="AT86" s="202" t="s">
        <v>69</v>
      </c>
      <c r="AU86" s="202" t="s">
        <v>77</v>
      </c>
      <c r="AY86" s="201" t="s">
        <v>314</v>
      </c>
      <c r="BK86" s="203">
        <f>SUM(BK87:BK98)</f>
        <v>0</v>
      </c>
    </row>
    <row r="87" spans="2:65" s="1" customFormat="1" ht="23.1" customHeight="1">
      <c r="B87" s="42"/>
      <c r="C87" s="206" t="s">
        <v>77</v>
      </c>
      <c r="D87" s="206" t="s">
        <v>316</v>
      </c>
      <c r="E87" s="207" t="s">
        <v>3280</v>
      </c>
      <c r="F87" s="208" t="s">
        <v>3281</v>
      </c>
      <c r="G87" s="209" t="s">
        <v>335</v>
      </c>
      <c r="H87" s="210">
        <v>2260.9</v>
      </c>
      <c r="I87" s="211"/>
      <c r="J87" s="212">
        <f>ROUND(I87*H87,2)</f>
        <v>0</v>
      </c>
      <c r="K87" s="208" t="s">
        <v>827</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3282</v>
      </c>
    </row>
    <row r="88" spans="2:47" s="1" customFormat="1" ht="40.5">
      <c r="B88" s="42"/>
      <c r="C88" s="64"/>
      <c r="D88" s="218" t="s">
        <v>323</v>
      </c>
      <c r="E88" s="64"/>
      <c r="F88" s="219" t="s">
        <v>3283</v>
      </c>
      <c r="G88" s="64"/>
      <c r="H88" s="64"/>
      <c r="I88" s="175"/>
      <c r="J88" s="64"/>
      <c r="K88" s="64"/>
      <c r="L88" s="62"/>
      <c r="M88" s="220"/>
      <c r="N88" s="43"/>
      <c r="O88" s="43"/>
      <c r="P88" s="43"/>
      <c r="Q88" s="43"/>
      <c r="R88" s="43"/>
      <c r="S88" s="43"/>
      <c r="T88" s="79"/>
      <c r="AT88" s="25" t="s">
        <v>323</v>
      </c>
      <c r="AU88" s="25" t="s">
        <v>79</v>
      </c>
    </row>
    <row r="89" spans="2:65" s="1" customFormat="1" ht="23.1" customHeight="1">
      <c r="B89" s="42"/>
      <c r="C89" s="206" t="s">
        <v>79</v>
      </c>
      <c r="D89" s="206" t="s">
        <v>316</v>
      </c>
      <c r="E89" s="207" t="s">
        <v>377</v>
      </c>
      <c r="F89" s="208" t="s">
        <v>378</v>
      </c>
      <c r="G89" s="209" t="s">
        <v>335</v>
      </c>
      <c r="H89" s="210">
        <v>1992.9</v>
      </c>
      <c r="I89" s="211"/>
      <c r="J89" s="212">
        <f>ROUND(I89*H89,2)</f>
        <v>0</v>
      </c>
      <c r="K89" s="208" t="s">
        <v>320</v>
      </c>
      <c r="L89" s="62"/>
      <c r="M89" s="213" t="s">
        <v>21</v>
      </c>
      <c r="N89" s="214" t="s">
        <v>41</v>
      </c>
      <c r="O89" s="43"/>
      <c r="P89" s="215">
        <f>O89*H89</f>
        <v>0</v>
      </c>
      <c r="Q89" s="215">
        <v>0</v>
      </c>
      <c r="R89" s="215">
        <f>Q89*H89</f>
        <v>0</v>
      </c>
      <c r="S89" s="215">
        <v>0</v>
      </c>
      <c r="T89" s="216">
        <f>S89*H89</f>
        <v>0</v>
      </c>
      <c r="AR89" s="25" t="s">
        <v>321</v>
      </c>
      <c r="AT89" s="25" t="s">
        <v>316</v>
      </c>
      <c r="AU89" s="25" t="s">
        <v>79</v>
      </c>
      <c r="AY89" s="25" t="s">
        <v>314</v>
      </c>
      <c r="BE89" s="217">
        <f>IF(N89="základní",J89,0)</f>
        <v>0</v>
      </c>
      <c r="BF89" s="217">
        <f>IF(N89="snížená",J89,0)</f>
        <v>0</v>
      </c>
      <c r="BG89" s="217">
        <f>IF(N89="zákl. přenesená",J89,0)</f>
        <v>0</v>
      </c>
      <c r="BH89" s="217">
        <f>IF(N89="sníž. přenesená",J89,0)</f>
        <v>0</v>
      </c>
      <c r="BI89" s="217">
        <f>IF(N89="nulová",J89,0)</f>
        <v>0</v>
      </c>
      <c r="BJ89" s="25" t="s">
        <v>77</v>
      </c>
      <c r="BK89" s="217">
        <f>ROUND(I89*H89,2)</f>
        <v>0</v>
      </c>
      <c r="BL89" s="25" t="s">
        <v>321</v>
      </c>
      <c r="BM89" s="25" t="s">
        <v>3284</v>
      </c>
    </row>
    <row r="90" spans="2:47" s="1" customFormat="1" ht="40.5">
      <c r="B90" s="42"/>
      <c r="C90" s="64"/>
      <c r="D90" s="218" t="s">
        <v>323</v>
      </c>
      <c r="E90" s="64"/>
      <c r="F90" s="219" t="s">
        <v>380</v>
      </c>
      <c r="G90" s="64"/>
      <c r="H90" s="64"/>
      <c r="I90" s="175"/>
      <c r="J90" s="64"/>
      <c r="K90" s="64"/>
      <c r="L90" s="62"/>
      <c r="M90" s="220"/>
      <c r="N90" s="43"/>
      <c r="O90" s="43"/>
      <c r="P90" s="43"/>
      <c r="Q90" s="43"/>
      <c r="R90" s="43"/>
      <c r="S90" s="43"/>
      <c r="T90" s="79"/>
      <c r="AT90" s="25" t="s">
        <v>323</v>
      </c>
      <c r="AU90" s="25" t="s">
        <v>79</v>
      </c>
    </row>
    <row r="91" spans="2:65" s="1" customFormat="1" ht="23.1" customHeight="1">
      <c r="B91" s="42"/>
      <c r="C91" s="206" t="s">
        <v>332</v>
      </c>
      <c r="D91" s="206" t="s">
        <v>316</v>
      </c>
      <c r="E91" s="207" t="s">
        <v>3285</v>
      </c>
      <c r="F91" s="208" t="s">
        <v>3286</v>
      </c>
      <c r="G91" s="209" t="s">
        <v>335</v>
      </c>
      <c r="H91" s="210">
        <v>268</v>
      </c>
      <c r="I91" s="211"/>
      <c r="J91" s="212">
        <f>ROUND(I91*H91,2)</f>
        <v>0</v>
      </c>
      <c r="K91" s="208" t="s">
        <v>320</v>
      </c>
      <c r="L91" s="62"/>
      <c r="M91" s="213" t="s">
        <v>21</v>
      </c>
      <c r="N91" s="214" t="s">
        <v>41</v>
      </c>
      <c r="O91" s="43"/>
      <c r="P91" s="215">
        <f>O91*H91</f>
        <v>0</v>
      </c>
      <c r="Q91" s="215">
        <v>0</v>
      </c>
      <c r="R91" s="215">
        <f>Q91*H91</f>
        <v>0</v>
      </c>
      <c r="S91" s="215">
        <v>0</v>
      </c>
      <c r="T91" s="216">
        <f>S91*H91</f>
        <v>0</v>
      </c>
      <c r="AR91" s="25" t="s">
        <v>321</v>
      </c>
      <c r="AT91" s="25" t="s">
        <v>316</v>
      </c>
      <c r="AU91" s="25" t="s">
        <v>79</v>
      </c>
      <c r="AY91" s="25" t="s">
        <v>314</v>
      </c>
      <c r="BE91" s="217">
        <f>IF(N91="základní",J91,0)</f>
        <v>0</v>
      </c>
      <c r="BF91" s="217">
        <f>IF(N91="snížená",J91,0)</f>
        <v>0</v>
      </c>
      <c r="BG91" s="217">
        <f>IF(N91="zákl. přenesená",J91,0)</f>
        <v>0</v>
      </c>
      <c r="BH91" s="217">
        <f>IF(N91="sníž. přenesená",J91,0)</f>
        <v>0</v>
      </c>
      <c r="BI91" s="217">
        <f>IF(N91="nulová",J91,0)</f>
        <v>0</v>
      </c>
      <c r="BJ91" s="25" t="s">
        <v>77</v>
      </c>
      <c r="BK91" s="217">
        <f>ROUND(I91*H91,2)</f>
        <v>0</v>
      </c>
      <c r="BL91" s="25" t="s">
        <v>321</v>
      </c>
      <c r="BM91" s="25" t="s">
        <v>3287</v>
      </c>
    </row>
    <row r="92" spans="2:47" s="1" customFormat="1" ht="54">
      <c r="B92" s="42"/>
      <c r="C92" s="64"/>
      <c r="D92" s="218" t="s">
        <v>323</v>
      </c>
      <c r="E92" s="64"/>
      <c r="F92" s="219" t="s">
        <v>3288</v>
      </c>
      <c r="G92" s="64"/>
      <c r="H92" s="64"/>
      <c r="I92" s="175"/>
      <c r="J92" s="64"/>
      <c r="K92" s="64"/>
      <c r="L92" s="62"/>
      <c r="M92" s="220"/>
      <c r="N92" s="43"/>
      <c r="O92" s="43"/>
      <c r="P92" s="43"/>
      <c r="Q92" s="43"/>
      <c r="R92" s="43"/>
      <c r="S92" s="43"/>
      <c r="T92" s="79"/>
      <c r="AT92" s="25" t="s">
        <v>323</v>
      </c>
      <c r="AU92" s="25" t="s">
        <v>79</v>
      </c>
    </row>
    <row r="93" spans="2:65" s="1" customFormat="1" ht="14.45" customHeight="1">
      <c r="B93" s="42"/>
      <c r="C93" s="206" t="s">
        <v>321</v>
      </c>
      <c r="D93" s="206" t="s">
        <v>316</v>
      </c>
      <c r="E93" s="207" t="s">
        <v>388</v>
      </c>
      <c r="F93" s="208" t="s">
        <v>389</v>
      </c>
      <c r="G93" s="209" t="s">
        <v>335</v>
      </c>
      <c r="H93" s="210">
        <v>1992.9</v>
      </c>
      <c r="I93" s="211"/>
      <c r="J93" s="212">
        <f>ROUND(I93*H93,2)</f>
        <v>0</v>
      </c>
      <c r="K93" s="208" t="s">
        <v>320</v>
      </c>
      <c r="L93" s="62"/>
      <c r="M93" s="213" t="s">
        <v>21</v>
      </c>
      <c r="N93" s="214" t="s">
        <v>41</v>
      </c>
      <c r="O93" s="43"/>
      <c r="P93" s="215">
        <f>O93*H93</f>
        <v>0</v>
      </c>
      <c r="Q93" s="215">
        <v>0</v>
      </c>
      <c r="R93" s="215">
        <f>Q93*H93</f>
        <v>0</v>
      </c>
      <c r="S93" s="215">
        <v>0</v>
      </c>
      <c r="T93" s="216">
        <f>S93*H93</f>
        <v>0</v>
      </c>
      <c r="AR93" s="25" t="s">
        <v>321</v>
      </c>
      <c r="AT93" s="25" t="s">
        <v>316</v>
      </c>
      <c r="AU93" s="25" t="s">
        <v>79</v>
      </c>
      <c r="AY93" s="25" t="s">
        <v>314</v>
      </c>
      <c r="BE93" s="217">
        <f>IF(N93="základní",J93,0)</f>
        <v>0</v>
      </c>
      <c r="BF93" s="217">
        <f>IF(N93="snížená",J93,0)</f>
        <v>0</v>
      </c>
      <c r="BG93" s="217">
        <f>IF(N93="zákl. přenesená",J93,0)</f>
        <v>0</v>
      </c>
      <c r="BH93" s="217">
        <f>IF(N93="sníž. přenesená",J93,0)</f>
        <v>0</v>
      </c>
      <c r="BI93" s="217">
        <f>IF(N93="nulová",J93,0)</f>
        <v>0</v>
      </c>
      <c r="BJ93" s="25" t="s">
        <v>77</v>
      </c>
      <c r="BK93" s="217">
        <f>ROUND(I93*H93,2)</f>
        <v>0</v>
      </c>
      <c r="BL93" s="25" t="s">
        <v>321</v>
      </c>
      <c r="BM93" s="25" t="s">
        <v>3289</v>
      </c>
    </row>
    <row r="94" spans="2:47" s="1" customFormat="1" ht="13.5">
      <c r="B94" s="42"/>
      <c r="C94" s="64"/>
      <c r="D94" s="218" t="s">
        <v>323</v>
      </c>
      <c r="E94" s="64"/>
      <c r="F94" s="219" t="s">
        <v>389</v>
      </c>
      <c r="G94" s="64"/>
      <c r="H94" s="64"/>
      <c r="I94" s="175"/>
      <c r="J94" s="64"/>
      <c r="K94" s="64"/>
      <c r="L94" s="62"/>
      <c r="M94" s="220"/>
      <c r="N94" s="43"/>
      <c r="O94" s="43"/>
      <c r="P94" s="43"/>
      <c r="Q94" s="43"/>
      <c r="R94" s="43"/>
      <c r="S94" s="43"/>
      <c r="T94" s="79"/>
      <c r="AT94" s="25" t="s">
        <v>323</v>
      </c>
      <c r="AU94" s="25" t="s">
        <v>79</v>
      </c>
    </row>
    <row r="95" spans="2:65" s="1" customFormat="1" ht="23.1" customHeight="1">
      <c r="B95" s="42"/>
      <c r="C95" s="206" t="s">
        <v>346</v>
      </c>
      <c r="D95" s="206" t="s">
        <v>316</v>
      </c>
      <c r="E95" s="207" t="s">
        <v>392</v>
      </c>
      <c r="F95" s="208" t="s">
        <v>393</v>
      </c>
      <c r="G95" s="209" t="s">
        <v>394</v>
      </c>
      <c r="H95" s="210">
        <v>3587.22</v>
      </c>
      <c r="I95" s="211"/>
      <c r="J95" s="212">
        <f>ROUND(I95*H95,2)</f>
        <v>0</v>
      </c>
      <c r="K95" s="208" t="s">
        <v>320</v>
      </c>
      <c r="L95" s="62"/>
      <c r="M95" s="213" t="s">
        <v>21</v>
      </c>
      <c r="N95" s="214" t="s">
        <v>41</v>
      </c>
      <c r="O95" s="43"/>
      <c r="P95" s="215">
        <f>O95*H95</f>
        <v>0</v>
      </c>
      <c r="Q95" s="215">
        <v>0</v>
      </c>
      <c r="R95" s="215">
        <f>Q95*H95</f>
        <v>0</v>
      </c>
      <c r="S95" s="215">
        <v>0</v>
      </c>
      <c r="T95" s="216">
        <f>S95*H95</f>
        <v>0</v>
      </c>
      <c r="AR95" s="25" t="s">
        <v>321</v>
      </c>
      <c r="AT95" s="25" t="s">
        <v>316</v>
      </c>
      <c r="AU95" s="25" t="s">
        <v>79</v>
      </c>
      <c r="AY95" s="25" t="s">
        <v>314</v>
      </c>
      <c r="BE95" s="217">
        <f>IF(N95="základní",J95,0)</f>
        <v>0</v>
      </c>
      <c r="BF95" s="217">
        <f>IF(N95="snížená",J95,0)</f>
        <v>0</v>
      </c>
      <c r="BG95" s="217">
        <f>IF(N95="zákl. přenesená",J95,0)</f>
        <v>0</v>
      </c>
      <c r="BH95" s="217">
        <f>IF(N95="sníž. přenesená",J95,0)</f>
        <v>0</v>
      </c>
      <c r="BI95" s="217">
        <f>IF(N95="nulová",J95,0)</f>
        <v>0</v>
      </c>
      <c r="BJ95" s="25" t="s">
        <v>77</v>
      </c>
      <c r="BK95" s="217">
        <f>ROUND(I95*H95,2)</f>
        <v>0</v>
      </c>
      <c r="BL95" s="25" t="s">
        <v>321</v>
      </c>
      <c r="BM95" s="25" t="s">
        <v>3290</v>
      </c>
    </row>
    <row r="96" spans="2:47" s="1" customFormat="1" ht="13.5">
      <c r="B96" s="42"/>
      <c r="C96" s="64"/>
      <c r="D96" s="218" t="s">
        <v>323</v>
      </c>
      <c r="E96" s="64"/>
      <c r="F96" s="219" t="s">
        <v>396</v>
      </c>
      <c r="G96" s="64"/>
      <c r="H96" s="64"/>
      <c r="I96" s="175"/>
      <c r="J96" s="64"/>
      <c r="K96" s="64"/>
      <c r="L96" s="62"/>
      <c r="M96" s="220"/>
      <c r="N96" s="43"/>
      <c r="O96" s="43"/>
      <c r="P96" s="43"/>
      <c r="Q96" s="43"/>
      <c r="R96" s="43"/>
      <c r="S96" s="43"/>
      <c r="T96" s="79"/>
      <c r="AT96" s="25" t="s">
        <v>323</v>
      </c>
      <c r="AU96" s="25" t="s">
        <v>79</v>
      </c>
    </row>
    <row r="97" spans="2:65" s="1" customFormat="1" ht="14.45" customHeight="1">
      <c r="B97" s="42"/>
      <c r="C97" s="206" t="s">
        <v>355</v>
      </c>
      <c r="D97" s="206" t="s">
        <v>316</v>
      </c>
      <c r="E97" s="207" t="s">
        <v>408</v>
      </c>
      <c r="F97" s="208" t="s">
        <v>409</v>
      </c>
      <c r="G97" s="209" t="s">
        <v>349</v>
      </c>
      <c r="H97" s="210">
        <v>3169</v>
      </c>
      <c r="I97" s="211"/>
      <c r="J97" s="212">
        <f>ROUND(I97*H97,2)</f>
        <v>0</v>
      </c>
      <c r="K97" s="208" t="s">
        <v>320</v>
      </c>
      <c r="L97" s="62"/>
      <c r="M97" s="213" t="s">
        <v>21</v>
      </c>
      <c r="N97" s="214" t="s">
        <v>41</v>
      </c>
      <c r="O97" s="43"/>
      <c r="P97" s="215">
        <f>O97*H97</f>
        <v>0</v>
      </c>
      <c r="Q97" s="215">
        <v>0</v>
      </c>
      <c r="R97" s="215">
        <f>Q97*H97</f>
        <v>0</v>
      </c>
      <c r="S97" s="215">
        <v>0</v>
      </c>
      <c r="T97" s="216">
        <f>S97*H97</f>
        <v>0</v>
      </c>
      <c r="AR97" s="25" t="s">
        <v>321</v>
      </c>
      <c r="AT97" s="25" t="s">
        <v>316</v>
      </c>
      <c r="AU97" s="25" t="s">
        <v>79</v>
      </c>
      <c r="AY97" s="25" t="s">
        <v>314</v>
      </c>
      <c r="BE97" s="217">
        <f>IF(N97="základní",J97,0)</f>
        <v>0</v>
      </c>
      <c r="BF97" s="217">
        <f>IF(N97="snížená",J97,0)</f>
        <v>0</v>
      </c>
      <c r="BG97" s="217">
        <f>IF(N97="zákl. přenesená",J97,0)</f>
        <v>0</v>
      </c>
      <c r="BH97" s="217">
        <f>IF(N97="sníž. přenesená",J97,0)</f>
        <v>0</v>
      </c>
      <c r="BI97" s="217">
        <f>IF(N97="nulová",J97,0)</f>
        <v>0</v>
      </c>
      <c r="BJ97" s="25" t="s">
        <v>77</v>
      </c>
      <c r="BK97" s="217">
        <f>ROUND(I97*H97,2)</f>
        <v>0</v>
      </c>
      <c r="BL97" s="25" t="s">
        <v>321</v>
      </c>
      <c r="BM97" s="25" t="s">
        <v>3291</v>
      </c>
    </row>
    <row r="98" spans="2:47" s="1" customFormat="1" ht="27">
      <c r="B98" s="42"/>
      <c r="C98" s="64"/>
      <c r="D98" s="218" t="s">
        <v>323</v>
      </c>
      <c r="E98" s="64"/>
      <c r="F98" s="219" t="s">
        <v>411</v>
      </c>
      <c r="G98" s="64"/>
      <c r="H98" s="64"/>
      <c r="I98" s="175"/>
      <c r="J98" s="64"/>
      <c r="K98" s="64"/>
      <c r="L98" s="62"/>
      <c r="M98" s="220"/>
      <c r="N98" s="43"/>
      <c r="O98" s="43"/>
      <c r="P98" s="43"/>
      <c r="Q98" s="43"/>
      <c r="R98" s="43"/>
      <c r="S98" s="43"/>
      <c r="T98" s="79"/>
      <c r="AT98" s="25" t="s">
        <v>323</v>
      </c>
      <c r="AU98" s="25" t="s">
        <v>79</v>
      </c>
    </row>
    <row r="99" spans="2:63" s="11" customFormat="1" ht="29.85" customHeight="1">
      <c r="B99" s="190"/>
      <c r="C99" s="191"/>
      <c r="D99" s="192" t="s">
        <v>69</v>
      </c>
      <c r="E99" s="204" t="s">
        <v>332</v>
      </c>
      <c r="F99" s="204" t="s">
        <v>474</v>
      </c>
      <c r="G99" s="191"/>
      <c r="H99" s="191"/>
      <c r="I99" s="194"/>
      <c r="J99" s="205">
        <f>BK99</f>
        <v>0</v>
      </c>
      <c r="K99" s="191"/>
      <c r="L99" s="196"/>
      <c r="M99" s="197"/>
      <c r="N99" s="198"/>
      <c r="O99" s="198"/>
      <c r="P99" s="199">
        <f>SUM(P100:P103)</f>
        <v>0</v>
      </c>
      <c r="Q99" s="198"/>
      <c r="R99" s="199">
        <f>SUM(R100:R103)</f>
        <v>24.063952999999998</v>
      </c>
      <c r="S99" s="198"/>
      <c r="T99" s="200">
        <f>SUM(T100:T103)</f>
        <v>0</v>
      </c>
      <c r="AR99" s="201" t="s">
        <v>77</v>
      </c>
      <c r="AT99" s="202" t="s">
        <v>69</v>
      </c>
      <c r="AU99" s="202" t="s">
        <v>77</v>
      </c>
      <c r="AY99" s="201" t="s">
        <v>314</v>
      </c>
      <c r="BK99" s="203">
        <f>SUM(BK100:BK103)</f>
        <v>0</v>
      </c>
    </row>
    <row r="100" spans="2:65" s="1" customFormat="1" ht="23.1" customHeight="1">
      <c r="B100" s="42"/>
      <c r="C100" s="206" t="s">
        <v>360</v>
      </c>
      <c r="D100" s="206" t="s">
        <v>316</v>
      </c>
      <c r="E100" s="207" t="s">
        <v>3292</v>
      </c>
      <c r="F100" s="208" t="s">
        <v>3293</v>
      </c>
      <c r="G100" s="209" t="s">
        <v>436</v>
      </c>
      <c r="H100" s="210">
        <v>53.9</v>
      </c>
      <c r="I100" s="211"/>
      <c r="J100" s="212">
        <f>ROUND(I100*H100,2)</f>
        <v>0</v>
      </c>
      <c r="K100" s="208" t="s">
        <v>320</v>
      </c>
      <c r="L100" s="62"/>
      <c r="M100" s="213" t="s">
        <v>21</v>
      </c>
      <c r="N100" s="214" t="s">
        <v>41</v>
      </c>
      <c r="O100" s="43"/>
      <c r="P100" s="215">
        <f>O100*H100</f>
        <v>0</v>
      </c>
      <c r="Q100" s="215">
        <v>0.24127</v>
      </c>
      <c r="R100" s="215">
        <f>Q100*H100</f>
        <v>13.004453</v>
      </c>
      <c r="S100" s="215">
        <v>0</v>
      </c>
      <c r="T100" s="216">
        <f>S100*H100</f>
        <v>0</v>
      </c>
      <c r="AR100" s="25" t="s">
        <v>321</v>
      </c>
      <c r="AT100" s="25" t="s">
        <v>316</v>
      </c>
      <c r="AU100" s="25" t="s">
        <v>79</v>
      </c>
      <c r="AY100" s="25" t="s">
        <v>314</v>
      </c>
      <c r="BE100" s="217">
        <f>IF(N100="základní",J100,0)</f>
        <v>0</v>
      </c>
      <c r="BF100" s="217">
        <f>IF(N100="snížená",J100,0)</f>
        <v>0</v>
      </c>
      <c r="BG100" s="217">
        <f>IF(N100="zákl. přenesená",J100,0)</f>
        <v>0</v>
      </c>
      <c r="BH100" s="217">
        <f>IF(N100="sníž. přenesená",J100,0)</f>
        <v>0</v>
      </c>
      <c r="BI100" s="217">
        <f>IF(N100="nulová",J100,0)</f>
        <v>0</v>
      </c>
      <c r="BJ100" s="25" t="s">
        <v>77</v>
      </c>
      <c r="BK100" s="217">
        <f>ROUND(I100*H100,2)</f>
        <v>0</v>
      </c>
      <c r="BL100" s="25" t="s">
        <v>321</v>
      </c>
      <c r="BM100" s="25" t="s">
        <v>3294</v>
      </c>
    </row>
    <row r="101" spans="2:47" s="1" customFormat="1" ht="27">
      <c r="B101" s="42"/>
      <c r="C101" s="64"/>
      <c r="D101" s="218" t="s">
        <v>323</v>
      </c>
      <c r="E101" s="64"/>
      <c r="F101" s="219" t="s">
        <v>3295</v>
      </c>
      <c r="G101" s="64"/>
      <c r="H101" s="64"/>
      <c r="I101" s="175"/>
      <c r="J101" s="64"/>
      <c r="K101" s="64"/>
      <c r="L101" s="62"/>
      <c r="M101" s="220"/>
      <c r="N101" s="43"/>
      <c r="O101" s="43"/>
      <c r="P101" s="43"/>
      <c r="Q101" s="43"/>
      <c r="R101" s="43"/>
      <c r="S101" s="43"/>
      <c r="T101" s="79"/>
      <c r="AT101" s="25" t="s">
        <v>323</v>
      </c>
      <c r="AU101" s="25" t="s">
        <v>79</v>
      </c>
    </row>
    <row r="102" spans="2:65" s="1" customFormat="1" ht="14.45" customHeight="1">
      <c r="B102" s="42"/>
      <c r="C102" s="243" t="s">
        <v>365</v>
      </c>
      <c r="D102" s="243" t="s">
        <v>427</v>
      </c>
      <c r="E102" s="244" t="s">
        <v>3296</v>
      </c>
      <c r="F102" s="245" t="s">
        <v>3297</v>
      </c>
      <c r="G102" s="246" t="s">
        <v>490</v>
      </c>
      <c r="H102" s="247">
        <v>303</v>
      </c>
      <c r="I102" s="248"/>
      <c r="J102" s="249">
        <f>ROUND(I102*H102,2)</f>
        <v>0</v>
      </c>
      <c r="K102" s="245" t="s">
        <v>21</v>
      </c>
      <c r="L102" s="250"/>
      <c r="M102" s="251" t="s">
        <v>21</v>
      </c>
      <c r="N102" s="252" t="s">
        <v>41</v>
      </c>
      <c r="O102" s="43"/>
      <c r="P102" s="215">
        <f>O102*H102</f>
        <v>0</v>
      </c>
      <c r="Q102" s="215">
        <v>0.0365</v>
      </c>
      <c r="R102" s="215">
        <f>Q102*H102</f>
        <v>11.0595</v>
      </c>
      <c r="S102" s="215">
        <v>0</v>
      </c>
      <c r="T102" s="216">
        <f>S102*H102</f>
        <v>0</v>
      </c>
      <c r="AR102" s="25" t="s">
        <v>365</v>
      </c>
      <c r="AT102" s="25" t="s">
        <v>427</v>
      </c>
      <c r="AU102" s="25" t="s">
        <v>79</v>
      </c>
      <c r="AY102" s="25" t="s">
        <v>314</v>
      </c>
      <c r="BE102" s="217">
        <f>IF(N102="základní",J102,0)</f>
        <v>0</v>
      </c>
      <c r="BF102" s="217">
        <f>IF(N102="snížená",J102,0)</f>
        <v>0</v>
      </c>
      <c r="BG102" s="217">
        <f>IF(N102="zákl. přenesená",J102,0)</f>
        <v>0</v>
      </c>
      <c r="BH102" s="217">
        <f>IF(N102="sníž. přenesená",J102,0)</f>
        <v>0</v>
      </c>
      <c r="BI102" s="217">
        <f>IF(N102="nulová",J102,0)</f>
        <v>0</v>
      </c>
      <c r="BJ102" s="25" t="s">
        <v>77</v>
      </c>
      <c r="BK102" s="217">
        <f>ROUND(I102*H102,2)</f>
        <v>0</v>
      </c>
      <c r="BL102" s="25" t="s">
        <v>321</v>
      </c>
      <c r="BM102" s="25" t="s">
        <v>3298</v>
      </c>
    </row>
    <row r="103" spans="2:47" s="1" customFormat="1" ht="13.5">
      <c r="B103" s="42"/>
      <c r="C103" s="64"/>
      <c r="D103" s="218" t="s">
        <v>323</v>
      </c>
      <c r="E103" s="64"/>
      <c r="F103" s="219" t="s">
        <v>3297</v>
      </c>
      <c r="G103" s="64"/>
      <c r="H103" s="64"/>
      <c r="I103" s="175"/>
      <c r="J103" s="64"/>
      <c r="K103" s="64"/>
      <c r="L103" s="62"/>
      <c r="M103" s="220"/>
      <c r="N103" s="43"/>
      <c r="O103" s="43"/>
      <c r="P103" s="43"/>
      <c r="Q103" s="43"/>
      <c r="R103" s="43"/>
      <c r="S103" s="43"/>
      <c r="T103" s="79"/>
      <c r="AT103" s="25" t="s">
        <v>323</v>
      </c>
      <c r="AU103" s="25" t="s">
        <v>79</v>
      </c>
    </row>
    <row r="104" spans="2:63" s="11" customFormat="1" ht="29.85" customHeight="1">
      <c r="B104" s="190"/>
      <c r="C104" s="191"/>
      <c r="D104" s="192" t="s">
        <v>69</v>
      </c>
      <c r="E104" s="204" t="s">
        <v>321</v>
      </c>
      <c r="F104" s="204" t="s">
        <v>590</v>
      </c>
      <c r="G104" s="191"/>
      <c r="H104" s="191"/>
      <c r="I104" s="194"/>
      <c r="J104" s="205">
        <f>BK104</f>
        <v>0</v>
      </c>
      <c r="K104" s="191"/>
      <c r="L104" s="196"/>
      <c r="M104" s="197"/>
      <c r="N104" s="198"/>
      <c r="O104" s="198"/>
      <c r="P104" s="199">
        <f>SUM(P105:P108)</f>
        <v>0</v>
      </c>
      <c r="Q104" s="198"/>
      <c r="R104" s="199">
        <f>SUM(R105:R108)</f>
        <v>16.43863</v>
      </c>
      <c r="S104" s="198"/>
      <c r="T104" s="200">
        <f>SUM(T105:T108)</f>
        <v>0</v>
      </c>
      <c r="AR104" s="201" t="s">
        <v>77</v>
      </c>
      <c r="AT104" s="202" t="s">
        <v>69</v>
      </c>
      <c r="AU104" s="202" t="s">
        <v>77</v>
      </c>
      <c r="AY104" s="201" t="s">
        <v>314</v>
      </c>
      <c r="BK104" s="203">
        <f>SUM(BK105:BK108)</f>
        <v>0</v>
      </c>
    </row>
    <row r="105" spans="2:65" s="1" customFormat="1" ht="14.45" customHeight="1">
      <c r="B105" s="42"/>
      <c r="C105" s="206" t="s">
        <v>370</v>
      </c>
      <c r="D105" s="206" t="s">
        <v>316</v>
      </c>
      <c r="E105" s="207" t="s">
        <v>3299</v>
      </c>
      <c r="F105" s="208" t="s">
        <v>3300</v>
      </c>
      <c r="G105" s="209" t="s">
        <v>436</v>
      </c>
      <c r="H105" s="210">
        <v>169</v>
      </c>
      <c r="I105" s="211"/>
      <c r="J105" s="212">
        <f>ROUND(I105*H105,2)</f>
        <v>0</v>
      </c>
      <c r="K105" s="208" t="s">
        <v>320</v>
      </c>
      <c r="L105" s="62"/>
      <c r="M105" s="213" t="s">
        <v>21</v>
      </c>
      <c r="N105" s="214" t="s">
        <v>41</v>
      </c>
      <c r="O105" s="43"/>
      <c r="P105" s="215">
        <f>O105*H105</f>
        <v>0</v>
      </c>
      <c r="Q105" s="215">
        <v>0.03465</v>
      </c>
      <c r="R105" s="215">
        <f>Q105*H105</f>
        <v>5.85585</v>
      </c>
      <c r="S105" s="215">
        <v>0</v>
      </c>
      <c r="T105" s="216">
        <f>S105*H105</f>
        <v>0</v>
      </c>
      <c r="AR105" s="25" t="s">
        <v>321</v>
      </c>
      <c r="AT105" s="25" t="s">
        <v>316</v>
      </c>
      <c r="AU105" s="25" t="s">
        <v>79</v>
      </c>
      <c r="AY105" s="25" t="s">
        <v>314</v>
      </c>
      <c r="BE105" s="217">
        <f>IF(N105="základní",J105,0)</f>
        <v>0</v>
      </c>
      <c r="BF105" s="217">
        <f>IF(N105="snížená",J105,0)</f>
        <v>0</v>
      </c>
      <c r="BG105" s="217">
        <f>IF(N105="zákl. přenesená",J105,0)</f>
        <v>0</v>
      </c>
      <c r="BH105" s="217">
        <f>IF(N105="sníž. přenesená",J105,0)</f>
        <v>0</v>
      </c>
      <c r="BI105" s="217">
        <f>IF(N105="nulová",J105,0)</f>
        <v>0</v>
      </c>
      <c r="BJ105" s="25" t="s">
        <v>77</v>
      </c>
      <c r="BK105" s="217">
        <f>ROUND(I105*H105,2)</f>
        <v>0</v>
      </c>
      <c r="BL105" s="25" t="s">
        <v>321</v>
      </c>
      <c r="BM105" s="25" t="s">
        <v>3301</v>
      </c>
    </row>
    <row r="106" spans="2:47" s="1" customFormat="1" ht="40.5">
      <c r="B106" s="42"/>
      <c r="C106" s="64"/>
      <c r="D106" s="218" t="s">
        <v>323</v>
      </c>
      <c r="E106" s="64"/>
      <c r="F106" s="219" t="s">
        <v>3302</v>
      </c>
      <c r="G106" s="64"/>
      <c r="H106" s="64"/>
      <c r="I106" s="175"/>
      <c r="J106" s="64"/>
      <c r="K106" s="64"/>
      <c r="L106" s="62"/>
      <c r="M106" s="220"/>
      <c r="N106" s="43"/>
      <c r="O106" s="43"/>
      <c r="P106" s="43"/>
      <c r="Q106" s="43"/>
      <c r="R106" s="43"/>
      <c r="S106" s="43"/>
      <c r="T106" s="79"/>
      <c r="AT106" s="25" t="s">
        <v>323</v>
      </c>
      <c r="AU106" s="25" t="s">
        <v>79</v>
      </c>
    </row>
    <row r="107" spans="2:65" s="1" customFormat="1" ht="14.45" customHeight="1">
      <c r="B107" s="42"/>
      <c r="C107" s="243" t="s">
        <v>376</v>
      </c>
      <c r="D107" s="243" t="s">
        <v>427</v>
      </c>
      <c r="E107" s="244" t="s">
        <v>3303</v>
      </c>
      <c r="F107" s="245" t="s">
        <v>3304</v>
      </c>
      <c r="G107" s="246" t="s">
        <v>490</v>
      </c>
      <c r="H107" s="247">
        <v>170.69</v>
      </c>
      <c r="I107" s="248"/>
      <c r="J107" s="249">
        <f>ROUND(I107*H107,2)</f>
        <v>0</v>
      </c>
      <c r="K107" s="245" t="s">
        <v>21</v>
      </c>
      <c r="L107" s="250"/>
      <c r="M107" s="251" t="s">
        <v>21</v>
      </c>
      <c r="N107" s="252" t="s">
        <v>41</v>
      </c>
      <c r="O107" s="43"/>
      <c r="P107" s="215">
        <f>O107*H107</f>
        <v>0</v>
      </c>
      <c r="Q107" s="215">
        <v>0.062</v>
      </c>
      <c r="R107" s="215">
        <f>Q107*H107</f>
        <v>10.58278</v>
      </c>
      <c r="S107" s="215">
        <v>0</v>
      </c>
      <c r="T107" s="216">
        <f>S107*H107</f>
        <v>0</v>
      </c>
      <c r="AR107" s="25" t="s">
        <v>365</v>
      </c>
      <c r="AT107" s="25" t="s">
        <v>427</v>
      </c>
      <c r="AU107" s="25" t="s">
        <v>79</v>
      </c>
      <c r="AY107" s="25" t="s">
        <v>314</v>
      </c>
      <c r="BE107" s="217">
        <f>IF(N107="základní",J107,0)</f>
        <v>0</v>
      </c>
      <c r="BF107" s="217">
        <f>IF(N107="snížená",J107,0)</f>
        <v>0</v>
      </c>
      <c r="BG107" s="217">
        <f>IF(N107="zákl. přenesená",J107,0)</f>
        <v>0</v>
      </c>
      <c r="BH107" s="217">
        <f>IF(N107="sníž. přenesená",J107,0)</f>
        <v>0</v>
      </c>
      <c r="BI107" s="217">
        <f>IF(N107="nulová",J107,0)</f>
        <v>0</v>
      </c>
      <c r="BJ107" s="25" t="s">
        <v>77</v>
      </c>
      <c r="BK107" s="217">
        <f>ROUND(I107*H107,2)</f>
        <v>0</v>
      </c>
      <c r="BL107" s="25" t="s">
        <v>321</v>
      </c>
      <c r="BM107" s="25" t="s">
        <v>3305</v>
      </c>
    </row>
    <row r="108" spans="2:47" s="1" customFormat="1" ht="13.5">
      <c r="B108" s="42"/>
      <c r="C108" s="64"/>
      <c r="D108" s="218" t="s">
        <v>323</v>
      </c>
      <c r="E108" s="64"/>
      <c r="F108" s="219" t="s">
        <v>3306</v>
      </c>
      <c r="G108" s="64"/>
      <c r="H108" s="64"/>
      <c r="I108" s="175"/>
      <c r="J108" s="64"/>
      <c r="K108" s="64"/>
      <c r="L108" s="62"/>
      <c r="M108" s="220"/>
      <c r="N108" s="43"/>
      <c r="O108" s="43"/>
      <c r="P108" s="43"/>
      <c r="Q108" s="43"/>
      <c r="R108" s="43"/>
      <c r="S108" s="43"/>
      <c r="T108" s="79"/>
      <c r="AT108" s="25" t="s">
        <v>323</v>
      </c>
      <c r="AU108" s="25" t="s">
        <v>79</v>
      </c>
    </row>
    <row r="109" spans="2:63" s="11" customFormat="1" ht="29.85" customHeight="1">
      <c r="B109" s="190"/>
      <c r="C109" s="191"/>
      <c r="D109" s="192" t="s">
        <v>69</v>
      </c>
      <c r="E109" s="204" t="s">
        <v>346</v>
      </c>
      <c r="F109" s="204" t="s">
        <v>3307</v>
      </c>
      <c r="G109" s="191"/>
      <c r="H109" s="191"/>
      <c r="I109" s="194"/>
      <c r="J109" s="205">
        <f>BK109</f>
        <v>0</v>
      </c>
      <c r="K109" s="191"/>
      <c r="L109" s="196"/>
      <c r="M109" s="197"/>
      <c r="N109" s="198"/>
      <c r="O109" s="198"/>
      <c r="P109" s="199">
        <f>SUM(P110:P123)</f>
        <v>0</v>
      </c>
      <c r="Q109" s="198"/>
      <c r="R109" s="199">
        <f>SUM(R110:R123)</f>
        <v>752.65432</v>
      </c>
      <c r="S109" s="198"/>
      <c r="T109" s="200">
        <f>SUM(T110:T123)</f>
        <v>0</v>
      </c>
      <c r="AR109" s="201" t="s">
        <v>77</v>
      </c>
      <c r="AT109" s="202" t="s">
        <v>69</v>
      </c>
      <c r="AU109" s="202" t="s">
        <v>77</v>
      </c>
      <c r="AY109" s="201" t="s">
        <v>314</v>
      </c>
      <c r="BK109" s="203">
        <f>SUM(BK110:BK123)</f>
        <v>0</v>
      </c>
    </row>
    <row r="110" spans="2:65" s="1" customFormat="1" ht="14.45" customHeight="1">
      <c r="B110" s="42"/>
      <c r="C110" s="206" t="s">
        <v>382</v>
      </c>
      <c r="D110" s="206" t="s">
        <v>316</v>
      </c>
      <c r="E110" s="207" t="s">
        <v>3308</v>
      </c>
      <c r="F110" s="208" t="s">
        <v>3309</v>
      </c>
      <c r="G110" s="209" t="s">
        <v>349</v>
      </c>
      <c r="H110" s="210">
        <v>2145</v>
      </c>
      <c r="I110" s="211"/>
      <c r="J110" s="212">
        <f>ROUND(I110*H110,2)</f>
        <v>0</v>
      </c>
      <c r="K110" s="208" t="s">
        <v>320</v>
      </c>
      <c r="L110" s="62"/>
      <c r="M110" s="213" t="s">
        <v>21</v>
      </c>
      <c r="N110" s="214" t="s">
        <v>41</v>
      </c>
      <c r="O110" s="43"/>
      <c r="P110" s="215">
        <f>O110*H110</f>
        <v>0</v>
      </c>
      <c r="Q110" s="215">
        <v>0</v>
      </c>
      <c r="R110" s="215">
        <f>Q110*H110</f>
        <v>0</v>
      </c>
      <c r="S110" s="215">
        <v>0</v>
      </c>
      <c r="T110" s="216">
        <f>S110*H110</f>
        <v>0</v>
      </c>
      <c r="AR110" s="25" t="s">
        <v>321</v>
      </c>
      <c r="AT110" s="25" t="s">
        <v>316</v>
      </c>
      <c r="AU110" s="25" t="s">
        <v>79</v>
      </c>
      <c r="AY110" s="25" t="s">
        <v>314</v>
      </c>
      <c r="BE110" s="217">
        <f>IF(N110="základní",J110,0)</f>
        <v>0</v>
      </c>
      <c r="BF110" s="217">
        <f>IF(N110="snížená",J110,0)</f>
        <v>0</v>
      </c>
      <c r="BG110" s="217">
        <f>IF(N110="zákl. přenesená",J110,0)</f>
        <v>0</v>
      </c>
      <c r="BH110" s="217">
        <f>IF(N110="sníž. přenesená",J110,0)</f>
        <v>0</v>
      </c>
      <c r="BI110" s="217">
        <f>IF(N110="nulová",J110,0)</f>
        <v>0</v>
      </c>
      <c r="BJ110" s="25" t="s">
        <v>77</v>
      </c>
      <c r="BK110" s="217">
        <f>ROUND(I110*H110,2)</f>
        <v>0</v>
      </c>
      <c r="BL110" s="25" t="s">
        <v>321</v>
      </c>
      <c r="BM110" s="25" t="s">
        <v>3310</v>
      </c>
    </row>
    <row r="111" spans="2:47" s="1" customFormat="1" ht="27">
      <c r="B111" s="42"/>
      <c r="C111" s="64"/>
      <c r="D111" s="218" t="s">
        <v>323</v>
      </c>
      <c r="E111" s="64"/>
      <c r="F111" s="219" t="s">
        <v>3311</v>
      </c>
      <c r="G111" s="64"/>
      <c r="H111" s="64"/>
      <c r="I111" s="175"/>
      <c r="J111" s="64"/>
      <c r="K111" s="64"/>
      <c r="L111" s="62"/>
      <c r="M111" s="220"/>
      <c r="N111" s="43"/>
      <c r="O111" s="43"/>
      <c r="P111" s="43"/>
      <c r="Q111" s="43"/>
      <c r="R111" s="43"/>
      <c r="S111" s="43"/>
      <c r="T111" s="79"/>
      <c r="AT111" s="25" t="s">
        <v>323</v>
      </c>
      <c r="AU111" s="25" t="s">
        <v>79</v>
      </c>
    </row>
    <row r="112" spans="2:65" s="1" customFormat="1" ht="14.45" customHeight="1">
      <c r="B112" s="42"/>
      <c r="C112" s="206" t="s">
        <v>387</v>
      </c>
      <c r="D112" s="206" t="s">
        <v>316</v>
      </c>
      <c r="E112" s="207" t="s">
        <v>3312</v>
      </c>
      <c r="F112" s="208" t="s">
        <v>3313</v>
      </c>
      <c r="G112" s="209" t="s">
        <v>349</v>
      </c>
      <c r="H112" s="210">
        <v>1024</v>
      </c>
      <c r="I112" s="211"/>
      <c r="J112" s="212">
        <f>ROUND(I112*H112,2)</f>
        <v>0</v>
      </c>
      <c r="K112" s="208" t="s">
        <v>320</v>
      </c>
      <c r="L112" s="62"/>
      <c r="M112" s="213" t="s">
        <v>21</v>
      </c>
      <c r="N112" s="214" t="s">
        <v>41</v>
      </c>
      <c r="O112" s="43"/>
      <c r="P112" s="215">
        <f>O112*H112</f>
        <v>0</v>
      </c>
      <c r="Q112" s="215">
        <v>0</v>
      </c>
      <c r="R112" s="215">
        <f>Q112*H112</f>
        <v>0</v>
      </c>
      <c r="S112" s="215">
        <v>0</v>
      </c>
      <c r="T112" s="216">
        <f>S112*H112</f>
        <v>0</v>
      </c>
      <c r="AR112" s="25" t="s">
        <v>321</v>
      </c>
      <c r="AT112" s="25" t="s">
        <v>316</v>
      </c>
      <c r="AU112" s="25" t="s">
        <v>79</v>
      </c>
      <c r="AY112" s="25" t="s">
        <v>314</v>
      </c>
      <c r="BE112" s="217">
        <f>IF(N112="základní",J112,0)</f>
        <v>0</v>
      </c>
      <c r="BF112" s="217">
        <f>IF(N112="snížená",J112,0)</f>
        <v>0</v>
      </c>
      <c r="BG112" s="217">
        <f>IF(N112="zákl. přenesená",J112,0)</f>
        <v>0</v>
      </c>
      <c r="BH112" s="217">
        <f>IF(N112="sníž. přenesená",J112,0)</f>
        <v>0</v>
      </c>
      <c r="BI112" s="217">
        <f>IF(N112="nulová",J112,0)</f>
        <v>0</v>
      </c>
      <c r="BJ112" s="25" t="s">
        <v>77</v>
      </c>
      <c r="BK112" s="217">
        <f>ROUND(I112*H112,2)</f>
        <v>0</v>
      </c>
      <c r="BL112" s="25" t="s">
        <v>321</v>
      </c>
      <c r="BM112" s="25" t="s">
        <v>3314</v>
      </c>
    </row>
    <row r="113" spans="2:47" s="1" customFormat="1" ht="27">
      <c r="B113" s="42"/>
      <c r="C113" s="64"/>
      <c r="D113" s="218" t="s">
        <v>323</v>
      </c>
      <c r="E113" s="64"/>
      <c r="F113" s="219" t="s">
        <v>3315</v>
      </c>
      <c r="G113" s="64"/>
      <c r="H113" s="64"/>
      <c r="I113" s="175"/>
      <c r="J113" s="64"/>
      <c r="K113" s="64"/>
      <c r="L113" s="62"/>
      <c r="M113" s="220"/>
      <c r="N113" s="43"/>
      <c r="O113" s="43"/>
      <c r="P113" s="43"/>
      <c r="Q113" s="43"/>
      <c r="R113" s="43"/>
      <c r="S113" s="43"/>
      <c r="T113" s="79"/>
      <c r="AT113" s="25" t="s">
        <v>323</v>
      </c>
      <c r="AU113" s="25" t="s">
        <v>79</v>
      </c>
    </row>
    <row r="114" spans="2:65" s="1" customFormat="1" ht="23.1" customHeight="1">
      <c r="B114" s="42"/>
      <c r="C114" s="206" t="s">
        <v>391</v>
      </c>
      <c r="D114" s="206" t="s">
        <v>316</v>
      </c>
      <c r="E114" s="207" t="s">
        <v>3316</v>
      </c>
      <c r="F114" s="208" t="s">
        <v>3317</v>
      </c>
      <c r="G114" s="209" t="s">
        <v>349</v>
      </c>
      <c r="H114" s="210">
        <v>1024</v>
      </c>
      <c r="I114" s="211"/>
      <c r="J114" s="212">
        <f>ROUND(I114*H114,2)</f>
        <v>0</v>
      </c>
      <c r="K114" s="208" t="s">
        <v>320</v>
      </c>
      <c r="L114" s="62"/>
      <c r="M114" s="213" t="s">
        <v>21</v>
      </c>
      <c r="N114" s="214" t="s">
        <v>41</v>
      </c>
      <c r="O114" s="43"/>
      <c r="P114" s="215">
        <f>O114*H114</f>
        <v>0</v>
      </c>
      <c r="Q114" s="215">
        <v>0</v>
      </c>
      <c r="R114" s="215">
        <f>Q114*H114</f>
        <v>0</v>
      </c>
      <c r="S114" s="215">
        <v>0</v>
      </c>
      <c r="T114" s="216">
        <f>S114*H114</f>
        <v>0</v>
      </c>
      <c r="AR114" s="25" t="s">
        <v>321</v>
      </c>
      <c r="AT114" s="25" t="s">
        <v>316</v>
      </c>
      <c r="AU114" s="25" t="s">
        <v>79</v>
      </c>
      <c r="AY114" s="25" t="s">
        <v>314</v>
      </c>
      <c r="BE114" s="217">
        <f>IF(N114="základní",J114,0)</f>
        <v>0</v>
      </c>
      <c r="BF114" s="217">
        <f>IF(N114="snížená",J114,0)</f>
        <v>0</v>
      </c>
      <c r="BG114" s="217">
        <f>IF(N114="zákl. přenesená",J114,0)</f>
        <v>0</v>
      </c>
      <c r="BH114" s="217">
        <f>IF(N114="sníž. přenesená",J114,0)</f>
        <v>0</v>
      </c>
      <c r="BI114" s="217">
        <f>IF(N114="nulová",J114,0)</f>
        <v>0</v>
      </c>
      <c r="BJ114" s="25" t="s">
        <v>77</v>
      </c>
      <c r="BK114" s="217">
        <f>ROUND(I114*H114,2)</f>
        <v>0</v>
      </c>
      <c r="BL114" s="25" t="s">
        <v>321</v>
      </c>
      <c r="BM114" s="25" t="s">
        <v>3318</v>
      </c>
    </row>
    <row r="115" spans="2:47" s="1" customFormat="1" ht="27">
      <c r="B115" s="42"/>
      <c r="C115" s="64"/>
      <c r="D115" s="218" t="s">
        <v>323</v>
      </c>
      <c r="E115" s="64"/>
      <c r="F115" s="219" t="s">
        <v>3319</v>
      </c>
      <c r="G115" s="64"/>
      <c r="H115" s="64"/>
      <c r="I115" s="175"/>
      <c r="J115" s="64"/>
      <c r="K115" s="64"/>
      <c r="L115" s="62"/>
      <c r="M115" s="220"/>
      <c r="N115" s="43"/>
      <c r="O115" s="43"/>
      <c r="P115" s="43"/>
      <c r="Q115" s="43"/>
      <c r="R115" s="43"/>
      <c r="S115" s="43"/>
      <c r="T115" s="79"/>
      <c r="AT115" s="25" t="s">
        <v>323</v>
      </c>
      <c r="AU115" s="25" t="s">
        <v>79</v>
      </c>
    </row>
    <row r="116" spans="2:65" s="1" customFormat="1" ht="23.1" customHeight="1">
      <c r="B116" s="42"/>
      <c r="C116" s="206" t="s">
        <v>398</v>
      </c>
      <c r="D116" s="206" t="s">
        <v>316</v>
      </c>
      <c r="E116" s="207" t="s">
        <v>3320</v>
      </c>
      <c r="F116" s="208" t="s">
        <v>3321</v>
      </c>
      <c r="G116" s="209" t="s">
        <v>349</v>
      </c>
      <c r="H116" s="210">
        <v>2145</v>
      </c>
      <c r="I116" s="211"/>
      <c r="J116" s="212">
        <f>ROUND(I116*H116,2)</f>
        <v>0</v>
      </c>
      <c r="K116" s="208" t="s">
        <v>320</v>
      </c>
      <c r="L116" s="62"/>
      <c r="M116" s="213" t="s">
        <v>21</v>
      </c>
      <c r="N116" s="214" t="s">
        <v>41</v>
      </c>
      <c r="O116" s="43"/>
      <c r="P116" s="215">
        <f>O116*H116</f>
        <v>0</v>
      </c>
      <c r="Q116" s="215">
        <v>0.08425</v>
      </c>
      <c r="R116" s="215">
        <f>Q116*H116</f>
        <v>180.71625</v>
      </c>
      <c r="S116" s="215">
        <v>0</v>
      </c>
      <c r="T116" s="216">
        <f>S116*H116</f>
        <v>0</v>
      </c>
      <c r="AR116" s="25" t="s">
        <v>321</v>
      </c>
      <c r="AT116" s="25" t="s">
        <v>316</v>
      </c>
      <c r="AU116" s="25" t="s">
        <v>79</v>
      </c>
      <c r="AY116" s="25" t="s">
        <v>314</v>
      </c>
      <c r="BE116" s="217">
        <f>IF(N116="základní",J116,0)</f>
        <v>0</v>
      </c>
      <c r="BF116" s="217">
        <f>IF(N116="snížená",J116,0)</f>
        <v>0</v>
      </c>
      <c r="BG116" s="217">
        <f>IF(N116="zákl. přenesená",J116,0)</f>
        <v>0</v>
      </c>
      <c r="BH116" s="217">
        <f>IF(N116="sníž. přenesená",J116,0)</f>
        <v>0</v>
      </c>
      <c r="BI116" s="217">
        <f>IF(N116="nulová",J116,0)</f>
        <v>0</v>
      </c>
      <c r="BJ116" s="25" t="s">
        <v>77</v>
      </c>
      <c r="BK116" s="217">
        <f>ROUND(I116*H116,2)</f>
        <v>0</v>
      </c>
      <c r="BL116" s="25" t="s">
        <v>321</v>
      </c>
      <c r="BM116" s="25" t="s">
        <v>3322</v>
      </c>
    </row>
    <row r="117" spans="2:47" s="1" customFormat="1" ht="54">
      <c r="B117" s="42"/>
      <c r="C117" s="64"/>
      <c r="D117" s="218" t="s">
        <v>323</v>
      </c>
      <c r="E117" s="64"/>
      <c r="F117" s="219" t="s">
        <v>3323</v>
      </c>
      <c r="G117" s="64"/>
      <c r="H117" s="64"/>
      <c r="I117" s="175"/>
      <c r="J117" s="64"/>
      <c r="K117" s="64"/>
      <c r="L117" s="62"/>
      <c r="M117" s="220"/>
      <c r="N117" s="43"/>
      <c r="O117" s="43"/>
      <c r="P117" s="43"/>
      <c r="Q117" s="43"/>
      <c r="R117" s="43"/>
      <c r="S117" s="43"/>
      <c r="T117" s="79"/>
      <c r="AT117" s="25" t="s">
        <v>323</v>
      </c>
      <c r="AU117" s="25" t="s">
        <v>79</v>
      </c>
    </row>
    <row r="118" spans="2:65" s="1" customFormat="1" ht="23.1" customHeight="1">
      <c r="B118" s="42"/>
      <c r="C118" s="243" t="s">
        <v>10</v>
      </c>
      <c r="D118" s="243" t="s">
        <v>427</v>
      </c>
      <c r="E118" s="244" t="s">
        <v>3324</v>
      </c>
      <c r="F118" s="245" t="s">
        <v>3325</v>
      </c>
      <c r="G118" s="246" t="s">
        <v>349</v>
      </c>
      <c r="H118" s="247">
        <v>2166.45</v>
      </c>
      <c r="I118" s="248"/>
      <c r="J118" s="249">
        <f>ROUND(I118*H118,2)</f>
        <v>0</v>
      </c>
      <c r="K118" s="245" t="s">
        <v>320</v>
      </c>
      <c r="L118" s="250"/>
      <c r="M118" s="251" t="s">
        <v>21</v>
      </c>
      <c r="N118" s="252" t="s">
        <v>41</v>
      </c>
      <c r="O118" s="43"/>
      <c r="P118" s="215">
        <f>O118*H118</f>
        <v>0</v>
      </c>
      <c r="Q118" s="215">
        <v>0.131</v>
      </c>
      <c r="R118" s="215">
        <f>Q118*H118</f>
        <v>283.80494999999996</v>
      </c>
      <c r="S118" s="215">
        <v>0</v>
      </c>
      <c r="T118" s="216">
        <f>S118*H118</f>
        <v>0</v>
      </c>
      <c r="AR118" s="25" t="s">
        <v>365</v>
      </c>
      <c r="AT118" s="25" t="s">
        <v>427</v>
      </c>
      <c r="AU118" s="25" t="s">
        <v>79</v>
      </c>
      <c r="AY118" s="25" t="s">
        <v>314</v>
      </c>
      <c r="BE118" s="217">
        <f>IF(N118="základní",J118,0)</f>
        <v>0</v>
      </c>
      <c r="BF118" s="217">
        <f>IF(N118="snížená",J118,0)</f>
        <v>0</v>
      </c>
      <c r="BG118" s="217">
        <f>IF(N118="zákl. přenesená",J118,0)</f>
        <v>0</v>
      </c>
      <c r="BH118" s="217">
        <f>IF(N118="sníž. přenesená",J118,0)</f>
        <v>0</v>
      </c>
      <c r="BI118" s="217">
        <f>IF(N118="nulová",J118,0)</f>
        <v>0</v>
      </c>
      <c r="BJ118" s="25" t="s">
        <v>77</v>
      </c>
      <c r="BK118" s="217">
        <f>ROUND(I118*H118,2)</f>
        <v>0</v>
      </c>
      <c r="BL118" s="25" t="s">
        <v>321</v>
      </c>
      <c r="BM118" s="25" t="s">
        <v>3326</v>
      </c>
    </row>
    <row r="119" spans="2:47" s="1" customFormat="1" ht="13.5">
      <c r="B119" s="42"/>
      <c r="C119" s="64"/>
      <c r="D119" s="218" t="s">
        <v>323</v>
      </c>
      <c r="E119" s="64"/>
      <c r="F119" s="219" t="s">
        <v>3327</v>
      </c>
      <c r="G119" s="64"/>
      <c r="H119" s="64"/>
      <c r="I119" s="175"/>
      <c r="J119" s="64"/>
      <c r="K119" s="64"/>
      <c r="L119" s="62"/>
      <c r="M119" s="220"/>
      <c r="N119" s="43"/>
      <c r="O119" s="43"/>
      <c r="P119" s="43"/>
      <c r="Q119" s="43"/>
      <c r="R119" s="43"/>
      <c r="S119" s="43"/>
      <c r="T119" s="79"/>
      <c r="AT119" s="25" t="s">
        <v>323</v>
      </c>
      <c r="AU119" s="25" t="s">
        <v>79</v>
      </c>
    </row>
    <row r="120" spans="2:65" s="1" customFormat="1" ht="23.1" customHeight="1">
      <c r="B120" s="42"/>
      <c r="C120" s="206" t="s">
        <v>414</v>
      </c>
      <c r="D120" s="206" t="s">
        <v>316</v>
      </c>
      <c r="E120" s="207" t="s">
        <v>3328</v>
      </c>
      <c r="F120" s="208" t="s">
        <v>3329</v>
      </c>
      <c r="G120" s="209" t="s">
        <v>349</v>
      </c>
      <c r="H120" s="210">
        <v>1024</v>
      </c>
      <c r="I120" s="211"/>
      <c r="J120" s="212">
        <f>ROUND(I120*H120,2)</f>
        <v>0</v>
      </c>
      <c r="K120" s="208" t="s">
        <v>320</v>
      </c>
      <c r="L120" s="62"/>
      <c r="M120" s="213" t="s">
        <v>21</v>
      </c>
      <c r="N120" s="214" t="s">
        <v>41</v>
      </c>
      <c r="O120" s="43"/>
      <c r="P120" s="215">
        <f>O120*H120</f>
        <v>0</v>
      </c>
      <c r="Q120" s="215">
        <v>0.10362</v>
      </c>
      <c r="R120" s="215">
        <f>Q120*H120</f>
        <v>106.10688</v>
      </c>
      <c r="S120" s="215">
        <v>0</v>
      </c>
      <c r="T120" s="216">
        <f>S120*H120</f>
        <v>0</v>
      </c>
      <c r="AR120" s="25" t="s">
        <v>321</v>
      </c>
      <c r="AT120" s="25" t="s">
        <v>316</v>
      </c>
      <c r="AU120" s="25" t="s">
        <v>79</v>
      </c>
      <c r="AY120" s="25" t="s">
        <v>314</v>
      </c>
      <c r="BE120" s="217">
        <f>IF(N120="základní",J120,0)</f>
        <v>0</v>
      </c>
      <c r="BF120" s="217">
        <f>IF(N120="snížená",J120,0)</f>
        <v>0</v>
      </c>
      <c r="BG120" s="217">
        <f>IF(N120="zákl. přenesená",J120,0)</f>
        <v>0</v>
      </c>
      <c r="BH120" s="217">
        <f>IF(N120="sníž. přenesená",J120,0)</f>
        <v>0</v>
      </c>
      <c r="BI120" s="217">
        <f>IF(N120="nulová",J120,0)</f>
        <v>0</v>
      </c>
      <c r="BJ120" s="25" t="s">
        <v>77</v>
      </c>
      <c r="BK120" s="217">
        <f>ROUND(I120*H120,2)</f>
        <v>0</v>
      </c>
      <c r="BL120" s="25" t="s">
        <v>321</v>
      </c>
      <c r="BM120" s="25" t="s">
        <v>3330</v>
      </c>
    </row>
    <row r="121" spans="2:47" s="1" customFormat="1" ht="54">
      <c r="B121" s="42"/>
      <c r="C121" s="64"/>
      <c r="D121" s="218" t="s">
        <v>323</v>
      </c>
      <c r="E121" s="64"/>
      <c r="F121" s="219" t="s">
        <v>3331</v>
      </c>
      <c r="G121" s="64"/>
      <c r="H121" s="64"/>
      <c r="I121" s="175"/>
      <c r="J121" s="64"/>
      <c r="K121" s="64"/>
      <c r="L121" s="62"/>
      <c r="M121" s="220"/>
      <c r="N121" s="43"/>
      <c r="O121" s="43"/>
      <c r="P121" s="43"/>
      <c r="Q121" s="43"/>
      <c r="R121" s="43"/>
      <c r="S121" s="43"/>
      <c r="T121" s="79"/>
      <c r="AT121" s="25" t="s">
        <v>323</v>
      </c>
      <c r="AU121" s="25" t="s">
        <v>79</v>
      </c>
    </row>
    <row r="122" spans="2:65" s="1" customFormat="1" ht="23.1" customHeight="1">
      <c r="B122" s="42"/>
      <c r="C122" s="243" t="s">
        <v>420</v>
      </c>
      <c r="D122" s="243" t="s">
        <v>427</v>
      </c>
      <c r="E122" s="244" t="s">
        <v>3332</v>
      </c>
      <c r="F122" s="245" t="s">
        <v>3333</v>
      </c>
      <c r="G122" s="246" t="s">
        <v>349</v>
      </c>
      <c r="H122" s="247">
        <v>1034.24</v>
      </c>
      <c r="I122" s="248"/>
      <c r="J122" s="249">
        <f>ROUND(I122*H122,2)</f>
        <v>0</v>
      </c>
      <c r="K122" s="245" t="s">
        <v>320</v>
      </c>
      <c r="L122" s="250"/>
      <c r="M122" s="251" t="s">
        <v>21</v>
      </c>
      <c r="N122" s="252" t="s">
        <v>41</v>
      </c>
      <c r="O122" s="43"/>
      <c r="P122" s="215">
        <f>O122*H122</f>
        <v>0</v>
      </c>
      <c r="Q122" s="215">
        <v>0.176</v>
      </c>
      <c r="R122" s="215">
        <f>Q122*H122</f>
        <v>182.02624</v>
      </c>
      <c r="S122" s="215">
        <v>0</v>
      </c>
      <c r="T122" s="216">
        <f>S122*H122</f>
        <v>0</v>
      </c>
      <c r="AR122" s="25" t="s">
        <v>365</v>
      </c>
      <c r="AT122" s="25" t="s">
        <v>427</v>
      </c>
      <c r="AU122" s="25" t="s">
        <v>79</v>
      </c>
      <c r="AY122" s="25" t="s">
        <v>314</v>
      </c>
      <c r="BE122" s="217">
        <f>IF(N122="základní",J122,0)</f>
        <v>0</v>
      </c>
      <c r="BF122" s="217">
        <f>IF(N122="snížená",J122,0)</f>
        <v>0</v>
      </c>
      <c r="BG122" s="217">
        <f>IF(N122="zákl. přenesená",J122,0)</f>
        <v>0</v>
      </c>
      <c r="BH122" s="217">
        <f>IF(N122="sníž. přenesená",J122,0)</f>
        <v>0</v>
      </c>
      <c r="BI122" s="217">
        <f>IF(N122="nulová",J122,0)</f>
        <v>0</v>
      </c>
      <c r="BJ122" s="25" t="s">
        <v>77</v>
      </c>
      <c r="BK122" s="217">
        <f>ROUND(I122*H122,2)</f>
        <v>0</v>
      </c>
      <c r="BL122" s="25" t="s">
        <v>321</v>
      </c>
      <c r="BM122" s="25" t="s">
        <v>3334</v>
      </c>
    </row>
    <row r="123" spans="2:47" s="1" customFormat="1" ht="13.5">
      <c r="B123" s="42"/>
      <c r="C123" s="64"/>
      <c r="D123" s="218" t="s">
        <v>323</v>
      </c>
      <c r="E123" s="64"/>
      <c r="F123" s="219" t="s">
        <v>3335</v>
      </c>
      <c r="G123" s="64"/>
      <c r="H123" s="64"/>
      <c r="I123" s="175"/>
      <c r="J123" s="64"/>
      <c r="K123" s="64"/>
      <c r="L123" s="62"/>
      <c r="M123" s="220"/>
      <c r="N123" s="43"/>
      <c r="O123" s="43"/>
      <c r="P123" s="43"/>
      <c r="Q123" s="43"/>
      <c r="R123" s="43"/>
      <c r="S123" s="43"/>
      <c r="T123" s="79"/>
      <c r="AT123" s="25" t="s">
        <v>323</v>
      </c>
      <c r="AU123" s="25" t="s">
        <v>79</v>
      </c>
    </row>
    <row r="124" spans="2:63" s="11" customFormat="1" ht="29.85" customHeight="1">
      <c r="B124" s="190"/>
      <c r="C124" s="191"/>
      <c r="D124" s="192" t="s">
        <v>69</v>
      </c>
      <c r="E124" s="204" t="s">
        <v>355</v>
      </c>
      <c r="F124" s="204" t="s">
        <v>651</v>
      </c>
      <c r="G124" s="191"/>
      <c r="H124" s="191"/>
      <c r="I124" s="194"/>
      <c r="J124" s="205">
        <f>BK124</f>
        <v>0</v>
      </c>
      <c r="K124" s="191"/>
      <c r="L124" s="196"/>
      <c r="M124" s="197"/>
      <c r="N124" s="198"/>
      <c r="O124" s="198"/>
      <c r="P124" s="199">
        <f>SUM(P125:P136)</f>
        <v>0</v>
      </c>
      <c r="Q124" s="198"/>
      <c r="R124" s="199">
        <f>SUM(R125:R136)</f>
        <v>68.71028204</v>
      </c>
      <c r="S124" s="198"/>
      <c r="T124" s="200">
        <f>SUM(T125:T136)</f>
        <v>0</v>
      </c>
      <c r="AR124" s="201" t="s">
        <v>77</v>
      </c>
      <c r="AT124" s="202" t="s">
        <v>69</v>
      </c>
      <c r="AU124" s="202" t="s">
        <v>77</v>
      </c>
      <c r="AY124" s="201" t="s">
        <v>314</v>
      </c>
      <c r="BK124" s="203">
        <f>SUM(BK125:BK136)</f>
        <v>0</v>
      </c>
    </row>
    <row r="125" spans="2:65" s="1" customFormat="1" ht="23.1" customHeight="1">
      <c r="B125" s="42"/>
      <c r="C125" s="206" t="s">
        <v>426</v>
      </c>
      <c r="D125" s="206" t="s">
        <v>316</v>
      </c>
      <c r="E125" s="207" t="s">
        <v>3336</v>
      </c>
      <c r="F125" s="208" t="s">
        <v>3337</v>
      </c>
      <c r="G125" s="209" t="s">
        <v>436</v>
      </c>
      <c r="H125" s="210">
        <v>53.9</v>
      </c>
      <c r="I125" s="211"/>
      <c r="J125" s="212">
        <f>ROUND(I125*H125,2)</f>
        <v>0</v>
      </c>
      <c r="K125" s="208" t="s">
        <v>21</v>
      </c>
      <c r="L125" s="62"/>
      <c r="M125" s="213" t="s">
        <v>21</v>
      </c>
      <c r="N125" s="214" t="s">
        <v>41</v>
      </c>
      <c r="O125" s="43"/>
      <c r="P125" s="215">
        <f>O125*H125</f>
        <v>0</v>
      </c>
      <c r="Q125" s="215">
        <v>0.00029</v>
      </c>
      <c r="R125" s="215">
        <f>Q125*H125</f>
        <v>0.015631</v>
      </c>
      <c r="S125" s="215">
        <v>0</v>
      </c>
      <c r="T125" s="216">
        <f>S125*H125</f>
        <v>0</v>
      </c>
      <c r="AR125" s="25" t="s">
        <v>321</v>
      </c>
      <c r="AT125" s="25" t="s">
        <v>316</v>
      </c>
      <c r="AU125" s="25" t="s">
        <v>79</v>
      </c>
      <c r="AY125" s="25" t="s">
        <v>314</v>
      </c>
      <c r="BE125" s="217">
        <f>IF(N125="základní",J125,0)</f>
        <v>0</v>
      </c>
      <c r="BF125" s="217">
        <f>IF(N125="snížená",J125,0)</f>
        <v>0</v>
      </c>
      <c r="BG125" s="217">
        <f>IF(N125="zákl. přenesená",J125,0)</f>
        <v>0</v>
      </c>
      <c r="BH125" s="217">
        <f>IF(N125="sníž. přenesená",J125,0)</f>
        <v>0</v>
      </c>
      <c r="BI125" s="217">
        <f>IF(N125="nulová",J125,0)</f>
        <v>0</v>
      </c>
      <c r="BJ125" s="25" t="s">
        <v>77</v>
      </c>
      <c r="BK125" s="217">
        <f>ROUND(I125*H125,2)</f>
        <v>0</v>
      </c>
      <c r="BL125" s="25" t="s">
        <v>321</v>
      </c>
      <c r="BM125" s="25" t="s">
        <v>3338</v>
      </c>
    </row>
    <row r="126" spans="2:47" s="1" customFormat="1" ht="13.5">
      <c r="B126" s="42"/>
      <c r="C126" s="64"/>
      <c r="D126" s="218" t="s">
        <v>323</v>
      </c>
      <c r="E126" s="64"/>
      <c r="F126" s="219" t="s">
        <v>3337</v>
      </c>
      <c r="G126" s="64"/>
      <c r="H126" s="64"/>
      <c r="I126" s="175"/>
      <c r="J126" s="64"/>
      <c r="K126" s="64"/>
      <c r="L126" s="62"/>
      <c r="M126" s="220"/>
      <c r="N126" s="43"/>
      <c r="O126" s="43"/>
      <c r="P126" s="43"/>
      <c r="Q126" s="43"/>
      <c r="R126" s="43"/>
      <c r="S126" s="43"/>
      <c r="T126" s="79"/>
      <c r="AT126" s="25" t="s">
        <v>323</v>
      </c>
      <c r="AU126" s="25" t="s">
        <v>79</v>
      </c>
    </row>
    <row r="127" spans="2:65" s="1" customFormat="1" ht="23.1" customHeight="1">
      <c r="B127" s="42"/>
      <c r="C127" s="206" t="s">
        <v>433</v>
      </c>
      <c r="D127" s="206" t="s">
        <v>316</v>
      </c>
      <c r="E127" s="207" t="s">
        <v>695</v>
      </c>
      <c r="F127" s="208" t="s">
        <v>696</v>
      </c>
      <c r="G127" s="209" t="s">
        <v>335</v>
      </c>
      <c r="H127" s="210">
        <v>22.3</v>
      </c>
      <c r="I127" s="211"/>
      <c r="J127" s="212">
        <f>ROUND(I127*H127,2)</f>
        <v>0</v>
      </c>
      <c r="K127" s="208" t="s">
        <v>320</v>
      </c>
      <c r="L127" s="62"/>
      <c r="M127" s="213" t="s">
        <v>21</v>
      </c>
      <c r="N127" s="214" t="s">
        <v>41</v>
      </c>
      <c r="O127" s="43"/>
      <c r="P127" s="215">
        <f>O127*H127</f>
        <v>0</v>
      </c>
      <c r="Q127" s="215">
        <v>2.25634</v>
      </c>
      <c r="R127" s="215">
        <f>Q127*H127</f>
        <v>50.316382</v>
      </c>
      <c r="S127" s="215">
        <v>0</v>
      </c>
      <c r="T127" s="216">
        <f>S127*H127</f>
        <v>0</v>
      </c>
      <c r="AR127" s="25" t="s">
        <v>321</v>
      </c>
      <c r="AT127" s="25" t="s">
        <v>316</v>
      </c>
      <c r="AU127" s="25" t="s">
        <v>79</v>
      </c>
      <c r="AY127" s="25" t="s">
        <v>314</v>
      </c>
      <c r="BE127" s="217">
        <f>IF(N127="základní",J127,0)</f>
        <v>0</v>
      </c>
      <c r="BF127" s="217">
        <f>IF(N127="snížená",J127,0)</f>
        <v>0</v>
      </c>
      <c r="BG127" s="217">
        <f>IF(N127="zákl. přenesená",J127,0)</f>
        <v>0</v>
      </c>
      <c r="BH127" s="217">
        <f>IF(N127="sníž. přenesená",J127,0)</f>
        <v>0</v>
      </c>
      <c r="BI127" s="217">
        <f>IF(N127="nulová",J127,0)</f>
        <v>0</v>
      </c>
      <c r="BJ127" s="25" t="s">
        <v>77</v>
      </c>
      <c r="BK127" s="217">
        <f>ROUND(I127*H127,2)</f>
        <v>0</v>
      </c>
      <c r="BL127" s="25" t="s">
        <v>321</v>
      </c>
      <c r="BM127" s="25" t="s">
        <v>3339</v>
      </c>
    </row>
    <row r="128" spans="2:47" s="1" customFormat="1" ht="27">
      <c r="B128" s="42"/>
      <c r="C128" s="64"/>
      <c r="D128" s="218" t="s">
        <v>323</v>
      </c>
      <c r="E128" s="64"/>
      <c r="F128" s="219" t="s">
        <v>698</v>
      </c>
      <c r="G128" s="64"/>
      <c r="H128" s="64"/>
      <c r="I128" s="175"/>
      <c r="J128" s="64"/>
      <c r="K128" s="64"/>
      <c r="L128" s="62"/>
      <c r="M128" s="220"/>
      <c r="N128" s="43"/>
      <c r="O128" s="43"/>
      <c r="P128" s="43"/>
      <c r="Q128" s="43"/>
      <c r="R128" s="43"/>
      <c r="S128" s="43"/>
      <c r="T128" s="79"/>
      <c r="AT128" s="25" t="s">
        <v>323</v>
      </c>
      <c r="AU128" s="25" t="s">
        <v>79</v>
      </c>
    </row>
    <row r="129" spans="2:65" s="1" customFormat="1" ht="23.1" customHeight="1">
      <c r="B129" s="42"/>
      <c r="C129" s="206" t="s">
        <v>439</v>
      </c>
      <c r="D129" s="206" t="s">
        <v>316</v>
      </c>
      <c r="E129" s="207" t="s">
        <v>707</v>
      </c>
      <c r="F129" s="208" t="s">
        <v>708</v>
      </c>
      <c r="G129" s="209" t="s">
        <v>335</v>
      </c>
      <c r="H129" s="210">
        <v>22.3</v>
      </c>
      <c r="I129" s="211"/>
      <c r="J129" s="212">
        <f>ROUND(I129*H129,2)</f>
        <v>0</v>
      </c>
      <c r="K129" s="208" t="s">
        <v>320</v>
      </c>
      <c r="L129" s="62"/>
      <c r="M129" s="213" t="s">
        <v>21</v>
      </c>
      <c r="N129" s="214" t="s">
        <v>41</v>
      </c>
      <c r="O129" s="43"/>
      <c r="P129" s="215">
        <f>O129*H129</f>
        <v>0</v>
      </c>
      <c r="Q129" s="215">
        <v>0</v>
      </c>
      <c r="R129" s="215">
        <f>Q129*H129</f>
        <v>0</v>
      </c>
      <c r="S129" s="215">
        <v>0</v>
      </c>
      <c r="T129" s="216">
        <f>S129*H129</f>
        <v>0</v>
      </c>
      <c r="AR129" s="25" t="s">
        <v>321</v>
      </c>
      <c r="AT129" s="25" t="s">
        <v>316</v>
      </c>
      <c r="AU129" s="25" t="s">
        <v>79</v>
      </c>
      <c r="AY129" s="25" t="s">
        <v>314</v>
      </c>
      <c r="BE129" s="217">
        <f>IF(N129="základní",J129,0)</f>
        <v>0</v>
      </c>
      <c r="BF129" s="217">
        <f>IF(N129="snížená",J129,0)</f>
        <v>0</v>
      </c>
      <c r="BG129" s="217">
        <f>IF(N129="zákl. přenesená",J129,0)</f>
        <v>0</v>
      </c>
      <c r="BH129" s="217">
        <f>IF(N129="sníž. přenesená",J129,0)</f>
        <v>0</v>
      </c>
      <c r="BI129" s="217">
        <f>IF(N129="nulová",J129,0)</f>
        <v>0</v>
      </c>
      <c r="BJ129" s="25" t="s">
        <v>77</v>
      </c>
      <c r="BK129" s="217">
        <f>ROUND(I129*H129,2)</f>
        <v>0</v>
      </c>
      <c r="BL129" s="25" t="s">
        <v>321</v>
      </c>
      <c r="BM129" s="25" t="s">
        <v>3340</v>
      </c>
    </row>
    <row r="130" spans="2:47" s="1" customFormat="1" ht="40.5">
      <c r="B130" s="42"/>
      <c r="C130" s="64"/>
      <c r="D130" s="218" t="s">
        <v>323</v>
      </c>
      <c r="E130" s="64"/>
      <c r="F130" s="219" t="s">
        <v>710</v>
      </c>
      <c r="G130" s="64"/>
      <c r="H130" s="64"/>
      <c r="I130" s="175"/>
      <c r="J130" s="64"/>
      <c r="K130" s="64"/>
      <c r="L130" s="62"/>
      <c r="M130" s="220"/>
      <c r="N130" s="43"/>
      <c r="O130" s="43"/>
      <c r="P130" s="43"/>
      <c r="Q130" s="43"/>
      <c r="R130" s="43"/>
      <c r="S130" s="43"/>
      <c r="T130" s="79"/>
      <c r="AT130" s="25" t="s">
        <v>323</v>
      </c>
      <c r="AU130" s="25" t="s">
        <v>79</v>
      </c>
    </row>
    <row r="131" spans="2:65" s="1" customFormat="1" ht="14.45" customHeight="1">
      <c r="B131" s="42"/>
      <c r="C131" s="206" t="s">
        <v>9</v>
      </c>
      <c r="D131" s="206" t="s">
        <v>316</v>
      </c>
      <c r="E131" s="207" t="s">
        <v>712</v>
      </c>
      <c r="F131" s="208" t="s">
        <v>713</v>
      </c>
      <c r="G131" s="209" t="s">
        <v>394</v>
      </c>
      <c r="H131" s="210">
        <v>0.284</v>
      </c>
      <c r="I131" s="211"/>
      <c r="J131" s="212">
        <f>ROUND(I131*H131,2)</f>
        <v>0</v>
      </c>
      <c r="K131" s="208" t="s">
        <v>320</v>
      </c>
      <c r="L131" s="62"/>
      <c r="M131" s="213" t="s">
        <v>21</v>
      </c>
      <c r="N131" s="214" t="s">
        <v>41</v>
      </c>
      <c r="O131" s="43"/>
      <c r="P131" s="215">
        <f>O131*H131</f>
        <v>0</v>
      </c>
      <c r="Q131" s="215">
        <v>1.05306</v>
      </c>
      <c r="R131" s="215">
        <f>Q131*H131</f>
        <v>0.29906904</v>
      </c>
      <c r="S131" s="215">
        <v>0</v>
      </c>
      <c r="T131" s="216">
        <f>S131*H131</f>
        <v>0</v>
      </c>
      <c r="AR131" s="25" t="s">
        <v>321</v>
      </c>
      <c r="AT131" s="25" t="s">
        <v>316</v>
      </c>
      <c r="AU131" s="25" t="s">
        <v>79</v>
      </c>
      <c r="AY131" s="25" t="s">
        <v>314</v>
      </c>
      <c r="BE131" s="217">
        <f>IF(N131="základní",J131,0)</f>
        <v>0</v>
      </c>
      <c r="BF131" s="217">
        <f>IF(N131="snížená",J131,0)</f>
        <v>0</v>
      </c>
      <c r="BG131" s="217">
        <f>IF(N131="zákl. přenesená",J131,0)</f>
        <v>0</v>
      </c>
      <c r="BH131" s="217">
        <f>IF(N131="sníž. přenesená",J131,0)</f>
        <v>0</v>
      </c>
      <c r="BI131" s="217">
        <f>IF(N131="nulová",J131,0)</f>
        <v>0</v>
      </c>
      <c r="BJ131" s="25" t="s">
        <v>77</v>
      </c>
      <c r="BK131" s="217">
        <f>ROUND(I131*H131,2)</f>
        <v>0</v>
      </c>
      <c r="BL131" s="25" t="s">
        <v>321</v>
      </c>
      <c r="BM131" s="25" t="s">
        <v>3341</v>
      </c>
    </row>
    <row r="132" spans="2:47" s="1" customFormat="1" ht="13.5">
      <c r="B132" s="42"/>
      <c r="C132" s="64"/>
      <c r="D132" s="218" t="s">
        <v>323</v>
      </c>
      <c r="E132" s="64"/>
      <c r="F132" s="219" t="s">
        <v>715</v>
      </c>
      <c r="G132" s="64"/>
      <c r="H132" s="64"/>
      <c r="I132" s="175"/>
      <c r="J132" s="64"/>
      <c r="K132" s="64"/>
      <c r="L132" s="62"/>
      <c r="M132" s="220"/>
      <c r="N132" s="43"/>
      <c r="O132" s="43"/>
      <c r="P132" s="43"/>
      <c r="Q132" s="43"/>
      <c r="R132" s="43"/>
      <c r="S132" s="43"/>
      <c r="T132" s="79"/>
      <c r="AT132" s="25" t="s">
        <v>323</v>
      </c>
      <c r="AU132" s="25" t="s">
        <v>79</v>
      </c>
    </row>
    <row r="133" spans="2:51" s="12" customFormat="1" ht="13.5">
      <c r="B133" s="221"/>
      <c r="C133" s="222"/>
      <c r="D133" s="218" t="s">
        <v>325</v>
      </c>
      <c r="E133" s="223" t="s">
        <v>21</v>
      </c>
      <c r="F133" s="224" t="s">
        <v>3342</v>
      </c>
      <c r="G133" s="222"/>
      <c r="H133" s="225">
        <v>0.284</v>
      </c>
      <c r="I133" s="226"/>
      <c r="J133" s="222"/>
      <c r="K133" s="222"/>
      <c r="L133" s="227"/>
      <c r="M133" s="228"/>
      <c r="N133" s="229"/>
      <c r="O133" s="229"/>
      <c r="P133" s="229"/>
      <c r="Q133" s="229"/>
      <c r="R133" s="229"/>
      <c r="S133" s="229"/>
      <c r="T133" s="230"/>
      <c r="AT133" s="231" t="s">
        <v>325</v>
      </c>
      <c r="AU133" s="231" t="s">
        <v>79</v>
      </c>
      <c r="AV133" s="12" t="s">
        <v>79</v>
      </c>
      <c r="AW133" s="12" t="s">
        <v>34</v>
      </c>
      <c r="AX133" s="12" t="s">
        <v>77</v>
      </c>
      <c r="AY133" s="231" t="s">
        <v>314</v>
      </c>
    </row>
    <row r="134" spans="2:65" s="1" customFormat="1" ht="23.1" customHeight="1">
      <c r="B134" s="42"/>
      <c r="C134" s="206" t="s">
        <v>450</v>
      </c>
      <c r="D134" s="206" t="s">
        <v>316</v>
      </c>
      <c r="E134" s="207" t="s">
        <v>3343</v>
      </c>
      <c r="F134" s="208" t="s">
        <v>3344</v>
      </c>
      <c r="G134" s="209" t="s">
        <v>335</v>
      </c>
      <c r="H134" s="210">
        <v>8.37</v>
      </c>
      <c r="I134" s="211"/>
      <c r="J134" s="212">
        <f>ROUND(I134*H134,2)</f>
        <v>0</v>
      </c>
      <c r="K134" s="208" t="s">
        <v>320</v>
      </c>
      <c r="L134" s="62"/>
      <c r="M134" s="213" t="s">
        <v>21</v>
      </c>
      <c r="N134" s="214" t="s">
        <v>41</v>
      </c>
      <c r="O134" s="43"/>
      <c r="P134" s="215">
        <f>O134*H134</f>
        <v>0</v>
      </c>
      <c r="Q134" s="215">
        <v>2.16</v>
      </c>
      <c r="R134" s="215">
        <f>Q134*H134</f>
        <v>18.0792</v>
      </c>
      <c r="S134" s="215">
        <v>0</v>
      </c>
      <c r="T134" s="216">
        <f>S134*H134</f>
        <v>0</v>
      </c>
      <c r="AR134" s="25" t="s">
        <v>321</v>
      </c>
      <c r="AT134" s="25" t="s">
        <v>316</v>
      </c>
      <c r="AU134" s="25" t="s">
        <v>79</v>
      </c>
      <c r="AY134" s="25" t="s">
        <v>314</v>
      </c>
      <c r="BE134" s="217">
        <f>IF(N134="základní",J134,0)</f>
        <v>0</v>
      </c>
      <c r="BF134" s="217">
        <f>IF(N134="snížená",J134,0)</f>
        <v>0</v>
      </c>
      <c r="BG134" s="217">
        <f>IF(N134="zákl. přenesená",J134,0)</f>
        <v>0</v>
      </c>
      <c r="BH134" s="217">
        <f>IF(N134="sníž. přenesená",J134,0)</f>
        <v>0</v>
      </c>
      <c r="BI134" s="217">
        <f>IF(N134="nulová",J134,0)</f>
        <v>0</v>
      </c>
      <c r="BJ134" s="25" t="s">
        <v>77</v>
      </c>
      <c r="BK134" s="217">
        <f>ROUND(I134*H134,2)</f>
        <v>0</v>
      </c>
      <c r="BL134" s="25" t="s">
        <v>321</v>
      </c>
      <c r="BM134" s="25" t="s">
        <v>3345</v>
      </c>
    </row>
    <row r="135" spans="2:47" s="1" customFormat="1" ht="27">
      <c r="B135" s="42"/>
      <c r="C135" s="64"/>
      <c r="D135" s="218" t="s">
        <v>323</v>
      </c>
      <c r="E135" s="64"/>
      <c r="F135" s="219" t="s">
        <v>3346</v>
      </c>
      <c r="G135" s="64"/>
      <c r="H135" s="64"/>
      <c r="I135" s="175"/>
      <c r="J135" s="64"/>
      <c r="K135" s="64"/>
      <c r="L135" s="62"/>
      <c r="M135" s="220"/>
      <c r="N135" s="43"/>
      <c r="O135" s="43"/>
      <c r="P135" s="43"/>
      <c r="Q135" s="43"/>
      <c r="R135" s="43"/>
      <c r="S135" s="43"/>
      <c r="T135" s="79"/>
      <c r="AT135" s="25" t="s">
        <v>323</v>
      </c>
      <c r="AU135" s="25" t="s">
        <v>79</v>
      </c>
    </row>
    <row r="136" spans="2:51" s="12" customFormat="1" ht="13.5">
      <c r="B136" s="221"/>
      <c r="C136" s="222"/>
      <c r="D136" s="218" t="s">
        <v>325</v>
      </c>
      <c r="E136" s="223" t="s">
        <v>21</v>
      </c>
      <c r="F136" s="224" t="s">
        <v>3347</v>
      </c>
      <c r="G136" s="222"/>
      <c r="H136" s="225">
        <v>8.37</v>
      </c>
      <c r="I136" s="226"/>
      <c r="J136" s="222"/>
      <c r="K136" s="222"/>
      <c r="L136" s="227"/>
      <c r="M136" s="228"/>
      <c r="N136" s="229"/>
      <c r="O136" s="229"/>
      <c r="P136" s="229"/>
      <c r="Q136" s="229"/>
      <c r="R136" s="229"/>
      <c r="S136" s="229"/>
      <c r="T136" s="230"/>
      <c r="AT136" s="231" t="s">
        <v>325</v>
      </c>
      <c r="AU136" s="231" t="s">
        <v>79</v>
      </c>
      <c r="AV136" s="12" t="s">
        <v>79</v>
      </c>
      <c r="AW136" s="12" t="s">
        <v>34</v>
      </c>
      <c r="AX136" s="12" t="s">
        <v>77</v>
      </c>
      <c r="AY136" s="231" t="s">
        <v>314</v>
      </c>
    </row>
    <row r="137" spans="2:63" s="11" customFormat="1" ht="29.85" customHeight="1">
      <c r="B137" s="190"/>
      <c r="C137" s="191"/>
      <c r="D137" s="192" t="s">
        <v>69</v>
      </c>
      <c r="E137" s="204" t="s">
        <v>370</v>
      </c>
      <c r="F137" s="204" t="s">
        <v>805</v>
      </c>
      <c r="G137" s="191"/>
      <c r="H137" s="191"/>
      <c r="I137" s="194"/>
      <c r="J137" s="205">
        <f>BK137</f>
        <v>0</v>
      </c>
      <c r="K137" s="191"/>
      <c r="L137" s="196"/>
      <c r="M137" s="197"/>
      <c r="N137" s="198"/>
      <c r="O137" s="198"/>
      <c r="P137" s="199">
        <f>SUM(P138:P145)</f>
        <v>0</v>
      </c>
      <c r="Q137" s="198"/>
      <c r="R137" s="199">
        <f>SUM(R138:R145)</f>
        <v>155.17871000000002</v>
      </c>
      <c r="S137" s="198"/>
      <c r="T137" s="200">
        <f>SUM(T138:T145)</f>
        <v>0</v>
      </c>
      <c r="AR137" s="201" t="s">
        <v>77</v>
      </c>
      <c r="AT137" s="202" t="s">
        <v>69</v>
      </c>
      <c r="AU137" s="202" t="s">
        <v>77</v>
      </c>
      <c r="AY137" s="201" t="s">
        <v>314</v>
      </c>
      <c r="BK137" s="203">
        <f>SUM(BK138:BK145)</f>
        <v>0</v>
      </c>
    </row>
    <row r="138" spans="2:65" s="1" customFormat="1" ht="23.1" customHeight="1">
      <c r="B138" s="42"/>
      <c r="C138" s="206" t="s">
        <v>456</v>
      </c>
      <c r="D138" s="206" t="s">
        <v>316</v>
      </c>
      <c r="E138" s="207" t="s">
        <v>3348</v>
      </c>
      <c r="F138" s="208" t="s">
        <v>3349</v>
      </c>
      <c r="G138" s="209" t="s">
        <v>436</v>
      </c>
      <c r="H138" s="210">
        <v>54</v>
      </c>
      <c r="I138" s="211"/>
      <c r="J138" s="212">
        <f>ROUND(I138*H138,2)</f>
        <v>0</v>
      </c>
      <c r="K138" s="208" t="s">
        <v>320</v>
      </c>
      <c r="L138" s="62"/>
      <c r="M138" s="213" t="s">
        <v>21</v>
      </c>
      <c r="N138" s="214" t="s">
        <v>41</v>
      </c>
      <c r="O138" s="43"/>
      <c r="P138" s="215">
        <f>O138*H138</f>
        <v>0</v>
      </c>
      <c r="Q138" s="215">
        <v>0.00084</v>
      </c>
      <c r="R138" s="215">
        <f>Q138*H138</f>
        <v>0.045360000000000004</v>
      </c>
      <c r="S138" s="215">
        <v>0</v>
      </c>
      <c r="T138" s="216">
        <f>S138*H138</f>
        <v>0</v>
      </c>
      <c r="AR138" s="25" t="s">
        <v>321</v>
      </c>
      <c r="AT138" s="25" t="s">
        <v>316</v>
      </c>
      <c r="AU138" s="25" t="s">
        <v>79</v>
      </c>
      <c r="AY138" s="25" t="s">
        <v>314</v>
      </c>
      <c r="BE138" s="217">
        <f>IF(N138="základní",J138,0)</f>
        <v>0</v>
      </c>
      <c r="BF138" s="217">
        <f>IF(N138="snížená",J138,0)</f>
        <v>0</v>
      </c>
      <c r="BG138" s="217">
        <f>IF(N138="zákl. přenesená",J138,0)</f>
        <v>0</v>
      </c>
      <c r="BH138" s="217">
        <f>IF(N138="sníž. přenesená",J138,0)</f>
        <v>0</v>
      </c>
      <c r="BI138" s="217">
        <f>IF(N138="nulová",J138,0)</f>
        <v>0</v>
      </c>
      <c r="BJ138" s="25" t="s">
        <v>77</v>
      </c>
      <c r="BK138" s="217">
        <f>ROUND(I138*H138,2)</f>
        <v>0</v>
      </c>
      <c r="BL138" s="25" t="s">
        <v>321</v>
      </c>
      <c r="BM138" s="25" t="s">
        <v>3350</v>
      </c>
    </row>
    <row r="139" spans="2:47" s="1" customFormat="1" ht="13.5">
      <c r="B139" s="42"/>
      <c r="C139" s="64"/>
      <c r="D139" s="218" t="s">
        <v>323</v>
      </c>
      <c r="E139" s="64"/>
      <c r="F139" s="219" t="s">
        <v>3349</v>
      </c>
      <c r="G139" s="64"/>
      <c r="H139" s="64"/>
      <c r="I139" s="175"/>
      <c r="J139" s="64"/>
      <c r="K139" s="64"/>
      <c r="L139" s="62"/>
      <c r="M139" s="220"/>
      <c r="N139" s="43"/>
      <c r="O139" s="43"/>
      <c r="P139" s="43"/>
      <c r="Q139" s="43"/>
      <c r="R139" s="43"/>
      <c r="S139" s="43"/>
      <c r="T139" s="79"/>
      <c r="AT139" s="25" t="s">
        <v>323</v>
      </c>
      <c r="AU139" s="25" t="s">
        <v>79</v>
      </c>
    </row>
    <row r="140" spans="2:65" s="1" customFormat="1" ht="14.45" customHeight="1">
      <c r="B140" s="42"/>
      <c r="C140" s="243" t="s">
        <v>461</v>
      </c>
      <c r="D140" s="243" t="s">
        <v>427</v>
      </c>
      <c r="E140" s="244" t="s">
        <v>1207</v>
      </c>
      <c r="F140" s="245" t="s">
        <v>3351</v>
      </c>
      <c r="G140" s="246" t="s">
        <v>436</v>
      </c>
      <c r="H140" s="247">
        <v>54</v>
      </c>
      <c r="I140" s="248"/>
      <c r="J140" s="249">
        <f>ROUND(I140*H140,2)</f>
        <v>0</v>
      </c>
      <c r="K140" s="245" t="s">
        <v>21</v>
      </c>
      <c r="L140" s="250"/>
      <c r="M140" s="251" t="s">
        <v>21</v>
      </c>
      <c r="N140" s="252" t="s">
        <v>41</v>
      </c>
      <c r="O140" s="43"/>
      <c r="P140" s="215">
        <f>O140*H140</f>
        <v>0</v>
      </c>
      <c r="Q140" s="215">
        <v>0.015</v>
      </c>
      <c r="R140" s="215">
        <f>Q140*H140</f>
        <v>0.8099999999999999</v>
      </c>
      <c r="S140" s="215">
        <v>0</v>
      </c>
      <c r="T140" s="216">
        <f>S140*H140</f>
        <v>0</v>
      </c>
      <c r="AR140" s="25" t="s">
        <v>365</v>
      </c>
      <c r="AT140" s="25" t="s">
        <v>427</v>
      </c>
      <c r="AU140" s="25" t="s">
        <v>79</v>
      </c>
      <c r="AY140" s="25" t="s">
        <v>314</v>
      </c>
      <c r="BE140" s="217">
        <f>IF(N140="základní",J140,0)</f>
        <v>0</v>
      </c>
      <c r="BF140" s="217">
        <f>IF(N140="snížená",J140,0)</f>
        <v>0</v>
      </c>
      <c r="BG140" s="217">
        <f>IF(N140="zákl. přenesená",J140,0)</f>
        <v>0</v>
      </c>
      <c r="BH140" s="217">
        <f>IF(N140="sníž. přenesená",J140,0)</f>
        <v>0</v>
      </c>
      <c r="BI140" s="217">
        <f>IF(N140="nulová",J140,0)</f>
        <v>0</v>
      </c>
      <c r="BJ140" s="25" t="s">
        <v>77</v>
      </c>
      <c r="BK140" s="217">
        <f>ROUND(I140*H140,2)</f>
        <v>0</v>
      </c>
      <c r="BL140" s="25" t="s">
        <v>321</v>
      </c>
      <c r="BM140" s="25" t="s">
        <v>3352</v>
      </c>
    </row>
    <row r="141" spans="2:47" s="1" customFormat="1" ht="13.5">
      <c r="B141" s="42"/>
      <c r="C141" s="64"/>
      <c r="D141" s="218" t="s">
        <v>323</v>
      </c>
      <c r="E141" s="64"/>
      <c r="F141" s="219" t="s">
        <v>3351</v>
      </c>
      <c r="G141" s="64"/>
      <c r="H141" s="64"/>
      <c r="I141" s="175"/>
      <c r="J141" s="64"/>
      <c r="K141" s="64"/>
      <c r="L141" s="62"/>
      <c r="M141" s="220"/>
      <c r="N141" s="43"/>
      <c r="O141" s="43"/>
      <c r="P141" s="43"/>
      <c r="Q141" s="43"/>
      <c r="R141" s="43"/>
      <c r="S141" s="43"/>
      <c r="T141" s="79"/>
      <c r="AT141" s="25" t="s">
        <v>323</v>
      </c>
      <c r="AU141" s="25" t="s">
        <v>79</v>
      </c>
    </row>
    <row r="142" spans="2:65" s="1" customFormat="1" ht="23.1" customHeight="1">
      <c r="B142" s="42"/>
      <c r="C142" s="206" t="s">
        <v>467</v>
      </c>
      <c r="D142" s="206" t="s">
        <v>316</v>
      </c>
      <c r="E142" s="207" t="s">
        <v>3353</v>
      </c>
      <c r="F142" s="208" t="s">
        <v>3354</v>
      </c>
      <c r="G142" s="209" t="s">
        <v>436</v>
      </c>
      <c r="H142" s="210">
        <v>882.1</v>
      </c>
      <c r="I142" s="211"/>
      <c r="J142" s="212">
        <f>ROUND(I142*H142,2)</f>
        <v>0</v>
      </c>
      <c r="K142" s="208" t="s">
        <v>320</v>
      </c>
      <c r="L142" s="62"/>
      <c r="M142" s="213" t="s">
        <v>21</v>
      </c>
      <c r="N142" s="214" t="s">
        <v>41</v>
      </c>
      <c r="O142" s="43"/>
      <c r="P142" s="215">
        <f>O142*H142</f>
        <v>0</v>
      </c>
      <c r="Q142" s="215">
        <v>0.1295</v>
      </c>
      <c r="R142" s="215">
        <f>Q142*H142</f>
        <v>114.23195000000001</v>
      </c>
      <c r="S142" s="215">
        <v>0</v>
      </c>
      <c r="T142" s="216">
        <f>S142*H142</f>
        <v>0</v>
      </c>
      <c r="AR142" s="25" t="s">
        <v>321</v>
      </c>
      <c r="AT142" s="25" t="s">
        <v>316</v>
      </c>
      <c r="AU142" s="25" t="s">
        <v>79</v>
      </c>
      <c r="AY142" s="25" t="s">
        <v>314</v>
      </c>
      <c r="BE142" s="217">
        <f>IF(N142="základní",J142,0)</f>
        <v>0</v>
      </c>
      <c r="BF142" s="217">
        <f>IF(N142="snížená",J142,0)</f>
        <v>0</v>
      </c>
      <c r="BG142" s="217">
        <f>IF(N142="zákl. přenesená",J142,0)</f>
        <v>0</v>
      </c>
      <c r="BH142" s="217">
        <f>IF(N142="sníž. přenesená",J142,0)</f>
        <v>0</v>
      </c>
      <c r="BI142" s="217">
        <f>IF(N142="nulová",J142,0)</f>
        <v>0</v>
      </c>
      <c r="BJ142" s="25" t="s">
        <v>77</v>
      </c>
      <c r="BK142" s="217">
        <f>ROUND(I142*H142,2)</f>
        <v>0</v>
      </c>
      <c r="BL142" s="25" t="s">
        <v>321</v>
      </c>
      <c r="BM142" s="25" t="s">
        <v>3355</v>
      </c>
    </row>
    <row r="143" spans="2:47" s="1" customFormat="1" ht="40.5">
      <c r="B143" s="42"/>
      <c r="C143" s="64"/>
      <c r="D143" s="218" t="s">
        <v>323</v>
      </c>
      <c r="E143" s="64"/>
      <c r="F143" s="219" t="s">
        <v>3356</v>
      </c>
      <c r="G143" s="64"/>
      <c r="H143" s="64"/>
      <c r="I143" s="175"/>
      <c r="J143" s="64"/>
      <c r="K143" s="64"/>
      <c r="L143" s="62"/>
      <c r="M143" s="220"/>
      <c r="N143" s="43"/>
      <c r="O143" s="43"/>
      <c r="P143" s="43"/>
      <c r="Q143" s="43"/>
      <c r="R143" s="43"/>
      <c r="S143" s="43"/>
      <c r="T143" s="79"/>
      <c r="AT143" s="25" t="s">
        <v>323</v>
      </c>
      <c r="AU143" s="25" t="s">
        <v>79</v>
      </c>
    </row>
    <row r="144" spans="2:65" s="1" customFormat="1" ht="23.1" customHeight="1">
      <c r="B144" s="42"/>
      <c r="C144" s="243" t="s">
        <v>475</v>
      </c>
      <c r="D144" s="243" t="s">
        <v>427</v>
      </c>
      <c r="E144" s="244" t="s">
        <v>3357</v>
      </c>
      <c r="F144" s="245" t="s">
        <v>3358</v>
      </c>
      <c r="G144" s="246" t="s">
        <v>490</v>
      </c>
      <c r="H144" s="247">
        <v>890.92</v>
      </c>
      <c r="I144" s="248"/>
      <c r="J144" s="249">
        <f>ROUND(I144*H144,2)</f>
        <v>0</v>
      </c>
      <c r="K144" s="245" t="s">
        <v>320</v>
      </c>
      <c r="L144" s="250"/>
      <c r="M144" s="251" t="s">
        <v>21</v>
      </c>
      <c r="N144" s="252" t="s">
        <v>41</v>
      </c>
      <c r="O144" s="43"/>
      <c r="P144" s="215">
        <f>O144*H144</f>
        <v>0</v>
      </c>
      <c r="Q144" s="215">
        <v>0.045</v>
      </c>
      <c r="R144" s="215">
        <f>Q144*H144</f>
        <v>40.0914</v>
      </c>
      <c r="S144" s="215">
        <v>0</v>
      </c>
      <c r="T144" s="216">
        <f>S144*H144</f>
        <v>0</v>
      </c>
      <c r="AR144" s="25" t="s">
        <v>365</v>
      </c>
      <c r="AT144" s="25" t="s">
        <v>427</v>
      </c>
      <c r="AU144" s="25" t="s">
        <v>79</v>
      </c>
      <c r="AY144" s="25" t="s">
        <v>314</v>
      </c>
      <c r="BE144" s="217">
        <f>IF(N144="základní",J144,0)</f>
        <v>0</v>
      </c>
      <c r="BF144" s="217">
        <f>IF(N144="snížená",J144,0)</f>
        <v>0</v>
      </c>
      <c r="BG144" s="217">
        <f>IF(N144="zákl. přenesená",J144,0)</f>
        <v>0</v>
      </c>
      <c r="BH144" s="217">
        <f>IF(N144="sníž. přenesená",J144,0)</f>
        <v>0</v>
      </c>
      <c r="BI144" s="217">
        <f>IF(N144="nulová",J144,0)</f>
        <v>0</v>
      </c>
      <c r="BJ144" s="25" t="s">
        <v>77</v>
      </c>
      <c r="BK144" s="217">
        <f>ROUND(I144*H144,2)</f>
        <v>0</v>
      </c>
      <c r="BL144" s="25" t="s">
        <v>321</v>
      </c>
      <c r="BM144" s="25" t="s">
        <v>3359</v>
      </c>
    </row>
    <row r="145" spans="2:47" s="1" customFormat="1" ht="13.5">
      <c r="B145" s="42"/>
      <c r="C145" s="64"/>
      <c r="D145" s="218" t="s">
        <v>323</v>
      </c>
      <c r="E145" s="64"/>
      <c r="F145" s="219" t="s">
        <v>3360</v>
      </c>
      <c r="G145" s="64"/>
      <c r="H145" s="64"/>
      <c r="I145" s="175"/>
      <c r="J145" s="64"/>
      <c r="K145" s="64"/>
      <c r="L145" s="62"/>
      <c r="M145" s="220"/>
      <c r="N145" s="43"/>
      <c r="O145" s="43"/>
      <c r="P145" s="43"/>
      <c r="Q145" s="43"/>
      <c r="R145" s="43"/>
      <c r="S145" s="43"/>
      <c r="T145" s="79"/>
      <c r="AT145" s="25" t="s">
        <v>323</v>
      </c>
      <c r="AU145" s="25" t="s">
        <v>79</v>
      </c>
    </row>
    <row r="146" spans="2:63" s="11" customFormat="1" ht="29.85" customHeight="1">
      <c r="B146" s="190"/>
      <c r="C146" s="191"/>
      <c r="D146" s="192" t="s">
        <v>69</v>
      </c>
      <c r="E146" s="204" t="s">
        <v>863</v>
      </c>
      <c r="F146" s="204" t="s">
        <v>864</v>
      </c>
      <c r="G146" s="191"/>
      <c r="H146" s="191"/>
      <c r="I146" s="194"/>
      <c r="J146" s="205">
        <f>BK146</f>
        <v>0</v>
      </c>
      <c r="K146" s="191"/>
      <c r="L146" s="196"/>
      <c r="M146" s="197"/>
      <c r="N146" s="198"/>
      <c r="O146" s="198"/>
      <c r="P146" s="199">
        <f>SUM(P147:P148)</f>
        <v>0</v>
      </c>
      <c r="Q146" s="198"/>
      <c r="R146" s="199">
        <f>SUM(R147:R148)</f>
        <v>0</v>
      </c>
      <c r="S146" s="198"/>
      <c r="T146" s="200">
        <f>SUM(T147:T148)</f>
        <v>0</v>
      </c>
      <c r="AR146" s="201" t="s">
        <v>77</v>
      </c>
      <c r="AT146" s="202" t="s">
        <v>69</v>
      </c>
      <c r="AU146" s="202" t="s">
        <v>77</v>
      </c>
      <c r="AY146" s="201" t="s">
        <v>314</v>
      </c>
      <c r="BK146" s="203">
        <f>SUM(BK147:BK148)</f>
        <v>0</v>
      </c>
    </row>
    <row r="147" spans="2:65" s="1" customFormat="1" ht="23.1" customHeight="1">
      <c r="B147" s="42"/>
      <c r="C147" s="206" t="s">
        <v>481</v>
      </c>
      <c r="D147" s="206" t="s">
        <v>316</v>
      </c>
      <c r="E147" s="207" t="s">
        <v>3361</v>
      </c>
      <c r="F147" s="208" t="s">
        <v>3362</v>
      </c>
      <c r="G147" s="209" t="s">
        <v>394</v>
      </c>
      <c r="H147" s="210">
        <v>1017.046</v>
      </c>
      <c r="I147" s="211"/>
      <c r="J147" s="212">
        <f>ROUND(I147*H147,2)</f>
        <v>0</v>
      </c>
      <c r="K147" s="208" t="s">
        <v>320</v>
      </c>
      <c r="L147" s="62"/>
      <c r="M147" s="213" t="s">
        <v>21</v>
      </c>
      <c r="N147" s="214" t="s">
        <v>41</v>
      </c>
      <c r="O147" s="43"/>
      <c r="P147" s="215">
        <f>O147*H147</f>
        <v>0</v>
      </c>
      <c r="Q147" s="215">
        <v>0</v>
      </c>
      <c r="R147" s="215">
        <f>Q147*H147</f>
        <v>0</v>
      </c>
      <c r="S147" s="215">
        <v>0</v>
      </c>
      <c r="T147" s="216">
        <f>S147*H147</f>
        <v>0</v>
      </c>
      <c r="AR147" s="25" t="s">
        <v>321</v>
      </c>
      <c r="AT147" s="25" t="s">
        <v>316</v>
      </c>
      <c r="AU147" s="25" t="s">
        <v>79</v>
      </c>
      <c r="AY147" s="25" t="s">
        <v>314</v>
      </c>
      <c r="BE147" s="217">
        <f>IF(N147="základní",J147,0)</f>
        <v>0</v>
      </c>
      <c r="BF147" s="217">
        <f>IF(N147="snížená",J147,0)</f>
        <v>0</v>
      </c>
      <c r="BG147" s="217">
        <f>IF(N147="zákl. přenesená",J147,0)</f>
        <v>0</v>
      </c>
      <c r="BH147" s="217">
        <f>IF(N147="sníž. přenesená",J147,0)</f>
        <v>0</v>
      </c>
      <c r="BI147" s="217">
        <f>IF(N147="nulová",J147,0)</f>
        <v>0</v>
      </c>
      <c r="BJ147" s="25" t="s">
        <v>77</v>
      </c>
      <c r="BK147" s="217">
        <f>ROUND(I147*H147,2)</f>
        <v>0</v>
      </c>
      <c r="BL147" s="25" t="s">
        <v>321</v>
      </c>
      <c r="BM147" s="25" t="s">
        <v>3363</v>
      </c>
    </row>
    <row r="148" spans="2:47" s="1" customFormat="1" ht="27">
      <c r="B148" s="42"/>
      <c r="C148" s="64"/>
      <c r="D148" s="218" t="s">
        <v>323</v>
      </c>
      <c r="E148" s="64"/>
      <c r="F148" s="219" t="s">
        <v>3364</v>
      </c>
      <c r="G148" s="64"/>
      <c r="H148" s="64"/>
      <c r="I148" s="175"/>
      <c r="J148" s="64"/>
      <c r="K148" s="64"/>
      <c r="L148" s="62"/>
      <c r="M148" s="275"/>
      <c r="N148" s="276"/>
      <c r="O148" s="276"/>
      <c r="P148" s="276"/>
      <c r="Q148" s="276"/>
      <c r="R148" s="276"/>
      <c r="S148" s="276"/>
      <c r="T148" s="277"/>
      <c r="AT148" s="25" t="s">
        <v>323</v>
      </c>
      <c r="AU148" s="25" t="s">
        <v>79</v>
      </c>
    </row>
    <row r="149" spans="2:12" s="1" customFormat="1" ht="6.95" customHeight="1">
      <c r="B149" s="57"/>
      <c r="C149" s="58"/>
      <c r="D149" s="58"/>
      <c r="E149" s="58"/>
      <c r="F149" s="58"/>
      <c r="G149" s="58"/>
      <c r="H149" s="58"/>
      <c r="I149" s="151"/>
      <c r="J149" s="58"/>
      <c r="K149" s="58"/>
      <c r="L149" s="62"/>
    </row>
  </sheetData>
  <sheetProtection algorithmName="SHA-512" hashValue="39nt5/3aJDI6etUMIkudUeTBnTskoPb5h3qkSTXC76uUcTdPostZk4lGuwm2wERkgY69BQx26iyCSwmGQTJ4nw==" saltValue="7RRkgISBciG8bldkhqvzLsaPTJ/molIXTP7h2W8dyxSJac536jqutr+awHpdH+3BGsazmqQlydEdRfiySYFpiQ==" spinCount="100000" sheet="1" objects="1" scenarios="1" formatColumns="0" formatRows="0" autoFilter="0"/>
  <autoFilter ref="C83:K148"/>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7"/>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3.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84</v>
      </c>
      <c r="AZ2" s="126" t="s">
        <v>172</v>
      </c>
      <c r="BA2" s="126" t="s">
        <v>21</v>
      </c>
      <c r="BB2" s="126" t="s">
        <v>21</v>
      </c>
      <c r="BC2" s="126" t="s">
        <v>173</v>
      </c>
      <c r="BD2" s="126" t="s">
        <v>79</v>
      </c>
    </row>
    <row r="3" spans="2:56" ht="6.95" customHeight="1">
      <c r="B3" s="26"/>
      <c r="C3" s="27"/>
      <c r="D3" s="27"/>
      <c r="E3" s="27"/>
      <c r="F3" s="27"/>
      <c r="G3" s="27"/>
      <c r="H3" s="27"/>
      <c r="I3" s="127"/>
      <c r="J3" s="27"/>
      <c r="K3" s="28"/>
      <c r="AT3" s="25" t="s">
        <v>79</v>
      </c>
      <c r="AZ3" s="126" t="s">
        <v>174</v>
      </c>
      <c r="BA3" s="126" t="s">
        <v>21</v>
      </c>
      <c r="BB3" s="126" t="s">
        <v>21</v>
      </c>
      <c r="BC3" s="126" t="s">
        <v>175</v>
      </c>
      <c r="BD3" s="126" t="s">
        <v>79</v>
      </c>
    </row>
    <row r="4" spans="2:56" ht="36.95" customHeight="1">
      <c r="B4" s="29"/>
      <c r="C4" s="30"/>
      <c r="D4" s="31" t="s">
        <v>176</v>
      </c>
      <c r="E4" s="30"/>
      <c r="F4" s="30"/>
      <c r="G4" s="30"/>
      <c r="H4" s="30"/>
      <c r="I4" s="128"/>
      <c r="J4" s="30"/>
      <c r="K4" s="32"/>
      <c r="M4" s="33" t="s">
        <v>12</v>
      </c>
      <c r="AT4" s="25" t="s">
        <v>6</v>
      </c>
      <c r="AZ4" s="126" t="s">
        <v>177</v>
      </c>
      <c r="BA4" s="126" t="s">
        <v>21</v>
      </c>
      <c r="BB4" s="126" t="s">
        <v>21</v>
      </c>
      <c r="BC4" s="126" t="s">
        <v>178</v>
      </c>
      <c r="BD4" s="126" t="s">
        <v>79</v>
      </c>
    </row>
    <row r="5" spans="2:56" ht="6.95" customHeight="1">
      <c r="B5" s="29"/>
      <c r="C5" s="30"/>
      <c r="D5" s="30"/>
      <c r="E5" s="30"/>
      <c r="F5" s="30"/>
      <c r="G5" s="30"/>
      <c r="H5" s="30"/>
      <c r="I5" s="128"/>
      <c r="J5" s="30"/>
      <c r="K5" s="32"/>
      <c r="AZ5" s="126" t="s">
        <v>179</v>
      </c>
      <c r="BA5" s="126" t="s">
        <v>21</v>
      </c>
      <c r="BB5" s="126" t="s">
        <v>21</v>
      </c>
      <c r="BC5" s="126" t="s">
        <v>180</v>
      </c>
      <c r="BD5" s="126" t="s">
        <v>79</v>
      </c>
    </row>
    <row r="6" spans="2:56" ht="15">
      <c r="B6" s="29"/>
      <c r="C6" s="30"/>
      <c r="D6" s="38" t="s">
        <v>18</v>
      </c>
      <c r="E6" s="30"/>
      <c r="F6" s="30"/>
      <c r="G6" s="30"/>
      <c r="H6" s="30"/>
      <c r="I6" s="128"/>
      <c r="J6" s="30"/>
      <c r="K6" s="32"/>
      <c r="AZ6" s="126" t="s">
        <v>181</v>
      </c>
      <c r="BA6" s="126" t="s">
        <v>21</v>
      </c>
      <c r="BB6" s="126" t="s">
        <v>21</v>
      </c>
      <c r="BC6" s="126" t="s">
        <v>182</v>
      </c>
      <c r="BD6" s="126" t="s">
        <v>79</v>
      </c>
    </row>
    <row r="7" spans="2:56" ht="14.45" customHeight="1">
      <c r="B7" s="29"/>
      <c r="C7" s="30"/>
      <c r="D7" s="30"/>
      <c r="E7" s="404" t="str">
        <f>'Rekapitulace stavby'!K6</f>
        <v>Venkovní areál plavecké haly Klíše -Stavební úpravy</v>
      </c>
      <c r="F7" s="410"/>
      <c r="G7" s="410"/>
      <c r="H7" s="410"/>
      <c r="I7" s="128"/>
      <c r="J7" s="30"/>
      <c r="K7" s="32"/>
      <c r="AZ7" s="126" t="s">
        <v>183</v>
      </c>
      <c r="BA7" s="126" t="s">
        <v>21</v>
      </c>
      <c r="BB7" s="126" t="s">
        <v>21</v>
      </c>
      <c r="BC7" s="126" t="s">
        <v>184</v>
      </c>
      <c r="BD7" s="126" t="s">
        <v>79</v>
      </c>
    </row>
    <row r="8" spans="2:56" ht="15">
      <c r="B8" s="29"/>
      <c r="C8" s="30"/>
      <c r="D8" s="38" t="s">
        <v>185</v>
      </c>
      <c r="E8" s="30"/>
      <c r="F8" s="30"/>
      <c r="G8" s="30"/>
      <c r="H8" s="30"/>
      <c r="I8" s="128"/>
      <c r="J8" s="30"/>
      <c r="K8" s="32"/>
      <c r="AZ8" s="126" t="s">
        <v>186</v>
      </c>
      <c r="BA8" s="126" t="s">
        <v>21</v>
      </c>
      <c r="BB8" s="126" t="s">
        <v>21</v>
      </c>
      <c r="BC8" s="126" t="s">
        <v>187</v>
      </c>
      <c r="BD8" s="126" t="s">
        <v>79</v>
      </c>
    </row>
    <row r="9" spans="2:56" s="1" customFormat="1" ht="14.45" customHeight="1">
      <c r="B9" s="42"/>
      <c r="C9" s="43"/>
      <c r="D9" s="43"/>
      <c r="E9" s="404" t="s">
        <v>188</v>
      </c>
      <c r="F9" s="405"/>
      <c r="G9" s="405"/>
      <c r="H9" s="405"/>
      <c r="I9" s="129"/>
      <c r="J9" s="43"/>
      <c r="K9" s="46"/>
      <c r="AZ9" s="126" t="s">
        <v>189</v>
      </c>
      <c r="BA9" s="126" t="s">
        <v>21</v>
      </c>
      <c r="BB9" s="126" t="s">
        <v>21</v>
      </c>
      <c r="BC9" s="126" t="s">
        <v>190</v>
      </c>
      <c r="BD9" s="126" t="s">
        <v>79</v>
      </c>
    </row>
    <row r="10" spans="2:56" s="1" customFormat="1" ht="15">
      <c r="B10" s="42"/>
      <c r="C10" s="43"/>
      <c r="D10" s="38" t="s">
        <v>191</v>
      </c>
      <c r="E10" s="43"/>
      <c r="F10" s="43"/>
      <c r="G10" s="43"/>
      <c r="H10" s="43"/>
      <c r="I10" s="129"/>
      <c r="J10" s="43"/>
      <c r="K10" s="46"/>
      <c r="AZ10" s="126" t="s">
        <v>192</v>
      </c>
      <c r="BA10" s="126" t="s">
        <v>21</v>
      </c>
      <c r="BB10" s="126" t="s">
        <v>21</v>
      </c>
      <c r="BC10" s="126" t="s">
        <v>193</v>
      </c>
      <c r="BD10" s="126" t="s">
        <v>79</v>
      </c>
    </row>
    <row r="11" spans="2:56" s="1" customFormat="1" ht="36.95" customHeight="1">
      <c r="B11" s="42"/>
      <c r="C11" s="43"/>
      <c r="D11" s="43"/>
      <c r="E11" s="406" t="s">
        <v>194</v>
      </c>
      <c r="F11" s="405"/>
      <c r="G11" s="405"/>
      <c r="H11" s="405"/>
      <c r="I11" s="129"/>
      <c r="J11" s="43"/>
      <c r="K11" s="46"/>
      <c r="AZ11" s="126" t="s">
        <v>195</v>
      </c>
      <c r="BA11" s="126" t="s">
        <v>21</v>
      </c>
      <c r="BB11" s="126" t="s">
        <v>21</v>
      </c>
      <c r="BC11" s="126" t="s">
        <v>196</v>
      </c>
      <c r="BD11" s="126" t="s">
        <v>79</v>
      </c>
    </row>
    <row r="12" spans="2:56" s="1" customFormat="1" ht="13.5">
      <c r="B12" s="42"/>
      <c r="C12" s="43"/>
      <c r="D12" s="43"/>
      <c r="E12" s="43"/>
      <c r="F12" s="43"/>
      <c r="G12" s="43"/>
      <c r="H12" s="43"/>
      <c r="I12" s="129"/>
      <c r="J12" s="43"/>
      <c r="K12" s="46"/>
      <c r="AZ12" s="126" t="s">
        <v>197</v>
      </c>
      <c r="BA12" s="126" t="s">
        <v>21</v>
      </c>
      <c r="BB12" s="126" t="s">
        <v>21</v>
      </c>
      <c r="BC12" s="126" t="s">
        <v>198</v>
      </c>
      <c r="BD12" s="126" t="s">
        <v>79</v>
      </c>
    </row>
    <row r="13" spans="2:56" s="1" customFormat="1" ht="14.45" customHeight="1">
      <c r="B13" s="42"/>
      <c r="C13" s="43"/>
      <c r="D13" s="38" t="s">
        <v>20</v>
      </c>
      <c r="E13" s="43"/>
      <c r="F13" s="36" t="s">
        <v>21</v>
      </c>
      <c r="G13" s="43"/>
      <c r="H13" s="43"/>
      <c r="I13" s="130" t="s">
        <v>22</v>
      </c>
      <c r="J13" s="36" t="s">
        <v>21</v>
      </c>
      <c r="K13" s="46"/>
      <c r="AZ13" s="126" t="s">
        <v>199</v>
      </c>
      <c r="BA13" s="126" t="s">
        <v>21</v>
      </c>
      <c r="BB13" s="126" t="s">
        <v>21</v>
      </c>
      <c r="BC13" s="126" t="s">
        <v>200</v>
      </c>
      <c r="BD13" s="126" t="s">
        <v>79</v>
      </c>
    </row>
    <row r="14" spans="2:56" s="1" customFormat="1" ht="14.45" customHeight="1">
      <c r="B14" s="42"/>
      <c r="C14" s="43"/>
      <c r="D14" s="38" t="s">
        <v>23</v>
      </c>
      <c r="E14" s="43"/>
      <c r="F14" s="36" t="s">
        <v>24</v>
      </c>
      <c r="G14" s="43"/>
      <c r="H14" s="43"/>
      <c r="I14" s="130" t="s">
        <v>25</v>
      </c>
      <c r="J14" s="131" t="str">
        <f>'Rekapitulace stavby'!AN8</f>
        <v>24. 1. 2018</v>
      </c>
      <c r="K14" s="46"/>
      <c r="AZ14" s="126" t="s">
        <v>201</v>
      </c>
      <c r="BA14" s="126" t="s">
        <v>21</v>
      </c>
      <c r="BB14" s="126" t="s">
        <v>21</v>
      </c>
      <c r="BC14" s="126" t="s">
        <v>202</v>
      </c>
      <c r="BD14" s="126" t="s">
        <v>79</v>
      </c>
    </row>
    <row r="15" spans="2:56" s="1" customFormat="1" ht="10.7" customHeight="1">
      <c r="B15" s="42"/>
      <c r="C15" s="43"/>
      <c r="D15" s="43"/>
      <c r="E15" s="43"/>
      <c r="F15" s="43"/>
      <c r="G15" s="43"/>
      <c r="H15" s="43"/>
      <c r="I15" s="129"/>
      <c r="J15" s="43"/>
      <c r="K15" s="46"/>
      <c r="AZ15" s="126" t="s">
        <v>203</v>
      </c>
      <c r="BA15" s="126" t="s">
        <v>21</v>
      </c>
      <c r="BB15" s="126" t="s">
        <v>21</v>
      </c>
      <c r="BC15" s="126" t="s">
        <v>204</v>
      </c>
      <c r="BD15" s="126" t="s">
        <v>79</v>
      </c>
    </row>
    <row r="16" spans="2:56" s="1" customFormat="1" ht="14.45" customHeight="1">
      <c r="B16" s="42"/>
      <c r="C16" s="43"/>
      <c r="D16" s="38" t="s">
        <v>27</v>
      </c>
      <c r="E16" s="43"/>
      <c r="F16" s="43"/>
      <c r="G16" s="43"/>
      <c r="H16" s="43"/>
      <c r="I16" s="130" t="s">
        <v>28</v>
      </c>
      <c r="J16" s="36" t="str">
        <f>IF('Rekapitulace stavby'!AN10="","",'Rekapitulace stavby'!AN10)</f>
        <v/>
      </c>
      <c r="K16" s="46"/>
      <c r="AZ16" s="126" t="s">
        <v>205</v>
      </c>
      <c r="BA16" s="126" t="s">
        <v>21</v>
      </c>
      <c r="BB16" s="126" t="s">
        <v>21</v>
      </c>
      <c r="BC16" s="126" t="s">
        <v>206</v>
      </c>
      <c r="BD16" s="126" t="s">
        <v>79</v>
      </c>
    </row>
    <row r="17" spans="2:56"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c r="AZ17" s="126" t="s">
        <v>207</v>
      </c>
      <c r="BA17" s="126" t="s">
        <v>21</v>
      </c>
      <c r="BB17" s="126" t="s">
        <v>21</v>
      </c>
      <c r="BC17" s="126" t="s">
        <v>208</v>
      </c>
      <c r="BD17" s="126" t="s">
        <v>79</v>
      </c>
    </row>
    <row r="18" spans="2:56" s="1" customFormat="1" ht="6.95" customHeight="1">
      <c r="B18" s="42"/>
      <c r="C18" s="43"/>
      <c r="D18" s="43"/>
      <c r="E18" s="43"/>
      <c r="F18" s="43"/>
      <c r="G18" s="43"/>
      <c r="H18" s="43"/>
      <c r="I18" s="129"/>
      <c r="J18" s="43"/>
      <c r="K18" s="46"/>
      <c r="AZ18" s="126" t="s">
        <v>209</v>
      </c>
      <c r="BA18" s="126" t="s">
        <v>21</v>
      </c>
      <c r="BB18" s="126" t="s">
        <v>21</v>
      </c>
      <c r="BC18" s="126" t="s">
        <v>210</v>
      </c>
      <c r="BD18" s="126" t="s">
        <v>79</v>
      </c>
    </row>
    <row r="19" spans="2:56" s="1" customFormat="1" ht="14.45" customHeight="1">
      <c r="B19" s="42"/>
      <c r="C19" s="43"/>
      <c r="D19" s="38" t="s">
        <v>31</v>
      </c>
      <c r="E19" s="43"/>
      <c r="F19" s="43"/>
      <c r="G19" s="43"/>
      <c r="H19" s="43"/>
      <c r="I19" s="130" t="s">
        <v>28</v>
      </c>
      <c r="J19" s="36" t="str">
        <f>IF('Rekapitulace stavby'!AN13="Vyplň údaj","",IF('Rekapitulace stavby'!AN13="","",'Rekapitulace stavby'!AN13))</f>
        <v/>
      </c>
      <c r="K19" s="46"/>
      <c r="AZ19" s="126" t="s">
        <v>211</v>
      </c>
      <c r="BA19" s="126" t="s">
        <v>21</v>
      </c>
      <c r="BB19" s="126" t="s">
        <v>21</v>
      </c>
      <c r="BC19" s="126" t="s">
        <v>212</v>
      </c>
      <c r="BD19" s="126" t="s">
        <v>79</v>
      </c>
    </row>
    <row r="20" spans="2:56"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c r="AZ20" s="126" t="s">
        <v>213</v>
      </c>
      <c r="BA20" s="126" t="s">
        <v>21</v>
      </c>
      <c r="BB20" s="126" t="s">
        <v>21</v>
      </c>
      <c r="BC20" s="126" t="s">
        <v>214</v>
      </c>
      <c r="BD20" s="126" t="s">
        <v>79</v>
      </c>
    </row>
    <row r="21" spans="2:56" s="1" customFormat="1" ht="6.95" customHeight="1">
      <c r="B21" s="42"/>
      <c r="C21" s="43"/>
      <c r="D21" s="43"/>
      <c r="E21" s="43"/>
      <c r="F21" s="43"/>
      <c r="G21" s="43"/>
      <c r="H21" s="43"/>
      <c r="I21" s="129"/>
      <c r="J21" s="43"/>
      <c r="K21" s="46"/>
      <c r="AZ21" s="126" t="s">
        <v>215</v>
      </c>
      <c r="BA21" s="126" t="s">
        <v>21</v>
      </c>
      <c r="BB21" s="126" t="s">
        <v>21</v>
      </c>
      <c r="BC21" s="126" t="s">
        <v>216</v>
      </c>
      <c r="BD21" s="126" t="s">
        <v>79</v>
      </c>
    </row>
    <row r="22" spans="2:56" s="1" customFormat="1" ht="14.45" customHeight="1">
      <c r="B22" s="42"/>
      <c r="C22" s="43"/>
      <c r="D22" s="38" t="s">
        <v>33</v>
      </c>
      <c r="E22" s="43"/>
      <c r="F22" s="43"/>
      <c r="G22" s="43"/>
      <c r="H22" s="43"/>
      <c r="I22" s="130" t="s">
        <v>28</v>
      </c>
      <c r="J22" s="36" t="str">
        <f>IF('Rekapitulace stavby'!AN16="","",'Rekapitulace stavby'!AN16)</f>
        <v/>
      </c>
      <c r="K22" s="46"/>
      <c r="AZ22" s="126" t="s">
        <v>217</v>
      </c>
      <c r="BA22" s="126" t="s">
        <v>21</v>
      </c>
      <c r="BB22" s="126" t="s">
        <v>21</v>
      </c>
      <c r="BC22" s="126" t="s">
        <v>218</v>
      </c>
      <c r="BD22" s="126" t="s">
        <v>79</v>
      </c>
    </row>
    <row r="23" spans="2:56"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c r="AZ23" s="126" t="s">
        <v>219</v>
      </c>
      <c r="BA23" s="126" t="s">
        <v>21</v>
      </c>
      <c r="BB23" s="126" t="s">
        <v>21</v>
      </c>
      <c r="BC23" s="126" t="s">
        <v>220</v>
      </c>
      <c r="BD23" s="126" t="s">
        <v>79</v>
      </c>
    </row>
    <row r="24" spans="2:56" s="1" customFormat="1" ht="6.95" customHeight="1">
      <c r="B24" s="42"/>
      <c r="C24" s="43"/>
      <c r="D24" s="43"/>
      <c r="E24" s="43"/>
      <c r="F24" s="43"/>
      <c r="G24" s="43"/>
      <c r="H24" s="43"/>
      <c r="I24" s="129"/>
      <c r="J24" s="43"/>
      <c r="K24" s="46"/>
      <c r="AZ24" s="126" t="s">
        <v>221</v>
      </c>
      <c r="BA24" s="126" t="s">
        <v>21</v>
      </c>
      <c r="BB24" s="126" t="s">
        <v>21</v>
      </c>
      <c r="BC24" s="126" t="s">
        <v>222</v>
      </c>
      <c r="BD24" s="126" t="s">
        <v>79</v>
      </c>
    </row>
    <row r="25" spans="2:56" s="1" customFormat="1" ht="14.45" customHeight="1">
      <c r="B25" s="42"/>
      <c r="C25" s="43"/>
      <c r="D25" s="38" t="s">
        <v>35</v>
      </c>
      <c r="E25" s="43"/>
      <c r="F25" s="43"/>
      <c r="G25" s="43"/>
      <c r="H25" s="43"/>
      <c r="I25" s="129"/>
      <c r="J25" s="43"/>
      <c r="K25" s="46"/>
      <c r="AZ25" s="126" t="s">
        <v>223</v>
      </c>
      <c r="BA25" s="126" t="s">
        <v>21</v>
      </c>
      <c r="BB25" s="126" t="s">
        <v>21</v>
      </c>
      <c r="BC25" s="126" t="s">
        <v>224</v>
      </c>
      <c r="BD25" s="126" t="s">
        <v>79</v>
      </c>
    </row>
    <row r="26" spans="2:56" s="7" customFormat="1" ht="14.45" customHeight="1">
      <c r="B26" s="132"/>
      <c r="C26" s="133"/>
      <c r="D26" s="133"/>
      <c r="E26" s="395" t="s">
        <v>21</v>
      </c>
      <c r="F26" s="395"/>
      <c r="G26" s="395"/>
      <c r="H26" s="395"/>
      <c r="I26" s="134"/>
      <c r="J26" s="133"/>
      <c r="K26" s="135"/>
      <c r="AZ26" s="136" t="s">
        <v>225</v>
      </c>
      <c r="BA26" s="136" t="s">
        <v>21</v>
      </c>
      <c r="BB26" s="136" t="s">
        <v>21</v>
      </c>
      <c r="BC26" s="136" t="s">
        <v>226</v>
      </c>
      <c r="BD26" s="136" t="s">
        <v>79</v>
      </c>
    </row>
    <row r="27" spans="2:56" s="1" customFormat="1" ht="6.95" customHeight="1">
      <c r="B27" s="42"/>
      <c r="C27" s="43"/>
      <c r="D27" s="43"/>
      <c r="E27" s="43"/>
      <c r="F27" s="43"/>
      <c r="G27" s="43"/>
      <c r="H27" s="43"/>
      <c r="I27" s="129"/>
      <c r="J27" s="43"/>
      <c r="K27" s="46"/>
      <c r="AZ27" s="126" t="s">
        <v>227</v>
      </c>
      <c r="BA27" s="126" t="s">
        <v>21</v>
      </c>
      <c r="BB27" s="126" t="s">
        <v>21</v>
      </c>
      <c r="BC27" s="126" t="s">
        <v>228</v>
      </c>
      <c r="BD27" s="126" t="s">
        <v>79</v>
      </c>
    </row>
    <row r="28" spans="2:56" s="1" customFormat="1" ht="6.95" customHeight="1">
      <c r="B28" s="42"/>
      <c r="C28" s="43"/>
      <c r="D28" s="86"/>
      <c r="E28" s="86"/>
      <c r="F28" s="86"/>
      <c r="G28" s="86"/>
      <c r="H28" s="86"/>
      <c r="I28" s="137"/>
      <c r="J28" s="86"/>
      <c r="K28" s="138"/>
      <c r="AZ28" s="126" t="s">
        <v>229</v>
      </c>
      <c r="BA28" s="126" t="s">
        <v>21</v>
      </c>
      <c r="BB28" s="126" t="s">
        <v>21</v>
      </c>
      <c r="BC28" s="126" t="s">
        <v>230</v>
      </c>
      <c r="BD28" s="126" t="s">
        <v>79</v>
      </c>
    </row>
    <row r="29" spans="2:56" s="1" customFormat="1" ht="25.35" customHeight="1">
      <c r="B29" s="42"/>
      <c r="C29" s="43"/>
      <c r="D29" s="139" t="s">
        <v>36</v>
      </c>
      <c r="E29" s="43"/>
      <c r="F29" s="43"/>
      <c r="G29" s="43"/>
      <c r="H29" s="43"/>
      <c r="I29" s="129"/>
      <c r="J29" s="140">
        <f>ROUND(J106,2)</f>
        <v>0</v>
      </c>
      <c r="K29" s="46"/>
      <c r="AZ29" s="126" t="s">
        <v>231</v>
      </c>
      <c r="BA29" s="126" t="s">
        <v>21</v>
      </c>
      <c r="BB29" s="126" t="s">
        <v>21</v>
      </c>
      <c r="BC29" s="126" t="s">
        <v>232</v>
      </c>
      <c r="BD29" s="126" t="s">
        <v>79</v>
      </c>
    </row>
    <row r="30" spans="2:56" s="1" customFormat="1" ht="6.95" customHeight="1">
      <c r="B30" s="42"/>
      <c r="C30" s="43"/>
      <c r="D30" s="86"/>
      <c r="E30" s="86"/>
      <c r="F30" s="86"/>
      <c r="G30" s="86"/>
      <c r="H30" s="86"/>
      <c r="I30" s="137"/>
      <c r="J30" s="86"/>
      <c r="K30" s="138"/>
      <c r="AZ30" s="126" t="s">
        <v>233</v>
      </c>
      <c r="BA30" s="126" t="s">
        <v>21</v>
      </c>
      <c r="BB30" s="126" t="s">
        <v>21</v>
      </c>
      <c r="BC30" s="126" t="s">
        <v>234</v>
      </c>
      <c r="BD30" s="126" t="s">
        <v>79</v>
      </c>
    </row>
    <row r="31" spans="2:56" s="1" customFormat="1" ht="14.45" customHeight="1">
      <c r="B31" s="42"/>
      <c r="C31" s="43"/>
      <c r="D31" s="43"/>
      <c r="E31" s="43"/>
      <c r="F31" s="47" t="s">
        <v>38</v>
      </c>
      <c r="G31" s="43"/>
      <c r="H31" s="43"/>
      <c r="I31" s="141" t="s">
        <v>37</v>
      </c>
      <c r="J31" s="47" t="s">
        <v>39</v>
      </c>
      <c r="K31" s="46"/>
      <c r="AZ31" s="126" t="s">
        <v>235</v>
      </c>
      <c r="BA31" s="126" t="s">
        <v>21</v>
      </c>
      <c r="BB31" s="126" t="s">
        <v>21</v>
      </c>
      <c r="BC31" s="126" t="s">
        <v>236</v>
      </c>
      <c r="BD31" s="126" t="s">
        <v>79</v>
      </c>
    </row>
    <row r="32" spans="2:56" s="1" customFormat="1" ht="14.45" customHeight="1">
      <c r="B32" s="42"/>
      <c r="C32" s="43"/>
      <c r="D32" s="50" t="s">
        <v>40</v>
      </c>
      <c r="E32" s="50" t="s">
        <v>41</v>
      </c>
      <c r="F32" s="142">
        <f>ROUND(SUM(BE106:BE836),2)</f>
        <v>0</v>
      </c>
      <c r="G32" s="43"/>
      <c r="H32" s="43"/>
      <c r="I32" s="143">
        <v>0.21</v>
      </c>
      <c r="J32" s="142">
        <f>ROUND(ROUND((SUM(BE106:BE836)),2)*I32,2)</f>
        <v>0</v>
      </c>
      <c r="K32" s="46"/>
      <c r="AZ32" s="126" t="s">
        <v>237</v>
      </c>
      <c r="BA32" s="126" t="s">
        <v>21</v>
      </c>
      <c r="BB32" s="126" t="s">
        <v>21</v>
      </c>
      <c r="BC32" s="126" t="s">
        <v>238</v>
      </c>
      <c r="BD32" s="126" t="s">
        <v>79</v>
      </c>
    </row>
    <row r="33" spans="2:56" s="1" customFormat="1" ht="14.45" customHeight="1">
      <c r="B33" s="42"/>
      <c r="C33" s="43"/>
      <c r="D33" s="43"/>
      <c r="E33" s="50" t="s">
        <v>42</v>
      </c>
      <c r="F33" s="142">
        <f>ROUND(SUM(BF106:BF836),2)</f>
        <v>0</v>
      </c>
      <c r="G33" s="43"/>
      <c r="H33" s="43"/>
      <c r="I33" s="143">
        <v>0.15</v>
      </c>
      <c r="J33" s="142">
        <f>ROUND(ROUND((SUM(BF106:BF836)),2)*I33,2)</f>
        <v>0</v>
      </c>
      <c r="K33" s="46"/>
      <c r="AZ33" s="126" t="s">
        <v>239</v>
      </c>
      <c r="BA33" s="126" t="s">
        <v>21</v>
      </c>
      <c r="BB33" s="126" t="s">
        <v>21</v>
      </c>
      <c r="BC33" s="126" t="s">
        <v>240</v>
      </c>
      <c r="BD33" s="126" t="s">
        <v>79</v>
      </c>
    </row>
    <row r="34" spans="2:56" s="1" customFormat="1" ht="14.45" customHeight="1" hidden="1">
      <c r="B34" s="42"/>
      <c r="C34" s="43"/>
      <c r="D34" s="43"/>
      <c r="E34" s="50" t="s">
        <v>43</v>
      </c>
      <c r="F34" s="142">
        <f>ROUND(SUM(BG106:BG836),2)</f>
        <v>0</v>
      </c>
      <c r="G34" s="43"/>
      <c r="H34" s="43"/>
      <c r="I34" s="143">
        <v>0.21</v>
      </c>
      <c r="J34" s="142">
        <v>0</v>
      </c>
      <c r="K34" s="46"/>
      <c r="AZ34" s="126" t="s">
        <v>241</v>
      </c>
      <c r="BA34" s="126" t="s">
        <v>21</v>
      </c>
      <c r="BB34" s="126" t="s">
        <v>21</v>
      </c>
      <c r="BC34" s="126" t="s">
        <v>242</v>
      </c>
      <c r="BD34" s="126" t="s">
        <v>79</v>
      </c>
    </row>
    <row r="35" spans="2:56" s="1" customFormat="1" ht="14.45" customHeight="1" hidden="1">
      <c r="B35" s="42"/>
      <c r="C35" s="43"/>
      <c r="D35" s="43"/>
      <c r="E35" s="50" t="s">
        <v>44</v>
      </c>
      <c r="F35" s="142">
        <f>ROUND(SUM(BH106:BH836),2)</f>
        <v>0</v>
      </c>
      <c r="G35" s="43"/>
      <c r="H35" s="43"/>
      <c r="I35" s="143">
        <v>0.15</v>
      </c>
      <c r="J35" s="142">
        <v>0</v>
      </c>
      <c r="K35" s="46"/>
      <c r="AZ35" s="126" t="s">
        <v>243</v>
      </c>
      <c r="BA35" s="126" t="s">
        <v>21</v>
      </c>
      <c r="BB35" s="126" t="s">
        <v>21</v>
      </c>
      <c r="BC35" s="126" t="s">
        <v>244</v>
      </c>
      <c r="BD35" s="126" t="s">
        <v>79</v>
      </c>
    </row>
    <row r="36" spans="2:56" s="1" customFormat="1" ht="14.45" customHeight="1" hidden="1">
      <c r="B36" s="42"/>
      <c r="C36" s="43"/>
      <c r="D36" s="43"/>
      <c r="E36" s="50" t="s">
        <v>45</v>
      </c>
      <c r="F36" s="142">
        <f>ROUND(SUM(BI106:BI836),2)</f>
        <v>0</v>
      </c>
      <c r="G36" s="43"/>
      <c r="H36" s="43"/>
      <c r="I36" s="143">
        <v>0</v>
      </c>
      <c r="J36" s="142">
        <v>0</v>
      </c>
      <c r="K36" s="46"/>
      <c r="AZ36" s="126" t="s">
        <v>245</v>
      </c>
      <c r="BA36" s="126" t="s">
        <v>21</v>
      </c>
      <c r="BB36" s="126" t="s">
        <v>21</v>
      </c>
      <c r="BC36" s="126" t="s">
        <v>246</v>
      </c>
      <c r="BD36" s="126" t="s">
        <v>79</v>
      </c>
    </row>
    <row r="37" spans="2:56" s="1" customFormat="1" ht="6.95" customHeight="1">
      <c r="B37" s="42"/>
      <c r="C37" s="43"/>
      <c r="D37" s="43"/>
      <c r="E37" s="43"/>
      <c r="F37" s="43"/>
      <c r="G37" s="43"/>
      <c r="H37" s="43"/>
      <c r="I37" s="129"/>
      <c r="J37" s="43"/>
      <c r="K37" s="46"/>
      <c r="AZ37" s="126" t="s">
        <v>247</v>
      </c>
      <c r="BA37" s="126" t="s">
        <v>21</v>
      </c>
      <c r="BB37" s="126" t="s">
        <v>21</v>
      </c>
      <c r="BC37" s="126" t="s">
        <v>248</v>
      </c>
      <c r="BD37" s="126" t="s">
        <v>79</v>
      </c>
    </row>
    <row r="38" spans="2:56" s="1" customFormat="1" ht="25.35" customHeight="1">
      <c r="B38" s="42"/>
      <c r="C38" s="144"/>
      <c r="D38" s="145" t="s">
        <v>46</v>
      </c>
      <c r="E38" s="80"/>
      <c r="F38" s="80"/>
      <c r="G38" s="146" t="s">
        <v>47</v>
      </c>
      <c r="H38" s="147" t="s">
        <v>48</v>
      </c>
      <c r="I38" s="148"/>
      <c r="J38" s="149">
        <f>SUM(J29:J36)</f>
        <v>0</v>
      </c>
      <c r="K38" s="150"/>
      <c r="AZ38" s="126" t="s">
        <v>249</v>
      </c>
      <c r="BA38" s="126" t="s">
        <v>21</v>
      </c>
      <c r="BB38" s="126" t="s">
        <v>21</v>
      </c>
      <c r="BC38" s="126" t="s">
        <v>250</v>
      </c>
      <c r="BD38" s="126" t="s">
        <v>79</v>
      </c>
    </row>
    <row r="39" spans="2:56" s="1" customFormat="1" ht="14.45" customHeight="1">
      <c r="B39" s="57"/>
      <c r="C39" s="58"/>
      <c r="D39" s="58"/>
      <c r="E39" s="58"/>
      <c r="F39" s="58"/>
      <c r="G39" s="58"/>
      <c r="H39" s="58"/>
      <c r="I39" s="151"/>
      <c r="J39" s="58"/>
      <c r="K39" s="59"/>
      <c r="AZ39" s="126" t="s">
        <v>251</v>
      </c>
      <c r="BA39" s="126" t="s">
        <v>21</v>
      </c>
      <c r="BB39" s="126" t="s">
        <v>21</v>
      </c>
      <c r="BC39" s="126" t="s">
        <v>252</v>
      </c>
      <c r="BD39" s="126" t="s">
        <v>79</v>
      </c>
    </row>
    <row r="40" spans="52:56" ht="13.5">
      <c r="AZ40" s="126" t="s">
        <v>253</v>
      </c>
      <c r="BA40" s="126" t="s">
        <v>21</v>
      </c>
      <c r="BB40" s="126" t="s">
        <v>21</v>
      </c>
      <c r="BC40" s="126" t="s">
        <v>254</v>
      </c>
      <c r="BD40" s="126" t="s">
        <v>79</v>
      </c>
    </row>
    <row r="41" spans="52:56" ht="13.5">
      <c r="AZ41" s="126" t="s">
        <v>255</v>
      </c>
      <c r="BA41" s="126" t="s">
        <v>21</v>
      </c>
      <c r="BB41" s="126" t="s">
        <v>21</v>
      </c>
      <c r="BC41" s="126" t="s">
        <v>256</v>
      </c>
      <c r="BD41" s="126" t="s">
        <v>79</v>
      </c>
    </row>
    <row r="42" spans="52:56" ht="13.5">
      <c r="AZ42" s="126" t="s">
        <v>257</v>
      </c>
      <c r="BA42" s="126" t="s">
        <v>21</v>
      </c>
      <c r="BB42" s="126" t="s">
        <v>21</v>
      </c>
      <c r="BC42" s="126" t="s">
        <v>258</v>
      </c>
      <c r="BD42" s="126" t="s">
        <v>79</v>
      </c>
    </row>
    <row r="43" spans="2:56" s="1" customFormat="1" ht="6.95" customHeight="1">
      <c r="B43" s="152"/>
      <c r="C43" s="153"/>
      <c r="D43" s="153"/>
      <c r="E43" s="153"/>
      <c r="F43" s="153"/>
      <c r="G43" s="153"/>
      <c r="H43" s="153"/>
      <c r="I43" s="154"/>
      <c r="J43" s="153"/>
      <c r="K43" s="155"/>
      <c r="AZ43" s="126" t="s">
        <v>259</v>
      </c>
      <c r="BA43" s="126" t="s">
        <v>21</v>
      </c>
      <c r="BB43" s="126" t="s">
        <v>21</v>
      </c>
      <c r="BC43" s="126" t="s">
        <v>260</v>
      </c>
      <c r="BD43" s="126" t="s">
        <v>79</v>
      </c>
    </row>
    <row r="44" spans="2:56" s="1" customFormat="1" ht="36.95" customHeight="1">
      <c r="B44" s="42"/>
      <c r="C44" s="31" t="s">
        <v>261</v>
      </c>
      <c r="D44" s="43"/>
      <c r="E44" s="43"/>
      <c r="F44" s="43"/>
      <c r="G44" s="43"/>
      <c r="H44" s="43"/>
      <c r="I44" s="129"/>
      <c r="J44" s="43"/>
      <c r="K44" s="46"/>
      <c r="AZ44" s="126" t="s">
        <v>262</v>
      </c>
      <c r="BA44" s="126" t="s">
        <v>21</v>
      </c>
      <c r="BB44" s="126" t="s">
        <v>21</v>
      </c>
      <c r="BC44" s="126" t="s">
        <v>263</v>
      </c>
      <c r="BD44" s="126" t="s">
        <v>79</v>
      </c>
    </row>
    <row r="45" spans="2:56" s="1" customFormat="1" ht="6.95" customHeight="1">
      <c r="B45" s="42"/>
      <c r="C45" s="43"/>
      <c r="D45" s="43"/>
      <c r="E45" s="43"/>
      <c r="F45" s="43"/>
      <c r="G45" s="43"/>
      <c r="H45" s="43"/>
      <c r="I45" s="129"/>
      <c r="J45" s="43"/>
      <c r="K45" s="46"/>
      <c r="AZ45" s="126" t="s">
        <v>264</v>
      </c>
      <c r="BA45" s="126" t="s">
        <v>21</v>
      </c>
      <c r="BB45" s="126" t="s">
        <v>21</v>
      </c>
      <c r="BC45" s="126" t="s">
        <v>265</v>
      </c>
      <c r="BD45" s="126" t="s">
        <v>79</v>
      </c>
    </row>
    <row r="46" spans="2:56" s="1" customFormat="1" ht="14.45" customHeight="1">
      <c r="B46" s="42"/>
      <c r="C46" s="38" t="s">
        <v>18</v>
      </c>
      <c r="D46" s="43"/>
      <c r="E46" s="43"/>
      <c r="F46" s="43"/>
      <c r="G46" s="43"/>
      <c r="H46" s="43"/>
      <c r="I46" s="129"/>
      <c r="J46" s="43"/>
      <c r="K46" s="46"/>
      <c r="AZ46" s="126" t="s">
        <v>266</v>
      </c>
      <c r="BA46" s="126" t="s">
        <v>21</v>
      </c>
      <c r="BB46" s="126" t="s">
        <v>21</v>
      </c>
      <c r="BC46" s="126" t="s">
        <v>267</v>
      </c>
      <c r="BD46" s="126" t="s">
        <v>79</v>
      </c>
    </row>
    <row r="47" spans="2:56" s="1" customFormat="1" ht="14.45" customHeight="1">
      <c r="B47" s="42"/>
      <c r="C47" s="43"/>
      <c r="D47" s="43"/>
      <c r="E47" s="404" t="str">
        <f>E7</f>
        <v>Venkovní areál plavecké haly Klíše -Stavební úpravy</v>
      </c>
      <c r="F47" s="410"/>
      <c r="G47" s="410"/>
      <c r="H47" s="410"/>
      <c r="I47" s="129"/>
      <c r="J47" s="43"/>
      <c r="K47" s="46"/>
      <c r="AZ47" s="126" t="s">
        <v>268</v>
      </c>
      <c r="BA47" s="126" t="s">
        <v>21</v>
      </c>
      <c r="BB47" s="126" t="s">
        <v>21</v>
      </c>
      <c r="BC47" s="126" t="s">
        <v>269</v>
      </c>
      <c r="BD47" s="126" t="s">
        <v>79</v>
      </c>
    </row>
    <row r="48" spans="2:11" ht="15">
      <c r="B48" s="29"/>
      <c r="C48" s="38" t="s">
        <v>185</v>
      </c>
      <c r="D48" s="30"/>
      <c r="E48" s="30"/>
      <c r="F48" s="30"/>
      <c r="G48" s="30"/>
      <c r="H48" s="30"/>
      <c r="I48" s="128"/>
      <c r="J48" s="30"/>
      <c r="K48" s="32"/>
    </row>
    <row r="49" spans="2:11" s="1" customFormat="1" ht="14.45" customHeight="1">
      <c r="B49" s="42"/>
      <c r="C49" s="43"/>
      <c r="D49" s="43"/>
      <c r="E49" s="404" t="s">
        <v>188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stav - Stavební část</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J106</f>
        <v>0</v>
      </c>
      <c r="K60" s="46"/>
      <c r="AU60" s="25" t="s">
        <v>273</v>
      </c>
    </row>
    <row r="61" spans="2:11" s="8" customFormat="1" ht="24.95" customHeight="1">
      <c r="B61" s="161"/>
      <c r="C61" s="162"/>
      <c r="D61" s="163" t="s">
        <v>274</v>
      </c>
      <c r="E61" s="164"/>
      <c r="F61" s="164"/>
      <c r="G61" s="164"/>
      <c r="H61" s="164"/>
      <c r="I61" s="165"/>
      <c r="J61" s="166">
        <f>J107</f>
        <v>0</v>
      </c>
      <c r="K61" s="167"/>
    </row>
    <row r="62" spans="2:11" s="9" customFormat="1" ht="19.9" customHeight="1">
      <c r="B62" s="168"/>
      <c r="C62" s="169"/>
      <c r="D62" s="170" t="s">
        <v>275</v>
      </c>
      <c r="E62" s="171"/>
      <c r="F62" s="171"/>
      <c r="G62" s="171"/>
      <c r="H62" s="171"/>
      <c r="I62" s="172"/>
      <c r="J62" s="173">
        <f>J108</f>
        <v>0</v>
      </c>
      <c r="K62" s="174"/>
    </row>
    <row r="63" spans="2:11" s="9" customFormat="1" ht="19.9" customHeight="1">
      <c r="B63" s="168"/>
      <c r="C63" s="169"/>
      <c r="D63" s="170" t="s">
        <v>276</v>
      </c>
      <c r="E63" s="171"/>
      <c r="F63" s="171"/>
      <c r="G63" s="171"/>
      <c r="H63" s="171"/>
      <c r="I63" s="172"/>
      <c r="J63" s="173">
        <f>J164</f>
        <v>0</v>
      </c>
      <c r="K63" s="174"/>
    </row>
    <row r="64" spans="2:11" s="9" customFormat="1" ht="19.9" customHeight="1">
      <c r="B64" s="168"/>
      <c r="C64" s="169"/>
      <c r="D64" s="170" t="s">
        <v>277</v>
      </c>
      <c r="E64" s="171"/>
      <c r="F64" s="171"/>
      <c r="G64" s="171"/>
      <c r="H64" s="171"/>
      <c r="I64" s="172"/>
      <c r="J64" s="173">
        <f>J196</f>
        <v>0</v>
      </c>
      <c r="K64" s="174"/>
    </row>
    <row r="65" spans="2:11" s="9" customFormat="1" ht="19.9" customHeight="1">
      <c r="B65" s="168"/>
      <c r="C65" s="169"/>
      <c r="D65" s="170" t="s">
        <v>278</v>
      </c>
      <c r="E65" s="171"/>
      <c r="F65" s="171"/>
      <c r="G65" s="171"/>
      <c r="H65" s="171"/>
      <c r="I65" s="172"/>
      <c r="J65" s="173">
        <f>J271</f>
        <v>0</v>
      </c>
      <c r="K65" s="174"/>
    </row>
    <row r="66" spans="2:11" s="9" customFormat="1" ht="19.9" customHeight="1">
      <c r="B66" s="168"/>
      <c r="C66" s="169"/>
      <c r="D66" s="170" t="s">
        <v>279</v>
      </c>
      <c r="E66" s="171"/>
      <c r="F66" s="171"/>
      <c r="G66" s="171"/>
      <c r="H66" s="171"/>
      <c r="I66" s="172"/>
      <c r="J66" s="173">
        <f>J305</f>
        <v>0</v>
      </c>
      <c r="K66" s="174"/>
    </row>
    <row r="67" spans="2:11" s="9" customFormat="1" ht="19.9" customHeight="1">
      <c r="B67" s="168"/>
      <c r="C67" s="169"/>
      <c r="D67" s="170" t="s">
        <v>280</v>
      </c>
      <c r="E67" s="171"/>
      <c r="F67" s="171"/>
      <c r="G67" s="171"/>
      <c r="H67" s="171"/>
      <c r="I67" s="172"/>
      <c r="J67" s="173">
        <f>J416</f>
        <v>0</v>
      </c>
      <c r="K67" s="174"/>
    </row>
    <row r="68" spans="2:11" s="9" customFormat="1" ht="19.9" customHeight="1">
      <c r="B68" s="168"/>
      <c r="C68" s="169"/>
      <c r="D68" s="170" t="s">
        <v>281</v>
      </c>
      <c r="E68" s="171"/>
      <c r="F68" s="171"/>
      <c r="G68" s="171"/>
      <c r="H68" s="171"/>
      <c r="I68" s="172"/>
      <c r="J68" s="173">
        <f>J422</f>
        <v>0</v>
      </c>
      <c r="K68" s="174"/>
    </row>
    <row r="69" spans="2:11" s="9" customFormat="1" ht="19.9" customHeight="1">
      <c r="B69" s="168"/>
      <c r="C69" s="169"/>
      <c r="D69" s="170" t="s">
        <v>282</v>
      </c>
      <c r="E69" s="171"/>
      <c r="F69" s="171"/>
      <c r="G69" s="171"/>
      <c r="H69" s="171"/>
      <c r="I69" s="172"/>
      <c r="J69" s="173">
        <f>J448</f>
        <v>0</v>
      </c>
      <c r="K69" s="174"/>
    </row>
    <row r="70" spans="2:11" s="8" customFormat="1" ht="24.95" customHeight="1">
      <c r="B70" s="161"/>
      <c r="C70" s="162"/>
      <c r="D70" s="163" t="s">
        <v>283</v>
      </c>
      <c r="E70" s="164"/>
      <c r="F70" s="164"/>
      <c r="G70" s="164"/>
      <c r="H70" s="164"/>
      <c r="I70" s="165"/>
      <c r="J70" s="166">
        <f>J451</f>
        <v>0</v>
      </c>
      <c r="K70" s="167"/>
    </row>
    <row r="71" spans="2:11" s="9" customFormat="1" ht="19.9" customHeight="1">
      <c r="B71" s="168"/>
      <c r="C71" s="169"/>
      <c r="D71" s="170" t="s">
        <v>284</v>
      </c>
      <c r="E71" s="171"/>
      <c r="F71" s="171"/>
      <c r="G71" s="171"/>
      <c r="H71" s="171"/>
      <c r="I71" s="172"/>
      <c r="J71" s="173">
        <f>J452</f>
        <v>0</v>
      </c>
      <c r="K71" s="174"/>
    </row>
    <row r="72" spans="2:11" s="9" customFormat="1" ht="19.9" customHeight="1">
      <c r="B72" s="168"/>
      <c r="C72" s="169"/>
      <c r="D72" s="170" t="s">
        <v>285</v>
      </c>
      <c r="E72" s="171"/>
      <c r="F72" s="171"/>
      <c r="G72" s="171"/>
      <c r="H72" s="171"/>
      <c r="I72" s="172"/>
      <c r="J72" s="173">
        <f>J480</f>
        <v>0</v>
      </c>
      <c r="K72" s="174"/>
    </row>
    <row r="73" spans="2:11" s="9" customFormat="1" ht="19.9" customHeight="1">
      <c r="B73" s="168"/>
      <c r="C73" s="169"/>
      <c r="D73" s="170" t="s">
        <v>286</v>
      </c>
      <c r="E73" s="171"/>
      <c r="F73" s="171"/>
      <c r="G73" s="171"/>
      <c r="H73" s="171"/>
      <c r="I73" s="172"/>
      <c r="J73" s="173">
        <f>J516</f>
        <v>0</v>
      </c>
      <c r="K73" s="174"/>
    </row>
    <row r="74" spans="2:11" s="9" customFormat="1" ht="19.9" customHeight="1">
      <c r="B74" s="168"/>
      <c r="C74" s="169"/>
      <c r="D74" s="170" t="s">
        <v>287</v>
      </c>
      <c r="E74" s="171"/>
      <c r="F74" s="171"/>
      <c r="G74" s="171"/>
      <c r="H74" s="171"/>
      <c r="I74" s="172"/>
      <c r="J74" s="173">
        <f>J528</f>
        <v>0</v>
      </c>
      <c r="K74" s="174"/>
    </row>
    <row r="75" spans="2:11" s="9" customFormat="1" ht="19.9" customHeight="1">
      <c r="B75" s="168"/>
      <c r="C75" s="169"/>
      <c r="D75" s="170" t="s">
        <v>288</v>
      </c>
      <c r="E75" s="171"/>
      <c r="F75" s="171"/>
      <c r="G75" s="171"/>
      <c r="H75" s="171"/>
      <c r="I75" s="172"/>
      <c r="J75" s="173">
        <f>J547</f>
        <v>0</v>
      </c>
      <c r="K75" s="174"/>
    </row>
    <row r="76" spans="2:11" s="9" customFormat="1" ht="19.9" customHeight="1">
      <c r="B76" s="168"/>
      <c r="C76" s="169"/>
      <c r="D76" s="170" t="s">
        <v>289</v>
      </c>
      <c r="E76" s="171"/>
      <c r="F76" s="171"/>
      <c r="G76" s="171"/>
      <c r="H76" s="171"/>
      <c r="I76" s="172"/>
      <c r="J76" s="173">
        <f>J572</f>
        <v>0</v>
      </c>
      <c r="K76" s="174"/>
    </row>
    <row r="77" spans="2:11" s="9" customFormat="1" ht="19.9" customHeight="1">
      <c r="B77" s="168"/>
      <c r="C77" s="169"/>
      <c r="D77" s="170" t="s">
        <v>290</v>
      </c>
      <c r="E77" s="171"/>
      <c r="F77" s="171"/>
      <c r="G77" s="171"/>
      <c r="H77" s="171"/>
      <c r="I77" s="172"/>
      <c r="J77" s="173">
        <f>J580</f>
        <v>0</v>
      </c>
      <c r="K77" s="174"/>
    </row>
    <row r="78" spans="2:11" s="9" customFormat="1" ht="19.9" customHeight="1">
      <c r="B78" s="168"/>
      <c r="C78" s="169"/>
      <c r="D78" s="170" t="s">
        <v>291</v>
      </c>
      <c r="E78" s="171"/>
      <c r="F78" s="171"/>
      <c r="G78" s="171"/>
      <c r="H78" s="171"/>
      <c r="I78" s="172"/>
      <c r="J78" s="173">
        <f>J636</f>
        <v>0</v>
      </c>
      <c r="K78" s="174"/>
    </row>
    <row r="79" spans="2:11" s="9" customFormat="1" ht="19.9" customHeight="1">
      <c r="B79" s="168"/>
      <c r="C79" s="169"/>
      <c r="D79" s="170" t="s">
        <v>292</v>
      </c>
      <c r="E79" s="171"/>
      <c r="F79" s="171"/>
      <c r="G79" s="171"/>
      <c r="H79" s="171"/>
      <c r="I79" s="172"/>
      <c r="J79" s="173">
        <f>J693</f>
        <v>0</v>
      </c>
      <c r="K79" s="174"/>
    </row>
    <row r="80" spans="2:11" s="9" customFormat="1" ht="19.9" customHeight="1">
      <c r="B80" s="168"/>
      <c r="C80" s="169"/>
      <c r="D80" s="170" t="s">
        <v>293</v>
      </c>
      <c r="E80" s="171"/>
      <c r="F80" s="171"/>
      <c r="G80" s="171"/>
      <c r="H80" s="171"/>
      <c r="I80" s="172"/>
      <c r="J80" s="173">
        <f>J721</f>
        <v>0</v>
      </c>
      <c r="K80" s="174"/>
    </row>
    <row r="81" spans="2:11" s="9" customFormat="1" ht="19.9" customHeight="1">
      <c r="B81" s="168"/>
      <c r="C81" s="169"/>
      <c r="D81" s="170" t="s">
        <v>294</v>
      </c>
      <c r="E81" s="171"/>
      <c r="F81" s="171"/>
      <c r="G81" s="171"/>
      <c r="H81" s="171"/>
      <c r="I81" s="172"/>
      <c r="J81" s="173">
        <f>J728</f>
        <v>0</v>
      </c>
      <c r="K81" s="174"/>
    </row>
    <row r="82" spans="2:11" s="9" customFormat="1" ht="19.9" customHeight="1">
      <c r="B82" s="168"/>
      <c r="C82" s="169"/>
      <c r="D82" s="170" t="s">
        <v>295</v>
      </c>
      <c r="E82" s="171"/>
      <c r="F82" s="171"/>
      <c r="G82" s="171"/>
      <c r="H82" s="171"/>
      <c r="I82" s="172"/>
      <c r="J82" s="173">
        <f>J765</f>
        <v>0</v>
      </c>
      <c r="K82" s="174"/>
    </row>
    <row r="83" spans="2:11" s="9" customFormat="1" ht="19.9" customHeight="1">
      <c r="B83" s="168"/>
      <c r="C83" s="169"/>
      <c r="D83" s="170" t="s">
        <v>296</v>
      </c>
      <c r="E83" s="171"/>
      <c r="F83" s="171"/>
      <c r="G83" s="171"/>
      <c r="H83" s="171"/>
      <c r="I83" s="172"/>
      <c r="J83" s="173">
        <f>J819</f>
        <v>0</v>
      </c>
      <c r="K83" s="174"/>
    </row>
    <row r="84" spans="2:11" s="9" customFormat="1" ht="19.9" customHeight="1">
      <c r="B84" s="168"/>
      <c r="C84" s="169"/>
      <c r="D84" s="170" t="s">
        <v>297</v>
      </c>
      <c r="E84" s="171"/>
      <c r="F84" s="171"/>
      <c r="G84" s="171"/>
      <c r="H84" s="171"/>
      <c r="I84" s="172"/>
      <c r="J84" s="173">
        <f>J826</f>
        <v>0</v>
      </c>
      <c r="K84" s="174"/>
    </row>
    <row r="85" spans="2:11" s="1" customFormat="1" ht="21.75" customHeight="1">
      <c r="B85" s="42"/>
      <c r="C85" s="43"/>
      <c r="D85" s="43"/>
      <c r="E85" s="43"/>
      <c r="F85" s="43"/>
      <c r="G85" s="43"/>
      <c r="H85" s="43"/>
      <c r="I85" s="129"/>
      <c r="J85" s="43"/>
      <c r="K85" s="46"/>
    </row>
    <row r="86" spans="2:11" s="1" customFormat="1" ht="6.95" customHeight="1">
      <c r="B86" s="57"/>
      <c r="C86" s="58"/>
      <c r="D86" s="58"/>
      <c r="E86" s="58"/>
      <c r="F86" s="58"/>
      <c r="G86" s="58"/>
      <c r="H86" s="58"/>
      <c r="I86" s="151"/>
      <c r="J86" s="58"/>
      <c r="K86" s="59"/>
    </row>
    <row r="90" spans="2:12" s="1" customFormat="1" ht="6.95" customHeight="1">
      <c r="B90" s="60"/>
      <c r="C90" s="61"/>
      <c r="D90" s="61"/>
      <c r="E90" s="61"/>
      <c r="F90" s="61"/>
      <c r="G90" s="61"/>
      <c r="H90" s="61"/>
      <c r="I90" s="154"/>
      <c r="J90" s="61"/>
      <c r="K90" s="61"/>
      <c r="L90" s="62"/>
    </row>
    <row r="91" spans="2:12" s="1" customFormat="1" ht="36.95" customHeight="1">
      <c r="B91" s="42"/>
      <c r="C91" s="63" t="s">
        <v>298</v>
      </c>
      <c r="D91" s="64"/>
      <c r="E91" s="64"/>
      <c r="F91" s="64"/>
      <c r="G91" s="64"/>
      <c r="H91" s="64"/>
      <c r="I91" s="175"/>
      <c r="J91" s="64"/>
      <c r="K91" s="64"/>
      <c r="L91" s="62"/>
    </row>
    <row r="92" spans="2:12" s="1" customFormat="1" ht="6.95" customHeight="1">
      <c r="B92" s="42"/>
      <c r="C92" s="64"/>
      <c r="D92" s="64"/>
      <c r="E92" s="64"/>
      <c r="F92" s="64"/>
      <c r="G92" s="64"/>
      <c r="H92" s="64"/>
      <c r="I92" s="175"/>
      <c r="J92" s="64"/>
      <c r="K92" s="64"/>
      <c r="L92" s="62"/>
    </row>
    <row r="93" spans="2:12" s="1" customFormat="1" ht="14.45" customHeight="1">
      <c r="B93" s="42"/>
      <c r="C93" s="66" t="s">
        <v>18</v>
      </c>
      <c r="D93" s="64"/>
      <c r="E93" s="64"/>
      <c r="F93" s="64"/>
      <c r="G93" s="64"/>
      <c r="H93" s="64"/>
      <c r="I93" s="175"/>
      <c r="J93" s="64"/>
      <c r="K93" s="64"/>
      <c r="L93" s="62"/>
    </row>
    <row r="94" spans="2:12" s="1" customFormat="1" ht="14.45" customHeight="1">
      <c r="B94" s="42"/>
      <c r="C94" s="64"/>
      <c r="D94" s="64"/>
      <c r="E94" s="408" t="str">
        <f>E7</f>
        <v>Venkovní areál plavecké haly Klíše -Stavební úpravy</v>
      </c>
      <c r="F94" s="409"/>
      <c r="G94" s="409"/>
      <c r="H94" s="409"/>
      <c r="I94" s="175"/>
      <c r="J94" s="64"/>
      <c r="K94" s="64"/>
      <c r="L94" s="62"/>
    </row>
    <row r="95" spans="2:12" ht="15">
      <c r="B95" s="29"/>
      <c r="C95" s="66" t="s">
        <v>185</v>
      </c>
      <c r="D95" s="176"/>
      <c r="E95" s="176"/>
      <c r="F95" s="176"/>
      <c r="G95" s="176"/>
      <c r="H95" s="176"/>
      <c r="J95" s="176"/>
      <c r="K95" s="176"/>
      <c r="L95" s="177"/>
    </row>
    <row r="96" spans="2:12" s="1" customFormat="1" ht="14.45" customHeight="1">
      <c r="B96" s="42"/>
      <c r="C96" s="64"/>
      <c r="D96" s="64"/>
      <c r="E96" s="408" t="s">
        <v>188</v>
      </c>
      <c r="F96" s="402"/>
      <c r="G96" s="402"/>
      <c r="H96" s="402"/>
      <c r="I96" s="175"/>
      <c r="J96" s="64"/>
      <c r="K96" s="64"/>
      <c r="L96" s="62"/>
    </row>
    <row r="97" spans="2:12" s="1" customFormat="1" ht="14.45" customHeight="1">
      <c r="B97" s="42"/>
      <c r="C97" s="66" t="s">
        <v>191</v>
      </c>
      <c r="D97" s="64"/>
      <c r="E97" s="64"/>
      <c r="F97" s="64"/>
      <c r="G97" s="64"/>
      <c r="H97" s="64"/>
      <c r="I97" s="175"/>
      <c r="J97" s="64"/>
      <c r="K97" s="64"/>
      <c r="L97" s="62"/>
    </row>
    <row r="98" spans="2:12" s="1" customFormat="1" ht="15" customHeight="1">
      <c r="B98" s="42"/>
      <c r="C98" s="64"/>
      <c r="D98" s="64"/>
      <c r="E98" s="374" t="str">
        <f>E11</f>
        <v>stav - Stavební část</v>
      </c>
      <c r="F98" s="402"/>
      <c r="G98" s="402"/>
      <c r="H98" s="402"/>
      <c r="I98" s="175"/>
      <c r="J98" s="64"/>
      <c r="K98" s="64"/>
      <c r="L98" s="62"/>
    </row>
    <row r="99" spans="2:12" s="1" customFormat="1" ht="6.95" customHeight="1">
      <c r="B99" s="42"/>
      <c r="C99" s="64"/>
      <c r="D99" s="64"/>
      <c r="E99" s="64"/>
      <c r="F99" s="64"/>
      <c r="G99" s="64"/>
      <c r="H99" s="64"/>
      <c r="I99" s="175"/>
      <c r="J99" s="64"/>
      <c r="K99" s="64"/>
      <c r="L99" s="62"/>
    </row>
    <row r="100" spans="2:12" s="1" customFormat="1" ht="18" customHeight="1">
      <c r="B100" s="42"/>
      <c r="C100" s="66" t="s">
        <v>23</v>
      </c>
      <c r="D100" s="64"/>
      <c r="E100" s="64"/>
      <c r="F100" s="178" t="str">
        <f>F14</f>
        <v>Ústí nad Labem</v>
      </c>
      <c r="G100" s="64"/>
      <c r="H100" s="64"/>
      <c r="I100" s="179" t="s">
        <v>25</v>
      </c>
      <c r="J100" s="74" t="str">
        <f>IF(J14="","",J14)</f>
        <v>24. 1. 2018</v>
      </c>
      <c r="K100" s="64"/>
      <c r="L100" s="62"/>
    </row>
    <row r="101" spans="2:12" s="1" customFormat="1" ht="6.95" customHeight="1">
      <c r="B101" s="42"/>
      <c r="C101" s="64"/>
      <c r="D101" s="64"/>
      <c r="E101" s="64"/>
      <c r="F101" s="64"/>
      <c r="G101" s="64"/>
      <c r="H101" s="64"/>
      <c r="I101" s="175"/>
      <c r="J101" s="64"/>
      <c r="K101" s="64"/>
      <c r="L101" s="62"/>
    </row>
    <row r="102" spans="2:12" s="1" customFormat="1" ht="15">
      <c r="B102" s="42"/>
      <c r="C102" s="66" t="s">
        <v>27</v>
      </c>
      <c r="D102" s="64"/>
      <c r="E102" s="64"/>
      <c r="F102" s="178" t="str">
        <f>E17</f>
        <v xml:space="preserve"> </v>
      </c>
      <c r="G102" s="64"/>
      <c r="H102" s="64"/>
      <c r="I102" s="179" t="s">
        <v>33</v>
      </c>
      <c r="J102" s="178" t="str">
        <f>E23</f>
        <v xml:space="preserve"> </v>
      </c>
      <c r="K102" s="64"/>
      <c r="L102" s="62"/>
    </row>
    <row r="103" spans="2:12" s="1" customFormat="1" ht="14.45" customHeight="1">
      <c r="B103" s="42"/>
      <c r="C103" s="66" t="s">
        <v>31</v>
      </c>
      <c r="D103" s="64"/>
      <c r="E103" s="64"/>
      <c r="F103" s="178" t="str">
        <f>IF(E20="","",E20)</f>
        <v/>
      </c>
      <c r="G103" s="64"/>
      <c r="H103" s="64"/>
      <c r="I103" s="175"/>
      <c r="J103" s="64"/>
      <c r="K103" s="64"/>
      <c r="L103" s="62"/>
    </row>
    <row r="104" spans="2:12" s="1" customFormat="1" ht="10.35" customHeight="1">
      <c r="B104" s="42"/>
      <c r="C104" s="64"/>
      <c r="D104" s="64"/>
      <c r="E104" s="64"/>
      <c r="F104" s="64"/>
      <c r="G104" s="64"/>
      <c r="H104" s="64"/>
      <c r="I104" s="175"/>
      <c r="J104" s="64"/>
      <c r="K104" s="64"/>
      <c r="L104" s="62"/>
    </row>
    <row r="105" spans="2:20" s="10" customFormat="1" ht="29.25" customHeight="1">
      <c r="B105" s="180"/>
      <c r="C105" s="181" t="s">
        <v>299</v>
      </c>
      <c r="D105" s="182" t="s">
        <v>55</v>
      </c>
      <c r="E105" s="182" t="s">
        <v>51</v>
      </c>
      <c r="F105" s="182" t="s">
        <v>300</v>
      </c>
      <c r="G105" s="182" t="s">
        <v>301</v>
      </c>
      <c r="H105" s="182" t="s">
        <v>302</v>
      </c>
      <c r="I105" s="183" t="s">
        <v>303</v>
      </c>
      <c r="J105" s="182" t="s">
        <v>271</v>
      </c>
      <c r="K105" s="184" t="s">
        <v>304</v>
      </c>
      <c r="L105" s="185"/>
      <c r="M105" s="82" t="s">
        <v>305</v>
      </c>
      <c r="N105" s="83" t="s">
        <v>40</v>
      </c>
      <c r="O105" s="83" t="s">
        <v>306</v>
      </c>
      <c r="P105" s="83" t="s">
        <v>307</v>
      </c>
      <c r="Q105" s="83" t="s">
        <v>308</v>
      </c>
      <c r="R105" s="83" t="s">
        <v>309</v>
      </c>
      <c r="S105" s="83" t="s">
        <v>310</v>
      </c>
      <c r="T105" s="84" t="s">
        <v>311</v>
      </c>
    </row>
    <row r="106" spans="2:63" s="1" customFormat="1" ht="29.25" customHeight="1">
      <c r="B106" s="42"/>
      <c r="C106" s="88" t="s">
        <v>272</v>
      </c>
      <c r="D106" s="64"/>
      <c r="E106" s="64"/>
      <c r="F106" s="64"/>
      <c r="G106" s="64"/>
      <c r="H106" s="64"/>
      <c r="I106" s="175"/>
      <c r="J106" s="186">
        <f>BK106</f>
        <v>0</v>
      </c>
      <c r="K106" s="64"/>
      <c r="L106" s="62"/>
      <c r="M106" s="85"/>
      <c r="N106" s="86"/>
      <c r="O106" s="86"/>
      <c r="P106" s="187">
        <f>P107+P451</f>
        <v>0</v>
      </c>
      <c r="Q106" s="86"/>
      <c r="R106" s="187">
        <f>R107+R451</f>
        <v>2755.5683757699994</v>
      </c>
      <c r="S106" s="86"/>
      <c r="T106" s="188">
        <f>T107+T451</f>
        <v>0</v>
      </c>
      <c r="AT106" s="25" t="s">
        <v>69</v>
      </c>
      <c r="AU106" s="25" t="s">
        <v>273</v>
      </c>
      <c r="BK106" s="189">
        <f>BK107+BK451</f>
        <v>0</v>
      </c>
    </row>
    <row r="107" spans="2:63" s="11" customFormat="1" ht="37.35" customHeight="1">
      <c r="B107" s="190"/>
      <c r="C107" s="191"/>
      <c r="D107" s="192" t="s">
        <v>69</v>
      </c>
      <c r="E107" s="193" t="s">
        <v>312</v>
      </c>
      <c r="F107" s="193" t="s">
        <v>313</v>
      </c>
      <c r="G107" s="191"/>
      <c r="H107" s="191"/>
      <c r="I107" s="194"/>
      <c r="J107" s="195">
        <f>BK107</f>
        <v>0</v>
      </c>
      <c r="K107" s="191"/>
      <c r="L107" s="196"/>
      <c r="M107" s="197"/>
      <c r="N107" s="198"/>
      <c r="O107" s="198"/>
      <c r="P107" s="199">
        <f>P108+P164+P196+P271+P305+P416+P422+P448</f>
        <v>0</v>
      </c>
      <c r="Q107" s="198"/>
      <c r="R107" s="199">
        <f>R108+R164+R196+R271+R305+R416+R422+R448</f>
        <v>2714.6664245099996</v>
      </c>
      <c r="S107" s="198"/>
      <c r="T107" s="200">
        <f>T108+T164+T196+T271+T305+T416+T422+T448</f>
        <v>0</v>
      </c>
      <c r="AR107" s="201" t="s">
        <v>77</v>
      </c>
      <c r="AT107" s="202" t="s">
        <v>69</v>
      </c>
      <c r="AU107" s="202" t="s">
        <v>70</v>
      </c>
      <c r="AY107" s="201" t="s">
        <v>314</v>
      </c>
      <c r="BK107" s="203">
        <f>BK108+BK164+BK196+BK271+BK305+BK416+BK422+BK448</f>
        <v>0</v>
      </c>
    </row>
    <row r="108" spans="2:63" s="11" customFormat="1" ht="19.9" customHeight="1">
      <c r="B108" s="190"/>
      <c r="C108" s="191"/>
      <c r="D108" s="192" t="s">
        <v>69</v>
      </c>
      <c r="E108" s="204" t="s">
        <v>77</v>
      </c>
      <c r="F108" s="204" t="s">
        <v>315</v>
      </c>
      <c r="G108" s="191"/>
      <c r="H108" s="191"/>
      <c r="I108" s="194"/>
      <c r="J108" s="205">
        <f>BK108</f>
        <v>0</v>
      </c>
      <c r="K108" s="191"/>
      <c r="L108" s="196"/>
      <c r="M108" s="197"/>
      <c r="N108" s="198"/>
      <c r="O108" s="198"/>
      <c r="P108" s="199">
        <f>SUM(P109:P163)</f>
        <v>0</v>
      </c>
      <c r="Q108" s="198"/>
      <c r="R108" s="199">
        <f>SUM(R109:R163)</f>
        <v>0.6694972299999999</v>
      </c>
      <c r="S108" s="198"/>
      <c r="T108" s="200">
        <f>SUM(T109:T163)</f>
        <v>0</v>
      </c>
      <c r="AR108" s="201" t="s">
        <v>77</v>
      </c>
      <c r="AT108" s="202" t="s">
        <v>69</v>
      </c>
      <c r="AU108" s="202" t="s">
        <v>77</v>
      </c>
      <c r="AY108" s="201" t="s">
        <v>314</v>
      </c>
      <c r="BK108" s="203">
        <f>SUM(BK109:BK163)</f>
        <v>0</v>
      </c>
    </row>
    <row r="109" spans="2:65" s="1" customFormat="1" ht="23.1" customHeight="1">
      <c r="B109" s="42"/>
      <c r="C109" s="206" t="s">
        <v>77</v>
      </c>
      <c r="D109" s="206" t="s">
        <v>316</v>
      </c>
      <c r="E109" s="207" t="s">
        <v>317</v>
      </c>
      <c r="F109" s="208" t="s">
        <v>318</v>
      </c>
      <c r="G109" s="209" t="s">
        <v>319</v>
      </c>
      <c r="H109" s="210">
        <v>1080</v>
      </c>
      <c r="I109" s="211"/>
      <c r="J109" s="212">
        <f>ROUND(I109*H109,2)</f>
        <v>0</v>
      </c>
      <c r="K109" s="208" t="s">
        <v>320</v>
      </c>
      <c r="L109" s="62"/>
      <c r="M109" s="213" t="s">
        <v>21</v>
      </c>
      <c r="N109" s="214" t="s">
        <v>41</v>
      </c>
      <c r="O109" s="43"/>
      <c r="P109" s="215">
        <f>O109*H109</f>
        <v>0</v>
      </c>
      <c r="Q109" s="215">
        <v>0</v>
      </c>
      <c r="R109" s="215">
        <f>Q109*H109</f>
        <v>0</v>
      </c>
      <c r="S109" s="215">
        <v>0</v>
      </c>
      <c r="T109" s="216">
        <f>S109*H109</f>
        <v>0</v>
      </c>
      <c r="AR109" s="25" t="s">
        <v>321</v>
      </c>
      <c r="AT109" s="25" t="s">
        <v>316</v>
      </c>
      <c r="AU109" s="25" t="s">
        <v>79</v>
      </c>
      <c r="AY109" s="25" t="s">
        <v>314</v>
      </c>
      <c r="BE109" s="217">
        <f>IF(N109="základní",J109,0)</f>
        <v>0</v>
      </c>
      <c r="BF109" s="217">
        <f>IF(N109="snížená",J109,0)</f>
        <v>0</v>
      </c>
      <c r="BG109" s="217">
        <f>IF(N109="zákl. přenesená",J109,0)</f>
        <v>0</v>
      </c>
      <c r="BH109" s="217">
        <f>IF(N109="sníž. přenesená",J109,0)</f>
        <v>0</v>
      </c>
      <c r="BI109" s="217">
        <f>IF(N109="nulová",J109,0)</f>
        <v>0</v>
      </c>
      <c r="BJ109" s="25" t="s">
        <v>77</v>
      </c>
      <c r="BK109" s="217">
        <f>ROUND(I109*H109,2)</f>
        <v>0</v>
      </c>
      <c r="BL109" s="25" t="s">
        <v>321</v>
      </c>
      <c r="BM109" s="25" t="s">
        <v>322</v>
      </c>
    </row>
    <row r="110" spans="2:47" s="1" customFormat="1" ht="27">
      <c r="B110" s="42"/>
      <c r="C110" s="64"/>
      <c r="D110" s="218" t="s">
        <v>323</v>
      </c>
      <c r="E110" s="64"/>
      <c r="F110" s="219" t="s">
        <v>324</v>
      </c>
      <c r="G110" s="64"/>
      <c r="H110" s="64"/>
      <c r="I110" s="175"/>
      <c r="J110" s="64"/>
      <c r="K110" s="64"/>
      <c r="L110" s="62"/>
      <c r="M110" s="220"/>
      <c r="N110" s="43"/>
      <c r="O110" s="43"/>
      <c r="P110" s="43"/>
      <c r="Q110" s="43"/>
      <c r="R110" s="43"/>
      <c r="S110" s="43"/>
      <c r="T110" s="79"/>
      <c r="AT110" s="25" t="s">
        <v>323</v>
      </c>
      <c r="AU110" s="25" t="s">
        <v>79</v>
      </c>
    </row>
    <row r="111" spans="2:51" s="12" customFormat="1" ht="13.5">
      <c r="B111" s="221"/>
      <c r="C111" s="222"/>
      <c r="D111" s="218" t="s">
        <v>325</v>
      </c>
      <c r="E111" s="223" t="s">
        <v>21</v>
      </c>
      <c r="F111" s="224" t="s">
        <v>326</v>
      </c>
      <c r="G111" s="222"/>
      <c r="H111" s="225">
        <v>1080</v>
      </c>
      <c r="I111" s="226"/>
      <c r="J111" s="222"/>
      <c r="K111" s="222"/>
      <c r="L111" s="227"/>
      <c r="M111" s="228"/>
      <c r="N111" s="229"/>
      <c r="O111" s="229"/>
      <c r="P111" s="229"/>
      <c r="Q111" s="229"/>
      <c r="R111" s="229"/>
      <c r="S111" s="229"/>
      <c r="T111" s="230"/>
      <c r="AT111" s="231" t="s">
        <v>325</v>
      </c>
      <c r="AU111" s="231" t="s">
        <v>79</v>
      </c>
      <c r="AV111" s="12" t="s">
        <v>79</v>
      </c>
      <c r="AW111" s="12" t="s">
        <v>34</v>
      </c>
      <c r="AX111" s="12" t="s">
        <v>77</v>
      </c>
      <c r="AY111" s="231" t="s">
        <v>314</v>
      </c>
    </row>
    <row r="112" spans="2:65" s="1" customFormat="1" ht="23.1" customHeight="1">
      <c r="B112" s="42"/>
      <c r="C112" s="206" t="s">
        <v>79</v>
      </c>
      <c r="D112" s="206" t="s">
        <v>316</v>
      </c>
      <c r="E112" s="207" t="s">
        <v>327</v>
      </c>
      <c r="F112" s="208" t="s">
        <v>328</v>
      </c>
      <c r="G112" s="209" t="s">
        <v>329</v>
      </c>
      <c r="H112" s="210">
        <v>45</v>
      </c>
      <c r="I112" s="211"/>
      <c r="J112" s="212">
        <f>ROUND(I112*H112,2)</f>
        <v>0</v>
      </c>
      <c r="K112" s="208" t="s">
        <v>320</v>
      </c>
      <c r="L112" s="62"/>
      <c r="M112" s="213" t="s">
        <v>21</v>
      </c>
      <c r="N112" s="214" t="s">
        <v>41</v>
      </c>
      <c r="O112" s="43"/>
      <c r="P112" s="215">
        <f>O112*H112</f>
        <v>0</v>
      </c>
      <c r="Q112" s="215">
        <v>0</v>
      </c>
      <c r="R112" s="215">
        <f>Q112*H112</f>
        <v>0</v>
      </c>
      <c r="S112" s="215">
        <v>0</v>
      </c>
      <c r="T112" s="216">
        <f>S112*H112</f>
        <v>0</v>
      </c>
      <c r="AR112" s="25" t="s">
        <v>321</v>
      </c>
      <c r="AT112" s="25" t="s">
        <v>316</v>
      </c>
      <c r="AU112" s="25" t="s">
        <v>79</v>
      </c>
      <c r="AY112" s="25" t="s">
        <v>314</v>
      </c>
      <c r="BE112" s="217">
        <f>IF(N112="základní",J112,0)</f>
        <v>0</v>
      </c>
      <c r="BF112" s="217">
        <f>IF(N112="snížená",J112,0)</f>
        <v>0</v>
      </c>
      <c r="BG112" s="217">
        <f>IF(N112="zákl. přenesená",J112,0)</f>
        <v>0</v>
      </c>
      <c r="BH112" s="217">
        <f>IF(N112="sníž. přenesená",J112,0)</f>
        <v>0</v>
      </c>
      <c r="BI112" s="217">
        <f>IF(N112="nulová",J112,0)</f>
        <v>0</v>
      </c>
      <c r="BJ112" s="25" t="s">
        <v>77</v>
      </c>
      <c r="BK112" s="217">
        <f>ROUND(I112*H112,2)</f>
        <v>0</v>
      </c>
      <c r="BL112" s="25" t="s">
        <v>321</v>
      </c>
      <c r="BM112" s="25" t="s">
        <v>330</v>
      </c>
    </row>
    <row r="113" spans="2:47" s="1" customFormat="1" ht="27">
      <c r="B113" s="42"/>
      <c r="C113" s="64"/>
      <c r="D113" s="218" t="s">
        <v>323</v>
      </c>
      <c r="E113" s="64"/>
      <c r="F113" s="219" t="s">
        <v>331</v>
      </c>
      <c r="G113" s="64"/>
      <c r="H113" s="64"/>
      <c r="I113" s="175"/>
      <c r="J113" s="64"/>
      <c r="K113" s="64"/>
      <c r="L113" s="62"/>
      <c r="M113" s="220"/>
      <c r="N113" s="43"/>
      <c r="O113" s="43"/>
      <c r="P113" s="43"/>
      <c r="Q113" s="43"/>
      <c r="R113" s="43"/>
      <c r="S113" s="43"/>
      <c r="T113" s="79"/>
      <c r="AT113" s="25" t="s">
        <v>323</v>
      </c>
      <c r="AU113" s="25" t="s">
        <v>79</v>
      </c>
    </row>
    <row r="114" spans="2:65" s="1" customFormat="1" ht="23.1" customHeight="1">
      <c r="B114" s="42"/>
      <c r="C114" s="206" t="s">
        <v>332</v>
      </c>
      <c r="D114" s="206" t="s">
        <v>316</v>
      </c>
      <c r="E114" s="207" t="s">
        <v>333</v>
      </c>
      <c r="F114" s="208" t="s">
        <v>334</v>
      </c>
      <c r="G114" s="209" t="s">
        <v>335</v>
      </c>
      <c r="H114" s="210">
        <v>2866.888</v>
      </c>
      <c r="I114" s="211"/>
      <c r="J114" s="212">
        <f>ROUND(I114*H114,2)</f>
        <v>0</v>
      </c>
      <c r="K114" s="208" t="s">
        <v>320</v>
      </c>
      <c r="L114" s="62"/>
      <c r="M114" s="213" t="s">
        <v>21</v>
      </c>
      <c r="N114" s="214" t="s">
        <v>41</v>
      </c>
      <c r="O114" s="43"/>
      <c r="P114" s="215">
        <f>O114*H114</f>
        <v>0</v>
      </c>
      <c r="Q114" s="215">
        <v>0</v>
      </c>
      <c r="R114" s="215">
        <f>Q114*H114</f>
        <v>0</v>
      </c>
      <c r="S114" s="215">
        <v>0</v>
      </c>
      <c r="T114" s="216">
        <f>S114*H114</f>
        <v>0</v>
      </c>
      <c r="AR114" s="25" t="s">
        <v>321</v>
      </c>
      <c r="AT114" s="25" t="s">
        <v>316</v>
      </c>
      <c r="AU114" s="25" t="s">
        <v>79</v>
      </c>
      <c r="AY114" s="25" t="s">
        <v>314</v>
      </c>
      <c r="BE114" s="217">
        <f>IF(N114="základní",J114,0)</f>
        <v>0</v>
      </c>
      <c r="BF114" s="217">
        <f>IF(N114="snížená",J114,0)</f>
        <v>0</v>
      </c>
      <c r="BG114" s="217">
        <f>IF(N114="zákl. přenesená",J114,0)</f>
        <v>0</v>
      </c>
      <c r="BH114" s="217">
        <f>IF(N114="sníž. přenesená",J114,0)</f>
        <v>0</v>
      </c>
      <c r="BI114" s="217">
        <f>IF(N114="nulová",J114,0)</f>
        <v>0</v>
      </c>
      <c r="BJ114" s="25" t="s">
        <v>77</v>
      </c>
      <c r="BK114" s="217">
        <f>ROUND(I114*H114,2)</f>
        <v>0</v>
      </c>
      <c r="BL114" s="25" t="s">
        <v>321</v>
      </c>
      <c r="BM114" s="25" t="s">
        <v>336</v>
      </c>
    </row>
    <row r="115" spans="2:47" s="1" customFormat="1" ht="40.5">
      <c r="B115" s="42"/>
      <c r="C115" s="64"/>
      <c r="D115" s="218" t="s">
        <v>323</v>
      </c>
      <c r="E115" s="64"/>
      <c r="F115" s="219" t="s">
        <v>337</v>
      </c>
      <c r="G115" s="64"/>
      <c r="H115" s="64"/>
      <c r="I115" s="175"/>
      <c r="J115" s="64"/>
      <c r="K115" s="64"/>
      <c r="L115" s="62"/>
      <c r="M115" s="220"/>
      <c r="N115" s="43"/>
      <c r="O115" s="43"/>
      <c r="P115" s="43"/>
      <c r="Q115" s="43"/>
      <c r="R115" s="43"/>
      <c r="S115" s="43"/>
      <c r="T115" s="79"/>
      <c r="AT115" s="25" t="s">
        <v>323</v>
      </c>
      <c r="AU115" s="25" t="s">
        <v>79</v>
      </c>
    </row>
    <row r="116" spans="2:51" s="12" customFormat="1" ht="13.5">
      <c r="B116" s="221"/>
      <c r="C116" s="222"/>
      <c r="D116" s="218" t="s">
        <v>325</v>
      </c>
      <c r="E116" s="223" t="s">
        <v>21</v>
      </c>
      <c r="F116" s="224" t="s">
        <v>338</v>
      </c>
      <c r="G116" s="222"/>
      <c r="H116" s="225">
        <v>1738.465</v>
      </c>
      <c r="I116" s="226"/>
      <c r="J116" s="222"/>
      <c r="K116" s="222"/>
      <c r="L116" s="227"/>
      <c r="M116" s="228"/>
      <c r="N116" s="229"/>
      <c r="O116" s="229"/>
      <c r="P116" s="229"/>
      <c r="Q116" s="229"/>
      <c r="R116" s="229"/>
      <c r="S116" s="229"/>
      <c r="T116" s="230"/>
      <c r="AT116" s="231" t="s">
        <v>325</v>
      </c>
      <c r="AU116" s="231" t="s">
        <v>79</v>
      </c>
      <c r="AV116" s="12" t="s">
        <v>79</v>
      </c>
      <c r="AW116" s="12" t="s">
        <v>34</v>
      </c>
      <c r="AX116" s="12" t="s">
        <v>70</v>
      </c>
      <c r="AY116" s="231" t="s">
        <v>314</v>
      </c>
    </row>
    <row r="117" spans="2:51" s="12" customFormat="1" ht="13.5">
      <c r="B117" s="221"/>
      <c r="C117" s="222"/>
      <c r="D117" s="218" t="s">
        <v>325</v>
      </c>
      <c r="E117" s="223" t="s">
        <v>21</v>
      </c>
      <c r="F117" s="224" t="s">
        <v>339</v>
      </c>
      <c r="G117" s="222"/>
      <c r="H117" s="225">
        <v>1128.423</v>
      </c>
      <c r="I117" s="226"/>
      <c r="J117" s="222"/>
      <c r="K117" s="222"/>
      <c r="L117" s="227"/>
      <c r="M117" s="228"/>
      <c r="N117" s="229"/>
      <c r="O117" s="229"/>
      <c r="P117" s="229"/>
      <c r="Q117" s="229"/>
      <c r="R117" s="229"/>
      <c r="S117" s="229"/>
      <c r="T117" s="230"/>
      <c r="AT117" s="231" t="s">
        <v>325</v>
      </c>
      <c r="AU117" s="231" t="s">
        <v>79</v>
      </c>
      <c r="AV117" s="12" t="s">
        <v>79</v>
      </c>
      <c r="AW117" s="12" t="s">
        <v>34</v>
      </c>
      <c r="AX117" s="12" t="s">
        <v>70</v>
      </c>
      <c r="AY117" s="231" t="s">
        <v>314</v>
      </c>
    </row>
    <row r="118" spans="2:51" s="13" customFormat="1" ht="13.5">
      <c r="B118" s="232"/>
      <c r="C118" s="233"/>
      <c r="D118" s="218" t="s">
        <v>325</v>
      </c>
      <c r="E118" s="234" t="s">
        <v>181</v>
      </c>
      <c r="F118" s="235" t="s">
        <v>340</v>
      </c>
      <c r="G118" s="233"/>
      <c r="H118" s="236">
        <v>2866.888</v>
      </c>
      <c r="I118" s="237"/>
      <c r="J118" s="233"/>
      <c r="K118" s="233"/>
      <c r="L118" s="238"/>
      <c r="M118" s="239"/>
      <c r="N118" s="240"/>
      <c r="O118" s="240"/>
      <c r="P118" s="240"/>
      <c r="Q118" s="240"/>
      <c r="R118" s="240"/>
      <c r="S118" s="240"/>
      <c r="T118" s="241"/>
      <c r="AT118" s="242" t="s">
        <v>325</v>
      </c>
      <c r="AU118" s="242" t="s">
        <v>79</v>
      </c>
      <c r="AV118" s="13" t="s">
        <v>321</v>
      </c>
      <c r="AW118" s="13" t="s">
        <v>34</v>
      </c>
      <c r="AX118" s="13" t="s">
        <v>77</v>
      </c>
      <c r="AY118" s="242" t="s">
        <v>314</v>
      </c>
    </row>
    <row r="119" spans="2:65" s="1" customFormat="1" ht="23.1" customHeight="1">
      <c r="B119" s="42"/>
      <c r="C119" s="206" t="s">
        <v>321</v>
      </c>
      <c r="D119" s="206" t="s">
        <v>316</v>
      </c>
      <c r="E119" s="207" t="s">
        <v>341</v>
      </c>
      <c r="F119" s="208" t="s">
        <v>342</v>
      </c>
      <c r="G119" s="209" t="s">
        <v>335</v>
      </c>
      <c r="H119" s="210">
        <v>7.935</v>
      </c>
      <c r="I119" s="211"/>
      <c r="J119" s="212">
        <f>ROUND(I119*H119,2)</f>
        <v>0</v>
      </c>
      <c r="K119" s="208" t="s">
        <v>320</v>
      </c>
      <c r="L119" s="62"/>
      <c r="M119" s="213" t="s">
        <v>21</v>
      </c>
      <c r="N119" s="214" t="s">
        <v>41</v>
      </c>
      <c r="O119" s="43"/>
      <c r="P119" s="215">
        <f>O119*H119</f>
        <v>0</v>
      </c>
      <c r="Q119" s="215">
        <v>0</v>
      </c>
      <c r="R119" s="215">
        <f>Q119*H119</f>
        <v>0</v>
      </c>
      <c r="S119" s="215">
        <v>0</v>
      </c>
      <c r="T119" s="216">
        <f>S119*H119</f>
        <v>0</v>
      </c>
      <c r="AR119" s="25" t="s">
        <v>321</v>
      </c>
      <c r="AT119" s="25" t="s">
        <v>316</v>
      </c>
      <c r="AU119" s="25" t="s">
        <v>79</v>
      </c>
      <c r="AY119" s="25" t="s">
        <v>314</v>
      </c>
      <c r="BE119" s="217">
        <f>IF(N119="základní",J119,0)</f>
        <v>0</v>
      </c>
      <c r="BF119" s="217">
        <f>IF(N119="snížená",J119,0)</f>
        <v>0</v>
      </c>
      <c r="BG119" s="217">
        <f>IF(N119="zákl. přenesená",J119,0)</f>
        <v>0</v>
      </c>
      <c r="BH119" s="217">
        <f>IF(N119="sníž. přenesená",J119,0)</f>
        <v>0</v>
      </c>
      <c r="BI119" s="217">
        <f>IF(N119="nulová",J119,0)</f>
        <v>0</v>
      </c>
      <c r="BJ119" s="25" t="s">
        <v>77</v>
      </c>
      <c r="BK119" s="217">
        <f>ROUND(I119*H119,2)</f>
        <v>0</v>
      </c>
      <c r="BL119" s="25" t="s">
        <v>321</v>
      </c>
      <c r="BM119" s="25" t="s">
        <v>343</v>
      </c>
    </row>
    <row r="120" spans="2:47" s="1" customFormat="1" ht="27">
      <c r="B120" s="42"/>
      <c r="C120" s="64"/>
      <c r="D120" s="218" t="s">
        <v>323</v>
      </c>
      <c r="E120" s="64"/>
      <c r="F120" s="219" t="s">
        <v>344</v>
      </c>
      <c r="G120" s="64"/>
      <c r="H120" s="64"/>
      <c r="I120" s="175"/>
      <c r="J120" s="64"/>
      <c r="K120" s="64"/>
      <c r="L120" s="62"/>
      <c r="M120" s="220"/>
      <c r="N120" s="43"/>
      <c r="O120" s="43"/>
      <c r="P120" s="43"/>
      <c r="Q120" s="43"/>
      <c r="R120" s="43"/>
      <c r="S120" s="43"/>
      <c r="T120" s="79"/>
      <c r="AT120" s="25" t="s">
        <v>323</v>
      </c>
      <c r="AU120" s="25" t="s">
        <v>79</v>
      </c>
    </row>
    <row r="121" spans="2:51" s="12" customFormat="1" ht="13.5">
      <c r="B121" s="221"/>
      <c r="C121" s="222"/>
      <c r="D121" s="218" t="s">
        <v>325</v>
      </c>
      <c r="E121" s="223" t="s">
        <v>183</v>
      </c>
      <c r="F121" s="224" t="s">
        <v>345</v>
      </c>
      <c r="G121" s="222"/>
      <c r="H121" s="225">
        <v>7.935</v>
      </c>
      <c r="I121" s="226"/>
      <c r="J121" s="222"/>
      <c r="K121" s="222"/>
      <c r="L121" s="227"/>
      <c r="M121" s="228"/>
      <c r="N121" s="229"/>
      <c r="O121" s="229"/>
      <c r="P121" s="229"/>
      <c r="Q121" s="229"/>
      <c r="R121" s="229"/>
      <c r="S121" s="229"/>
      <c r="T121" s="230"/>
      <c r="AT121" s="231" t="s">
        <v>325</v>
      </c>
      <c r="AU121" s="231" t="s">
        <v>79</v>
      </c>
      <c r="AV121" s="12" t="s">
        <v>79</v>
      </c>
      <c r="AW121" s="12" t="s">
        <v>34</v>
      </c>
      <c r="AX121" s="12" t="s">
        <v>77</v>
      </c>
      <c r="AY121" s="231" t="s">
        <v>314</v>
      </c>
    </row>
    <row r="122" spans="2:65" s="1" customFormat="1" ht="14.45" customHeight="1">
      <c r="B122" s="42"/>
      <c r="C122" s="206" t="s">
        <v>346</v>
      </c>
      <c r="D122" s="206" t="s">
        <v>316</v>
      </c>
      <c r="E122" s="207" t="s">
        <v>347</v>
      </c>
      <c r="F122" s="208" t="s">
        <v>348</v>
      </c>
      <c r="G122" s="209" t="s">
        <v>349</v>
      </c>
      <c r="H122" s="210">
        <v>449.327</v>
      </c>
      <c r="I122" s="211"/>
      <c r="J122" s="212">
        <f>ROUND(I122*H122,2)</f>
        <v>0</v>
      </c>
      <c r="K122" s="208" t="s">
        <v>320</v>
      </c>
      <c r="L122" s="62"/>
      <c r="M122" s="213" t="s">
        <v>21</v>
      </c>
      <c r="N122" s="214" t="s">
        <v>41</v>
      </c>
      <c r="O122" s="43"/>
      <c r="P122" s="215">
        <f>O122*H122</f>
        <v>0</v>
      </c>
      <c r="Q122" s="215">
        <v>0.0007</v>
      </c>
      <c r="R122" s="215">
        <f>Q122*H122</f>
        <v>0.3145289</v>
      </c>
      <c r="S122" s="215">
        <v>0</v>
      </c>
      <c r="T122" s="216">
        <f>S122*H122</f>
        <v>0</v>
      </c>
      <c r="AR122" s="25" t="s">
        <v>321</v>
      </c>
      <c r="AT122" s="25" t="s">
        <v>316</v>
      </c>
      <c r="AU122" s="25" t="s">
        <v>79</v>
      </c>
      <c r="AY122" s="25" t="s">
        <v>314</v>
      </c>
      <c r="BE122" s="217">
        <f>IF(N122="základní",J122,0)</f>
        <v>0</v>
      </c>
      <c r="BF122" s="217">
        <f>IF(N122="snížená",J122,0)</f>
        <v>0</v>
      </c>
      <c r="BG122" s="217">
        <f>IF(N122="zákl. přenesená",J122,0)</f>
        <v>0</v>
      </c>
      <c r="BH122" s="217">
        <f>IF(N122="sníž. přenesená",J122,0)</f>
        <v>0</v>
      </c>
      <c r="BI122" s="217">
        <f>IF(N122="nulová",J122,0)</f>
        <v>0</v>
      </c>
      <c r="BJ122" s="25" t="s">
        <v>77</v>
      </c>
      <c r="BK122" s="217">
        <f>ROUND(I122*H122,2)</f>
        <v>0</v>
      </c>
      <c r="BL122" s="25" t="s">
        <v>321</v>
      </c>
      <c r="BM122" s="25" t="s">
        <v>350</v>
      </c>
    </row>
    <row r="123" spans="2:47" s="1" customFormat="1" ht="27">
      <c r="B123" s="42"/>
      <c r="C123" s="64"/>
      <c r="D123" s="218" t="s">
        <v>323</v>
      </c>
      <c r="E123" s="64"/>
      <c r="F123" s="219" t="s">
        <v>351</v>
      </c>
      <c r="G123" s="64"/>
      <c r="H123" s="64"/>
      <c r="I123" s="175"/>
      <c r="J123" s="64"/>
      <c r="K123" s="64"/>
      <c r="L123" s="62"/>
      <c r="M123" s="220"/>
      <c r="N123" s="43"/>
      <c r="O123" s="43"/>
      <c r="P123" s="43"/>
      <c r="Q123" s="43"/>
      <c r="R123" s="43"/>
      <c r="S123" s="43"/>
      <c r="T123" s="79"/>
      <c r="AT123" s="25" t="s">
        <v>323</v>
      </c>
      <c r="AU123" s="25" t="s">
        <v>79</v>
      </c>
    </row>
    <row r="124" spans="2:51" s="12" customFormat="1" ht="13.5">
      <c r="B124" s="221"/>
      <c r="C124" s="222"/>
      <c r="D124" s="218" t="s">
        <v>325</v>
      </c>
      <c r="E124" s="223" t="s">
        <v>21</v>
      </c>
      <c r="F124" s="224" t="s">
        <v>352</v>
      </c>
      <c r="G124" s="222"/>
      <c r="H124" s="225">
        <v>350.379</v>
      </c>
      <c r="I124" s="226"/>
      <c r="J124" s="222"/>
      <c r="K124" s="222"/>
      <c r="L124" s="227"/>
      <c r="M124" s="228"/>
      <c r="N124" s="229"/>
      <c r="O124" s="229"/>
      <c r="P124" s="229"/>
      <c r="Q124" s="229"/>
      <c r="R124" s="229"/>
      <c r="S124" s="229"/>
      <c r="T124" s="230"/>
      <c r="AT124" s="231" t="s">
        <v>325</v>
      </c>
      <c r="AU124" s="231" t="s">
        <v>79</v>
      </c>
      <c r="AV124" s="12" t="s">
        <v>79</v>
      </c>
      <c r="AW124" s="12" t="s">
        <v>34</v>
      </c>
      <c r="AX124" s="12" t="s">
        <v>70</v>
      </c>
      <c r="AY124" s="231" t="s">
        <v>314</v>
      </c>
    </row>
    <row r="125" spans="2:51" s="12" customFormat="1" ht="13.5">
      <c r="B125" s="221"/>
      <c r="C125" s="222"/>
      <c r="D125" s="218" t="s">
        <v>325</v>
      </c>
      <c r="E125" s="223" t="s">
        <v>21</v>
      </c>
      <c r="F125" s="224" t="s">
        <v>353</v>
      </c>
      <c r="G125" s="222"/>
      <c r="H125" s="225">
        <v>53.228</v>
      </c>
      <c r="I125" s="226"/>
      <c r="J125" s="222"/>
      <c r="K125" s="222"/>
      <c r="L125" s="227"/>
      <c r="M125" s="228"/>
      <c r="N125" s="229"/>
      <c r="O125" s="229"/>
      <c r="P125" s="229"/>
      <c r="Q125" s="229"/>
      <c r="R125" s="229"/>
      <c r="S125" s="229"/>
      <c r="T125" s="230"/>
      <c r="AT125" s="231" t="s">
        <v>325</v>
      </c>
      <c r="AU125" s="231" t="s">
        <v>79</v>
      </c>
      <c r="AV125" s="12" t="s">
        <v>79</v>
      </c>
      <c r="AW125" s="12" t="s">
        <v>34</v>
      </c>
      <c r="AX125" s="12" t="s">
        <v>70</v>
      </c>
      <c r="AY125" s="231" t="s">
        <v>314</v>
      </c>
    </row>
    <row r="126" spans="2:51" s="12" customFormat="1" ht="13.5">
      <c r="B126" s="221"/>
      <c r="C126" s="222"/>
      <c r="D126" s="218" t="s">
        <v>325</v>
      </c>
      <c r="E126" s="223" t="s">
        <v>21</v>
      </c>
      <c r="F126" s="224" t="s">
        <v>354</v>
      </c>
      <c r="G126" s="222"/>
      <c r="H126" s="225">
        <v>45.72</v>
      </c>
      <c r="I126" s="226"/>
      <c r="J126" s="222"/>
      <c r="K126" s="222"/>
      <c r="L126" s="227"/>
      <c r="M126" s="228"/>
      <c r="N126" s="229"/>
      <c r="O126" s="229"/>
      <c r="P126" s="229"/>
      <c r="Q126" s="229"/>
      <c r="R126" s="229"/>
      <c r="S126" s="229"/>
      <c r="T126" s="230"/>
      <c r="AT126" s="231" t="s">
        <v>325</v>
      </c>
      <c r="AU126" s="231" t="s">
        <v>79</v>
      </c>
      <c r="AV126" s="12" t="s">
        <v>79</v>
      </c>
      <c r="AW126" s="12" t="s">
        <v>34</v>
      </c>
      <c r="AX126" s="12" t="s">
        <v>70</v>
      </c>
      <c r="AY126" s="231" t="s">
        <v>314</v>
      </c>
    </row>
    <row r="127" spans="2:51" s="13" customFormat="1" ht="13.5">
      <c r="B127" s="232"/>
      <c r="C127" s="233"/>
      <c r="D127" s="218" t="s">
        <v>325</v>
      </c>
      <c r="E127" s="234" t="s">
        <v>192</v>
      </c>
      <c r="F127" s="235" t="s">
        <v>340</v>
      </c>
      <c r="G127" s="233"/>
      <c r="H127" s="236">
        <v>449.327</v>
      </c>
      <c r="I127" s="237"/>
      <c r="J127" s="233"/>
      <c r="K127" s="233"/>
      <c r="L127" s="238"/>
      <c r="M127" s="239"/>
      <c r="N127" s="240"/>
      <c r="O127" s="240"/>
      <c r="P127" s="240"/>
      <c r="Q127" s="240"/>
      <c r="R127" s="240"/>
      <c r="S127" s="240"/>
      <c r="T127" s="241"/>
      <c r="AT127" s="242" t="s">
        <v>325</v>
      </c>
      <c r="AU127" s="242" t="s">
        <v>79</v>
      </c>
      <c r="AV127" s="13" t="s">
        <v>321</v>
      </c>
      <c r="AW127" s="13" t="s">
        <v>34</v>
      </c>
      <c r="AX127" s="13" t="s">
        <v>77</v>
      </c>
      <c r="AY127" s="242" t="s">
        <v>314</v>
      </c>
    </row>
    <row r="128" spans="2:65" s="1" customFormat="1" ht="14.45" customHeight="1">
      <c r="B128" s="42"/>
      <c r="C128" s="206" t="s">
        <v>355</v>
      </c>
      <c r="D128" s="206" t="s">
        <v>316</v>
      </c>
      <c r="E128" s="207" t="s">
        <v>356</v>
      </c>
      <c r="F128" s="208" t="s">
        <v>357</v>
      </c>
      <c r="G128" s="209" t="s">
        <v>349</v>
      </c>
      <c r="H128" s="210">
        <v>449.327</v>
      </c>
      <c r="I128" s="211"/>
      <c r="J128" s="212">
        <f>ROUND(I128*H128,2)</f>
        <v>0</v>
      </c>
      <c r="K128" s="208" t="s">
        <v>320</v>
      </c>
      <c r="L128" s="62"/>
      <c r="M128" s="213" t="s">
        <v>21</v>
      </c>
      <c r="N128" s="214" t="s">
        <v>41</v>
      </c>
      <c r="O128" s="43"/>
      <c r="P128" s="215">
        <f>O128*H128</f>
        <v>0</v>
      </c>
      <c r="Q128" s="215">
        <v>0</v>
      </c>
      <c r="R128" s="215">
        <f>Q128*H128</f>
        <v>0</v>
      </c>
      <c r="S128" s="215">
        <v>0</v>
      </c>
      <c r="T128" s="216">
        <f>S128*H128</f>
        <v>0</v>
      </c>
      <c r="AR128" s="25" t="s">
        <v>321</v>
      </c>
      <c r="AT128" s="25" t="s">
        <v>316</v>
      </c>
      <c r="AU128" s="25" t="s">
        <v>79</v>
      </c>
      <c r="AY128" s="25" t="s">
        <v>314</v>
      </c>
      <c r="BE128" s="217">
        <f>IF(N128="základní",J128,0)</f>
        <v>0</v>
      </c>
      <c r="BF128" s="217">
        <f>IF(N128="snížená",J128,0)</f>
        <v>0</v>
      </c>
      <c r="BG128" s="217">
        <f>IF(N128="zákl. přenesená",J128,0)</f>
        <v>0</v>
      </c>
      <c r="BH128" s="217">
        <f>IF(N128="sníž. přenesená",J128,0)</f>
        <v>0</v>
      </c>
      <c r="BI128" s="217">
        <f>IF(N128="nulová",J128,0)</f>
        <v>0</v>
      </c>
      <c r="BJ128" s="25" t="s">
        <v>77</v>
      </c>
      <c r="BK128" s="217">
        <f>ROUND(I128*H128,2)</f>
        <v>0</v>
      </c>
      <c r="BL128" s="25" t="s">
        <v>321</v>
      </c>
      <c r="BM128" s="25" t="s">
        <v>358</v>
      </c>
    </row>
    <row r="129" spans="2:47" s="1" customFormat="1" ht="27">
      <c r="B129" s="42"/>
      <c r="C129" s="64"/>
      <c r="D129" s="218" t="s">
        <v>323</v>
      </c>
      <c r="E129" s="64"/>
      <c r="F129" s="219" t="s">
        <v>359</v>
      </c>
      <c r="G129" s="64"/>
      <c r="H129" s="64"/>
      <c r="I129" s="175"/>
      <c r="J129" s="64"/>
      <c r="K129" s="64"/>
      <c r="L129" s="62"/>
      <c r="M129" s="220"/>
      <c r="N129" s="43"/>
      <c r="O129" s="43"/>
      <c r="P129" s="43"/>
      <c r="Q129" s="43"/>
      <c r="R129" s="43"/>
      <c r="S129" s="43"/>
      <c r="T129" s="79"/>
      <c r="AT129" s="25" t="s">
        <v>323</v>
      </c>
      <c r="AU129" s="25" t="s">
        <v>79</v>
      </c>
    </row>
    <row r="130" spans="2:51" s="12" customFormat="1" ht="13.5">
      <c r="B130" s="221"/>
      <c r="C130" s="222"/>
      <c r="D130" s="218" t="s">
        <v>325</v>
      </c>
      <c r="E130" s="223" t="s">
        <v>21</v>
      </c>
      <c r="F130" s="224" t="s">
        <v>192</v>
      </c>
      <c r="G130" s="222"/>
      <c r="H130" s="225">
        <v>449.327</v>
      </c>
      <c r="I130" s="226"/>
      <c r="J130" s="222"/>
      <c r="K130" s="222"/>
      <c r="L130" s="227"/>
      <c r="M130" s="228"/>
      <c r="N130" s="229"/>
      <c r="O130" s="229"/>
      <c r="P130" s="229"/>
      <c r="Q130" s="229"/>
      <c r="R130" s="229"/>
      <c r="S130" s="229"/>
      <c r="T130" s="230"/>
      <c r="AT130" s="231" t="s">
        <v>325</v>
      </c>
      <c r="AU130" s="231" t="s">
        <v>79</v>
      </c>
      <c r="AV130" s="12" t="s">
        <v>79</v>
      </c>
      <c r="AW130" s="12" t="s">
        <v>34</v>
      </c>
      <c r="AX130" s="12" t="s">
        <v>77</v>
      </c>
      <c r="AY130" s="231" t="s">
        <v>314</v>
      </c>
    </row>
    <row r="131" spans="2:65" s="1" customFormat="1" ht="23.1" customHeight="1">
      <c r="B131" s="42"/>
      <c r="C131" s="206" t="s">
        <v>360</v>
      </c>
      <c r="D131" s="206" t="s">
        <v>316</v>
      </c>
      <c r="E131" s="207" t="s">
        <v>361</v>
      </c>
      <c r="F131" s="208" t="s">
        <v>362</v>
      </c>
      <c r="G131" s="209" t="s">
        <v>349</v>
      </c>
      <c r="H131" s="210">
        <v>449.327</v>
      </c>
      <c r="I131" s="211"/>
      <c r="J131" s="212">
        <f>ROUND(I131*H131,2)</f>
        <v>0</v>
      </c>
      <c r="K131" s="208" t="s">
        <v>320</v>
      </c>
      <c r="L131" s="62"/>
      <c r="M131" s="213" t="s">
        <v>21</v>
      </c>
      <c r="N131" s="214" t="s">
        <v>41</v>
      </c>
      <c r="O131" s="43"/>
      <c r="P131" s="215">
        <f>O131*H131</f>
        <v>0</v>
      </c>
      <c r="Q131" s="215">
        <v>0.00079</v>
      </c>
      <c r="R131" s="215">
        <f>Q131*H131</f>
        <v>0.35496833</v>
      </c>
      <c r="S131" s="215">
        <v>0</v>
      </c>
      <c r="T131" s="216">
        <f>S131*H131</f>
        <v>0</v>
      </c>
      <c r="AR131" s="25" t="s">
        <v>321</v>
      </c>
      <c r="AT131" s="25" t="s">
        <v>316</v>
      </c>
      <c r="AU131" s="25" t="s">
        <v>79</v>
      </c>
      <c r="AY131" s="25" t="s">
        <v>314</v>
      </c>
      <c r="BE131" s="217">
        <f>IF(N131="základní",J131,0)</f>
        <v>0</v>
      </c>
      <c r="BF131" s="217">
        <f>IF(N131="snížená",J131,0)</f>
        <v>0</v>
      </c>
      <c r="BG131" s="217">
        <f>IF(N131="zákl. přenesená",J131,0)</f>
        <v>0</v>
      </c>
      <c r="BH131" s="217">
        <f>IF(N131="sníž. přenesená",J131,0)</f>
        <v>0</v>
      </c>
      <c r="BI131" s="217">
        <f>IF(N131="nulová",J131,0)</f>
        <v>0</v>
      </c>
      <c r="BJ131" s="25" t="s">
        <v>77</v>
      </c>
      <c r="BK131" s="217">
        <f>ROUND(I131*H131,2)</f>
        <v>0</v>
      </c>
      <c r="BL131" s="25" t="s">
        <v>321</v>
      </c>
      <c r="BM131" s="25" t="s">
        <v>363</v>
      </c>
    </row>
    <row r="132" spans="2:47" s="1" customFormat="1" ht="27">
      <c r="B132" s="42"/>
      <c r="C132" s="64"/>
      <c r="D132" s="218" t="s">
        <v>323</v>
      </c>
      <c r="E132" s="64"/>
      <c r="F132" s="219" t="s">
        <v>364</v>
      </c>
      <c r="G132" s="64"/>
      <c r="H132" s="64"/>
      <c r="I132" s="175"/>
      <c r="J132" s="64"/>
      <c r="K132" s="64"/>
      <c r="L132" s="62"/>
      <c r="M132" s="220"/>
      <c r="N132" s="43"/>
      <c r="O132" s="43"/>
      <c r="P132" s="43"/>
      <c r="Q132" s="43"/>
      <c r="R132" s="43"/>
      <c r="S132" s="43"/>
      <c r="T132" s="79"/>
      <c r="AT132" s="25" t="s">
        <v>323</v>
      </c>
      <c r="AU132" s="25" t="s">
        <v>79</v>
      </c>
    </row>
    <row r="133" spans="2:51" s="12" customFormat="1" ht="13.5">
      <c r="B133" s="221"/>
      <c r="C133" s="222"/>
      <c r="D133" s="218" t="s">
        <v>325</v>
      </c>
      <c r="E133" s="223" t="s">
        <v>21</v>
      </c>
      <c r="F133" s="224" t="s">
        <v>192</v>
      </c>
      <c r="G133" s="222"/>
      <c r="H133" s="225">
        <v>449.327</v>
      </c>
      <c r="I133" s="226"/>
      <c r="J133" s="222"/>
      <c r="K133" s="222"/>
      <c r="L133" s="227"/>
      <c r="M133" s="228"/>
      <c r="N133" s="229"/>
      <c r="O133" s="229"/>
      <c r="P133" s="229"/>
      <c r="Q133" s="229"/>
      <c r="R133" s="229"/>
      <c r="S133" s="229"/>
      <c r="T133" s="230"/>
      <c r="AT133" s="231" t="s">
        <v>325</v>
      </c>
      <c r="AU133" s="231" t="s">
        <v>79</v>
      </c>
      <c r="AV133" s="12" t="s">
        <v>79</v>
      </c>
      <c r="AW133" s="12" t="s">
        <v>34</v>
      </c>
      <c r="AX133" s="12" t="s">
        <v>77</v>
      </c>
      <c r="AY133" s="231" t="s">
        <v>314</v>
      </c>
    </row>
    <row r="134" spans="2:65" s="1" customFormat="1" ht="23.1" customHeight="1">
      <c r="B134" s="42"/>
      <c r="C134" s="206" t="s">
        <v>365</v>
      </c>
      <c r="D134" s="206" t="s">
        <v>316</v>
      </c>
      <c r="E134" s="207" t="s">
        <v>366</v>
      </c>
      <c r="F134" s="208" t="s">
        <v>367</v>
      </c>
      <c r="G134" s="209" t="s">
        <v>349</v>
      </c>
      <c r="H134" s="210">
        <v>449.327</v>
      </c>
      <c r="I134" s="211"/>
      <c r="J134" s="212">
        <f>ROUND(I134*H134,2)</f>
        <v>0</v>
      </c>
      <c r="K134" s="208" t="s">
        <v>320</v>
      </c>
      <c r="L134" s="62"/>
      <c r="M134" s="213" t="s">
        <v>21</v>
      </c>
      <c r="N134" s="214" t="s">
        <v>41</v>
      </c>
      <c r="O134" s="43"/>
      <c r="P134" s="215">
        <f>O134*H134</f>
        <v>0</v>
      </c>
      <c r="Q134" s="215">
        <v>0</v>
      </c>
      <c r="R134" s="215">
        <f>Q134*H134</f>
        <v>0</v>
      </c>
      <c r="S134" s="215">
        <v>0</v>
      </c>
      <c r="T134" s="216">
        <f>S134*H134</f>
        <v>0</v>
      </c>
      <c r="AR134" s="25" t="s">
        <v>321</v>
      </c>
      <c r="AT134" s="25" t="s">
        <v>316</v>
      </c>
      <c r="AU134" s="25" t="s">
        <v>79</v>
      </c>
      <c r="AY134" s="25" t="s">
        <v>314</v>
      </c>
      <c r="BE134" s="217">
        <f>IF(N134="základní",J134,0)</f>
        <v>0</v>
      </c>
      <c r="BF134" s="217">
        <f>IF(N134="snížená",J134,0)</f>
        <v>0</v>
      </c>
      <c r="BG134" s="217">
        <f>IF(N134="zákl. přenesená",J134,0)</f>
        <v>0</v>
      </c>
      <c r="BH134" s="217">
        <f>IF(N134="sníž. přenesená",J134,0)</f>
        <v>0</v>
      </c>
      <c r="BI134" s="217">
        <f>IF(N134="nulová",J134,0)</f>
        <v>0</v>
      </c>
      <c r="BJ134" s="25" t="s">
        <v>77</v>
      </c>
      <c r="BK134" s="217">
        <f>ROUND(I134*H134,2)</f>
        <v>0</v>
      </c>
      <c r="BL134" s="25" t="s">
        <v>321</v>
      </c>
      <c r="BM134" s="25" t="s">
        <v>368</v>
      </c>
    </row>
    <row r="135" spans="2:47" s="1" customFormat="1" ht="27">
      <c r="B135" s="42"/>
      <c r="C135" s="64"/>
      <c r="D135" s="218" t="s">
        <v>323</v>
      </c>
      <c r="E135" s="64"/>
      <c r="F135" s="219" t="s">
        <v>369</v>
      </c>
      <c r="G135" s="64"/>
      <c r="H135" s="64"/>
      <c r="I135" s="175"/>
      <c r="J135" s="64"/>
      <c r="K135" s="64"/>
      <c r="L135" s="62"/>
      <c r="M135" s="220"/>
      <c r="N135" s="43"/>
      <c r="O135" s="43"/>
      <c r="P135" s="43"/>
      <c r="Q135" s="43"/>
      <c r="R135" s="43"/>
      <c r="S135" s="43"/>
      <c r="T135" s="79"/>
      <c r="AT135" s="25" t="s">
        <v>323</v>
      </c>
      <c r="AU135" s="25" t="s">
        <v>79</v>
      </c>
    </row>
    <row r="136" spans="2:51" s="12" customFormat="1" ht="13.5">
      <c r="B136" s="221"/>
      <c r="C136" s="222"/>
      <c r="D136" s="218" t="s">
        <v>325</v>
      </c>
      <c r="E136" s="223" t="s">
        <v>21</v>
      </c>
      <c r="F136" s="224" t="s">
        <v>192</v>
      </c>
      <c r="G136" s="222"/>
      <c r="H136" s="225">
        <v>449.327</v>
      </c>
      <c r="I136" s="226"/>
      <c r="J136" s="222"/>
      <c r="K136" s="222"/>
      <c r="L136" s="227"/>
      <c r="M136" s="228"/>
      <c r="N136" s="229"/>
      <c r="O136" s="229"/>
      <c r="P136" s="229"/>
      <c r="Q136" s="229"/>
      <c r="R136" s="229"/>
      <c r="S136" s="229"/>
      <c r="T136" s="230"/>
      <c r="AT136" s="231" t="s">
        <v>325</v>
      </c>
      <c r="AU136" s="231" t="s">
        <v>79</v>
      </c>
      <c r="AV136" s="12" t="s">
        <v>79</v>
      </c>
      <c r="AW136" s="12" t="s">
        <v>34</v>
      </c>
      <c r="AX136" s="12" t="s">
        <v>77</v>
      </c>
      <c r="AY136" s="231" t="s">
        <v>314</v>
      </c>
    </row>
    <row r="137" spans="2:65" s="1" customFormat="1" ht="23.1" customHeight="1">
      <c r="B137" s="42"/>
      <c r="C137" s="206" t="s">
        <v>370</v>
      </c>
      <c r="D137" s="206" t="s">
        <v>316</v>
      </c>
      <c r="E137" s="207" t="s">
        <v>371</v>
      </c>
      <c r="F137" s="208" t="s">
        <v>372</v>
      </c>
      <c r="G137" s="209" t="s">
        <v>335</v>
      </c>
      <c r="H137" s="210">
        <v>990.822</v>
      </c>
      <c r="I137" s="211"/>
      <c r="J137" s="212">
        <f>ROUND(I137*H137,2)</f>
        <v>0</v>
      </c>
      <c r="K137" s="208" t="s">
        <v>320</v>
      </c>
      <c r="L137" s="62"/>
      <c r="M137" s="213" t="s">
        <v>21</v>
      </c>
      <c r="N137" s="214" t="s">
        <v>41</v>
      </c>
      <c r="O137" s="43"/>
      <c r="P137" s="215">
        <f>O137*H137</f>
        <v>0</v>
      </c>
      <c r="Q137" s="215">
        <v>0</v>
      </c>
      <c r="R137" s="215">
        <f>Q137*H137</f>
        <v>0</v>
      </c>
      <c r="S137" s="215">
        <v>0</v>
      </c>
      <c r="T137" s="216">
        <f>S137*H137</f>
        <v>0</v>
      </c>
      <c r="AR137" s="25" t="s">
        <v>321</v>
      </c>
      <c r="AT137" s="25" t="s">
        <v>316</v>
      </c>
      <c r="AU137" s="25" t="s">
        <v>79</v>
      </c>
      <c r="AY137" s="25" t="s">
        <v>314</v>
      </c>
      <c r="BE137" s="217">
        <f>IF(N137="základní",J137,0)</f>
        <v>0</v>
      </c>
      <c r="BF137" s="217">
        <f>IF(N137="snížená",J137,0)</f>
        <v>0</v>
      </c>
      <c r="BG137" s="217">
        <f>IF(N137="zákl. přenesená",J137,0)</f>
        <v>0</v>
      </c>
      <c r="BH137" s="217">
        <f>IF(N137="sníž. přenesená",J137,0)</f>
        <v>0</v>
      </c>
      <c r="BI137" s="217">
        <f>IF(N137="nulová",J137,0)</f>
        <v>0</v>
      </c>
      <c r="BJ137" s="25" t="s">
        <v>77</v>
      </c>
      <c r="BK137" s="217">
        <f>ROUND(I137*H137,2)</f>
        <v>0</v>
      </c>
      <c r="BL137" s="25" t="s">
        <v>321</v>
      </c>
      <c r="BM137" s="25" t="s">
        <v>373</v>
      </c>
    </row>
    <row r="138" spans="2:47" s="1" customFormat="1" ht="40.5">
      <c r="B138" s="42"/>
      <c r="C138" s="64"/>
      <c r="D138" s="218" t="s">
        <v>323</v>
      </c>
      <c r="E138" s="64"/>
      <c r="F138" s="219" t="s">
        <v>374</v>
      </c>
      <c r="G138" s="64"/>
      <c r="H138" s="64"/>
      <c r="I138" s="175"/>
      <c r="J138" s="64"/>
      <c r="K138" s="64"/>
      <c r="L138" s="62"/>
      <c r="M138" s="220"/>
      <c r="N138" s="43"/>
      <c r="O138" s="43"/>
      <c r="P138" s="43"/>
      <c r="Q138" s="43"/>
      <c r="R138" s="43"/>
      <c r="S138" s="43"/>
      <c r="T138" s="79"/>
      <c r="AT138" s="25" t="s">
        <v>323</v>
      </c>
      <c r="AU138" s="25" t="s">
        <v>79</v>
      </c>
    </row>
    <row r="139" spans="2:51" s="12" customFormat="1" ht="13.5">
      <c r="B139" s="221"/>
      <c r="C139" s="222"/>
      <c r="D139" s="218" t="s">
        <v>325</v>
      </c>
      <c r="E139" s="223" t="s">
        <v>21</v>
      </c>
      <c r="F139" s="224" t="s">
        <v>375</v>
      </c>
      <c r="G139" s="222"/>
      <c r="H139" s="225">
        <v>990.822</v>
      </c>
      <c r="I139" s="226"/>
      <c r="J139" s="222"/>
      <c r="K139" s="222"/>
      <c r="L139" s="227"/>
      <c r="M139" s="228"/>
      <c r="N139" s="229"/>
      <c r="O139" s="229"/>
      <c r="P139" s="229"/>
      <c r="Q139" s="229"/>
      <c r="R139" s="229"/>
      <c r="S139" s="229"/>
      <c r="T139" s="230"/>
      <c r="AT139" s="231" t="s">
        <v>325</v>
      </c>
      <c r="AU139" s="231" t="s">
        <v>79</v>
      </c>
      <c r="AV139" s="12" t="s">
        <v>79</v>
      </c>
      <c r="AW139" s="12" t="s">
        <v>34</v>
      </c>
      <c r="AX139" s="12" t="s">
        <v>77</v>
      </c>
      <c r="AY139" s="231" t="s">
        <v>314</v>
      </c>
    </row>
    <row r="140" spans="2:65" s="1" customFormat="1" ht="23.1" customHeight="1">
      <c r="B140" s="42"/>
      <c r="C140" s="206" t="s">
        <v>376</v>
      </c>
      <c r="D140" s="206" t="s">
        <v>316</v>
      </c>
      <c r="E140" s="207" t="s">
        <v>377</v>
      </c>
      <c r="F140" s="208" t="s">
        <v>378</v>
      </c>
      <c r="G140" s="209" t="s">
        <v>335</v>
      </c>
      <c r="H140" s="210">
        <v>2379.412</v>
      </c>
      <c r="I140" s="211"/>
      <c r="J140" s="212">
        <f>ROUND(I140*H140,2)</f>
        <v>0</v>
      </c>
      <c r="K140" s="208" t="s">
        <v>320</v>
      </c>
      <c r="L140" s="62"/>
      <c r="M140" s="213" t="s">
        <v>21</v>
      </c>
      <c r="N140" s="214" t="s">
        <v>41</v>
      </c>
      <c r="O140" s="43"/>
      <c r="P140" s="215">
        <f>O140*H140</f>
        <v>0</v>
      </c>
      <c r="Q140" s="215">
        <v>0</v>
      </c>
      <c r="R140" s="215">
        <f>Q140*H140</f>
        <v>0</v>
      </c>
      <c r="S140" s="215">
        <v>0</v>
      </c>
      <c r="T140" s="216">
        <f>S140*H140</f>
        <v>0</v>
      </c>
      <c r="AR140" s="25" t="s">
        <v>321</v>
      </c>
      <c r="AT140" s="25" t="s">
        <v>316</v>
      </c>
      <c r="AU140" s="25" t="s">
        <v>79</v>
      </c>
      <c r="AY140" s="25" t="s">
        <v>314</v>
      </c>
      <c r="BE140" s="217">
        <f>IF(N140="základní",J140,0)</f>
        <v>0</v>
      </c>
      <c r="BF140" s="217">
        <f>IF(N140="snížená",J140,0)</f>
        <v>0</v>
      </c>
      <c r="BG140" s="217">
        <f>IF(N140="zákl. přenesená",J140,0)</f>
        <v>0</v>
      </c>
      <c r="BH140" s="217">
        <f>IF(N140="sníž. přenesená",J140,0)</f>
        <v>0</v>
      </c>
      <c r="BI140" s="217">
        <f>IF(N140="nulová",J140,0)</f>
        <v>0</v>
      </c>
      <c r="BJ140" s="25" t="s">
        <v>77</v>
      </c>
      <c r="BK140" s="217">
        <f>ROUND(I140*H140,2)</f>
        <v>0</v>
      </c>
      <c r="BL140" s="25" t="s">
        <v>321</v>
      </c>
      <c r="BM140" s="25" t="s">
        <v>379</v>
      </c>
    </row>
    <row r="141" spans="2:47" s="1" customFormat="1" ht="40.5">
      <c r="B141" s="42"/>
      <c r="C141" s="64"/>
      <c r="D141" s="218" t="s">
        <v>323</v>
      </c>
      <c r="E141" s="64"/>
      <c r="F141" s="219" t="s">
        <v>380</v>
      </c>
      <c r="G141" s="64"/>
      <c r="H141" s="64"/>
      <c r="I141" s="175"/>
      <c r="J141" s="64"/>
      <c r="K141" s="64"/>
      <c r="L141" s="62"/>
      <c r="M141" s="220"/>
      <c r="N141" s="43"/>
      <c r="O141" s="43"/>
      <c r="P141" s="43"/>
      <c r="Q141" s="43"/>
      <c r="R141" s="43"/>
      <c r="S141" s="43"/>
      <c r="T141" s="79"/>
      <c r="AT141" s="25" t="s">
        <v>323</v>
      </c>
      <c r="AU141" s="25" t="s">
        <v>79</v>
      </c>
    </row>
    <row r="142" spans="2:51" s="12" customFormat="1" ht="13.5">
      <c r="B142" s="221"/>
      <c r="C142" s="222"/>
      <c r="D142" s="218" t="s">
        <v>325</v>
      </c>
      <c r="E142" s="223" t="s">
        <v>189</v>
      </c>
      <c r="F142" s="224" t="s">
        <v>381</v>
      </c>
      <c r="G142" s="222"/>
      <c r="H142" s="225">
        <v>2379.412</v>
      </c>
      <c r="I142" s="226"/>
      <c r="J142" s="222"/>
      <c r="K142" s="222"/>
      <c r="L142" s="227"/>
      <c r="M142" s="228"/>
      <c r="N142" s="229"/>
      <c r="O142" s="229"/>
      <c r="P142" s="229"/>
      <c r="Q142" s="229"/>
      <c r="R142" s="229"/>
      <c r="S142" s="229"/>
      <c r="T142" s="230"/>
      <c r="AT142" s="231" t="s">
        <v>325</v>
      </c>
      <c r="AU142" s="231" t="s">
        <v>79</v>
      </c>
      <c r="AV142" s="12" t="s">
        <v>79</v>
      </c>
      <c r="AW142" s="12" t="s">
        <v>34</v>
      </c>
      <c r="AX142" s="12" t="s">
        <v>77</v>
      </c>
      <c r="AY142" s="231" t="s">
        <v>314</v>
      </c>
    </row>
    <row r="143" spans="2:65" s="1" customFormat="1" ht="23.1" customHeight="1">
      <c r="B143" s="42"/>
      <c r="C143" s="206" t="s">
        <v>382</v>
      </c>
      <c r="D143" s="206" t="s">
        <v>316</v>
      </c>
      <c r="E143" s="207" t="s">
        <v>383</v>
      </c>
      <c r="F143" s="208" t="s">
        <v>384</v>
      </c>
      <c r="G143" s="209" t="s">
        <v>335</v>
      </c>
      <c r="H143" s="210">
        <v>495.411</v>
      </c>
      <c r="I143" s="211"/>
      <c r="J143" s="212">
        <f>ROUND(I143*H143,2)</f>
        <v>0</v>
      </c>
      <c r="K143" s="208" t="s">
        <v>320</v>
      </c>
      <c r="L143" s="62"/>
      <c r="M143" s="213" t="s">
        <v>21</v>
      </c>
      <c r="N143" s="214" t="s">
        <v>41</v>
      </c>
      <c r="O143" s="43"/>
      <c r="P143" s="215">
        <f>O143*H143</f>
        <v>0</v>
      </c>
      <c r="Q143" s="215">
        <v>0</v>
      </c>
      <c r="R143" s="215">
        <f>Q143*H143</f>
        <v>0</v>
      </c>
      <c r="S143" s="215">
        <v>0</v>
      </c>
      <c r="T143" s="216">
        <f>S143*H143</f>
        <v>0</v>
      </c>
      <c r="AR143" s="25" t="s">
        <v>321</v>
      </c>
      <c r="AT143" s="25" t="s">
        <v>316</v>
      </c>
      <c r="AU143" s="25" t="s">
        <v>79</v>
      </c>
      <c r="AY143" s="25" t="s">
        <v>314</v>
      </c>
      <c r="BE143" s="217">
        <f>IF(N143="základní",J143,0)</f>
        <v>0</v>
      </c>
      <c r="BF143" s="217">
        <f>IF(N143="snížená",J143,0)</f>
        <v>0</v>
      </c>
      <c r="BG143" s="217">
        <f>IF(N143="zákl. přenesená",J143,0)</f>
        <v>0</v>
      </c>
      <c r="BH143" s="217">
        <f>IF(N143="sníž. přenesená",J143,0)</f>
        <v>0</v>
      </c>
      <c r="BI143" s="217">
        <f>IF(N143="nulová",J143,0)</f>
        <v>0</v>
      </c>
      <c r="BJ143" s="25" t="s">
        <v>77</v>
      </c>
      <c r="BK143" s="217">
        <f>ROUND(I143*H143,2)</f>
        <v>0</v>
      </c>
      <c r="BL143" s="25" t="s">
        <v>321</v>
      </c>
      <c r="BM143" s="25" t="s">
        <v>385</v>
      </c>
    </row>
    <row r="144" spans="2:47" s="1" customFormat="1" ht="27">
      <c r="B144" s="42"/>
      <c r="C144" s="64"/>
      <c r="D144" s="218" t="s">
        <v>323</v>
      </c>
      <c r="E144" s="64"/>
      <c r="F144" s="219" t="s">
        <v>386</v>
      </c>
      <c r="G144" s="64"/>
      <c r="H144" s="64"/>
      <c r="I144" s="175"/>
      <c r="J144" s="64"/>
      <c r="K144" s="64"/>
      <c r="L144" s="62"/>
      <c r="M144" s="220"/>
      <c r="N144" s="43"/>
      <c r="O144" s="43"/>
      <c r="P144" s="43"/>
      <c r="Q144" s="43"/>
      <c r="R144" s="43"/>
      <c r="S144" s="43"/>
      <c r="T144" s="79"/>
      <c r="AT144" s="25" t="s">
        <v>323</v>
      </c>
      <c r="AU144" s="25" t="s">
        <v>79</v>
      </c>
    </row>
    <row r="145" spans="2:51" s="12" customFormat="1" ht="13.5">
      <c r="B145" s="221"/>
      <c r="C145" s="222"/>
      <c r="D145" s="218" t="s">
        <v>325</v>
      </c>
      <c r="E145" s="223" t="s">
        <v>21</v>
      </c>
      <c r="F145" s="224" t="s">
        <v>186</v>
      </c>
      <c r="G145" s="222"/>
      <c r="H145" s="225">
        <v>495.411</v>
      </c>
      <c r="I145" s="226"/>
      <c r="J145" s="222"/>
      <c r="K145" s="222"/>
      <c r="L145" s="227"/>
      <c r="M145" s="228"/>
      <c r="N145" s="229"/>
      <c r="O145" s="229"/>
      <c r="P145" s="229"/>
      <c r="Q145" s="229"/>
      <c r="R145" s="229"/>
      <c r="S145" s="229"/>
      <c r="T145" s="230"/>
      <c r="AT145" s="231" t="s">
        <v>325</v>
      </c>
      <c r="AU145" s="231" t="s">
        <v>79</v>
      </c>
      <c r="AV145" s="12" t="s">
        <v>79</v>
      </c>
      <c r="AW145" s="12" t="s">
        <v>34</v>
      </c>
      <c r="AX145" s="12" t="s">
        <v>77</v>
      </c>
      <c r="AY145" s="231" t="s">
        <v>314</v>
      </c>
    </row>
    <row r="146" spans="2:65" s="1" customFormat="1" ht="14.45" customHeight="1">
      <c r="B146" s="42"/>
      <c r="C146" s="206" t="s">
        <v>387</v>
      </c>
      <c r="D146" s="206" t="s">
        <v>316</v>
      </c>
      <c r="E146" s="207" t="s">
        <v>388</v>
      </c>
      <c r="F146" s="208" t="s">
        <v>389</v>
      </c>
      <c r="G146" s="209" t="s">
        <v>335</v>
      </c>
      <c r="H146" s="210">
        <v>2379.412</v>
      </c>
      <c r="I146" s="211"/>
      <c r="J146" s="212">
        <f>ROUND(I146*H146,2)</f>
        <v>0</v>
      </c>
      <c r="K146" s="208" t="s">
        <v>320</v>
      </c>
      <c r="L146" s="62"/>
      <c r="M146" s="213" t="s">
        <v>21</v>
      </c>
      <c r="N146" s="214" t="s">
        <v>41</v>
      </c>
      <c r="O146" s="43"/>
      <c r="P146" s="215">
        <f>O146*H146</f>
        <v>0</v>
      </c>
      <c r="Q146" s="215">
        <v>0</v>
      </c>
      <c r="R146" s="215">
        <f>Q146*H146</f>
        <v>0</v>
      </c>
      <c r="S146" s="215">
        <v>0</v>
      </c>
      <c r="T146" s="216">
        <f>S146*H146</f>
        <v>0</v>
      </c>
      <c r="AR146" s="25" t="s">
        <v>321</v>
      </c>
      <c r="AT146" s="25" t="s">
        <v>316</v>
      </c>
      <c r="AU146" s="25" t="s">
        <v>79</v>
      </c>
      <c r="AY146" s="25" t="s">
        <v>314</v>
      </c>
      <c r="BE146" s="217">
        <f>IF(N146="základní",J146,0)</f>
        <v>0</v>
      </c>
      <c r="BF146" s="217">
        <f>IF(N146="snížená",J146,0)</f>
        <v>0</v>
      </c>
      <c r="BG146" s="217">
        <f>IF(N146="zákl. přenesená",J146,0)</f>
        <v>0</v>
      </c>
      <c r="BH146" s="217">
        <f>IF(N146="sníž. přenesená",J146,0)</f>
        <v>0</v>
      </c>
      <c r="BI146" s="217">
        <f>IF(N146="nulová",J146,0)</f>
        <v>0</v>
      </c>
      <c r="BJ146" s="25" t="s">
        <v>77</v>
      </c>
      <c r="BK146" s="217">
        <f>ROUND(I146*H146,2)</f>
        <v>0</v>
      </c>
      <c r="BL146" s="25" t="s">
        <v>321</v>
      </c>
      <c r="BM146" s="25" t="s">
        <v>390</v>
      </c>
    </row>
    <row r="147" spans="2:47" s="1" customFormat="1" ht="13.5">
      <c r="B147" s="42"/>
      <c r="C147" s="64"/>
      <c r="D147" s="218" t="s">
        <v>323</v>
      </c>
      <c r="E147" s="64"/>
      <c r="F147" s="219" t="s">
        <v>389</v>
      </c>
      <c r="G147" s="64"/>
      <c r="H147" s="64"/>
      <c r="I147" s="175"/>
      <c r="J147" s="64"/>
      <c r="K147" s="64"/>
      <c r="L147" s="62"/>
      <c r="M147" s="220"/>
      <c r="N147" s="43"/>
      <c r="O147" s="43"/>
      <c r="P147" s="43"/>
      <c r="Q147" s="43"/>
      <c r="R147" s="43"/>
      <c r="S147" s="43"/>
      <c r="T147" s="79"/>
      <c r="AT147" s="25" t="s">
        <v>323</v>
      </c>
      <c r="AU147" s="25" t="s">
        <v>79</v>
      </c>
    </row>
    <row r="148" spans="2:51" s="12" customFormat="1" ht="13.5">
      <c r="B148" s="221"/>
      <c r="C148" s="222"/>
      <c r="D148" s="218" t="s">
        <v>325</v>
      </c>
      <c r="E148" s="223" t="s">
        <v>21</v>
      </c>
      <c r="F148" s="224" t="s">
        <v>189</v>
      </c>
      <c r="G148" s="222"/>
      <c r="H148" s="225">
        <v>2379.412</v>
      </c>
      <c r="I148" s="226"/>
      <c r="J148" s="222"/>
      <c r="K148" s="222"/>
      <c r="L148" s="227"/>
      <c r="M148" s="228"/>
      <c r="N148" s="229"/>
      <c r="O148" s="229"/>
      <c r="P148" s="229"/>
      <c r="Q148" s="229"/>
      <c r="R148" s="229"/>
      <c r="S148" s="229"/>
      <c r="T148" s="230"/>
      <c r="AT148" s="231" t="s">
        <v>325</v>
      </c>
      <c r="AU148" s="231" t="s">
        <v>79</v>
      </c>
      <c r="AV148" s="12" t="s">
        <v>79</v>
      </c>
      <c r="AW148" s="12" t="s">
        <v>34</v>
      </c>
      <c r="AX148" s="12" t="s">
        <v>77</v>
      </c>
      <c r="AY148" s="231" t="s">
        <v>314</v>
      </c>
    </row>
    <row r="149" spans="2:65" s="1" customFormat="1" ht="23.1" customHeight="1">
      <c r="B149" s="42"/>
      <c r="C149" s="206" t="s">
        <v>391</v>
      </c>
      <c r="D149" s="206" t="s">
        <v>316</v>
      </c>
      <c r="E149" s="207" t="s">
        <v>392</v>
      </c>
      <c r="F149" s="208" t="s">
        <v>393</v>
      </c>
      <c r="G149" s="209" t="s">
        <v>394</v>
      </c>
      <c r="H149" s="210">
        <v>4282.942</v>
      </c>
      <c r="I149" s="211"/>
      <c r="J149" s="212">
        <f>ROUND(I149*H149,2)</f>
        <v>0</v>
      </c>
      <c r="K149" s="208" t="s">
        <v>320</v>
      </c>
      <c r="L149" s="62"/>
      <c r="M149" s="213" t="s">
        <v>21</v>
      </c>
      <c r="N149" s="214" t="s">
        <v>41</v>
      </c>
      <c r="O149" s="43"/>
      <c r="P149" s="215">
        <f>O149*H149</f>
        <v>0</v>
      </c>
      <c r="Q149" s="215">
        <v>0</v>
      </c>
      <c r="R149" s="215">
        <f>Q149*H149</f>
        <v>0</v>
      </c>
      <c r="S149" s="215">
        <v>0</v>
      </c>
      <c r="T149" s="216">
        <f>S149*H149</f>
        <v>0</v>
      </c>
      <c r="AR149" s="25" t="s">
        <v>321</v>
      </c>
      <c r="AT149" s="25" t="s">
        <v>316</v>
      </c>
      <c r="AU149" s="25" t="s">
        <v>79</v>
      </c>
      <c r="AY149" s="25" t="s">
        <v>314</v>
      </c>
      <c r="BE149" s="217">
        <f>IF(N149="základní",J149,0)</f>
        <v>0</v>
      </c>
      <c r="BF149" s="217">
        <f>IF(N149="snížená",J149,0)</f>
        <v>0</v>
      </c>
      <c r="BG149" s="217">
        <f>IF(N149="zákl. přenesená",J149,0)</f>
        <v>0</v>
      </c>
      <c r="BH149" s="217">
        <f>IF(N149="sníž. přenesená",J149,0)</f>
        <v>0</v>
      </c>
      <c r="BI149" s="217">
        <f>IF(N149="nulová",J149,0)</f>
        <v>0</v>
      </c>
      <c r="BJ149" s="25" t="s">
        <v>77</v>
      </c>
      <c r="BK149" s="217">
        <f>ROUND(I149*H149,2)</f>
        <v>0</v>
      </c>
      <c r="BL149" s="25" t="s">
        <v>321</v>
      </c>
      <c r="BM149" s="25" t="s">
        <v>395</v>
      </c>
    </row>
    <row r="150" spans="2:47" s="1" customFormat="1" ht="13.5">
      <c r="B150" s="42"/>
      <c r="C150" s="64"/>
      <c r="D150" s="218" t="s">
        <v>323</v>
      </c>
      <c r="E150" s="64"/>
      <c r="F150" s="219" t="s">
        <v>396</v>
      </c>
      <c r="G150" s="64"/>
      <c r="H150" s="64"/>
      <c r="I150" s="175"/>
      <c r="J150" s="64"/>
      <c r="K150" s="64"/>
      <c r="L150" s="62"/>
      <c r="M150" s="220"/>
      <c r="N150" s="43"/>
      <c r="O150" s="43"/>
      <c r="P150" s="43"/>
      <c r="Q150" s="43"/>
      <c r="R150" s="43"/>
      <c r="S150" s="43"/>
      <c r="T150" s="79"/>
      <c r="AT150" s="25" t="s">
        <v>323</v>
      </c>
      <c r="AU150" s="25" t="s">
        <v>79</v>
      </c>
    </row>
    <row r="151" spans="2:51" s="12" customFormat="1" ht="13.5">
      <c r="B151" s="221"/>
      <c r="C151" s="222"/>
      <c r="D151" s="218" t="s">
        <v>325</v>
      </c>
      <c r="E151" s="223" t="s">
        <v>21</v>
      </c>
      <c r="F151" s="224" t="s">
        <v>397</v>
      </c>
      <c r="G151" s="222"/>
      <c r="H151" s="225">
        <v>4282.942</v>
      </c>
      <c r="I151" s="226"/>
      <c r="J151" s="222"/>
      <c r="K151" s="222"/>
      <c r="L151" s="227"/>
      <c r="M151" s="228"/>
      <c r="N151" s="229"/>
      <c r="O151" s="229"/>
      <c r="P151" s="229"/>
      <c r="Q151" s="229"/>
      <c r="R151" s="229"/>
      <c r="S151" s="229"/>
      <c r="T151" s="230"/>
      <c r="AT151" s="231" t="s">
        <v>325</v>
      </c>
      <c r="AU151" s="231" t="s">
        <v>79</v>
      </c>
      <c r="AV151" s="12" t="s">
        <v>79</v>
      </c>
      <c r="AW151" s="12" t="s">
        <v>34</v>
      </c>
      <c r="AX151" s="12" t="s">
        <v>77</v>
      </c>
      <c r="AY151" s="231" t="s">
        <v>314</v>
      </c>
    </row>
    <row r="152" spans="2:65" s="1" customFormat="1" ht="23.1" customHeight="1">
      <c r="B152" s="42"/>
      <c r="C152" s="206" t="s">
        <v>398</v>
      </c>
      <c r="D152" s="206" t="s">
        <v>316</v>
      </c>
      <c r="E152" s="207" t="s">
        <v>399</v>
      </c>
      <c r="F152" s="208" t="s">
        <v>400</v>
      </c>
      <c r="G152" s="209" t="s">
        <v>335</v>
      </c>
      <c r="H152" s="210">
        <v>495.411</v>
      </c>
      <c r="I152" s="211"/>
      <c r="J152" s="212">
        <f>ROUND(I152*H152,2)</f>
        <v>0</v>
      </c>
      <c r="K152" s="208" t="s">
        <v>320</v>
      </c>
      <c r="L152" s="62"/>
      <c r="M152" s="213" t="s">
        <v>21</v>
      </c>
      <c r="N152" s="214" t="s">
        <v>41</v>
      </c>
      <c r="O152" s="43"/>
      <c r="P152" s="215">
        <f>O152*H152</f>
        <v>0</v>
      </c>
      <c r="Q152" s="215">
        <v>0</v>
      </c>
      <c r="R152" s="215">
        <f>Q152*H152</f>
        <v>0</v>
      </c>
      <c r="S152" s="215">
        <v>0</v>
      </c>
      <c r="T152" s="216">
        <f>S152*H152</f>
        <v>0</v>
      </c>
      <c r="AR152" s="25" t="s">
        <v>321</v>
      </c>
      <c r="AT152" s="25" t="s">
        <v>316</v>
      </c>
      <c r="AU152" s="25" t="s">
        <v>79</v>
      </c>
      <c r="AY152" s="25" t="s">
        <v>314</v>
      </c>
      <c r="BE152" s="217">
        <f>IF(N152="základní",J152,0)</f>
        <v>0</v>
      </c>
      <c r="BF152" s="217">
        <f>IF(N152="snížená",J152,0)</f>
        <v>0</v>
      </c>
      <c r="BG152" s="217">
        <f>IF(N152="zákl. přenesená",J152,0)</f>
        <v>0</v>
      </c>
      <c r="BH152" s="217">
        <f>IF(N152="sníž. přenesená",J152,0)</f>
        <v>0</v>
      </c>
      <c r="BI152" s="217">
        <f>IF(N152="nulová",J152,0)</f>
        <v>0</v>
      </c>
      <c r="BJ152" s="25" t="s">
        <v>77</v>
      </c>
      <c r="BK152" s="217">
        <f>ROUND(I152*H152,2)</f>
        <v>0</v>
      </c>
      <c r="BL152" s="25" t="s">
        <v>321</v>
      </c>
      <c r="BM152" s="25" t="s">
        <v>401</v>
      </c>
    </row>
    <row r="153" spans="2:47" s="1" customFormat="1" ht="27">
      <c r="B153" s="42"/>
      <c r="C153" s="64"/>
      <c r="D153" s="218" t="s">
        <v>323</v>
      </c>
      <c r="E153" s="64"/>
      <c r="F153" s="219" t="s">
        <v>402</v>
      </c>
      <c r="G153" s="64"/>
      <c r="H153" s="64"/>
      <c r="I153" s="175"/>
      <c r="J153" s="64"/>
      <c r="K153" s="64"/>
      <c r="L153" s="62"/>
      <c r="M153" s="220"/>
      <c r="N153" s="43"/>
      <c r="O153" s="43"/>
      <c r="P153" s="43"/>
      <c r="Q153" s="43"/>
      <c r="R153" s="43"/>
      <c r="S153" s="43"/>
      <c r="T153" s="79"/>
      <c r="AT153" s="25" t="s">
        <v>323</v>
      </c>
      <c r="AU153" s="25" t="s">
        <v>79</v>
      </c>
    </row>
    <row r="154" spans="2:51" s="12" customFormat="1" ht="13.5">
      <c r="B154" s="221"/>
      <c r="C154" s="222"/>
      <c r="D154" s="218" t="s">
        <v>325</v>
      </c>
      <c r="E154" s="223" t="s">
        <v>21</v>
      </c>
      <c r="F154" s="224" t="s">
        <v>403</v>
      </c>
      <c r="G154" s="222"/>
      <c r="H154" s="225">
        <v>6.335</v>
      </c>
      <c r="I154" s="226"/>
      <c r="J154" s="222"/>
      <c r="K154" s="222"/>
      <c r="L154" s="227"/>
      <c r="M154" s="228"/>
      <c r="N154" s="229"/>
      <c r="O154" s="229"/>
      <c r="P154" s="229"/>
      <c r="Q154" s="229"/>
      <c r="R154" s="229"/>
      <c r="S154" s="229"/>
      <c r="T154" s="230"/>
      <c r="AT154" s="231" t="s">
        <v>325</v>
      </c>
      <c r="AU154" s="231" t="s">
        <v>79</v>
      </c>
      <c r="AV154" s="12" t="s">
        <v>79</v>
      </c>
      <c r="AW154" s="12" t="s">
        <v>34</v>
      </c>
      <c r="AX154" s="12" t="s">
        <v>70</v>
      </c>
      <c r="AY154" s="231" t="s">
        <v>314</v>
      </c>
    </row>
    <row r="155" spans="2:51" s="12" customFormat="1" ht="13.5">
      <c r="B155" s="221"/>
      <c r="C155" s="222"/>
      <c r="D155" s="218" t="s">
        <v>325</v>
      </c>
      <c r="E155" s="223" t="s">
        <v>21</v>
      </c>
      <c r="F155" s="224" t="s">
        <v>404</v>
      </c>
      <c r="G155" s="222"/>
      <c r="H155" s="225">
        <v>302.513</v>
      </c>
      <c r="I155" s="226"/>
      <c r="J155" s="222"/>
      <c r="K155" s="222"/>
      <c r="L155" s="227"/>
      <c r="M155" s="228"/>
      <c r="N155" s="229"/>
      <c r="O155" s="229"/>
      <c r="P155" s="229"/>
      <c r="Q155" s="229"/>
      <c r="R155" s="229"/>
      <c r="S155" s="229"/>
      <c r="T155" s="230"/>
      <c r="AT155" s="231" t="s">
        <v>325</v>
      </c>
      <c r="AU155" s="231" t="s">
        <v>79</v>
      </c>
      <c r="AV155" s="12" t="s">
        <v>79</v>
      </c>
      <c r="AW155" s="12" t="s">
        <v>34</v>
      </c>
      <c r="AX155" s="12" t="s">
        <v>70</v>
      </c>
      <c r="AY155" s="231" t="s">
        <v>314</v>
      </c>
    </row>
    <row r="156" spans="2:51" s="12" customFormat="1" ht="13.5">
      <c r="B156" s="221"/>
      <c r="C156" s="222"/>
      <c r="D156" s="218" t="s">
        <v>325</v>
      </c>
      <c r="E156" s="223" t="s">
        <v>21</v>
      </c>
      <c r="F156" s="224" t="s">
        <v>405</v>
      </c>
      <c r="G156" s="222"/>
      <c r="H156" s="225">
        <v>38.232</v>
      </c>
      <c r="I156" s="226"/>
      <c r="J156" s="222"/>
      <c r="K156" s="222"/>
      <c r="L156" s="227"/>
      <c r="M156" s="228"/>
      <c r="N156" s="229"/>
      <c r="O156" s="229"/>
      <c r="P156" s="229"/>
      <c r="Q156" s="229"/>
      <c r="R156" s="229"/>
      <c r="S156" s="229"/>
      <c r="T156" s="230"/>
      <c r="AT156" s="231" t="s">
        <v>325</v>
      </c>
      <c r="AU156" s="231" t="s">
        <v>79</v>
      </c>
      <c r="AV156" s="12" t="s">
        <v>79</v>
      </c>
      <c r="AW156" s="12" t="s">
        <v>34</v>
      </c>
      <c r="AX156" s="12" t="s">
        <v>70</v>
      </c>
      <c r="AY156" s="231" t="s">
        <v>314</v>
      </c>
    </row>
    <row r="157" spans="2:51" s="12" customFormat="1" ht="13.5">
      <c r="B157" s="221"/>
      <c r="C157" s="222"/>
      <c r="D157" s="218" t="s">
        <v>325</v>
      </c>
      <c r="E157" s="223" t="s">
        <v>21</v>
      </c>
      <c r="F157" s="224" t="s">
        <v>406</v>
      </c>
      <c r="G157" s="222"/>
      <c r="H157" s="225">
        <v>45.05</v>
      </c>
      <c r="I157" s="226"/>
      <c r="J157" s="222"/>
      <c r="K157" s="222"/>
      <c r="L157" s="227"/>
      <c r="M157" s="228"/>
      <c r="N157" s="229"/>
      <c r="O157" s="229"/>
      <c r="P157" s="229"/>
      <c r="Q157" s="229"/>
      <c r="R157" s="229"/>
      <c r="S157" s="229"/>
      <c r="T157" s="230"/>
      <c r="AT157" s="231" t="s">
        <v>325</v>
      </c>
      <c r="AU157" s="231" t="s">
        <v>79</v>
      </c>
      <c r="AV157" s="12" t="s">
        <v>79</v>
      </c>
      <c r="AW157" s="12" t="s">
        <v>34</v>
      </c>
      <c r="AX157" s="12" t="s">
        <v>70</v>
      </c>
      <c r="AY157" s="231" t="s">
        <v>314</v>
      </c>
    </row>
    <row r="158" spans="2:51" s="12" customFormat="1" ht="13.5">
      <c r="B158" s="221"/>
      <c r="C158" s="222"/>
      <c r="D158" s="218" t="s">
        <v>325</v>
      </c>
      <c r="E158" s="223" t="s">
        <v>21</v>
      </c>
      <c r="F158" s="224" t="s">
        <v>406</v>
      </c>
      <c r="G158" s="222"/>
      <c r="H158" s="225">
        <v>45.05</v>
      </c>
      <c r="I158" s="226"/>
      <c r="J158" s="222"/>
      <c r="K158" s="222"/>
      <c r="L158" s="227"/>
      <c r="M158" s="228"/>
      <c r="N158" s="229"/>
      <c r="O158" s="229"/>
      <c r="P158" s="229"/>
      <c r="Q158" s="229"/>
      <c r="R158" s="229"/>
      <c r="S158" s="229"/>
      <c r="T158" s="230"/>
      <c r="AT158" s="231" t="s">
        <v>325</v>
      </c>
      <c r="AU158" s="231" t="s">
        <v>79</v>
      </c>
      <c r="AV158" s="12" t="s">
        <v>79</v>
      </c>
      <c r="AW158" s="12" t="s">
        <v>34</v>
      </c>
      <c r="AX158" s="12" t="s">
        <v>70</v>
      </c>
      <c r="AY158" s="231" t="s">
        <v>314</v>
      </c>
    </row>
    <row r="159" spans="2:51" s="12" customFormat="1" ht="13.5">
      <c r="B159" s="221"/>
      <c r="C159" s="222"/>
      <c r="D159" s="218" t="s">
        <v>325</v>
      </c>
      <c r="E159" s="223" t="s">
        <v>21</v>
      </c>
      <c r="F159" s="224" t="s">
        <v>407</v>
      </c>
      <c r="G159" s="222"/>
      <c r="H159" s="225">
        <v>58.231</v>
      </c>
      <c r="I159" s="226"/>
      <c r="J159" s="222"/>
      <c r="K159" s="222"/>
      <c r="L159" s="227"/>
      <c r="M159" s="228"/>
      <c r="N159" s="229"/>
      <c r="O159" s="229"/>
      <c r="P159" s="229"/>
      <c r="Q159" s="229"/>
      <c r="R159" s="229"/>
      <c r="S159" s="229"/>
      <c r="T159" s="230"/>
      <c r="AT159" s="231" t="s">
        <v>325</v>
      </c>
      <c r="AU159" s="231" t="s">
        <v>79</v>
      </c>
      <c r="AV159" s="12" t="s">
        <v>79</v>
      </c>
      <c r="AW159" s="12" t="s">
        <v>34</v>
      </c>
      <c r="AX159" s="12" t="s">
        <v>70</v>
      </c>
      <c r="AY159" s="231" t="s">
        <v>314</v>
      </c>
    </row>
    <row r="160" spans="2:51" s="13" customFormat="1" ht="13.5">
      <c r="B160" s="232"/>
      <c r="C160" s="233"/>
      <c r="D160" s="218" t="s">
        <v>325</v>
      </c>
      <c r="E160" s="234" t="s">
        <v>186</v>
      </c>
      <c r="F160" s="235" t="s">
        <v>340</v>
      </c>
      <c r="G160" s="233"/>
      <c r="H160" s="236">
        <v>495.411</v>
      </c>
      <c r="I160" s="237"/>
      <c r="J160" s="233"/>
      <c r="K160" s="233"/>
      <c r="L160" s="238"/>
      <c r="M160" s="239"/>
      <c r="N160" s="240"/>
      <c r="O160" s="240"/>
      <c r="P160" s="240"/>
      <c r="Q160" s="240"/>
      <c r="R160" s="240"/>
      <c r="S160" s="240"/>
      <c r="T160" s="241"/>
      <c r="AT160" s="242" t="s">
        <v>325</v>
      </c>
      <c r="AU160" s="242" t="s">
        <v>79</v>
      </c>
      <c r="AV160" s="13" t="s">
        <v>321</v>
      </c>
      <c r="AW160" s="13" t="s">
        <v>34</v>
      </c>
      <c r="AX160" s="13" t="s">
        <v>77</v>
      </c>
      <c r="AY160" s="242" t="s">
        <v>314</v>
      </c>
    </row>
    <row r="161" spans="2:65" s="1" customFormat="1" ht="14.45" customHeight="1">
      <c r="B161" s="42"/>
      <c r="C161" s="206" t="s">
        <v>10</v>
      </c>
      <c r="D161" s="206" t="s">
        <v>316</v>
      </c>
      <c r="E161" s="207" t="s">
        <v>408</v>
      </c>
      <c r="F161" s="208" t="s">
        <v>409</v>
      </c>
      <c r="G161" s="209" t="s">
        <v>349</v>
      </c>
      <c r="H161" s="210">
        <v>569.816</v>
      </c>
      <c r="I161" s="211"/>
      <c r="J161" s="212">
        <f>ROUND(I161*H161,2)</f>
        <v>0</v>
      </c>
      <c r="K161" s="208" t="s">
        <v>320</v>
      </c>
      <c r="L161" s="62"/>
      <c r="M161" s="213" t="s">
        <v>21</v>
      </c>
      <c r="N161" s="214" t="s">
        <v>41</v>
      </c>
      <c r="O161" s="43"/>
      <c r="P161" s="215">
        <f>O161*H161</f>
        <v>0</v>
      </c>
      <c r="Q161" s="215">
        <v>0</v>
      </c>
      <c r="R161" s="215">
        <f>Q161*H161</f>
        <v>0</v>
      </c>
      <c r="S161" s="215">
        <v>0</v>
      </c>
      <c r="T161" s="216">
        <f>S161*H161</f>
        <v>0</v>
      </c>
      <c r="AR161" s="25" t="s">
        <v>321</v>
      </c>
      <c r="AT161" s="25" t="s">
        <v>316</v>
      </c>
      <c r="AU161" s="25" t="s">
        <v>79</v>
      </c>
      <c r="AY161" s="25" t="s">
        <v>314</v>
      </c>
      <c r="BE161" s="217">
        <f>IF(N161="základní",J161,0)</f>
        <v>0</v>
      </c>
      <c r="BF161" s="217">
        <f>IF(N161="snížená",J161,0)</f>
        <v>0</v>
      </c>
      <c r="BG161" s="217">
        <f>IF(N161="zákl. přenesená",J161,0)</f>
        <v>0</v>
      </c>
      <c r="BH161" s="217">
        <f>IF(N161="sníž. přenesená",J161,0)</f>
        <v>0</v>
      </c>
      <c r="BI161" s="217">
        <f>IF(N161="nulová",J161,0)</f>
        <v>0</v>
      </c>
      <c r="BJ161" s="25" t="s">
        <v>77</v>
      </c>
      <c r="BK161" s="217">
        <f>ROUND(I161*H161,2)</f>
        <v>0</v>
      </c>
      <c r="BL161" s="25" t="s">
        <v>321</v>
      </c>
      <c r="BM161" s="25" t="s">
        <v>410</v>
      </c>
    </row>
    <row r="162" spans="2:47" s="1" customFormat="1" ht="27">
      <c r="B162" s="42"/>
      <c r="C162" s="64"/>
      <c r="D162" s="218" t="s">
        <v>323</v>
      </c>
      <c r="E162" s="64"/>
      <c r="F162" s="219" t="s">
        <v>411</v>
      </c>
      <c r="G162" s="64"/>
      <c r="H162" s="64"/>
      <c r="I162" s="175"/>
      <c r="J162" s="64"/>
      <c r="K162" s="64"/>
      <c r="L162" s="62"/>
      <c r="M162" s="220"/>
      <c r="N162" s="43"/>
      <c r="O162" s="43"/>
      <c r="P162" s="43"/>
      <c r="Q162" s="43"/>
      <c r="R162" s="43"/>
      <c r="S162" s="43"/>
      <c r="T162" s="79"/>
      <c r="AT162" s="25" t="s">
        <v>323</v>
      </c>
      <c r="AU162" s="25" t="s">
        <v>79</v>
      </c>
    </row>
    <row r="163" spans="2:51" s="12" customFormat="1" ht="13.5">
      <c r="B163" s="221"/>
      <c r="C163" s="222"/>
      <c r="D163" s="218" t="s">
        <v>325</v>
      </c>
      <c r="E163" s="223" t="s">
        <v>21</v>
      </c>
      <c r="F163" s="224" t="s">
        <v>412</v>
      </c>
      <c r="G163" s="222"/>
      <c r="H163" s="225">
        <v>569.816</v>
      </c>
      <c r="I163" s="226"/>
      <c r="J163" s="222"/>
      <c r="K163" s="222"/>
      <c r="L163" s="227"/>
      <c r="M163" s="228"/>
      <c r="N163" s="229"/>
      <c r="O163" s="229"/>
      <c r="P163" s="229"/>
      <c r="Q163" s="229"/>
      <c r="R163" s="229"/>
      <c r="S163" s="229"/>
      <c r="T163" s="230"/>
      <c r="AT163" s="231" t="s">
        <v>325</v>
      </c>
      <c r="AU163" s="231" t="s">
        <v>79</v>
      </c>
      <c r="AV163" s="12" t="s">
        <v>79</v>
      </c>
      <c r="AW163" s="12" t="s">
        <v>34</v>
      </c>
      <c r="AX163" s="12" t="s">
        <v>77</v>
      </c>
      <c r="AY163" s="231" t="s">
        <v>314</v>
      </c>
    </row>
    <row r="164" spans="2:63" s="11" customFormat="1" ht="29.85" customHeight="1">
      <c r="B164" s="190"/>
      <c r="C164" s="191"/>
      <c r="D164" s="192" t="s">
        <v>69</v>
      </c>
      <c r="E164" s="204" t="s">
        <v>79</v>
      </c>
      <c r="F164" s="204" t="s">
        <v>413</v>
      </c>
      <c r="G164" s="191"/>
      <c r="H164" s="191"/>
      <c r="I164" s="194"/>
      <c r="J164" s="205">
        <f>BK164</f>
        <v>0</v>
      </c>
      <c r="K164" s="191"/>
      <c r="L164" s="196"/>
      <c r="M164" s="197"/>
      <c r="N164" s="198"/>
      <c r="O164" s="198"/>
      <c r="P164" s="199">
        <f>SUM(P165:P195)</f>
        <v>0</v>
      </c>
      <c r="Q164" s="198"/>
      <c r="R164" s="199">
        <f>SUM(R165:R195)</f>
        <v>371.60158084000005</v>
      </c>
      <c r="S164" s="198"/>
      <c r="T164" s="200">
        <f>SUM(T165:T195)</f>
        <v>0</v>
      </c>
      <c r="AR164" s="201" t="s">
        <v>77</v>
      </c>
      <c r="AT164" s="202" t="s">
        <v>69</v>
      </c>
      <c r="AU164" s="202" t="s">
        <v>77</v>
      </c>
      <c r="AY164" s="201" t="s">
        <v>314</v>
      </c>
      <c r="BK164" s="203">
        <f>SUM(BK165:BK195)</f>
        <v>0</v>
      </c>
    </row>
    <row r="165" spans="2:65" s="1" customFormat="1" ht="23.1" customHeight="1">
      <c r="B165" s="42"/>
      <c r="C165" s="206" t="s">
        <v>414</v>
      </c>
      <c r="D165" s="206" t="s">
        <v>316</v>
      </c>
      <c r="E165" s="207" t="s">
        <v>415</v>
      </c>
      <c r="F165" s="208" t="s">
        <v>416</v>
      </c>
      <c r="G165" s="209" t="s">
        <v>335</v>
      </c>
      <c r="H165" s="210">
        <v>15.3</v>
      </c>
      <c r="I165" s="211"/>
      <c r="J165" s="212">
        <f>ROUND(I165*H165,2)</f>
        <v>0</v>
      </c>
      <c r="K165" s="208" t="s">
        <v>320</v>
      </c>
      <c r="L165" s="62"/>
      <c r="M165" s="213" t="s">
        <v>21</v>
      </c>
      <c r="N165" s="214" t="s">
        <v>41</v>
      </c>
      <c r="O165" s="43"/>
      <c r="P165" s="215">
        <f>O165*H165</f>
        <v>0</v>
      </c>
      <c r="Q165" s="215">
        <v>0</v>
      </c>
      <c r="R165" s="215">
        <f>Q165*H165</f>
        <v>0</v>
      </c>
      <c r="S165" s="215">
        <v>0</v>
      </c>
      <c r="T165" s="216">
        <f>S165*H165</f>
        <v>0</v>
      </c>
      <c r="AR165" s="25" t="s">
        <v>321</v>
      </c>
      <c r="AT165" s="25" t="s">
        <v>316</v>
      </c>
      <c r="AU165" s="25" t="s">
        <v>79</v>
      </c>
      <c r="AY165" s="25" t="s">
        <v>314</v>
      </c>
      <c r="BE165" s="217">
        <f>IF(N165="základní",J165,0)</f>
        <v>0</v>
      </c>
      <c r="BF165" s="217">
        <f>IF(N165="snížená",J165,0)</f>
        <v>0</v>
      </c>
      <c r="BG165" s="217">
        <f>IF(N165="zákl. přenesená",J165,0)</f>
        <v>0</v>
      </c>
      <c r="BH165" s="217">
        <f>IF(N165="sníž. přenesená",J165,0)</f>
        <v>0</v>
      </c>
      <c r="BI165" s="217">
        <f>IF(N165="nulová",J165,0)</f>
        <v>0</v>
      </c>
      <c r="BJ165" s="25" t="s">
        <v>77</v>
      </c>
      <c r="BK165" s="217">
        <f>ROUND(I165*H165,2)</f>
        <v>0</v>
      </c>
      <c r="BL165" s="25" t="s">
        <v>321</v>
      </c>
      <c r="BM165" s="25" t="s">
        <v>417</v>
      </c>
    </row>
    <row r="166" spans="2:47" s="1" customFormat="1" ht="27">
      <c r="B166" s="42"/>
      <c r="C166" s="64"/>
      <c r="D166" s="218" t="s">
        <v>323</v>
      </c>
      <c r="E166" s="64"/>
      <c r="F166" s="219" t="s">
        <v>418</v>
      </c>
      <c r="G166" s="64"/>
      <c r="H166" s="64"/>
      <c r="I166" s="175"/>
      <c r="J166" s="64"/>
      <c r="K166" s="64"/>
      <c r="L166" s="62"/>
      <c r="M166" s="220"/>
      <c r="N166" s="43"/>
      <c r="O166" s="43"/>
      <c r="P166" s="43"/>
      <c r="Q166" s="43"/>
      <c r="R166" s="43"/>
      <c r="S166" s="43"/>
      <c r="T166" s="79"/>
      <c r="AT166" s="25" t="s">
        <v>323</v>
      </c>
      <c r="AU166" s="25" t="s">
        <v>79</v>
      </c>
    </row>
    <row r="167" spans="2:51" s="12" customFormat="1" ht="13.5">
      <c r="B167" s="221"/>
      <c r="C167" s="222"/>
      <c r="D167" s="218" t="s">
        <v>325</v>
      </c>
      <c r="E167" s="223" t="s">
        <v>21</v>
      </c>
      <c r="F167" s="224" t="s">
        <v>419</v>
      </c>
      <c r="G167" s="222"/>
      <c r="H167" s="225">
        <v>15.3</v>
      </c>
      <c r="I167" s="226"/>
      <c r="J167" s="222"/>
      <c r="K167" s="222"/>
      <c r="L167" s="227"/>
      <c r="M167" s="228"/>
      <c r="N167" s="229"/>
      <c r="O167" s="229"/>
      <c r="P167" s="229"/>
      <c r="Q167" s="229"/>
      <c r="R167" s="229"/>
      <c r="S167" s="229"/>
      <c r="T167" s="230"/>
      <c r="AT167" s="231" t="s">
        <v>325</v>
      </c>
      <c r="AU167" s="231" t="s">
        <v>79</v>
      </c>
      <c r="AV167" s="12" t="s">
        <v>79</v>
      </c>
      <c r="AW167" s="12" t="s">
        <v>34</v>
      </c>
      <c r="AX167" s="12" t="s">
        <v>77</v>
      </c>
      <c r="AY167" s="231" t="s">
        <v>314</v>
      </c>
    </row>
    <row r="168" spans="2:65" s="1" customFormat="1" ht="23.1" customHeight="1">
      <c r="B168" s="42"/>
      <c r="C168" s="206" t="s">
        <v>420</v>
      </c>
      <c r="D168" s="206" t="s">
        <v>316</v>
      </c>
      <c r="E168" s="207" t="s">
        <v>421</v>
      </c>
      <c r="F168" s="208" t="s">
        <v>422</v>
      </c>
      <c r="G168" s="209" t="s">
        <v>349</v>
      </c>
      <c r="H168" s="210">
        <v>153</v>
      </c>
      <c r="I168" s="211"/>
      <c r="J168" s="212">
        <f>ROUND(I168*H168,2)</f>
        <v>0</v>
      </c>
      <c r="K168" s="208" t="s">
        <v>320</v>
      </c>
      <c r="L168" s="62"/>
      <c r="M168" s="213" t="s">
        <v>21</v>
      </c>
      <c r="N168" s="214" t="s">
        <v>41</v>
      </c>
      <c r="O168" s="43"/>
      <c r="P168" s="215">
        <f>O168*H168</f>
        <v>0</v>
      </c>
      <c r="Q168" s="215">
        <v>0.00017</v>
      </c>
      <c r="R168" s="215">
        <f>Q168*H168</f>
        <v>0.026010000000000002</v>
      </c>
      <c r="S168" s="215">
        <v>0</v>
      </c>
      <c r="T168" s="216">
        <f>S168*H168</f>
        <v>0</v>
      </c>
      <c r="AR168" s="25" t="s">
        <v>321</v>
      </c>
      <c r="AT168" s="25" t="s">
        <v>316</v>
      </c>
      <c r="AU168" s="25" t="s">
        <v>79</v>
      </c>
      <c r="AY168" s="25" t="s">
        <v>314</v>
      </c>
      <c r="BE168" s="217">
        <f>IF(N168="základní",J168,0)</f>
        <v>0</v>
      </c>
      <c r="BF168" s="217">
        <f>IF(N168="snížená",J168,0)</f>
        <v>0</v>
      </c>
      <c r="BG168" s="217">
        <f>IF(N168="zákl. přenesená",J168,0)</f>
        <v>0</v>
      </c>
      <c r="BH168" s="217">
        <f>IF(N168="sníž. přenesená",J168,0)</f>
        <v>0</v>
      </c>
      <c r="BI168" s="217">
        <f>IF(N168="nulová",J168,0)</f>
        <v>0</v>
      </c>
      <c r="BJ168" s="25" t="s">
        <v>77</v>
      </c>
      <c r="BK168" s="217">
        <f>ROUND(I168*H168,2)</f>
        <v>0</v>
      </c>
      <c r="BL168" s="25" t="s">
        <v>321</v>
      </c>
      <c r="BM168" s="25" t="s">
        <v>423</v>
      </c>
    </row>
    <row r="169" spans="2:47" s="1" customFormat="1" ht="27">
      <c r="B169" s="42"/>
      <c r="C169" s="64"/>
      <c r="D169" s="218" t="s">
        <v>323</v>
      </c>
      <c r="E169" s="64"/>
      <c r="F169" s="219" t="s">
        <v>424</v>
      </c>
      <c r="G169" s="64"/>
      <c r="H169" s="64"/>
      <c r="I169" s="175"/>
      <c r="J169" s="64"/>
      <c r="K169" s="64"/>
      <c r="L169" s="62"/>
      <c r="M169" s="220"/>
      <c r="N169" s="43"/>
      <c r="O169" s="43"/>
      <c r="P169" s="43"/>
      <c r="Q169" s="43"/>
      <c r="R169" s="43"/>
      <c r="S169" s="43"/>
      <c r="T169" s="79"/>
      <c r="AT169" s="25" t="s">
        <v>323</v>
      </c>
      <c r="AU169" s="25" t="s">
        <v>79</v>
      </c>
    </row>
    <row r="170" spans="2:51" s="12" customFormat="1" ht="13.5">
      <c r="B170" s="221"/>
      <c r="C170" s="222"/>
      <c r="D170" s="218" t="s">
        <v>325</v>
      </c>
      <c r="E170" s="223" t="s">
        <v>245</v>
      </c>
      <c r="F170" s="224" t="s">
        <v>425</v>
      </c>
      <c r="G170" s="222"/>
      <c r="H170" s="225">
        <v>153</v>
      </c>
      <c r="I170" s="226"/>
      <c r="J170" s="222"/>
      <c r="K170" s="222"/>
      <c r="L170" s="227"/>
      <c r="M170" s="228"/>
      <c r="N170" s="229"/>
      <c r="O170" s="229"/>
      <c r="P170" s="229"/>
      <c r="Q170" s="229"/>
      <c r="R170" s="229"/>
      <c r="S170" s="229"/>
      <c r="T170" s="230"/>
      <c r="AT170" s="231" t="s">
        <v>325</v>
      </c>
      <c r="AU170" s="231" t="s">
        <v>79</v>
      </c>
      <c r="AV170" s="12" t="s">
        <v>79</v>
      </c>
      <c r="AW170" s="12" t="s">
        <v>34</v>
      </c>
      <c r="AX170" s="12" t="s">
        <v>77</v>
      </c>
      <c r="AY170" s="231" t="s">
        <v>314</v>
      </c>
    </row>
    <row r="171" spans="2:65" s="1" customFormat="1" ht="14.45" customHeight="1">
      <c r="B171" s="42"/>
      <c r="C171" s="243" t="s">
        <v>426</v>
      </c>
      <c r="D171" s="243" t="s">
        <v>427</v>
      </c>
      <c r="E171" s="244" t="s">
        <v>428</v>
      </c>
      <c r="F171" s="245" t="s">
        <v>429</v>
      </c>
      <c r="G171" s="246" t="s">
        <v>349</v>
      </c>
      <c r="H171" s="247">
        <v>175.95</v>
      </c>
      <c r="I171" s="248"/>
      <c r="J171" s="249">
        <f>ROUND(I171*H171,2)</f>
        <v>0</v>
      </c>
      <c r="K171" s="245" t="s">
        <v>21</v>
      </c>
      <c r="L171" s="250"/>
      <c r="M171" s="251" t="s">
        <v>21</v>
      </c>
      <c r="N171" s="252" t="s">
        <v>41</v>
      </c>
      <c r="O171" s="43"/>
      <c r="P171" s="215">
        <f>O171*H171</f>
        <v>0</v>
      </c>
      <c r="Q171" s="215">
        <v>0.0003</v>
      </c>
      <c r="R171" s="215">
        <f>Q171*H171</f>
        <v>0.05278499999999999</v>
      </c>
      <c r="S171" s="215">
        <v>0</v>
      </c>
      <c r="T171" s="216">
        <f>S171*H171</f>
        <v>0</v>
      </c>
      <c r="AR171" s="25" t="s">
        <v>365</v>
      </c>
      <c r="AT171" s="25" t="s">
        <v>427</v>
      </c>
      <c r="AU171" s="25" t="s">
        <v>79</v>
      </c>
      <c r="AY171" s="25" t="s">
        <v>314</v>
      </c>
      <c r="BE171" s="217">
        <f>IF(N171="základní",J171,0)</f>
        <v>0</v>
      </c>
      <c r="BF171" s="217">
        <f>IF(N171="snížená",J171,0)</f>
        <v>0</v>
      </c>
      <c r="BG171" s="217">
        <f>IF(N171="zákl. přenesená",J171,0)</f>
        <v>0</v>
      </c>
      <c r="BH171" s="217">
        <f>IF(N171="sníž. přenesená",J171,0)</f>
        <v>0</v>
      </c>
      <c r="BI171" s="217">
        <f>IF(N171="nulová",J171,0)</f>
        <v>0</v>
      </c>
      <c r="BJ171" s="25" t="s">
        <v>77</v>
      </c>
      <c r="BK171" s="217">
        <f>ROUND(I171*H171,2)</f>
        <v>0</v>
      </c>
      <c r="BL171" s="25" t="s">
        <v>321</v>
      </c>
      <c r="BM171" s="25" t="s">
        <v>430</v>
      </c>
    </row>
    <row r="172" spans="2:47" s="1" customFormat="1" ht="13.5">
      <c r="B172" s="42"/>
      <c r="C172" s="64"/>
      <c r="D172" s="218" t="s">
        <v>323</v>
      </c>
      <c r="E172" s="64"/>
      <c r="F172" s="219" t="s">
        <v>431</v>
      </c>
      <c r="G172" s="64"/>
      <c r="H172" s="64"/>
      <c r="I172" s="175"/>
      <c r="J172" s="64"/>
      <c r="K172" s="64"/>
      <c r="L172" s="62"/>
      <c r="M172" s="220"/>
      <c r="N172" s="43"/>
      <c r="O172" s="43"/>
      <c r="P172" s="43"/>
      <c r="Q172" s="43"/>
      <c r="R172" s="43"/>
      <c r="S172" s="43"/>
      <c r="T172" s="79"/>
      <c r="AT172" s="25" t="s">
        <v>323</v>
      </c>
      <c r="AU172" s="25" t="s">
        <v>79</v>
      </c>
    </row>
    <row r="173" spans="2:51" s="12" customFormat="1" ht="13.5">
      <c r="B173" s="221"/>
      <c r="C173" s="222"/>
      <c r="D173" s="218" t="s">
        <v>325</v>
      </c>
      <c r="E173" s="223" t="s">
        <v>21</v>
      </c>
      <c r="F173" s="224" t="s">
        <v>432</v>
      </c>
      <c r="G173" s="222"/>
      <c r="H173" s="225">
        <v>175.95</v>
      </c>
      <c r="I173" s="226"/>
      <c r="J173" s="222"/>
      <c r="K173" s="222"/>
      <c r="L173" s="227"/>
      <c r="M173" s="228"/>
      <c r="N173" s="229"/>
      <c r="O173" s="229"/>
      <c r="P173" s="229"/>
      <c r="Q173" s="229"/>
      <c r="R173" s="229"/>
      <c r="S173" s="229"/>
      <c r="T173" s="230"/>
      <c r="AT173" s="231" t="s">
        <v>325</v>
      </c>
      <c r="AU173" s="231" t="s">
        <v>79</v>
      </c>
      <c r="AV173" s="12" t="s">
        <v>79</v>
      </c>
      <c r="AW173" s="12" t="s">
        <v>34</v>
      </c>
      <c r="AX173" s="12" t="s">
        <v>77</v>
      </c>
      <c r="AY173" s="231" t="s">
        <v>314</v>
      </c>
    </row>
    <row r="174" spans="2:65" s="1" customFormat="1" ht="23.1" customHeight="1">
      <c r="B174" s="42"/>
      <c r="C174" s="206" t="s">
        <v>433</v>
      </c>
      <c r="D174" s="206" t="s">
        <v>316</v>
      </c>
      <c r="E174" s="207" t="s">
        <v>434</v>
      </c>
      <c r="F174" s="208" t="s">
        <v>435</v>
      </c>
      <c r="G174" s="209" t="s">
        <v>436</v>
      </c>
      <c r="H174" s="210">
        <v>85</v>
      </c>
      <c r="I174" s="211"/>
      <c r="J174" s="212">
        <f>ROUND(I174*H174,2)</f>
        <v>0</v>
      </c>
      <c r="K174" s="208" t="s">
        <v>320</v>
      </c>
      <c r="L174" s="62"/>
      <c r="M174" s="213" t="s">
        <v>21</v>
      </c>
      <c r="N174" s="214" t="s">
        <v>41</v>
      </c>
      <c r="O174" s="43"/>
      <c r="P174" s="215">
        <f>O174*H174</f>
        <v>0</v>
      </c>
      <c r="Q174" s="215">
        <v>0.00049</v>
      </c>
      <c r="R174" s="215">
        <f>Q174*H174</f>
        <v>0.04165</v>
      </c>
      <c r="S174" s="215">
        <v>0</v>
      </c>
      <c r="T174" s="216">
        <f>S174*H174</f>
        <v>0</v>
      </c>
      <c r="AR174" s="25" t="s">
        <v>321</v>
      </c>
      <c r="AT174" s="25" t="s">
        <v>316</v>
      </c>
      <c r="AU174" s="25" t="s">
        <v>79</v>
      </c>
      <c r="AY174" s="25" t="s">
        <v>314</v>
      </c>
      <c r="BE174" s="217">
        <f>IF(N174="základní",J174,0)</f>
        <v>0</v>
      </c>
      <c r="BF174" s="217">
        <f>IF(N174="snížená",J174,0)</f>
        <v>0</v>
      </c>
      <c r="BG174" s="217">
        <f>IF(N174="zákl. přenesená",J174,0)</f>
        <v>0</v>
      </c>
      <c r="BH174" s="217">
        <f>IF(N174="sníž. přenesená",J174,0)</f>
        <v>0</v>
      </c>
      <c r="BI174" s="217">
        <f>IF(N174="nulová",J174,0)</f>
        <v>0</v>
      </c>
      <c r="BJ174" s="25" t="s">
        <v>77</v>
      </c>
      <c r="BK174" s="217">
        <f>ROUND(I174*H174,2)</f>
        <v>0</v>
      </c>
      <c r="BL174" s="25" t="s">
        <v>321</v>
      </c>
      <c r="BM174" s="25" t="s">
        <v>437</v>
      </c>
    </row>
    <row r="175" spans="2:47" s="1" customFormat="1" ht="13.5">
      <c r="B175" s="42"/>
      <c r="C175" s="64"/>
      <c r="D175" s="218" t="s">
        <v>323</v>
      </c>
      <c r="E175" s="64"/>
      <c r="F175" s="219" t="s">
        <v>438</v>
      </c>
      <c r="G175" s="64"/>
      <c r="H175" s="64"/>
      <c r="I175" s="175"/>
      <c r="J175" s="64"/>
      <c r="K175" s="64"/>
      <c r="L175" s="62"/>
      <c r="M175" s="220"/>
      <c r="N175" s="43"/>
      <c r="O175" s="43"/>
      <c r="P175" s="43"/>
      <c r="Q175" s="43"/>
      <c r="R175" s="43"/>
      <c r="S175" s="43"/>
      <c r="T175" s="79"/>
      <c r="AT175" s="25" t="s">
        <v>323</v>
      </c>
      <c r="AU175" s="25" t="s">
        <v>79</v>
      </c>
    </row>
    <row r="176" spans="2:65" s="1" customFormat="1" ht="23.1" customHeight="1">
      <c r="B176" s="42"/>
      <c r="C176" s="206" t="s">
        <v>439</v>
      </c>
      <c r="D176" s="206" t="s">
        <v>316</v>
      </c>
      <c r="E176" s="207" t="s">
        <v>440</v>
      </c>
      <c r="F176" s="208" t="s">
        <v>441</v>
      </c>
      <c r="G176" s="209" t="s">
        <v>335</v>
      </c>
      <c r="H176" s="210">
        <v>168.164</v>
      </c>
      <c r="I176" s="211"/>
      <c r="J176" s="212">
        <f>ROUND(I176*H176,2)</f>
        <v>0</v>
      </c>
      <c r="K176" s="208" t="s">
        <v>320</v>
      </c>
      <c r="L176" s="62"/>
      <c r="M176" s="213" t="s">
        <v>21</v>
      </c>
      <c r="N176" s="214" t="s">
        <v>41</v>
      </c>
      <c r="O176" s="43"/>
      <c r="P176" s="215">
        <f>O176*H176</f>
        <v>0</v>
      </c>
      <c r="Q176" s="215">
        <v>1.98</v>
      </c>
      <c r="R176" s="215">
        <f>Q176*H176</f>
        <v>332.96472</v>
      </c>
      <c r="S176" s="215">
        <v>0</v>
      </c>
      <c r="T176" s="216">
        <f>S176*H176</f>
        <v>0</v>
      </c>
      <c r="AR176" s="25" t="s">
        <v>321</v>
      </c>
      <c r="AT176" s="25" t="s">
        <v>316</v>
      </c>
      <c r="AU176" s="25" t="s">
        <v>79</v>
      </c>
      <c r="AY176" s="25" t="s">
        <v>314</v>
      </c>
      <c r="BE176" s="217">
        <f>IF(N176="základní",J176,0)</f>
        <v>0</v>
      </c>
      <c r="BF176" s="217">
        <f>IF(N176="snížená",J176,0)</f>
        <v>0</v>
      </c>
      <c r="BG176" s="217">
        <f>IF(N176="zákl. přenesená",J176,0)</f>
        <v>0</v>
      </c>
      <c r="BH176" s="217">
        <f>IF(N176="sníž. přenesená",J176,0)</f>
        <v>0</v>
      </c>
      <c r="BI176" s="217">
        <f>IF(N176="nulová",J176,0)</f>
        <v>0</v>
      </c>
      <c r="BJ176" s="25" t="s">
        <v>77</v>
      </c>
      <c r="BK176" s="217">
        <f>ROUND(I176*H176,2)</f>
        <v>0</v>
      </c>
      <c r="BL176" s="25" t="s">
        <v>321</v>
      </c>
      <c r="BM176" s="25" t="s">
        <v>442</v>
      </c>
    </row>
    <row r="177" spans="2:47" s="1" customFormat="1" ht="27">
      <c r="B177" s="42"/>
      <c r="C177" s="64"/>
      <c r="D177" s="218" t="s">
        <v>323</v>
      </c>
      <c r="E177" s="64"/>
      <c r="F177" s="219" t="s">
        <v>443</v>
      </c>
      <c r="G177" s="64"/>
      <c r="H177" s="64"/>
      <c r="I177" s="175"/>
      <c r="J177" s="64"/>
      <c r="K177" s="64"/>
      <c r="L177" s="62"/>
      <c r="M177" s="220"/>
      <c r="N177" s="43"/>
      <c r="O177" s="43"/>
      <c r="P177" s="43"/>
      <c r="Q177" s="43"/>
      <c r="R177" s="43"/>
      <c r="S177" s="43"/>
      <c r="T177" s="79"/>
      <c r="AT177" s="25" t="s">
        <v>323</v>
      </c>
      <c r="AU177" s="25" t="s">
        <v>79</v>
      </c>
    </row>
    <row r="178" spans="2:51" s="12" customFormat="1" ht="13.5">
      <c r="B178" s="221"/>
      <c r="C178" s="222"/>
      <c r="D178" s="218" t="s">
        <v>325</v>
      </c>
      <c r="E178" s="223" t="s">
        <v>21</v>
      </c>
      <c r="F178" s="224" t="s">
        <v>444</v>
      </c>
      <c r="G178" s="222"/>
      <c r="H178" s="225">
        <v>168.164</v>
      </c>
      <c r="I178" s="226"/>
      <c r="J178" s="222"/>
      <c r="K178" s="222"/>
      <c r="L178" s="227"/>
      <c r="M178" s="228"/>
      <c r="N178" s="229"/>
      <c r="O178" s="229"/>
      <c r="P178" s="229"/>
      <c r="Q178" s="229"/>
      <c r="R178" s="229"/>
      <c r="S178" s="229"/>
      <c r="T178" s="230"/>
      <c r="AT178" s="231" t="s">
        <v>325</v>
      </c>
      <c r="AU178" s="231" t="s">
        <v>79</v>
      </c>
      <c r="AV178" s="12" t="s">
        <v>79</v>
      </c>
      <c r="AW178" s="12" t="s">
        <v>34</v>
      </c>
      <c r="AX178" s="12" t="s">
        <v>77</v>
      </c>
      <c r="AY178" s="231" t="s">
        <v>314</v>
      </c>
    </row>
    <row r="179" spans="2:65" s="1" customFormat="1" ht="23.1" customHeight="1">
      <c r="B179" s="42"/>
      <c r="C179" s="206" t="s">
        <v>9</v>
      </c>
      <c r="D179" s="206" t="s">
        <v>316</v>
      </c>
      <c r="E179" s="207" t="s">
        <v>445</v>
      </c>
      <c r="F179" s="208" t="s">
        <v>446</v>
      </c>
      <c r="G179" s="209" t="s">
        <v>335</v>
      </c>
      <c r="H179" s="210">
        <v>1.6</v>
      </c>
      <c r="I179" s="211"/>
      <c r="J179" s="212">
        <f>ROUND(I179*H179,2)</f>
        <v>0</v>
      </c>
      <c r="K179" s="208" t="s">
        <v>320</v>
      </c>
      <c r="L179" s="62"/>
      <c r="M179" s="213" t="s">
        <v>21</v>
      </c>
      <c r="N179" s="214" t="s">
        <v>41</v>
      </c>
      <c r="O179" s="43"/>
      <c r="P179" s="215">
        <f>O179*H179</f>
        <v>0</v>
      </c>
      <c r="Q179" s="215">
        <v>2.45329</v>
      </c>
      <c r="R179" s="215">
        <f>Q179*H179</f>
        <v>3.9252640000000003</v>
      </c>
      <c r="S179" s="215">
        <v>0</v>
      </c>
      <c r="T179" s="216">
        <f>S179*H179</f>
        <v>0</v>
      </c>
      <c r="AR179" s="25" t="s">
        <v>321</v>
      </c>
      <c r="AT179" s="25" t="s">
        <v>316</v>
      </c>
      <c r="AU179" s="25" t="s">
        <v>79</v>
      </c>
      <c r="AY179" s="25" t="s">
        <v>314</v>
      </c>
      <c r="BE179" s="217">
        <f>IF(N179="základní",J179,0)</f>
        <v>0</v>
      </c>
      <c r="BF179" s="217">
        <f>IF(N179="snížená",J179,0)</f>
        <v>0</v>
      </c>
      <c r="BG179" s="217">
        <f>IF(N179="zákl. přenesená",J179,0)</f>
        <v>0</v>
      </c>
      <c r="BH179" s="217">
        <f>IF(N179="sníž. přenesená",J179,0)</f>
        <v>0</v>
      </c>
      <c r="BI179" s="217">
        <f>IF(N179="nulová",J179,0)</f>
        <v>0</v>
      </c>
      <c r="BJ179" s="25" t="s">
        <v>77</v>
      </c>
      <c r="BK179" s="217">
        <f>ROUND(I179*H179,2)</f>
        <v>0</v>
      </c>
      <c r="BL179" s="25" t="s">
        <v>321</v>
      </c>
      <c r="BM179" s="25" t="s">
        <v>447</v>
      </c>
    </row>
    <row r="180" spans="2:47" s="1" customFormat="1" ht="27">
      <c r="B180" s="42"/>
      <c r="C180" s="64"/>
      <c r="D180" s="218" t="s">
        <v>323</v>
      </c>
      <c r="E180" s="64"/>
      <c r="F180" s="219" t="s">
        <v>448</v>
      </c>
      <c r="G180" s="64"/>
      <c r="H180" s="64"/>
      <c r="I180" s="175"/>
      <c r="J180" s="64"/>
      <c r="K180" s="64"/>
      <c r="L180" s="62"/>
      <c r="M180" s="220"/>
      <c r="N180" s="43"/>
      <c r="O180" s="43"/>
      <c r="P180" s="43"/>
      <c r="Q180" s="43"/>
      <c r="R180" s="43"/>
      <c r="S180" s="43"/>
      <c r="T180" s="79"/>
      <c r="AT180" s="25" t="s">
        <v>323</v>
      </c>
      <c r="AU180" s="25" t="s">
        <v>79</v>
      </c>
    </row>
    <row r="181" spans="2:51" s="12" customFormat="1" ht="13.5">
      <c r="B181" s="221"/>
      <c r="C181" s="222"/>
      <c r="D181" s="218" t="s">
        <v>325</v>
      </c>
      <c r="E181" s="223" t="s">
        <v>197</v>
      </c>
      <c r="F181" s="224" t="s">
        <v>449</v>
      </c>
      <c r="G181" s="222"/>
      <c r="H181" s="225">
        <v>1.6</v>
      </c>
      <c r="I181" s="226"/>
      <c r="J181" s="222"/>
      <c r="K181" s="222"/>
      <c r="L181" s="227"/>
      <c r="M181" s="228"/>
      <c r="N181" s="229"/>
      <c r="O181" s="229"/>
      <c r="P181" s="229"/>
      <c r="Q181" s="229"/>
      <c r="R181" s="229"/>
      <c r="S181" s="229"/>
      <c r="T181" s="230"/>
      <c r="AT181" s="231" t="s">
        <v>325</v>
      </c>
      <c r="AU181" s="231" t="s">
        <v>79</v>
      </c>
      <c r="AV181" s="12" t="s">
        <v>79</v>
      </c>
      <c r="AW181" s="12" t="s">
        <v>34</v>
      </c>
      <c r="AX181" s="12" t="s">
        <v>77</v>
      </c>
      <c r="AY181" s="231" t="s">
        <v>314</v>
      </c>
    </row>
    <row r="182" spans="2:65" s="1" customFormat="1" ht="14.45" customHeight="1">
      <c r="B182" s="42"/>
      <c r="C182" s="206" t="s">
        <v>450</v>
      </c>
      <c r="D182" s="206" t="s">
        <v>316</v>
      </c>
      <c r="E182" s="207" t="s">
        <v>451</v>
      </c>
      <c r="F182" s="208" t="s">
        <v>452</v>
      </c>
      <c r="G182" s="209" t="s">
        <v>349</v>
      </c>
      <c r="H182" s="210">
        <v>3.2</v>
      </c>
      <c r="I182" s="211"/>
      <c r="J182" s="212">
        <f>ROUND(I182*H182,2)</f>
        <v>0</v>
      </c>
      <c r="K182" s="208" t="s">
        <v>320</v>
      </c>
      <c r="L182" s="62"/>
      <c r="M182" s="213" t="s">
        <v>21</v>
      </c>
      <c r="N182" s="214" t="s">
        <v>41</v>
      </c>
      <c r="O182" s="43"/>
      <c r="P182" s="215">
        <f>O182*H182</f>
        <v>0</v>
      </c>
      <c r="Q182" s="215">
        <v>0.00103</v>
      </c>
      <c r="R182" s="215">
        <f>Q182*H182</f>
        <v>0.0032960000000000003</v>
      </c>
      <c r="S182" s="215">
        <v>0</v>
      </c>
      <c r="T182" s="216">
        <f>S182*H182</f>
        <v>0</v>
      </c>
      <c r="AR182" s="25" t="s">
        <v>321</v>
      </c>
      <c r="AT182" s="25" t="s">
        <v>316</v>
      </c>
      <c r="AU182" s="25" t="s">
        <v>79</v>
      </c>
      <c r="AY182" s="25" t="s">
        <v>314</v>
      </c>
      <c r="BE182" s="217">
        <f>IF(N182="základní",J182,0)</f>
        <v>0</v>
      </c>
      <c r="BF182" s="217">
        <f>IF(N182="snížená",J182,0)</f>
        <v>0</v>
      </c>
      <c r="BG182" s="217">
        <f>IF(N182="zákl. přenesená",J182,0)</f>
        <v>0</v>
      </c>
      <c r="BH182" s="217">
        <f>IF(N182="sníž. přenesená",J182,0)</f>
        <v>0</v>
      </c>
      <c r="BI182" s="217">
        <f>IF(N182="nulová",J182,0)</f>
        <v>0</v>
      </c>
      <c r="BJ182" s="25" t="s">
        <v>77</v>
      </c>
      <c r="BK182" s="217">
        <f>ROUND(I182*H182,2)</f>
        <v>0</v>
      </c>
      <c r="BL182" s="25" t="s">
        <v>321</v>
      </c>
      <c r="BM182" s="25" t="s">
        <v>453</v>
      </c>
    </row>
    <row r="183" spans="2:47" s="1" customFormat="1" ht="40.5">
      <c r="B183" s="42"/>
      <c r="C183" s="64"/>
      <c r="D183" s="218" t="s">
        <v>323</v>
      </c>
      <c r="E183" s="64"/>
      <c r="F183" s="219" t="s">
        <v>454</v>
      </c>
      <c r="G183" s="64"/>
      <c r="H183" s="64"/>
      <c r="I183" s="175"/>
      <c r="J183" s="64"/>
      <c r="K183" s="64"/>
      <c r="L183" s="62"/>
      <c r="M183" s="220"/>
      <c r="N183" s="43"/>
      <c r="O183" s="43"/>
      <c r="P183" s="43"/>
      <c r="Q183" s="43"/>
      <c r="R183" s="43"/>
      <c r="S183" s="43"/>
      <c r="T183" s="79"/>
      <c r="AT183" s="25" t="s">
        <v>323</v>
      </c>
      <c r="AU183" s="25" t="s">
        <v>79</v>
      </c>
    </row>
    <row r="184" spans="2:51" s="12" customFormat="1" ht="13.5">
      <c r="B184" s="221"/>
      <c r="C184" s="222"/>
      <c r="D184" s="218" t="s">
        <v>325</v>
      </c>
      <c r="E184" s="223" t="s">
        <v>199</v>
      </c>
      <c r="F184" s="224" t="s">
        <v>455</v>
      </c>
      <c r="G184" s="222"/>
      <c r="H184" s="225">
        <v>3.2</v>
      </c>
      <c r="I184" s="226"/>
      <c r="J184" s="222"/>
      <c r="K184" s="222"/>
      <c r="L184" s="227"/>
      <c r="M184" s="228"/>
      <c r="N184" s="229"/>
      <c r="O184" s="229"/>
      <c r="P184" s="229"/>
      <c r="Q184" s="229"/>
      <c r="R184" s="229"/>
      <c r="S184" s="229"/>
      <c r="T184" s="230"/>
      <c r="AT184" s="231" t="s">
        <v>325</v>
      </c>
      <c r="AU184" s="231" t="s">
        <v>79</v>
      </c>
      <c r="AV184" s="12" t="s">
        <v>79</v>
      </c>
      <c r="AW184" s="12" t="s">
        <v>34</v>
      </c>
      <c r="AX184" s="12" t="s">
        <v>77</v>
      </c>
      <c r="AY184" s="231" t="s">
        <v>314</v>
      </c>
    </row>
    <row r="185" spans="2:65" s="1" customFormat="1" ht="14.45" customHeight="1">
      <c r="B185" s="42"/>
      <c r="C185" s="206" t="s">
        <v>456</v>
      </c>
      <c r="D185" s="206" t="s">
        <v>316</v>
      </c>
      <c r="E185" s="207" t="s">
        <v>457</v>
      </c>
      <c r="F185" s="208" t="s">
        <v>458</v>
      </c>
      <c r="G185" s="209" t="s">
        <v>349</v>
      </c>
      <c r="H185" s="210">
        <v>3.2</v>
      </c>
      <c r="I185" s="211"/>
      <c r="J185" s="212">
        <f>ROUND(I185*H185,2)</f>
        <v>0</v>
      </c>
      <c r="K185" s="208" t="s">
        <v>320</v>
      </c>
      <c r="L185" s="62"/>
      <c r="M185" s="213" t="s">
        <v>21</v>
      </c>
      <c r="N185" s="214" t="s">
        <v>41</v>
      </c>
      <c r="O185" s="43"/>
      <c r="P185" s="215">
        <f>O185*H185</f>
        <v>0</v>
      </c>
      <c r="Q185" s="215">
        <v>0</v>
      </c>
      <c r="R185" s="215">
        <f>Q185*H185</f>
        <v>0</v>
      </c>
      <c r="S185" s="215">
        <v>0</v>
      </c>
      <c r="T185" s="216">
        <f>S185*H185</f>
        <v>0</v>
      </c>
      <c r="AR185" s="25" t="s">
        <v>321</v>
      </c>
      <c r="AT185" s="25" t="s">
        <v>316</v>
      </c>
      <c r="AU185" s="25" t="s">
        <v>79</v>
      </c>
      <c r="AY185" s="25" t="s">
        <v>314</v>
      </c>
      <c r="BE185" s="217">
        <f>IF(N185="základní",J185,0)</f>
        <v>0</v>
      </c>
      <c r="BF185" s="217">
        <f>IF(N185="snížená",J185,0)</f>
        <v>0</v>
      </c>
      <c r="BG185" s="217">
        <f>IF(N185="zákl. přenesená",J185,0)</f>
        <v>0</v>
      </c>
      <c r="BH185" s="217">
        <f>IF(N185="sníž. přenesená",J185,0)</f>
        <v>0</v>
      </c>
      <c r="BI185" s="217">
        <f>IF(N185="nulová",J185,0)</f>
        <v>0</v>
      </c>
      <c r="BJ185" s="25" t="s">
        <v>77</v>
      </c>
      <c r="BK185" s="217">
        <f>ROUND(I185*H185,2)</f>
        <v>0</v>
      </c>
      <c r="BL185" s="25" t="s">
        <v>321</v>
      </c>
      <c r="BM185" s="25" t="s">
        <v>459</v>
      </c>
    </row>
    <row r="186" spans="2:47" s="1" customFormat="1" ht="40.5">
      <c r="B186" s="42"/>
      <c r="C186" s="64"/>
      <c r="D186" s="218" t="s">
        <v>323</v>
      </c>
      <c r="E186" s="64"/>
      <c r="F186" s="219" t="s">
        <v>460</v>
      </c>
      <c r="G186" s="64"/>
      <c r="H186" s="64"/>
      <c r="I186" s="175"/>
      <c r="J186" s="64"/>
      <c r="K186" s="64"/>
      <c r="L186" s="62"/>
      <c r="M186" s="220"/>
      <c r="N186" s="43"/>
      <c r="O186" s="43"/>
      <c r="P186" s="43"/>
      <c r="Q186" s="43"/>
      <c r="R186" s="43"/>
      <c r="S186" s="43"/>
      <c r="T186" s="79"/>
      <c r="AT186" s="25" t="s">
        <v>323</v>
      </c>
      <c r="AU186" s="25" t="s">
        <v>79</v>
      </c>
    </row>
    <row r="187" spans="2:51" s="12" customFormat="1" ht="13.5">
      <c r="B187" s="221"/>
      <c r="C187" s="222"/>
      <c r="D187" s="218" t="s">
        <v>325</v>
      </c>
      <c r="E187" s="223" t="s">
        <v>21</v>
      </c>
      <c r="F187" s="224" t="s">
        <v>199</v>
      </c>
      <c r="G187" s="222"/>
      <c r="H187" s="225">
        <v>3.2</v>
      </c>
      <c r="I187" s="226"/>
      <c r="J187" s="222"/>
      <c r="K187" s="222"/>
      <c r="L187" s="227"/>
      <c r="M187" s="228"/>
      <c r="N187" s="229"/>
      <c r="O187" s="229"/>
      <c r="P187" s="229"/>
      <c r="Q187" s="229"/>
      <c r="R187" s="229"/>
      <c r="S187" s="229"/>
      <c r="T187" s="230"/>
      <c r="AT187" s="231" t="s">
        <v>325</v>
      </c>
      <c r="AU187" s="231" t="s">
        <v>79</v>
      </c>
      <c r="AV187" s="12" t="s">
        <v>79</v>
      </c>
      <c r="AW187" s="12" t="s">
        <v>34</v>
      </c>
      <c r="AX187" s="12" t="s">
        <v>77</v>
      </c>
      <c r="AY187" s="231" t="s">
        <v>314</v>
      </c>
    </row>
    <row r="188" spans="2:65" s="1" customFormat="1" ht="23.1" customHeight="1">
      <c r="B188" s="42"/>
      <c r="C188" s="206" t="s">
        <v>461</v>
      </c>
      <c r="D188" s="206" t="s">
        <v>316</v>
      </c>
      <c r="E188" s="207" t="s">
        <v>462</v>
      </c>
      <c r="F188" s="208" t="s">
        <v>463</v>
      </c>
      <c r="G188" s="209" t="s">
        <v>394</v>
      </c>
      <c r="H188" s="210">
        <v>0.104</v>
      </c>
      <c r="I188" s="211"/>
      <c r="J188" s="212">
        <f>ROUND(I188*H188,2)</f>
        <v>0</v>
      </c>
      <c r="K188" s="208" t="s">
        <v>320</v>
      </c>
      <c r="L188" s="62"/>
      <c r="M188" s="213" t="s">
        <v>21</v>
      </c>
      <c r="N188" s="214" t="s">
        <v>41</v>
      </c>
      <c r="O188" s="43"/>
      <c r="P188" s="215">
        <f>O188*H188</f>
        <v>0</v>
      </c>
      <c r="Q188" s="215">
        <v>1.06017</v>
      </c>
      <c r="R188" s="215">
        <f>Q188*H188</f>
        <v>0.11025768</v>
      </c>
      <c r="S188" s="215">
        <v>0</v>
      </c>
      <c r="T188" s="216">
        <f>S188*H188</f>
        <v>0</v>
      </c>
      <c r="AR188" s="25" t="s">
        <v>321</v>
      </c>
      <c r="AT188" s="25" t="s">
        <v>316</v>
      </c>
      <c r="AU188" s="25" t="s">
        <v>79</v>
      </c>
      <c r="AY188" s="25" t="s">
        <v>314</v>
      </c>
      <c r="BE188" s="217">
        <f>IF(N188="základní",J188,0)</f>
        <v>0</v>
      </c>
      <c r="BF188" s="217">
        <f>IF(N188="snížená",J188,0)</f>
        <v>0</v>
      </c>
      <c r="BG188" s="217">
        <f>IF(N188="zákl. přenesená",J188,0)</f>
        <v>0</v>
      </c>
      <c r="BH188" s="217">
        <f>IF(N188="sníž. přenesená",J188,0)</f>
        <v>0</v>
      </c>
      <c r="BI188" s="217">
        <f>IF(N188="nulová",J188,0)</f>
        <v>0</v>
      </c>
      <c r="BJ188" s="25" t="s">
        <v>77</v>
      </c>
      <c r="BK188" s="217">
        <f>ROUND(I188*H188,2)</f>
        <v>0</v>
      </c>
      <c r="BL188" s="25" t="s">
        <v>321</v>
      </c>
      <c r="BM188" s="25" t="s">
        <v>464</v>
      </c>
    </row>
    <row r="189" spans="2:47" s="1" customFormat="1" ht="13.5">
      <c r="B189" s="42"/>
      <c r="C189" s="64"/>
      <c r="D189" s="218" t="s">
        <v>323</v>
      </c>
      <c r="E189" s="64"/>
      <c r="F189" s="219" t="s">
        <v>465</v>
      </c>
      <c r="G189" s="64"/>
      <c r="H189" s="64"/>
      <c r="I189" s="175"/>
      <c r="J189" s="64"/>
      <c r="K189" s="64"/>
      <c r="L189" s="62"/>
      <c r="M189" s="220"/>
      <c r="N189" s="43"/>
      <c r="O189" s="43"/>
      <c r="P189" s="43"/>
      <c r="Q189" s="43"/>
      <c r="R189" s="43"/>
      <c r="S189" s="43"/>
      <c r="T189" s="79"/>
      <c r="AT189" s="25" t="s">
        <v>323</v>
      </c>
      <c r="AU189" s="25" t="s">
        <v>79</v>
      </c>
    </row>
    <row r="190" spans="2:51" s="12" customFormat="1" ht="13.5">
      <c r="B190" s="221"/>
      <c r="C190" s="222"/>
      <c r="D190" s="218" t="s">
        <v>325</v>
      </c>
      <c r="E190" s="223" t="s">
        <v>21</v>
      </c>
      <c r="F190" s="224" t="s">
        <v>466</v>
      </c>
      <c r="G190" s="222"/>
      <c r="H190" s="225">
        <v>0.104</v>
      </c>
      <c r="I190" s="226"/>
      <c r="J190" s="222"/>
      <c r="K190" s="222"/>
      <c r="L190" s="227"/>
      <c r="M190" s="228"/>
      <c r="N190" s="229"/>
      <c r="O190" s="229"/>
      <c r="P190" s="229"/>
      <c r="Q190" s="229"/>
      <c r="R190" s="229"/>
      <c r="S190" s="229"/>
      <c r="T190" s="230"/>
      <c r="AT190" s="231" t="s">
        <v>325</v>
      </c>
      <c r="AU190" s="231" t="s">
        <v>79</v>
      </c>
      <c r="AV190" s="12" t="s">
        <v>79</v>
      </c>
      <c r="AW190" s="12" t="s">
        <v>34</v>
      </c>
      <c r="AX190" s="12" t="s">
        <v>77</v>
      </c>
      <c r="AY190" s="231" t="s">
        <v>314</v>
      </c>
    </row>
    <row r="191" spans="2:65" s="1" customFormat="1" ht="23.1" customHeight="1">
      <c r="B191" s="42"/>
      <c r="C191" s="206" t="s">
        <v>467</v>
      </c>
      <c r="D191" s="206" t="s">
        <v>316</v>
      </c>
      <c r="E191" s="207" t="s">
        <v>468</v>
      </c>
      <c r="F191" s="208" t="s">
        <v>469</v>
      </c>
      <c r="G191" s="209" t="s">
        <v>349</v>
      </c>
      <c r="H191" s="210">
        <v>99.468</v>
      </c>
      <c r="I191" s="211"/>
      <c r="J191" s="212">
        <f>ROUND(I191*H191,2)</f>
        <v>0</v>
      </c>
      <c r="K191" s="208" t="s">
        <v>320</v>
      </c>
      <c r="L191" s="62"/>
      <c r="M191" s="213" t="s">
        <v>21</v>
      </c>
      <c r="N191" s="214" t="s">
        <v>41</v>
      </c>
      <c r="O191" s="43"/>
      <c r="P191" s="215">
        <f>O191*H191</f>
        <v>0</v>
      </c>
      <c r="Q191" s="215">
        <v>0.34662</v>
      </c>
      <c r="R191" s="215">
        <f>Q191*H191</f>
        <v>34.47759816</v>
      </c>
      <c r="S191" s="215">
        <v>0</v>
      </c>
      <c r="T191" s="216">
        <f>S191*H191</f>
        <v>0</v>
      </c>
      <c r="AR191" s="25" t="s">
        <v>321</v>
      </c>
      <c r="AT191" s="25" t="s">
        <v>316</v>
      </c>
      <c r="AU191" s="25" t="s">
        <v>79</v>
      </c>
      <c r="AY191" s="25" t="s">
        <v>314</v>
      </c>
      <c r="BE191" s="217">
        <f>IF(N191="základní",J191,0)</f>
        <v>0</v>
      </c>
      <c r="BF191" s="217">
        <f>IF(N191="snížená",J191,0)</f>
        <v>0</v>
      </c>
      <c r="BG191" s="217">
        <f>IF(N191="zákl. přenesená",J191,0)</f>
        <v>0</v>
      </c>
      <c r="BH191" s="217">
        <f>IF(N191="sníž. přenesená",J191,0)</f>
        <v>0</v>
      </c>
      <c r="BI191" s="217">
        <f>IF(N191="nulová",J191,0)</f>
        <v>0</v>
      </c>
      <c r="BJ191" s="25" t="s">
        <v>77</v>
      </c>
      <c r="BK191" s="217">
        <f>ROUND(I191*H191,2)</f>
        <v>0</v>
      </c>
      <c r="BL191" s="25" t="s">
        <v>321</v>
      </c>
      <c r="BM191" s="25" t="s">
        <v>470</v>
      </c>
    </row>
    <row r="192" spans="2:47" s="1" customFormat="1" ht="27">
      <c r="B192" s="42"/>
      <c r="C192" s="64"/>
      <c r="D192" s="218" t="s">
        <v>323</v>
      </c>
      <c r="E192" s="64"/>
      <c r="F192" s="219" t="s">
        <v>471</v>
      </c>
      <c r="G192" s="64"/>
      <c r="H192" s="64"/>
      <c r="I192" s="175"/>
      <c r="J192" s="64"/>
      <c r="K192" s="64"/>
      <c r="L192" s="62"/>
      <c r="M192" s="220"/>
      <c r="N192" s="43"/>
      <c r="O192" s="43"/>
      <c r="P192" s="43"/>
      <c r="Q192" s="43"/>
      <c r="R192" s="43"/>
      <c r="S192" s="43"/>
      <c r="T192" s="79"/>
      <c r="AT192" s="25" t="s">
        <v>323</v>
      </c>
      <c r="AU192" s="25" t="s">
        <v>79</v>
      </c>
    </row>
    <row r="193" spans="2:51" s="12" customFormat="1" ht="13.5">
      <c r="B193" s="221"/>
      <c r="C193" s="222"/>
      <c r="D193" s="218" t="s">
        <v>325</v>
      </c>
      <c r="E193" s="223" t="s">
        <v>21</v>
      </c>
      <c r="F193" s="224" t="s">
        <v>472</v>
      </c>
      <c r="G193" s="222"/>
      <c r="H193" s="225">
        <v>41.332</v>
      </c>
      <c r="I193" s="226"/>
      <c r="J193" s="222"/>
      <c r="K193" s="222"/>
      <c r="L193" s="227"/>
      <c r="M193" s="228"/>
      <c r="N193" s="229"/>
      <c r="O193" s="229"/>
      <c r="P193" s="229"/>
      <c r="Q193" s="229"/>
      <c r="R193" s="229"/>
      <c r="S193" s="229"/>
      <c r="T193" s="230"/>
      <c r="AT193" s="231" t="s">
        <v>325</v>
      </c>
      <c r="AU193" s="231" t="s">
        <v>79</v>
      </c>
      <c r="AV193" s="12" t="s">
        <v>79</v>
      </c>
      <c r="AW193" s="12" t="s">
        <v>34</v>
      </c>
      <c r="AX193" s="12" t="s">
        <v>70</v>
      </c>
      <c r="AY193" s="231" t="s">
        <v>314</v>
      </c>
    </row>
    <row r="194" spans="2:51" s="12" customFormat="1" ht="13.5">
      <c r="B194" s="221"/>
      <c r="C194" s="222"/>
      <c r="D194" s="218" t="s">
        <v>325</v>
      </c>
      <c r="E194" s="223" t="s">
        <v>21</v>
      </c>
      <c r="F194" s="224" t="s">
        <v>473</v>
      </c>
      <c r="G194" s="222"/>
      <c r="H194" s="225">
        <v>58.136</v>
      </c>
      <c r="I194" s="226"/>
      <c r="J194" s="222"/>
      <c r="K194" s="222"/>
      <c r="L194" s="227"/>
      <c r="M194" s="228"/>
      <c r="N194" s="229"/>
      <c r="O194" s="229"/>
      <c r="P194" s="229"/>
      <c r="Q194" s="229"/>
      <c r="R194" s="229"/>
      <c r="S194" s="229"/>
      <c r="T194" s="230"/>
      <c r="AT194" s="231" t="s">
        <v>325</v>
      </c>
      <c r="AU194" s="231" t="s">
        <v>79</v>
      </c>
      <c r="AV194" s="12" t="s">
        <v>79</v>
      </c>
      <c r="AW194" s="12" t="s">
        <v>34</v>
      </c>
      <c r="AX194" s="12" t="s">
        <v>70</v>
      </c>
      <c r="AY194" s="231" t="s">
        <v>314</v>
      </c>
    </row>
    <row r="195" spans="2:51" s="13" customFormat="1" ht="13.5">
      <c r="B195" s="232"/>
      <c r="C195" s="233"/>
      <c r="D195" s="218" t="s">
        <v>325</v>
      </c>
      <c r="E195" s="234" t="s">
        <v>21</v>
      </c>
      <c r="F195" s="235" t="s">
        <v>340</v>
      </c>
      <c r="G195" s="233"/>
      <c r="H195" s="236">
        <v>99.468</v>
      </c>
      <c r="I195" s="237"/>
      <c r="J195" s="233"/>
      <c r="K195" s="233"/>
      <c r="L195" s="238"/>
      <c r="M195" s="239"/>
      <c r="N195" s="240"/>
      <c r="O195" s="240"/>
      <c r="P195" s="240"/>
      <c r="Q195" s="240"/>
      <c r="R195" s="240"/>
      <c r="S195" s="240"/>
      <c r="T195" s="241"/>
      <c r="AT195" s="242" t="s">
        <v>325</v>
      </c>
      <c r="AU195" s="242" t="s">
        <v>79</v>
      </c>
      <c r="AV195" s="13" t="s">
        <v>321</v>
      </c>
      <c r="AW195" s="13" t="s">
        <v>34</v>
      </c>
      <c r="AX195" s="13" t="s">
        <v>77</v>
      </c>
      <c r="AY195" s="242" t="s">
        <v>314</v>
      </c>
    </row>
    <row r="196" spans="2:63" s="11" customFormat="1" ht="29.85" customHeight="1">
      <c r="B196" s="190"/>
      <c r="C196" s="191"/>
      <c r="D196" s="192" t="s">
        <v>69</v>
      </c>
      <c r="E196" s="204" t="s">
        <v>332</v>
      </c>
      <c r="F196" s="204" t="s">
        <v>474</v>
      </c>
      <c r="G196" s="191"/>
      <c r="H196" s="191"/>
      <c r="I196" s="194"/>
      <c r="J196" s="205">
        <f>BK196</f>
        <v>0</v>
      </c>
      <c r="K196" s="191"/>
      <c r="L196" s="196"/>
      <c r="M196" s="197"/>
      <c r="N196" s="198"/>
      <c r="O196" s="198"/>
      <c r="P196" s="199">
        <f>SUM(P197:P270)</f>
        <v>0</v>
      </c>
      <c r="Q196" s="198"/>
      <c r="R196" s="199">
        <f>SUM(R197:R270)</f>
        <v>2031.40973421</v>
      </c>
      <c r="S196" s="198"/>
      <c r="T196" s="200">
        <f>SUM(T197:T270)</f>
        <v>0</v>
      </c>
      <c r="AR196" s="201" t="s">
        <v>77</v>
      </c>
      <c r="AT196" s="202" t="s">
        <v>69</v>
      </c>
      <c r="AU196" s="202" t="s">
        <v>77</v>
      </c>
      <c r="AY196" s="201" t="s">
        <v>314</v>
      </c>
      <c r="BK196" s="203">
        <f>SUM(BK197:BK270)</f>
        <v>0</v>
      </c>
    </row>
    <row r="197" spans="2:65" s="1" customFormat="1" ht="23.1" customHeight="1">
      <c r="B197" s="42"/>
      <c r="C197" s="206" t="s">
        <v>475</v>
      </c>
      <c r="D197" s="206" t="s">
        <v>316</v>
      </c>
      <c r="E197" s="207" t="s">
        <v>476</v>
      </c>
      <c r="F197" s="208" t="s">
        <v>477</v>
      </c>
      <c r="G197" s="209" t="s">
        <v>349</v>
      </c>
      <c r="H197" s="210">
        <v>37.926</v>
      </c>
      <c r="I197" s="211"/>
      <c r="J197" s="212">
        <f>ROUND(I197*H197,2)</f>
        <v>0</v>
      </c>
      <c r="K197" s="208" t="s">
        <v>320</v>
      </c>
      <c r="L197" s="62"/>
      <c r="M197" s="213" t="s">
        <v>21</v>
      </c>
      <c r="N197" s="214" t="s">
        <v>41</v>
      </c>
      <c r="O197" s="43"/>
      <c r="P197" s="215">
        <f>O197*H197</f>
        <v>0</v>
      </c>
      <c r="Q197" s="215">
        <v>0.13301</v>
      </c>
      <c r="R197" s="215">
        <f>Q197*H197</f>
        <v>5.04453726</v>
      </c>
      <c r="S197" s="215">
        <v>0</v>
      </c>
      <c r="T197" s="216">
        <f>S197*H197</f>
        <v>0</v>
      </c>
      <c r="AR197" s="25" t="s">
        <v>321</v>
      </c>
      <c r="AT197" s="25" t="s">
        <v>316</v>
      </c>
      <c r="AU197" s="25" t="s">
        <v>79</v>
      </c>
      <c r="AY197" s="25" t="s">
        <v>314</v>
      </c>
      <c r="BE197" s="217">
        <f>IF(N197="základní",J197,0)</f>
        <v>0</v>
      </c>
      <c r="BF197" s="217">
        <f>IF(N197="snížená",J197,0)</f>
        <v>0</v>
      </c>
      <c r="BG197" s="217">
        <f>IF(N197="zákl. přenesená",J197,0)</f>
        <v>0</v>
      </c>
      <c r="BH197" s="217">
        <f>IF(N197="sníž. přenesená",J197,0)</f>
        <v>0</v>
      </c>
      <c r="BI197" s="217">
        <f>IF(N197="nulová",J197,0)</f>
        <v>0</v>
      </c>
      <c r="BJ197" s="25" t="s">
        <v>77</v>
      </c>
      <c r="BK197" s="217">
        <f>ROUND(I197*H197,2)</f>
        <v>0</v>
      </c>
      <c r="BL197" s="25" t="s">
        <v>321</v>
      </c>
      <c r="BM197" s="25" t="s">
        <v>478</v>
      </c>
    </row>
    <row r="198" spans="2:47" s="1" customFormat="1" ht="40.5">
      <c r="B198" s="42"/>
      <c r="C198" s="64"/>
      <c r="D198" s="218" t="s">
        <v>323</v>
      </c>
      <c r="E198" s="64"/>
      <c r="F198" s="219" t="s">
        <v>479</v>
      </c>
      <c r="G198" s="64"/>
      <c r="H198" s="64"/>
      <c r="I198" s="175"/>
      <c r="J198" s="64"/>
      <c r="K198" s="64"/>
      <c r="L198" s="62"/>
      <c r="M198" s="220"/>
      <c r="N198" s="43"/>
      <c r="O198" s="43"/>
      <c r="P198" s="43"/>
      <c r="Q198" s="43"/>
      <c r="R198" s="43"/>
      <c r="S198" s="43"/>
      <c r="T198" s="79"/>
      <c r="AT198" s="25" t="s">
        <v>323</v>
      </c>
      <c r="AU198" s="25" t="s">
        <v>79</v>
      </c>
    </row>
    <row r="199" spans="2:51" s="12" customFormat="1" ht="13.5">
      <c r="B199" s="221"/>
      <c r="C199" s="222"/>
      <c r="D199" s="218" t="s">
        <v>325</v>
      </c>
      <c r="E199" s="223" t="s">
        <v>253</v>
      </c>
      <c r="F199" s="224" t="s">
        <v>480</v>
      </c>
      <c r="G199" s="222"/>
      <c r="H199" s="225">
        <v>37.926</v>
      </c>
      <c r="I199" s="226"/>
      <c r="J199" s="222"/>
      <c r="K199" s="222"/>
      <c r="L199" s="227"/>
      <c r="M199" s="228"/>
      <c r="N199" s="229"/>
      <c r="O199" s="229"/>
      <c r="P199" s="229"/>
      <c r="Q199" s="229"/>
      <c r="R199" s="229"/>
      <c r="S199" s="229"/>
      <c r="T199" s="230"/>
      <c r="AT199" s="231" t="s">
        <v>325</v>
      </c>
      <c r="AU199" s="231" t="s">
        <v>79</v>
      </c>
      <c r="AV199" s="12" t="s">
        <v>79</v>
      </c>
      <c r="AW199" s="12" t="s">
        <v>34</v>
      </c>
      <c r="AX199" s="12" t="s">
        <v>77</v>
      </c>
      <c r="AY199" s="231" t="s">
        <v>314</v>
      </c>
    </row>
    <row r="200" spans="2:65" s="1" customFormat="1" ht="23.1" customHeight="1">
      <c r="B200" s="42"/>
      <c r="C200" s="206" t="s">
        <v>481</v>
      </c>
      <c r="D200" s="206" t="s">
        <v>316</v>
      </c>
      <c r="E200" s="207" t="s">
        <v>482</v>
      </c>
      <c r="F200" s="208" t="s">
        <v>483</v>
      </c>
      <c r="G200" s="209" t="s">
        <v>349</v>
      </c>
      <c r="H200" s="210">
        <v>82.995</v>
      </c>
      <c r="I200" s="211"/>
      <c r="J200" s="212">
        <f>ROUND(I200*H200,2)</f>
        <v>0</v>
      </c>
      <c r="K200" s="208" t="s">
        <v>320</v>
      </c>
      <c r="L200" s="62"/>
      <c r="M200" s="213" t="s">
        <v>21</v>
      </c>
      <c r="N200" s="214" t="s">
        <v>41</v>
      </c>
      <c r="O200" s="43"/>
      <c r="P200" s="215">
        <f>O200*H200</f>
        <v>0</v>
      </c>
      <c r="Q200" s="215">
        <v>0.22489</v>
      </c>
      <c r="R200" s="215">
        <f>Q200*H200</f>
        <v>18.664745550000003</v>
      </c>
      <c r="S200" s="215">
        <v>0</v>
      </c>
      <c r="T200" s="216">
        <f>S200*H200</f>
        <v>0</v>
      </c>
      <c r="AR200" s="25" t="s">
        <v>321</v>
      </c>
      <c r="AT200" s="25" t="s">
        <v>316</v>
      </c>
      <c r="AU200" s="25" t="s">
        <v>79</v>
      </c>
      <c r="AY200" s="25" t="s">
        <v>314</v>
      </c>
      <c r="BE200" s="217">
        <f>IF(N200="základní",J200,0)</f>
        <v>0</v>
      </c>
      <c r="BF200" s="217">
        <f>IF(N200="snížená",J200,0)</f>
        <v>0</v>
      </c>
      <c r="BG200" s="217">
        <f>IF(N200="zákl. přenesená",J200,0)</f>
        <v>0</v>
      </c>
      <c r="BH200" s="217">
        <f>IF(N200="sníž. přenesená",J200,0)</f>
        <v>0</v>
      </c>
      <c r="BI200" s="217">
        <f>IF(N200="nulová",J200,0)</f>
        <v>0</v>
      </c>
      <c r="BJ200" s="25" t="s">
        <v>77</v>
      </c>
      <c r="BK200" s="217">
        <f>ROUND(I200*H200,2)</f>
        <v>0</v>
      </c>
      <c r="BL200" s="25" t="s">
        <v>321</v>
      </c>
      <c r="BM200" s="25" t="s">
        <v>484</v>
      </c>
    </row>
    <row r="201" spans="2:47" s="1" customFormat="1" ht="40.5">
      <c r="B201" s="42"/>
      <c r="C201" s="64"/>
      <c r="D201" s="218" t="s">
        <v>323</v>
      </c>
      <c r="E201" s="64"/>
      <c r="F201" s="219" t="s">
        <v>485</v>
      </c>
      <c r="G201" s="64"/>
      <c r="H201" s="64"/>
      <c r="I201" s="175"/>
      <c r="J201" s="64"/>
      <c r="K201" s="64"/>
      <c r="L201" s="62"/>
      <c r="M201" s="220"/>
      <c r="N201" s="43"/>
      <c r="O201" s="43"/>
      <c r="P201" s="43"/>
      <c r="Q201" s="43"/>
      <c r="R201" s="43"/>
      <c r="S201" s="43"/>
      <c r="T201" s="79"/>
      <c r="AT201" s="25" t="s">
        <v>323</v>
      </c>
      <c r="AU201" s="25" t="s">
        <v>79</v>
      </c>
    </row>
    <row r="202" spans="2:51" s="12" customFormat="1" ht="13.5">
      <c r="B202" s="221"/>
      <c r="C202" s="222"/>
      <c r="D202" s="218" t="s">
        <v>325</v>
      </c>
      <c r="E202" s="223" t="s">
        <v>255</v>
      </c>
      <c r="F202" s="224" t="s">
        <v>486</v>
      </c>
      <c r="G202" s="222"/>
      <c r="H202" s="225">
        <v>82.995</v>
      </c>
      <c r="I202" s="226"/>
      <c r="J202" s="222"/>
      <c r="K202" s="222"/>
      <c r="L202" s="227"/>
      <c r="M202" s="228"/>
      <c r="N202" s="229"/>
      <c r="O202" s="229"/>
      <c r="P202" s="229"/>
      <c r="Q202" s="229"/>
      <c r="R202" s="229"/>
      <c r="S202" s="229"/>
      <c r="T202" s="230"/>
      <c r="AT202" s="231" t="s">
        <v>325</v>
      </c>
      <c r="AU202" s="231" t="s">
        <v>79</v>
      </c>
      <c r="AV202" s="12" t="s">
        <v>79</v>
      </c>
      <c r="AW202" s="12" t="s">
        <v>34</v>
      </c>
      <c r="AX202" s="12" t="s">
        <v>77</v>
      </c>
      <c r="AY202" s="231" t="s">
        <v>314</v>
      </c>
    </row>
    <row r="203" spans="2:65" s="1" customFormat="1" ht="14.45" customHeight="1">
      <c r="B203" s="42"/>
      <c r="C203" s="206" t="s">
        <v>487</v>
      </c>
      <c r="D203" s="206" t="s">
        <v>316</v>
      </c>
      <c r="E203" s="207" t="s">
        <v>488</v>
      </c>
      <c r="F203" s="208" t="s">
        <v>489</v>
      </c>
      <c r="G203" s="209" t="s">
        <v>490</v>
      </c>
      <c r="H203" s="210">
        <v>3</v>
      </c>
      <c r="I203" s="211"/>
      <c r="J203" s="212">
        <f>ROUND(I203*H203,2)</f>
        <v>0</v>
      </c>
      <c r="K203" s="208" t="s">
        <v>320</v>
      </c>
      <c r="L203" s="62"/>
      <c r="M203" s="213" t="s">
        <v>21</v>
      </c>
      <c r="N203" s="214" t="s">
        <v>41</v>
      </c>
      <c r="O203" s="43"/>
      <c r="P203" s="215">
        <f>O203*H203</f>
        <v>0</v>
      </c>
      <c r="Q203" s="215">
        <v>0.02166</v>
      </c>
      <c r="R203" s="215">
        <f>Q203*H203</f>
        <v>0.06498</v>
      </c>
      <c r="S203" s="215">
        <v>0</v>
      </c>
      <c r="T203" s="216">
        <f>S203*H203</f>
        <v>0</v>
      </c>
      <c r="AR203" s="25" t="s">
        <v>321</v>
      </c>
      <c r="AT203" s="25" t="s">
        <v>316</v>
      </c>
      <c r="AU203" s="25" t="s">
        <v>79</v>
      </c>
      <c r="AY203" s="25" t="s">
        <v>314</v>
      </c>
      <c r="BE203" s="217">
        <f>IF(N203="základní",J203,0)</f>
        <v>0</v>
      </c>
      <c r="BF203" s="217">
        <f>IF(N203="snížená",J203,0)</f>
        <v>0</v>
      </c>
      <c r="BG203" s="217">
        <f>IF(N203="zákl. přenesená",J203,0)</f>
        <v>0</v>
      </c>
      <c r="BH203" s="217">
        <f>IF(N203="sníž. přenesená",J203,0)</f>
        <v>0</v>
      </c>
      <c r="BI203" s="217">
        <f>IF(N203="nulová",J203,0)</f>
        <v>0</v>
      </c>
      <c r="BJ203" s="25" t="s">
        <v>77</v>
      </c>
      <c r="BK203" s="217">
        <f>ROUND(I203*H203,2)</f>
        <v>0</v>
      </c>
      <c r="BL203" s="25" t="s">
        <v>321</v>
      </c>
      <c r="BM203" s="25" t="s">
        <v>491</v>
      </c>
    </row>
    <row r="204" spans="2:47" s="1" customFormat="1" ht="27">
      <c r="B204" s="42"/>
      <c r="C204" s="64"/>
      <c r="D204" s="218" t="s">
        <v>323</v>
      </c>
      <c r="E204" s="64"/>
      <c r="F204" s="219" t="s">
        <v>492</v>
      </c>
      <c r="G204" s="64"/>
      <c r="H204" s="64"/>
      <c r="I204" s="175"/>
      <c r="J204" s="64"/>
      <c r="K204" s="64"/>
      <c r="L204" s="62"/>
      <c r="M204" s="220"/>
      <c r="N204" s="43"/>
      <c r="O204" s="43"/>
      <c r="P204" s="43"/>
      <c r="Q204" s="43"/>
      <c r="R204" s="43"/>
      <c r="S204" s="43"/>
      <c r="T204" s="79"/>
      <c r="AT204" s="25" t="s">
        <v>323</v>
      </c>
      <c r="AU204" s="25" t="s">
        <v>79</v>
      </c>
    </row>
    <row r="205" spans="2:65" s="1" customFormat="1" ht="14.45" customHeight="1">
      <c r="B205" s="42"/>
      <c r="C205" s="206" t="s">
        <v>493</v>
      </c>
      <c r="D205" s="206" t="s">
        <v>316</v>
      </c>
      <c r="E205" s="207" t="s">
        <v>494</v>
      </c>
      <c r="F205" s="208" t="s">
        <v>495</v>
      </c>
      <c r="G205" s="209" t="s">
        <v>490</v>
      </c>
      <c r="H205" s="210">
        <v>36</v>
      </c>
      <c r="I205" s="211"/>
      <c r="J205" s="212">
        <f>ROUND(I205*H205,2)</f>
        <v>0</v>
      </c>
      <c r="K205" s="208" t="s">
        <v>320</v>
      </c>
      <c r="L205" s="62"/>
      <c r="M205" s="213" t="s">
        <v>21</v>
      </c>
      <c r="N205" s="214" t="s">
        <v>41</v>
      </c>
      <c r="O205" s="43"/>
      <c r="P205" s="215">
        <f>O205*H205</f>
        <v>0</v>
      </c>
      <c r="Q205" s="215">
        <v>0.05563</v>
      </c>
      <c r="R205" s="215">
        <f>Q205*H205</f>
        <v>2.00268</v>
      </c>
      <c r="S205" s="215">
        <v>0</v>
      </c>
      <c r="T205" s="216">
        <f>S205*H205</f>
        <v>0</v>
      </c>
      <c r="AR205" s="25" t="s">
        <v>321</v>
      </c>
      <c r="AT205" s="25" t="s">
        <v>316</v>
      </c>
      <c r="AU205" s="25" t="s">
        <v>79</v>
      </c>
      <c r="AY205" s="25" t="s">
        <v>314</v>
      </c>
      <c r="BE205" s="217">
        <f>IF(N205="základní",J205,0)</f>
        <v>0</v>
      </c>
      <c r="BF205" s="217">
        <f>IF(N205="snížená",J205,0)</f>
        <v>0</v>
      </c>
      <c r="BG205" s="217">
        <f>IF(N205="zákl. přenesená",J205,0)</f>
        <v>0</v>
      </c>
      <c r="BH205" s="217">
        <f>IF(N205="sníž. přenesená",J205,0)</f>
        <v>0</v>
      </c>
      <c r="BI205" s="217">
        <f>IF(N205="nulová",J205,0)</f>
        <v>0</v>
      </c>
      <c r="BJ205" s="25" t="s">
        <v>77</v>
      </c>
      <c r="BK205" s="217">
        <f>ROUND(I205*H205,2)</f>
        <v>0</v>
      </c>
      <c r="BL205" s="25" t="s">
        <v>321</v>
      </c>
      <c r="BM205" s="25" t="s">
        <v>496</v>
      </c>
    </row>
    <row r="206" spans="2:47" s="1" customFormat="1" ht="27">
      <c r="B206" s="42"/>
      <c r="C206" s="64"/>
      <c r="D206" s="218" t="s">
        <v>323</v>
      </c>
      <c r="E206" s="64"/>
      <c r="F206" s="219" t="s">
        <v>497</v>
      </c>
      <c r="G206" s="64"/>
      <c r="H206" s="64"/>
      <c r="I206" s="175"/>
      <c r="J206" s="64"/>
      <c r="K206" s="64"/>
      <c r="L206" s="62"/>
      <c r="M206" s="220"/>
      <c r="N206" s="43"/>
      <c r="O206" s="43"/>
      <c r="P206" s="43"/>
      <c r="Q206" s="43"/>
      <c r="R206" s="43"/>
      <c r="S206" s="43"/>
      <c r="T206" s="79"/>
      <c r="AT206" s="25" t="s">
        <v>323</v>
      </c>
      <c r="AU206" s="25" t="s">
        <v>79</v>
      </c>
    </row>
    <row r="207" spans="2:51" s="12" customFormat="1" ht="13.5">
      <c r="B207" s="221"/>
      <c r="C207" s="222"/>
      <c r="D207" s="218" t="s">
        <v>325</v>
      </c>
      <c r="E207" s="223" t="s">
        <v>21</v>
      </c>
      <c r="F207" s="224" t="s">
        <v>498</v>
      </c>
      <c r="G207" s="222"/>
      <c r="H207" s="225">
        <v>36</v>
      </c>
      <c r="I207" s="226"/>
      <c r="J207" s="222"/>
      <c r="K207" s="222"/>
      <c r="L207" s="227"/>
      <c r="M207" s="228"/>
      <c r="N207" s="229"/>
      <c r="O207" s="229"/>
      <c r="P207" s="229"/>
      <c r="Q207" s="229"/>
      <c r="R207" s="229"/>
      <c r="S207" s="229"/>
      <c r="T207" s="230"/>
      <c r="AT207" s="231" t="s">
        <v>325</v>
      </c>
      <c r="AU207" s="231" t="s">
        <v>79</v>
      </c>
      <c r="AV207" s="12" t="s">
        <v>79</v>
      </c>
      <c r="AW207" s="12" t="s">
        <v>34</v>
      </c>
      <c r="AX207" s="12" t="s">
        <v>77</v>
      </c>
      <c r="AY207" s="231" t="s">
        <v>314</v>
      </c>
    </row>
    <row r="208" spans="2:65" s="1" customFormat="1" ht="14.45" customHeight="1">
      <c r="B208" s="42"/>
      <c r="C208" s="206" t="s">
        <v>499</v>
      </c>
      <c r="D208" s="206" t="s">
        <v>316</v>
      </c>
      <c r="E208" s="207" t="s">
        <v>500</v>
      </c>
      <c r="F208" s="208" t="s">
        <v>501</v>
      </c>
      <c r="G208" s="209" t="s">
        <v>490</v>
      </c>
      <c r="H208" s="210">
        <v>8</v>
      </c>
      <c r="I208" s="211"/>
      <c r="J208" s="212">
        <f>ROUND(I208*H208,2)</f>
        <v>0</v>
      </c>
      <c r="K208" s="208" t="s">
        <v>320</v>
      </c>
      <c r="L208" s="62"/>
      <c r="M208" s="213" t="s">
        <v>21</v>
      </c>
      <c r="N208" s="214" t="s">
        <v>41</v>
      </c>
      <c r="O208" s="43"/>
      <c r="P208" s="215">
        <f>O208*H208</f>
        <v>0</v>
      </c>
      <c r="Q208" s="215">
        <v>0.02743</v>
      </c>
      <c r="R208" s="215">
        <f>Q208*H208</f>
        <v>0.21944</v>
      </c>
      <c r="S208" s="215">
        <v>0</v>
      </c>
      <c r="T208" s="216">
        <f>S208*H208</f>
        <v>0</v>
      </c>
      <c r="AR208" s="25" t="s">
        <v>321</v>
      </c>
      <c r="AT208" s="25" t="s">
        <v>316</v>
      </c>
      <c r="AU208" s="25" t="s">
        <v>79</v>
      </c>
      <c r="AY208" s="25" t="s">
        <v>314</v>
      </c>
      <c r="BE208" s="217">
        <f>IF(N208="základní",J208,0)</f>
        <v>0</v>
      </c>
      <c r="BF208" s="217">
        <f>IF(N208="snížená",J208,0)</f>
        <v>0</v>
      </c>
      <c r="BG208" s="217">
        <f>IF(N208="zákl. přenesená",J208,0)</f>
        <v>0</v>
      </c>
      <c r="BH208" s="217">
        <f>IF(N208="sníž. přenesená",J208,0)</f>
        <v>0</v>
      </c>
      <c r="BI208" s="217">
        <f>IF(N208="nulová",J208,0)</f>
        <v>0</v>
      </c>
      <c r="BJ208" s="25" t="s">
        <v>77</v>
      </c>
      <c r="BK208" s="217">
        <f>ROUND(I208*H208,2)</f>
        <v>0</v>
      </c>
      <c r="BL208" s="25" t="s">
        <v>321</v>
      </c>
      <c r="BM208" s="25" t="s">
        <v>502</v>
      </c>
    </row>
    <row r="209" spans="2:47" s="1" customFormat="1" ht="27">
      <c r="B209" s="42"/>
      <c r="C209" s="64"/>
      <c r="D209" s="218" t="s">
        <v>323</v>
      </c>
      <c r="E209" s="64"/>
      <c r="F209" s="219" t="s">
        <v>503</v>
      </c>
      <c r="G209" s="64"/>
      <c r="H209" s="64"/>
      <c r="I209" s="175"/>
      <c r="J209" s="64"/>
      <c r="K209" s="64"/>
      <c r="L209" s="62"/>
      <c r="M209" s="220"/>
      <c r="N209" s="43"/>
      <c r="O209" s="43"/>
      <c r="P209" s="43"/>
      <c r="Q209" s="43"/>
      <c r="R209" s="43"/>
      <c r="S209" s="43"/>
      <c r="T209" s="79"/>
      <c r="AT209" s="25" t="s">
        <v>323</v>
      </c>
      <c r="AU209" s="25" t="s">
        <v>79</v>
      </c>
    </row>
    <row r="210" spans="2:65" s="1" customFormat="1" ht="23.1" customHeight="1">
      <c r="B210" s="42"/>
      <c r="C210" s="206" t="s">
        <v>504</v>
      </c>
      <c r="D210" s="206" t="s">
        <v>316</v>
      </c>
      <c r="E210" s="207" t="s">
        <v>505</v>
      </c>
      <c r="F210" s="208" t="s">
        <v>506</v>
      </c>
      <c r="G210" s="209" t="s">
        <v>436</v>
      </c>
      <c r="H210" s="210">
        <v>13.5</v>
      </c>
      <c r="I210" s="211"/>
      <c r="J210" s="212">
        <f>ROUND(I210*H210,2)</f>
        <v>0</v>
      </c>
      <c r="K210" s="208" t="s">
        <v>320</v>
      </c>
      <c r="L210" s="62"/>
      <c r="M210" s="213" t="s">
        <v>21</v>
      </c>
      <c r="N210" s="214" t="s">
        <v>41</v>
      </c>
      <c r="O210" s="43"/>
      <c r="P210" s="215">
        <f>O210*H210</f>
        <v>0</v>
      </c>
      <c r="Q210" s="215">
        <v>0.00026</v>
      </c>
      <c r="R210" s="215">
        <f>Q210*H210</f>
        <v>0.0035099999999999997</v>
      </c>
      <c r="S210" s="215">
        <v>0</v>
      </c>
      <c r="T210" s="216">
        <f>S210*H210</f>
        <v>0</v>
      </c>
      <c r="AR210" s="25" t="s">
        <v>321</v>
      </c>
      <c r="AT210" s="25" t="s">
        <v>316</v>
      </c>
      <c r="AU210" s="25" t="s">
        <v>79</v>
      </c>
      <c r="AY210" s="25" t="s">
        <v>314</v>
      </c>
      <c r="BE210" s="217">
        <f>IF(N210="základní",J210,0)</f>
        <v>0</v>
      </c>
      <c r="BF210" s="217">
        <f>IF(N210="snížená",J210,0)</f>
        <v>0</v>
      </c>
      <c r="BG210" s="217">
        <f>IF(N210="zákl. přenesená",J210,0)</f>
        <v>0</v>
      </c>
      <c r="BH210" s="217">
        <f>IF(N210="sníž. přenesená",J210,0)</f>
        <v>0</v>
      </c>
      <c r="BI210" s="217">
        <f>IF(N210="nulová",J210,0)</f>
        <v>0</v>
      </c>
      <c r="BJ210" s="25" t="s">
        <v>77</v>
      </c>
      <c r="BK210" s="217">
        <f>ROUND(I210*H210,2)</f>
        <v>0</v>
      </c>
      <c r="BL210" s="25" t="s">
        <v>321</v>
      </c>
      <c r="BM210" s="25" t="s">
        <v>507</v>
      </c>
    </row>
    <row r="211" spans="2:47" s="1" customFormat="1" ht="27">
      <c r="B211" s="42"/>
      <c r="C211" s="64"/>
      <c r="D211" s="218" t="s">
        <v>323</v>
      </c>
      <c r="E211" s="64"/>
      <c r="F211" s="219" t="s">
        <v>508</v>
      </c>
      <c r="G211" s="64"/>
      <c r="H211" s="64"/>
      <c r="I211" s="175"/>
      <c r="J211" s="64"/>
      <c r="K211" s="64"/>
      <c r="L211" s="62"/>
      <c r="M211" s="220"/>
      <c r="N211" s="43"/>
      <c r="O211" s="43"/>
      <c r="P211" s="43"/>
      <c r="Q211" s="43"/>
      <c r="R211" s="43"/>
      <c r="S211" s="43"/>
      <c r="T211" s="79"/>
      <c r="AT211" s="25" t="s">
        <v>323</v>
      </c>
      <c r="AU211" s="25" t="s">
        <v>79</v>
      </c>
    </row>
    <row r="212" spans="2:51" s="12" customFormat="1" ht="13.5">
      <c r="B212" s="221"/>
      <c r="C212" s="222"/>
      <c r="D212" s="218" t="s">
        <v>325</v>
      </c>
      <c r="E212" s="223" t="s">
        <v>21</v>
      </c>
      <c r="F212" s="224" t="s">
        <v>509</v>
      </c>
      <c r="G212" s="222"/>
      <c r="H212" s="225">
        <v>13.5</v>
      </c>
      <c r="I212" s="226"/>
      <c r="J212" s="222"/>
      <c r="K212" s="222"/>
      <c r="L212" s="227"/>
      <c r="M212" s="228"/>
      <c r="N212" s="229"/>
      <c r="O212" s="229"/>
      <c r="P212" s="229"/>
      <c r="Q212" s="229"/>
      <c r="R212" s="229"/>
      <c r="S212" s="229"/>
      <c r="T212" s="230"/>
      <c r="AT212" s="231" t="s">
        <v>325</v>
      </c>
      <c r="AU212" s="231" t="s">
        <v>79</v>
      </c>
      <c r="AV212" s="12" t="s">
        <v>79</v>
      </c>
      <c r="AW212" s="12" t="s">
        <v>34</v>
      </c>
      <c r="AX212" s="12" t="s">
        <v>77</v>
      </c>
      <c r="AY212" s="231" t="s">
        <v>314</v>
      </c>
    </row>
    <row r="213" spans="2:65" s="1" customFormat="1" ht="23.1" customHeight="1">
      <c r="B213" s="42"/>
      <c r="C213" s="206" t="s">
        <v>510</v>
      </c>
      <c r="D213" s="206" t="s">
        <v>316</v>
      </c>
      <c r="E213" s="207" t="s">
        <v>511</v>
      </c>
      <c r="F213" s="208" t="s">
        <v>512</v>
      </c>
      <c r="G213" s="209" t="s">
        <v>349</v>
      </c>
      <c r="H213" s="210">
        <v>5.44</v>
      </c>
      <c r="I213" s="211"/>
      <c r="J213" s="212">
        <f>ROUND(I213*H213,2)</f>
        <v>0</v>
      </c>
      <c r="K213" s="208" t="s">
        <v>320</v>
      </c>
      <c r="L213" s="62"/>
      <c r="M213" s="213" t="s">
        <v>21</v>
      </c>
      <c r="N213" s="214" t="s">
        <v>41</v>
      </c>
      <c r="O213" s="43"/>
      <c r="P213" s="215">
        <f>O213*H213</f>
        <v>0</v>
      </c>
      <c r="Q213" s="215">
        <v>0.0011</v>
      </c>
      <c r="R213" s="215">
        <f>Q213*H213</f>
        <v>0.005984000000000001</v>
      </c>
      <c r="S213" s="215">
        <v>0</v>
      </c>
      <c r="T213" s="216">
        <f>S213*H213</f>
        <v>0</v>
      </c>
      <c r="AR213" s="25" t="s">
        <v>321</v>
      </c>
      <c r="AT213" s="25" t="s">
        <v>316</v>
      </c>
      <c r="AU213" s="25" t="s">
        <v>79</v>
      </c>
      <c r="AY213" s="25" t="s">
        <v>314</v>
      </c>
      <c r="BE213" s="217">
        <f>IF(N213="základní",J213,0)</f>
        <v>0</v>
      </c>
      <c r="BF213" s="217">
        <f>IF(N213="snížená",J213,0)</f>
        <v>0</v>
      </c>
      <c r="BG213" s="217">
        <f>IF(N213="zákl. přenesená",J213,0)</f>
        <v>0</v>
      </c>
      <c r="BH213" s="217">
        <f>IF(N213="sníž. přenesená",J213,0)</f>
        <v>0</v>
      </c>
      <c r="BI213" s="217">
        <f>IF(N213="nulová",J213,0)</f>
        <v>0</v>
      </c>
      <c r="BJ213" s="25" t="s">
        <v>77</v>
      </c>
      <c r="BK213" s="217">
        <f>ROUND(I213*H213,2)</f>
        <v>0</v>
      </c>
      <c r="BL213" s="25" t="s">
        <v>321</v>
      </c>
      <c r="BM213" s="25" t="s">
        <v>513</v>
      </c>
    </row>
    <row r="214" spans="2:47" s="1" customFormat="1" ht="27">
      <c r="B214" s="42"/>
      <c r="C214" s="64"/>
      <c r="D214" s="218" t="s">
        <v>323</v>
      </c>
      <c r="E214" s="64"/>
      <c r="F214" s="219" t="s">
        <v>514</v>
      </c>
      <c r="G214" s="64"/>
      <c r="H214" s="64"/>
      <c r="I214" s="175"/>
      <c r="J214" s="64"/>
      <c r="K214" s="64"/>
      <c r="L214" s="62"/>
      <c r="M214" s="220"/>
      <c r="N214" s="43"/>
      <c r="O214" s="43"/>
      <c r="P214" s="43"/>
      <c r="Q214" s="43"/>
      <c r="R214" s="43"/>
      <c r="S214" s="43"/>
      <c r="T214" s="79"/>
      <c r="AT214" s="25" t="s">
        <v>323</v>
      </c>
      <c r="AU214" s="25" t="s">
        <v>79</v>
      </c>
    </row>
    <row r="215" spans="2:51" s="12" customFormat="1" ht="13.5">
      <c r="B215" s="221"/>
      <c r="C215" s="222"/>
      <c r="D215" s="218" t="s">
        <v>325</v>
      </c>
      <c r="E215" s="223" t="s">
        <v>21</v>
      </c>
      <c r="F215" s="224" t="s">
        <v>213</v>
      </c>
      <c r="G215" s="222"/>
      <c r="H215" s="225">
        <v>5.44</v>
      </c>
      <c r="I215" s="226"/>
      <c r="J215" s="222"/>
      <c r="K215" s="222"/>
      <c r="L215" s="227"/>
      <c r="M215" s="228"/>
      <c r="N215" s="229"/>
      <c r="O215" s="229"/>
      <c r="P215" s="229"/>
      <c r="Q215" s="229"/>
      <c r="R215" s="229"/>
      <c r="S215" s="229"/>
      <c r="T215" s="230"/>
      <c r="AT215" s="231" t="s">
        <v>325</v>
      </c>
      <c r="AU215" s="231" t="s">
        <v>79</v>
      </c>
      <c r="AV215" s="12" t="s">
        <v>79</v>
      </c>
      <c r="AW215" s="12" t="s">
        <v>34</v>
      </c>
      <c r="AX215" s="12" t="s">
        <v>77</v>
      </c>
      <c r="AY215" s="231" t="s">
        <v>314</v>
      </c>
    </row>
    <row r="216" spans="2:65" s="1" customFormat="1" ht="34.5" customHeight="1">
      <c r="B216" s="42"/>
      <c r="C216" s="206" t="s">
        <v>515</v>
      </c>
      <c r="D216" s="206" t="s">
        <v>316</v>
      </c>
      <c r="E216" s="207" t="s">
        <v>516</v>
      </c>
      <c r="F216" s="208" t="s">
        <v>517</v>
      </c>
      <c r="G216" s="209" t="s">
        <v>335</v>
      </c>
      <c r="H216" s="210">
        <v>0.321</v>
      </c>
      <c r="I216" s="211"/>
      <c r="J216" s="212">
        <f>ROUND(I216*H216,2)</f>
        <v>0</v>
      </c>
      <c r="K216" s="208" t="s">
        <v>320</v>
      </c>
      <c r="L216" s="62"/>
      <c r="M216" s="213" t="s">
        <v>21</v>
      </c>
      <c r="N216" s="214" t="s">
        <v>41</v>
      </c>
      <c r="O216" s="43"/>
      <c r="P216" s="215">
        <f>O216*H216</f>
        <v>0</v>
      </c>
      <c r="Q216" s="215">
        <v>2.45329</v>
      </c>
      <c r="R216" s="215">
        <f>Q216*H216</f>
        <v>0.78750609</v>
      </c>
      <c r="S216" s="215">
        <v>0</v>
      </c>
      <c r="T216" s="216">
        <f>S216*H216</f>
        <v>0</v>
      </c>
      <c r="AR216" s="25" t="s">
        <v>321</v>
      </c>
      <c r="AT216" s="25" t="s">
        <v>316</v>
      </c>
      <c r="AU216" s="25" t="s">
        <v>79</v>
      </c>
      <c r="AY216" s="25" t="s">
        <v>314</v>
      </c>
      <c r="BE216" s="217">
        <f>IF(N216="základní",J216,0)</f>
        <v>0</v>
      </c>
      <c r="BF216" s="217">
        <f>IF(N216="snížená",J216,0)</f>
        <v>0</v>
      </c>
      <c r="BG216" s="217">
        <f>IF(N216="zákl. přenesená",J216,0)</f>
        <v>0</v>
      </c>
      <c r="BH216" s="217">
        <f>IF(N216="sníž. přenesená",J216,0)</f>
        <v>0</v>
      </c>
      <c r="BI216" s="217">
        <f>IF(N216="nulová",J216,0)</f>
        <v>0</v>
      </c>
      <c r="BJ216" s="25" t="s">
        <v>77</v>
      </c>
      <c r="BK216" s="217">
        <f>ROUND(I216*H216,2)</f>
        <v>0</v>
      </c>
      <c r="BL216" s="25" t="s">
        <v>321</v>
      </c>
      <c r="BM216" s="25" t="s">
        <v>518</v>
      </c>
    </row>
    <row r="217" spans="2:47" s="1" customFormat="1" ht="27">
      <c r="B217" s="42"/>
      <c r="C217" s="64"/>
      <c r="D217" s="218" t="s">
        <v>323</v>
      </c>
      <c r="E217" s="64"/>
      <c r="F217" s="219" t="s">
        <v>519</v>
      </c>
      <c r="G217" s="64"/>
      <c r="H217" s="64"/>
      <c r="I217" s="175"/>
      <c r="J217" s="64"/>
      <c r="K217" s="64"/>
      <c r="L217" s="62"/>
      <c r="M217" s="220"/>
      <c r="N217" s="43"/>
      <c r="O217" s="43"/>
      <c r="P217" s="43"/>
      <c r="Q217" s="43"/>
      <c r="R217" s="43"/>
      <c r="S217" s="43"/>
      <c r="T217" s="79"/>
      <c r="AT217" s="25" t="s">
        <v>323</v>
      </c>
      <c r="AU217" s="25" t="s">
        <v>79</v>
      </c>
    </row>
    <row r="218" spans="2:51" s="12" customFormat="1" ht="13.5">
      <c r="B218" s="221"/>
      <c r="C218" s="222"/>
      <c r="D218" s="218" t="s">
        <v>325</v>
      </c>
      <c r="E218" s="223" t="s">
        <v>201</v>
      </c>
      <c r="F218" s="224" t="s">
        <v>520</v>
      </c>
      <c r="G218" s="222"/>
      <c r="H218" s="225">
        <v>0.321</v>
      </c>
      <c r="I218" s="226"/>
      <c r="J218" s="222"/>
      <c r="K218" s="222"/>
      <c r="L218" s="227"/>
      <c r="M218" s="228"/>
      <c r="N218" s="229"/>
      <c r="O218" s="229"/>
      <c r="P218" s="229"/>
      <c r="Q218" s="229"/>
      <c r="R218" s="229"/>
      <c r="S218" s="229"/>
      <c r="T218" s="230"/>
      <c r="AT218" s="231" t="s">
        <v>325</v>
      </c>
      <c r="AU218" s="231" t="s">
        <v>79</v>
      </c>
      <c r="AV218" s="12" t="s">
        <v>79</v>
      </c>
      <c r="AW218" s="12" t="s">
        <v>34</v>
      </c>
      <c r="AX218" s="12" t="s">
        <v>77</v>
      </c>
      <c r="AY218" s="231" t="s">
        <v>314</v>
      </c>
    </row>
    <row r="219" spans="2:65" s="1" customFormat="1" ht="23.1" customHeight="1">
      <c r="B219" s="42"/>
      <c r="C219" s="206" t="s">
        <v>521</v>
      </c>
      <c r="D219" s="206" t="s">
        <v>316</v>
      </c>
      <c r="E219" s="207" t="s">
        <v>522</v>
      </c>
      <c r="F219" s="208" t="s">
        <v>523</v>
      </c>
      <c r="G219" s="209" t="s">
        <v>349</v>
      </c>
      <c r="H219" s="210">
        <v>4.286</v>
      </c>
      <c r="I219" s="211"/>
      <c r="J219" s="212">
        <f>ROUND(I219*H219,2)</f>
        <v>0</v>
      </c>
      <c r="K219" s="208" t="s">
        <v>320</v>
      </c>
      <c r="L219" s="62"/>
      <c r="M219" s="213" t="s">
        <v>21</v>
      </c>
      <c r="N219" s="214" t="s">
        <v>41</v>
      </c>
      <c r="O219" s="43"/>
      <c r="P219" s="215">
        <f>O219*H219</f>
        <v>0</v>
      </c>
      <c r="Q219" s="215">
        <v>0.00037</v>
      </c>
      <c r="R219" s="215">
        <f>Q219*H219</f>
        <v>0.0015858199999999997</v>
      </c>
      <c r="S219" s="215">
        <v>0</v>
      </c>
      <c r="T219" s="216">
        <f>S219*H219</f>
        <v>0</v>
      </c>
      <c r="AR219" s="25" t="s">
        <v>321</v>
      </c>
      <c r="AT219" s="25" t="s">
        <v>316</v>
      </c>
      <c r="AU219" s="25" t="s">
        <v>79</v>
      </c>
      <c r="AY219" s="25" t="s">
        <v>314</v>
      </c>
      <c r="BE219" s="217">
        <f>IF(N219="základní",J219,0)</f>
        <v>0</v>
      </c>
      <c r="BF219" s="217">
        <f>IF(N219="snížená",J219,0)</f>
        <v>0</v>
      </c>
      <c r="BG219" s="217">
        <f>IF(N219="zákl. přenesená",J219,0)</f>
        <v>0</v>
      </c>
      <c r="BH219" s="217">
        <f>IF(N219="sníž. přenesená",J219,0)</f>
        <v>0</v>
      </c>
      <c r="BI219" s="217">
        <f>IF(N219="nulová",J219,0)</f>
        <v>0</v>
      </c>
      <c r="BJ219" s="25" t="s">
        <v>77</v>
      </c>
      <c r="BK219" s="217">
        <f>ROUND(I219*H219,2)</f>
        <v>0</v>
      </c>
      <c r="BL219" s="25" t="s">
        <v>321</v>
      </c>
      <c r="BM219" s="25" t="s">
        <v>524</v>
      </c>
    </row>
    <row r="220" spans="2:47" s="1" customFormat="1" ht="40.5">
      <c r="B220" s="42"/>
      <c r="C220" s="64"/>
      <c r="D220" s="218" t="s">
        <v>323</v>
      </c>
      <c r="E220" s="64"/>
      <c r="F220" s="219" t="s">
        <v>525</v>
      </c>
      <c r="G220" s="64"/>
      <c r="H220" s="64"/>
      <c r="I220" s="175"/>
      <c r="J220" s="64"/>
      <c r="K220" s="64"/>
      <c r="L220" s="62"/>
      <c r="M220" s="220"/>
      <c r="N220" s="43"/>
      <c r="O220" s="43"/>
      <c r="P220" s="43"/>
      <c r="Q220" s="43"/>
      <c r="R220" s="43"/>
      <c r="S220" s="43"/>
      <c r="T220" s="79"/>
      <c r="AT220" s="25" t="s">
        <v>323</v>
      </c>
      <c r="AU220" s="25" t="s">
        <v>79</v>
      </c>
    </row>
    <row r="221" spans="2:51" s="12" customFormat="1" ht="13.5">
      <c r="B221" s="221"/>
      <c r="C221" s="222"/>
      <c r="D221" s="218" t="s">
        <v>325</v>
      </c>
      <c r="E221" s="223" t="s">
        <v>203</v>
      </c>
      <c r="F221" s="224" t="s">
        <v>526</v>
      </c>
      <c r="G221" s="222"/>
      <c r="H221" s="225">
        <v>4.286</v>
      </c>
      <c r="I221" s="226"/>
      <c r="J221" s="222"/>
      <c r="K221" s="222"/>
      <c r="L221" s="227"/>
      <c r="M221" s="228"/>
      <c r="N221" s="229"/>
      <c r="O221" s="229"/>
      <c r="P221" s="229"/>
      <c r="Q221" s="229"/>
      <c r="R221" s="229"/>
      <c r="S221" s="229"/>
      <c r="T221" s="230"/>
      <c r="AT221" s="231" t="s">
        <v>325</v>
      </c>
      <c r="AU221" s="231" t="s">
        <v>79</v>
      </c>
      <c r="AV221" s="12" t="s">
        <v>79</v>
      </c>
      <c r="AW221" s="12" t="s">
        <v>34</v>
      </c>
      <c r="AX221" s="12" t="s">
        <v>77</v>
      </c>
      <c r="AY221" s="231" t="s">
        <v>314</v>
      </c>
    </row>
    <row r="222" spans="2:65" s="1" customFormat="1" ht="14.45" customHeight="1">
      <c r="B222" s="42"/>
      <c r="C222" s="206" t="s">
        <v>527</v>
      </c>
      <c r="D222" s="206" t="s">
        <v>316</v>
      </c>
      <c r="E222" s="207" t="s">
        <v>528</v>
      </c>
      <c r="F222" s="208" t="s">
        <v>529</v>
      </c>
      <c r="G222" s="209" t="s">
        <v>349</v>
      </c>
      <c r="H222" s="210">
        <v>4.286</v>
      </c>
      <c r="I222" s="211"/>
      <c r="J222" s="212">
        <f>ROUND(I222*H222,2)</f>
        <v>0</v>
      </c>
      <c r="K222" s="208" t="s">
        <v>320</v>
      </c>
      <c r="L222" s="62"/>
      <c r="M222" s="213" t="s">
        <v>21</v>
      </c>
      <c r="N222" s="214" t="s">
        <v>41</v>
      </c>
      <c r="O222" s="43"/>
      <c r="P222" s="215">
        <f>O222*H222</f>
        <v>0</v>
      </c>
      <c r="Q222" s="215">
        <v>0</v>
      </c>
      <c r="R222" s="215">
        <f>Q222*H222</f>
        <v>0</v>
      </c>
      <c r="S222" s="215">
        <v>0</v>
      </c>
      <c r="T222" s="216">
        <f>S222*H222</f>
        <v>0</v>
      </c>
      <c r="AR222" s="25" t="s">
        <v>321</v>
      </c>
      <c r="AT222" s="25" t="s">
        <v>316</v>
      </c>
      <c r="AU222" s="25" t="s">
        <v>79</v>
      </c>
      <c r="AY222" s="25" t="s">
        <v>314</v>
      </c>
      <c r="BE222" s="217">
        <f>IF(N222="základní",J222,0)</f>
        <v>0</v>
      </c>
      <c r="BF222" s="217">
        <f>IF(N222="snížená",J222,0)</f>
        <v>0</v>
      </c>
      <c r="BG222" s="217">
        <f>IF(N222="zákl. přenesená",J222,0)</f>
        <v>0</v>
      </c>
      <c r="BH222" s="217">
        <f>IF(N222="sníž. přenesená",J222,0)</f>
        <v>0</v>
      </c>
      <c r="BI222" s="217">
        <f>IF(N222="nulová",J222,0)</f>
        <v>0</v>
      </c>
      <c r="BJ222" s="25" t="s">
        <v>77</v>
      </c>
      <c r="BK222" s="217">
        <f>ROUND(I222*H222,2)</f>
        <v>0</v>
      </c>
      <c r="BL222" s="25" t="s">
        <v>321</v>
      </c>
      <c r="BM222" s="25" t="s">
        <v>530</v>
      </c>
    </row>
    <row r="223" spans="2:47" s="1" customFormat="1" ht="40.5">
      <c r="B223" s="42"/>
      <c r="C223" s="64"/>
      <c r="D223" s="218" t="s">
        <v>323</v>
      </c>
      <c r="E223" s="64"/>
      <c r="F223" s="219" t="s">
        <v>531</v>
      </c>
      <c r="G223" s="64"/>
      <c r="H223" s="64"/>
      <c r="I223" s="175"/>
      <c r="J223" s="64"/>
      <c r="K223" s="64"/>
      <c r="L223" s="62"/>
      <c r="M223" s="220"/>
      <c r="N223" s="43"/>
      <c r="O223" s="43"/>
      <c r="P223" s="43"/>
      <c r="Q223" s="43"/>
      <c r="R223" s="43"/>
      <c r="S223" s="43"/>
      <c r="T223" s="79"/>
      <c r="AT223" s="25" t="s">
        <v>323</v>
      </c>
      <c r="AU223" s="25" t="s">
        <v>79</v>
      </c>
    </row>
    <row r="224" spans="2:51" s="12" customFormat="1" ht="13.5">
      <c r="B224" s="221"/>
      <c r="C224" s="222"/>
      <c r="D224" s="218" t="s">
        <v>325</v>
      </c>
      <c r="E224" s="223" t="s">
        <v>21</v>
      </c>
      <c r="F224" s="224" t="s">
        <v>203</v>
      </c>
      <c r="G224" s="222"/>
      <c r="H224" s="225">
        <v>4.286</v>
      </c>
      <c r="I224" s="226"/>
      <c r="J224" s="222"/>
      <c r="K224" s="222"/>
      <c r="L224" s="227"/>
      <c r="M224" s="228"/>
      <c r="N224" s="229"/>
      <c r="O224" s="229"/>
      <c r="P224" s="229"/>
      <c r="Q224" s="229"/>
      <c r="R224" s="229"/>
      <c r="S224" s="229"/>
      <c r="T224" s="230"/>
      <c r="AT224" s="231" t="s">
        <v>325</v>
      </c>
      <c r="AU224" s="231" t="s">
        <v>79</v>
      </c>
      <c r="AV224" s="12" t="s">
        <v>79</v>
      </c>
      <c r="AW224" s="12" t="s">
        <v>34</v>
      </c>
      <c r="AX224" s="12" t="s">
        <v>77</v>
      </c>
      <c r="AY224" s="231" t="s">
        <v>314</v>
      </c>
    </row>
    <row r="225" spans="2:65" s="1" customFormat="1" ht="14.45" customHeight="1">
      <c r="B225" s="42"/>
      <c r="C225" s="206" t="s">
        <v>532</v>
      </c>
      <c r="D225" s="206" t="s">
        <v>316</v>
      </c>
      <c r="E225" s="207" t="s">
        <v>533</v>
      </c>
      <c r="F225" s="208" t="s">
        <v>534</v>
      </c>
      <c r="G225" s="209" t="s">
        <v>394</v>
      </c>
      <c r="H225" s="210">
        <v>0.032</v>
      </c>
      <c r="I225" s="211"/>
      <c r="J225" s="212">
        <f>ROUND(I225*H225,2)</f>
        <v>0</v>
      </c>
      <c r="K225" s="208" t="s">
        <v>320</v>
      </c>
      <c r="L225" s="62"/>
      <c r="M225" s="213" t="s">
        <v>21</v>
      </c>
      <c r="N225" s="214" t="s">
        <v>41</v>
      </c>
      <c r="O225" s="43"/>
      <c r="P225" s="215">
        <f>O225*H225</f>
        <v>0</v>
      </c>
      <c r="Q225" s="215">
        <v>1.05197</v>
      </c>
      <c r="R225" s="215">
        <f>Q225*H225</f>
        <v>0.033663040000000005</v>
      </c>
      <c r="S225" s="215">
        <v>0</v>
      </c>
      <c r="T225" s="216">
        <f>S225*H225</f>
        <v>0</v>
      </c>
      <c r="AR225" s="25" t="s">
        <v>321</v>
      </c>
      <c r="AT225" s="25" t="s">
        <v>316</v>
      </c>
      <c r="AU225" s="25" t="s">
        <v>79</v>
      </c>
      <c r="AY225" s="25" t="s">
        <v>314</v>
      </c>
      <c r="BE225" s="217">
        <f>IF(N225="základní",J225,0)</f>
        <v>0</v>
      </c>
      <c r="BF225" s="217">
        <f>IF(N225="snížená",J225,0)</f>
        <v>0</v>
      </c>
      <c r="BG225" s="217">
        <f>IF(N225="zákl. přenesená",J225,0)</f>
        <v>0</v>
      </c>
      <c r="BH225" s="217">
        <f>IF(N225="sníž. přenesená",J225,0)</f>
        <v>0</v>
      </c>
      <c r="BI225" s="217">
        <f>IF(N225="nulová",J225,0)</f>
        <v>0</v>
      </c>
      <c r="BJ225" s="25" t="s">
        <v>77</v>
      </c>
      <c r="BK225" s="217">
        <f>ROUND(I225*H225,2)</f>
        <v>0</v>
      </c>
      <c r="BL225" s="25" t="s">
        <v>321</v>
      </c>
      <c r="BM225" s="25" t="s">
        <v>535</v>
      </c>
    </row>
    <row r="226" spans="2:47" s="1" customFormat="1" ht="27">
      <c r="B226" s="42"/>
      <c r="C226" s="64"/>
      <c r="D226" s="218" t="s">
        <v>323</v>
      </c>
      <c r="E226" s="64"/>
      <c r="F226" s="219" t="s">
        <v>536</v>
      </c>
      <c r="G226" s="64"/>
      <c r="H226" s="64"/>
      <c r="I226" s="175"/>
      <c r="J226" s="64"/>
      <c r="K226" s="64"/>
      <c r="L226" s="62"/>
      <c r="M226" s="220"/>
      <c r="N226" s="43"/>
      <c r="O226" s="43"/>
      <c r="P226" s="43"/>
      <c r="Q226" s="43"/>
      <c r="R226" s="43"/>
      <c r="S226" s="43"/>
      <c r="T226" s="79"/>
      <c r="AT226" s="25" t="s">
        <v>323</v>
      </c>
      <c r="AU226" s="25" t="s">
        <v>79</v>
      </c>
    </row>
    <row r="227" spans="2:51" s="12" customFormat="1" ht="13.5">
      <c r="B227" s="221"/>
      <c r="C227" s="222"/>
      <c r="D227" s="218" t="s">
        <v>325</v>
      </c>
      <c r="E227" s="223" t="s">
        <v>21</v>
      </c>
      <c r="F227" s="224" t="s">
        <v>537</v>
      </c>
      <c r="G227" s="222"/>
      <c r="H227" s="225">
        <v>0.032</v>
      </c>
      <c r="I227" s="226"/>
      <c r="J227" s="222"/>
      <c r="K227" s="222"/>
      <c r="L227" s="227"/>
      <c r="M227" s="228"/>
      <c r="N227" s="229"/>
      <c r="O227" s="229"/>
      <c r="P227" s="229"/>
      <c r="Q227" s="229"/>
      <c r="R227" s="229"/>
      <c r="S227" s="229"/>
      <c r="T227" s="230"/>
      <c r="AT227" s="231" t="s">
        <v>325</v>
      </c>
      <c r="AU227" s="231" t="s">
        <v>79</v>
      </c>
      <c r="AV227" s="12" t="s">
        <v>79</v>
      </c>
      <c r="AW227" s="12" t="s">
        <v>34</v>
      </c>
      <c r="AX227" s="12" t="s">
        <v>77</v>
      </c>
      <c r="AY227" s="231" t="s">
        <v>314</v>
      </c>
    </row>
    <row r="228" spans="2:65" s="1" customFormat="1" ht="23.1" customHeight="1">
      <c r="B228" s="42"/>
      <c r="C228" s="206" t="s">
        <v>538</v>
      </c>
      <c r="D228" s="206" t="s">
        <v>316</v>
      </c>
      <c r="E228" s="207" t="s">
        <v>539</v>
      </c>
      <c r="F228" s="208" t="s">
        <v>540</v>
      </c>
      <c r="G228" s="209" t="s">
        <v>349</v>
      </c>
      <c r="H228" s="210">
        <v>181.489</v>
      </c>
      <c r="I228" s="211"/>
      <c r="J228" s="212">
        <f>ROUND(I228*H228,2)</f>
        <v>0</v>
      </c>
      <c r="K228" s="208" t="s">
        <v>320</v>
      </c>
      <c r="L228" s="62"/>
      <c r="M228" s="213" t="s">
        <v>21</v>
      </c>
      <c r="N228" s="214" t="s">
        <v>41</v>
      </c>
      <c r="O228" s="43"/>
      <c r="P228" s="215">
        <f>O228*H228</f>
        <v>0</v>
      </c>
      <c r="Q228" s="215">
        <v>0.12185</v>
      </c>
      <c r="R228" s="215">
        <f>Q228*H228</f>
        <v>22.11443465</v>
      </c>
      <c r="S228" s="215">
        <v>0</v>
      </c>
      <c r="T228" s="216">
        <f>S228*H228</f>
        <v>0</v>
      </c>
      <c r="AR228" s="25" t="s">
        <v>321</v>
      </c>
      <c r="AT228" s="25" t="s">
        <v>316</v>
      </c>
      <c r="AU228" s="25" t="s">
        <v>79</v>
      </c>
      <c r="AY228" s="25" t="s">
        <v>314</v>
      </c>
      <c r="BE228" s="217">
        <f>IF(N228="základní",J228,0)</f>
        <v>0</v>
      </c>
      <c r="BF228" s="217">
        <f>IF(N228="snížená",J228,0)</f>
        <v>0</v>
      </c>
      <c r="BG228" s="217">
        <f>IF(N228="zákl. přenesená",J228,0)</f>
        <v>0</v>
      </c>
      <c r="BH228" s="217">
        <f>IF(N228="sníž. přenesená",J228,0)</f>
        <v>0</v>
      </c>
      <c r="BI228" s="217">
        <f>IF(N228="nulová",J228,0)</f>
        <v>0</v>
      </c>
      <c r="BJ228" s="25" t="s">
        <v>77</v>
      </c>
      <c r="BK228" s="217">
        <f>ROUND(I228*H228,2)</f>
        <v>0</v>
      </c>
      <c r="BL228" s="25" t="s">
        <v>321</v>
      </c>
      <c r="BM228" s="25" t="s">
        <v>541</v>
      </c>
    </row>
    <row r="229" spans="2:47" s="1" customFormat="1" ht="40.5">
      <c r="B229" s="42"/>
      <c r="C229" s="64"/>
      <c r="D229" s="218" t="s">
        <v>323</v>
      </c>
      <c r="E229" s="64"/>
      <c r="F229" s="219" t="s">
        <v>542</v>
      </c>
      <c r="G229" s="64"/>
      <c r="H229" s="64"/>
      <c r="I229" s="175"/>
      <c r="J229" s="64"/>
      <c r="K229" s="64"/>
      <c r="L229" s="62"/>
      <c r="M229" s="220"/>
      <c r="N229" s="43"/>
      <c r="O229" s="43"/>
      <c r="P229" s="43"/>
      <c r="Q229" s="43"/>
      <c r="R229" s="43"/>
      <c r="S229" s="43"/>
      <c r="T229" s="79"/>
      <c r="AT229" s="25" t="s">
        <v>323</v>
      </c>
      <c r="AU229" s="25" t="s">
        <v>79</v>
      </c>
    </row>
    <row r="230" spans="2:51" s="12" customFormat="1" ht="13.5">
      <c r="B230" s="221"/>
      <c r="C230" s="222"/>
      <c r="D230" s="218" t="s">
        <v>325</v>
      </c>
      <c r="E230" s="223" t="s">
        <v>21</v>
      </c>
      <c r="F230" s="224" t="s">
        <v>543</v>
      </c>
      <c r="G230" s="222"/>
      <c r="H230" s="225">
        <v>9.738</v>
      </c>
      <c r="I230" s="226"/>
      <c r="J230" s="222"/>
      <c r="K230" s="222"/>
      <c r="L230" s="227"/>
      <c r="M230" s="228"/>
      <c r="N230" s="229"/>
      <c r="O230" s="229"/>
      <c r="P230" s="229"/>
      <c r="Q230" s="229"/>
      <c r="R230" s="229"/>
      <c r="S230" s="229"/>
      <c r="T230" s="230"/>
      <c r="AT230" s="231" t="s">
        <v>325</v>
      </c>
      <c r="AU230" s="231" t="s">
        <v>79</v>
      </c>
      <c r="AV230" s="12" t="s">
        <v>79</v>
      </c>
      <c r="AW230" s="12" t="s">
        <v>34</v>
      </c>
      <c r="AX230" s="12" t="s">
        <v>70</v>
      </c>
      <c r="AY230" s="231" t="s">
        <v>314</v>
      </c>
    </row>
    <row r="231" spans="2:51" s="12" customFormat="1" ht="13.5">
      <c r="B231" s="221"/>
      <c r="C231" s="222"/>
      <c r="D231" s="218" t="s">
        <v>325</v>
      </c>
      <c r="E231" s="223" t="s">
        <v>21</v>
      </c>
      <c r="F231" s="224" t="s">
        <v>544</v>
      </c>
      <c r="G231" s="222"/>
      <c r="H231" s="225">
        <v>50.658</v>
      </c>
      <c r="I231" s="226"/>
      <c r="J231" s="222"/>
      <c r="K231" s="222"/>
      <c r="L231" s="227"/>
      <c r="M231" s="228"/>
      <c r="N231" s="229"/>
      <c r="O231" s="229"/>
      <c r="P231" s="229"/>
      <c r="Q231" s="229"/>
      <c r="R231" s="229"/>
      <c r="S231" s="229"/>
      <c r="T231" s="230"/>
      <c r="AT231" s="231" t="s">
        <v>325</v>
      </c>
      <c r="AU231" s="231" t="s">
        <v>79</v>
      </c>
      <c r="AV231" s="12" t="s">
        <v>79</v>
      </c>
      <c r="AW231" s="12" t="s">
        <v>34</v>
      </c>
      <c r="AX231" s="12" t="s">
        <v>70</v>
      </c>
      <c r="AY231" s="231" t="s">
        <v>314</v>
      </c>
    </row>
    <row r="232" spans="2:51" s="12" customFormat="1" ht="13.5">
      <c r="B232" s="221"/>
      <c r="C232" s="222"/>
      <c r="D232" s="218" t="s">
        <v>325</v>
      </c>
      <c r="E232" s="223" t="s">
        <v>21</v>
      </c>
      <c r="F232" s="224" t="s">
        <v>545</v>
      </c>
      <c r="G232" s="222"/>
      <c r="H232" s="225">
        <v>72.93</v>
      </c>
      <c r="I232" s="226"/>
      <c r="J232" s="222"/>
      <c r="K232" s="222"/>
      <c r="L232" s="227"/>
      <c r="M232" s="228"/>
      <c r="N232" s="229"/>
      <c r="O232" s="229"/>
      <c r="P232" s="229"/>
      <c r="Q232" s="229"/>
      <c r="R232" s="229"/>
      <c r="S232" s="229"/>
      <c r="T232" s="230"/>
      <c r="AT232" s="231" t="s">
        <v>325</v>
      </c>
      <c r="AU232" s="231" t="s">
        <v>79</v>
      </c>
      <c r="AV232" s="12" t="s">
        <v>79</v>
      </c>
      <c r="AW232" s="12" t="s">
        <v>34</v>
      </c>
      <c r="AX232" s="12" t="s">
        <v>70</v>
      </c>
      <c r="AY232" s="231" t="s">
        <v>314</v>
      </c>
    </row>
    <row r="233" spans="2:51" s="12" customFormat="1" ht="13.5">
      <c r="B233" s="221"/>
      <c r="C233" s="222"/>
      <c r="D233" s="218" t="s">
        <v>325</v>
      </c>
      <c r="E233" s="223" t="s">
        <v>21</v>
      </c>
      <c r="F233" s="224" t="s">
        <v>546</v>
      </c>
      <c r="G233" s="222"/>
      <c r="H233" s="225">
        <v>48.163</v>
      </c>
      <c r="I233" s="226"/>
      <c r="J233" s="222"/>
      <c r="K233" s="222"/>
      <c r="L233" s="227"/>
      <c r="M233" s="228"/>
      <c r="N233" s="229"/>
      <c r="O233" s="229"/>
      <c r="P233" s="229"/>
      <c r="Q233" s="229"/>
      <c r="R233" s="229"/>
      <c r="S233" s="229"/>
      <c r="T233" s="230"/>
      <c r="AT233" s="231" t="s">
        <v>325</v>
      </c>
      <c r="AU233" s="231" t="s">
        <v>79</v>
      </c>
      <c r="AV233" s="12" t="s">
        <v>79</v>
      </c>
      <c r="AW233" s="12" t="s">
        <v>34</v>
      </c>
      <c r="AX233" s="12" t="s">
        <v>70</v>
      </c>
      <c r="AY233" s="231" t="s">
        <v>314</v>
      </c>
    </row>
    <row r="234" spans="2:51" s="13" customFormat="1" ht="13.5">
      <c r="B234" s="232"/>
      <c r="C234" s="233"/>
      <c r="D234" s="218" t="s">
        <v>325</v>
      </c>
      <c r="E234" s="234" t="s">
        <v>251</v>
      </c>
      <c r="F234" s="235" t="s">
        <v>340</v>
      </c>
      <c r="G234" s="233"/>
      <c r="H234" s="236">
        <v>181.489</v>
      </c>
      <c r="I234" s="237"/>
      <c r="J234" s="233"/>
      <c r="K234" s="233"/>
      <c r="L234" s="238"/>
      <c r="M234" s="239"/>
      <c r="N234" s="240"/>
      <c r="O234" s="240"/>
      <c r="P234" s="240"/>
      <c r="Q234" s="240"/>
      <c r="R234" s="240"/>
      <c r="S234" s="240"/>
      <c r="T234" s="241"/>
      <c r="AT234" s="242" t="s">
        <v>325</v>
      </c>
      <c r="AU234" s="242" t="s">
        <v>79</v>
      </c>
      <c r="AV234" s="13" t="s">
        <v>321</v>
      </c>
      <c r="AW234" s="13" t="s">
        <v>34</v>
      </c>
      <c r="AX234" s="13" t="s">
        <v>77</v>
      </c>
      <c r="AY234" s="242" t="s">
        <v>314</v>
      </c>
    </row>
    <row r="235" spans="2:65" s="1" customFormat="1" ht="23.1" customHeight="1">
      <c r="B235" s="42"/>
      <c r="C235" s="206" t="s">
        <v>547</v>
      </c>
      <c r="D235" s="206" t="s">
        <v>316</v>
      </c>
      <c r="E235" s="207" t="s">
        <v>548</v>
      </c>
      <c r="F235" s="208" t="s">
        <v>549</v>
      </c>
      <c r="G235" s="209" t="s">
        <v>335</v>
      </c>
      <c r="H235" s="210">
        <v>746.209</v>
      </c>
      <c r="I235" s="211"/>
      <c r="J235" s="212">
        <f>ROUND(I235*H235,2)</f>
        <v>0</v>
      </c>
      <c r="K235" s="208" t="s">
        <v>320</v>
      </c>
      <c r="L235" s="62"/>
      <c r="M235" s="213" t="s">
        <v>21</v>
      </c>
      <c r="N235" s="214" t="s">
        <v>41</v>
      </c>
      <c r="O235" s="43"/>
      <c r="P235" s="215">
        <f>O235*H235</f>
        <v>0</v>
      </c>
      <c r="Q235" s="215">
        <v>2.5143</v>
      </c>
      <c r="R235" s="215">
        <f>Q235*H235</f>
        <v>1876.1932886999998</v>
      </c>
      <c r="S235" s="215">
        <v>0</v>
      </c>
      <c r="T235" s="216">
        <f>S235*H235</f>
        <v>0</v>
      </c>
      <c r="AR235" s="25" t="s">
        <v>321</v>
      </c>
      <c r="AT235" s="25" t="s">
        <v>316</v>
      </c>
      <c r="AU235" s="25" t="s">
        <v>79</v>
      </c>
      <c r="AY235" s="25" t="s">
        <v>314</v>
      </c>
      <c r="BE235" s="217">
        <f>IF(N235="základní",J235,0)</f>
        <v>0</v>
      </c>
      <c r="BF235" s="217">
        <f>IF(N235="snížená",J235,0)</f>
        <v>0</v>
      </c>
      <c r="BG235" s="217">
        <f>IF(N235="zákl. přenesená",J235,0)</f>
        <v>0</v>
      </c>
      <c r="BH235" s="217">
        <f>IF(N235="sníž. přenesená",J235,0)</f>
        <v>0</v>
      </c>
      <c r="BI235" s="217">
        <f>IF(N235="nulová",J235,0)</f>
        <v>0</v>
      </c>
      <c r="BJ235" s="25" t="s">
        <v>77</v>
      </c>
      <c r="BK235" s="217">
        <f>ROUND(I235*H235,2)</f>
        <v>0</v>
      </c>
      <c r="BL235" s="25" t="s">
        <v>321</v>
      </c>
      <c r="BM235" s="25" t="s">
        <v>550</v>
      </c>
    </row>
    <row r="236" spans="2:47" s="1" customFormat="1" ht="27">
      <c r="B236" s="42"/>
      <c r="C236" s="64"/>
      <c r="D236" s="218" t="s">
        <v>323</v>
      </c>
      <c r="E236" s="64"/>
      <c r="F236" s="219" t="s">
        <v>551</v>
      </c>
      <c r="G236" s="64"/>
      <c r="H236" s="64"/>
      <c r="I236" s="175"/>
      <c r="J236" s="64"/>
      <c r="K236" s="64"/>
      <c r="L236" s="62"/>
      <c r="M236" s="220"/>
      <c r="N236" s="43"/>
      <c r="O236" s="43"/>
      <c r="P236" s="43"/>
      <c r="Q236" s="43"/>
      <c r="R236" s="43"/>
      <c r="S236" s="43"/>
      <c r="T236" s="79"/>
      <c r="AT236" s="25" t="s">
        <v>323</v>
      </c>
      <c r="AU236" s="25" t="s">
        <v>79</v>
      </c>
    </row>
    <row r="237" spans="2:51" s="14" customFormat="1" ht="13.5">
      <c r="B237" s="253"/>
      <c r="C237" s="254"/>
      <c r="D237" s="218" t="s">
        <v>325</v>
      </c>
      <c r="E237" s="255" t="s">
        <v>21</v>
      </c>
      <c r="F237" s="256" t="s">
        <v>552</v>
      </c>
      <c r="G237" s="254"/>
      <c r="H237" s="255" t="s">
        <v>21</v>
      </c>
      <c r="I237" s="257"/>
      <c r="J237" s="254"/>
      <c r="K237" s="254"/>
      <c r="L237" s="258"/>
      <c r="M237" s="259"/>
      <c r="N237" s="260"/>
      <c r="O237" s="260"/>
      <c r="P237" s="260"/>
      <c r="Q237" s="260"/>
      <c r="R237" s="260"/>
      <c r="S237" s="260"/>
      <c r="T237" s="261"/>
      <c r="AT237" s="262" t="s">
        <v>325</v>
      </c>
      <c r="AU237" s="262" t="s">
        <v>79</v>
      </c>
      <c r="AV237" s="14" t="s">
        <v>77</v>
      </c>
      <c r="AW237" s="14" t="s">
        <v>34</v>
      </c>
      <c r="AX237" s="14" t="s">
        <v>70</v>
      </c>
      <c r="AY237" s="262" t="s">
        <v>314</v>
      </c>
    </row>
    <row r="238" spans="2:51" s="12" customFormat="1" ht="13.5">
      <c r="B238" s="221"/>
      <c r="C238" s="222"/>
      <c r="D238" s="218" t="s">
        <v>325</v>
      </c>
      <c r="E238" s="223" t="s">
        <v>21</v>
      </c>
      <c r="F238" s="224" t="s">
        <v>553</v>
      </c>
      <c r="G238" s="222"/>
      <c r="H238" s="225">
        <v>355.267</v>
      </c>
      <c r="I238" s="226"/>
      <c r="J238" s="222"/>
      <c r="K238" s="222"/>
      <c r="L238" s="227"/>
      <c r="M238" s="228"/>
      <c r="N238" s="229"/>
      <c r="O238" s="229"/>
      <c r="P238" s="229"/>
      <c r="Q238" s="229"/>
      <c r="R238" s="229"/>
      <c r="S238" s="229"/>
      <c r="T238" s="230"/>
      <c r="AT238" s="231" t="s">
        <v>325</v>
      </c>
      <c r="AU238" s="231" t="s">
        <v>79</v>
      </c>
      <c r="AV238" s="12" t="s">
        <v>79</v>
      </c>
      <c r="AW238" s="12" t="s">
        <v>34</v>
      </c>
      <c r="AX238" s="12" t="s">
        <v>70</v>
      </c>
      <c r="AY238" s="231" t="s">
        <v>314</v>
      </c>
    </row>
    <row r="239" spans="2:51" s="12" customFormat="1" ht="13.5">
      <c r="B239" s="221"/>
      <c r="C239" s="222"/>
      <c r="D239" s="218" t="s">
        <v>325</v>
      </c>
      <c r="E239" s="223" t="s">
        <v>21</v>
      </c>
      <c r="F239" s="224" t="s">
        <v>554</v>
      </c>
      <c r="G239" s="222"/>
      <c r="H239" s="225">
        <v>170.089</v>
      </c>
      <c r="I239" s="226"/>
      <c r="J239" s="222"/>
      <c r="K239" s="222"/>
      <c r="L239" s="227"/>
      <c r="M239" s="228"/>
      <c r="N239" s="229"/>
      <c r="O239" s="229"/>
      <c r="P239" s="229"/>
      <c r="Q239" s="229"/>
      <c r="R239" s="229"/>
      <c r="S239" s="229"/>
      <c r="T239" s="230"/>
      <c r="AT239" s="231" t="s">
        <v>325</v>
      </c>
      <c r="AU239" s="231" t="s">
        <v>79</v>
      </c>
      <c r="AV239" s="12" t="s">
        <v>79</v>
      </c>
      <c r="AW239" s="12" t="s">
        <v>34</v>
      </c>
      <c r="AX239" s="12" t="s">
        <v>70</v>
      </c>
      <c r="AY239" s="231" t="s">
        <v>314</v>
      </c>
    </row>
    <row r="240" spans="2:51" s="12" customFormat="1" ht="13.5">
      <c r="B240" s="221"/>
      <c r="C240" s="222"/>
      <c r="D240" s="218" t="s">
        <v>325</v>
      </c>
      <c r="E240" s="223" t="s">
        <v>21</v>
      </c>
      <c r="F240" s="224" t="s">
        <v>555</v>
      </c>
      <c r="G240" s="222"/>
      <c r="H240" s="225">
        <v>76.432</v>
      </c>
      <c r="I240" s="226"/>
      <c r="J240" s="222"/>
      <c r="K240" s="222"/>
      <c r="L240" s="227"/>
      <c r="M240" s="228"/>
      <c r="N240" s="229"/>
      <c r="O240" s="229"/>
      <c r="P240" s="229"/>
      <c r="Q240" s="229"/>
      <c r="R240" s="229"/>
      <c r="S240" s="229"/>
      <c r="T240" s="230"/>
      <c r="AT240" s="231" t="s">
        <v>325</v>
      </c>
      <c r="AU240" s="231" t="s">
        <v>79</v>
      </c>
      <c r="AV240" s="12" t="s">
        <v>79</v>
      </c>
      <c r="AW240" s="12" t="s">
        <v>34</v>
      </c>
      <c r="AX240" s="12" t="s">
        <v>70</v>
      </c>
      <c r="AY240" s="231" t="s">
        <v>314</v>
      </c>
    </row>
    <row r="241" spans="2:51" s="15" customFormat="1" ht="13.5">
      <c r="B241" s="263"/>
      <c r="C241" s="264"/>
      <c r="D241" s="218" t="s">
        <v>325</v>
      </c>
      <c r="E241" s="265" t="s">
        <v>219</v>
      </c>
      <c r="F241" s="266" t="s">
        <v>556</v>
      </c>
      <c r="G241" s="264"/>
      <c r="H241" s="267">
        <v>601.788</v>
      </c>
      <c r="I241" s="268"/>
      <c r="J241" s="264"/>
      <c r="K241" s="264"/>
      <c r="L241" s="269"/>
      <c r="M241" s="270"/>
      <c r="N241" s="271"/>
      <c r="O241" s="271"/>
      <c r="P241" s="271"/>
      <c r="Q241" s="271"/>
      <c r="R241" s="271"/>
      <c r="S241" s="271"/>
      <c r="T241" s="272"/>
      <c r="AT241" s="273" t="s">
        <v>325</v>
      </c>
      <c r="AU241" s="273" t="s">
        <v>79</v>
      </c>
      <c r="AV241" s="15" t="s">
        <v>332</v>
      </c>
      <c r="AW241" s="15" t="s">
        <v>34</v>
      </c>
      <c r="AX241" s="15" t="s">
        <v>70</v>
      </c>
      <c r="AY241" s="273" t="s">
        <v>314</v>
      </c>
    </row>
    <row r="242" spans="2:51" s="12" customFormat="1" ht="13.5">
      <c r="B242" s="221"/>
      <c r="C242" s="222"/>
      <c r="D242" s="218" t="s">
        <v>325</v>
      </c>
      <c r="E242" s="223" t="s">
        <v>21</v>
      </c>
      <c r="F242" s="224" t="s">
        <v>557</v>
      </c>
      <c r="G242" s="222"/>
      <c r="H242" s="225">
        <v>104.457</v>
      </c>
      <c r="I242" s="226"/>
      <c r="J242" s="222"/>
      <c r="K242" s="222"/>
      <c r="L242" s="227"/>
      <c r="M242" s="228"/>
      <c r="N242" s="229"/>
      <c r="O242" s="229"/>
      <c r="P242" s="229"/>
      <c r="Q242" s="229"/>
      <c r="R242" s="229"/>
      <c r="S242" s="229"/>
      <c r="T242" s="230"/>
      <c r="AT242" s="231" t="s">
        <v>325</v>
      </c>
      <c r="AU242" s="231" t="s">
        <v>79</v>
      </c>
      <c r="AV242" s="12" t="s">
        <v>79</v>
      </c>
      <c r="AW242" s="12" t="s">
        <v>34</v>
      </c>
      <c r="AX242" s="12" t="s">
        <v>70</v>
      </c>
      <c r="AY242" s="231" t="s">
        <v>314</v>
      </c>
    </row>
    <row r="243" spans="2:51" s="12" customFormat="1" ht="13.5">
      <c r="B243" s="221"/>
      <c r="C243" s="222"/>
      <c r="D243" s="218" t="s">
        <v>325</v>
      </c>
      <c r="E243" s="223" t="s">
        <v>21</v>
      </c>
      <c r="F243" s="224" t="s">
        <v>558</v>
      </c>
      <c r="G243" s="222"/>
      <c r="H243" s="225">
        <v>8.978</v>
      </c>
      <c r="I243" s="226"/>
      <c r="J243" s="222"/>
      <c r="K243" s="222"/>
      <c r="L243" s="227"/>
      <c r="M243" s="228"/>
      <c r="N243" s="229"/>
      <c r="O243" s="229"/>
      <c r="P243" s="229"/>
      <c r="Q243" s="229"/>
      <c r="R243" s="229"/>
      <c r="S243" s="229"/>
      <c r="T243" s="230"/>
      <c r="AT243" s="231" t="s">
        <v>325</v>
      </c>
      <c r="AU243" s="231" t="s">
        <v>79</v>
      </c>
      <c r="AV243" s="12" t="s">
        <v>79</v>
      </c>
      <c r="AW243" s="12" t="s">
        <v>34</v>
      </c>
      <c r="AX243" s="12" t="s">
        <v>70</v>
      </c>
      <c r="AY243" s="231" t="s">
        <v>314</v>
      </c>
    </row>
    <row r="244" spans="2:51" s="15" customFormat="1" ht="13.5">
      <c r="B244" s="263"/>
      <c r="C244" s="264"/>
      <c r="D244" s="218" t="s">
        <v>325</v>
      </c>
      <c r="E244" s="265" t="s">
        <v>221</v>
      </c>
      <c r="F244" s="266" t="s">
        <v>556</v>
      </c>
      <c r="G244" s="264"/>
      <c r="H244" s="267">
        <v>113.435</v>
      </c>
      <c r="I244" s="268"/>
      <c r="J244" s="264"/>
      <c r="K244" s="264"/>
      <c r="L244" s="269"/>
      <c r="M244" s="270"/>
      <c r="N244" s="271"/>
      <c r="O244" s="271"/>
      <c r="P244" s="271"/>
      <c r="Q244" s="271"/>
      <c r="R244" s="271"/>
      <c r="S244" s="271"/>
      <c r="T244" s="272"/>
      <c r="AT244" s="273" t="s">
        <v>325</v>
      </c>
      <c r="AU244" s="273" t="s">
        <v>79</v>
      </c>
      <c r="AV244" s="15" t="s">
        <v>332</v>
      </c>
      <c r="AW244" s="15" t="s">
        <v>34</v>
      </c>
      <c r="AX244" s="15" t="s">
        <v>70</v>
      </c>
      <c r="AY244" s="273" t="s">
        <v>314</v>
      </c>
    </row>
    <row r="245" spans="2:51" s="12" customFormat="1" ht="13.5">
      <c r="B245" s="221"/>
      <c r="C245" s="222"/>
      <c r="D245" s="218" t="s">
        <v>325</v>
      </c>
      <c r="E245" s="223" t="s">
        <v>223</v>
      </c>
      <c r="F245" s="224" t="s">
        <v>559</v>
      </c>
      <c r="G245" s="222"/>
      <c r="H245" s="225">
        <v>45.708</v>
      </c>
      <c r="I245" s="226"/>
      <c r="J245" s="222"/>
      <c r="K245" s="222"/>
      <c r="L245" s="227"/>
      <c r="M245" s="228"/>
      <c r="N245" s="229"/>
      <c r="O245" s="229"/>
      <c r="P245" s="229"/>
      <c r="Q245" s="229"/>
      <c r="R245" s="229"/>
      <c r="S245" s="229"/>
      <c r="T245" s="230"/>
      <c r="AT245" s="231" t="s">
        <v>325</v>
      </c>
      <c r="AU245" s="231" t="s">
        <v>79</v>
      </c>
      <c r="AV245" s="12" t="s">
        <v>79</v>
      </c>
      <c r="AW245" s="12" t="s">
        <v>34</v>
      </c>
      <c r="AX245" s="12" t="s">
        <v>70</v>
      </c>
      <c r="AY245" s="231" t="s">
        <v>314</v>
      </c>
    </row>
    <row r="246" spans="2:51" s="12" customFormat="1" ht="13.5">
      <c r="B246" s="221"/>
      <c r="C246" s="222"/>
      <c r="D246" s="218" t="s">
        <v>325</v>
      </c>
      <c r="E246" s="223" t="s">
        <v>225</v>
      </c>
      <c r="F246" s="224" t="s">
        <v>560</v>
      </c>
      <c r="G246" s="222"/>
      <c r="H246" s="225">
        <v>14.442</v>
      </c>
      <c r="I246" s="226"/>
      <c r="J246" s="222"/>
      <c r="K246" s="222"/>
      <c r="L246" s="227"/>
      <c r="M246" s="228"/>
      <c r="N246" s="229"/>
      <c r="O246" s="229"/>
      <c r="P246" s="229"/>
      <c r="Q246" s="229"/>
      <c r="R246" s="229"/>
      <c r="S246" s="229"/>
      <c r="T246" s="230"/>
      <c r="AT246" s="231" t="s">
        <v>325</v>
      </c>
      <c r="AU246" s="231" t="s">
        <v>79</v>
      </c>
      <c r="AV246" s="12" t="s">
        <v>79</v>
      </c>
      <c r="AW246" s="12" t="s">
        <v>34</v>
      </c>
      <c r="AX246" s="12" t="s">
        <v>70</v>
      </c>
      <c r="AY246" s="231" t="s">
        <v>314</v>
      </c>
    </row>
    <row r="247" spans="2:51" s="12" customFormat="1" ht="13.5">
      <c r="B247" s="221"/>
      <c r="C247" s="222"/>
      <c r="D247" s="218" t="s">
        <v>325</v>
      </c>
      <c r="E247" s="223" t="s">
        <v>227</v>
      </c>
      <c r="F247" s="224" t="s">
        <v>561</v>
      </c>
      <c r="G247" s="222"/>
      <c r="H247" s="225">
        <v>424.696</v>
      </c>
      <c r="I247" s="226"/>
      <c r="J247" s="222"/>
      <c r="K247" s="222"/>
      <c r="L247" s="227"/>
      <c r="M247" s="228"/>
      <c r="N247" s="229"/>
      <c r="O247" s="229"/>
      <c r="P247" s="229"/>
      <c r="Q247" s="229"/>
      <c r="R247" s="229"/>
      <c r="S247" s="229"/>
      <c r="T247" s="230"/>
      <c r="AT247" s="231" t="s">
        <v>325</v>
      </c>
      <c r="AU247" s="231" t="s">
        <v>79</v>
      </c>
      <c r="AV247" s="12" t="s">
        <v>79</v>
      </c>
      <c r="AW247" s="12" t="s">
        <v>34</v>
      </c>
      <c r="AX247" s="12" t="s">
        <v>70</v>
      </c>
      <c r="AY247" s="231" t="s">
        <v>314</v>
      </c>
    </row>
    <row r="248" spans="2:51" s="12" customFormat="1" ht="13.5">
      <c r="B248" s="221"/>
      <c r="C248" s="222"/>
      <c r="D248" s="218" t="s">
        <v>325</v>
      </c>
      <c r="E248" s="223" t="s">
        <v>229</v>
      </c>
      <c r="F248" s="224" t="s">
        <v>562</v>
      </c>
      <c r="G248" s="222"/>
      <c r="H248" s="225">
        <v>243</v>
      </c>
      <c r="I248" s="226"/>
      <c r="J248" s="222"/>
      <c r="K248" s="222"/>
      <c r="L248" s="227"/>
      <c r="M248" s="228"/>
      <c r="N248" s="229"/>
      <c r="O248" s="229"/>
      <c r="P248" s="229"/>
      <c r="Q248" s="229"/>
      <c r="R248" s="229"/>
      <c r="S248" s="229"/>
      <c r="T248" s="230"/>
      <c r="AT248" s="231" t="s">
        <v>325</v>
      </c>
      <c r="AU248" s="231" t="s">
        <v>79</v>
      </c>
      <c r="AV248" s="12" t="s">
        <v>79</v>
      </c>
      <c r="AW248" s="12" t="s">
        <v>34</v>
      </c>
      <c r="AX248" s="12" t="s">
        <v>70</v>
      </c>
      <c r="AY248" s="231" t="s">
        <v>314</v>
      </c>
    </row>
    <row r="249" spans="2:51" s="12" customFormat="1" ht="13.5">
      <c r="B249" s="221"/>
      <c r="C249" s="222"/>
      <c r="D249" s="218" t="s">
        <v>325</v>
      </c>
      <c r="E249" s="223" t="s">
        <v>231</v>
      </c>
      <c r="F249" s="224" t="s">
        <v>563</v>
      </c>
      <c r="G249" s="222"/>
      <c r="H249" s="225">
        <v>62.441</v>
      </c>
      <c r="I249" s="226"/>
      <c r="J249" s="222"/>
      <c r="K249" s="222"/>
      <c r="L249" s="227"/>
      <c r="M249" s="228"/>
      <c r="N249" s="229"/>
      <c r="O249" s="229"/>
      <c r="P249" s="229"/>
      <c r="Q249" s="229"/>
      <c r="R249" s="229"/>
      <c r="S249" s="229"/>
      <c r="T249" s="230"/>
      <c r="AT249" s="231" t="s">
        <v>325</v>
      </c>
      <c r="AU249" s="231" t="s">
        <v>79</v>
      </c>
      <c r="AV249" s="12" t="s">
        <v>79</v>
      </c>
      <c r="AW249" s="12" t="s">
        <v>34</v>
      </c>
      <c r="AX249" s="12" t="s">
        <v>70</v>
      </c>
      <c r="AY249" s="231" t="s">
        <v>314</v>
      </c>
    </row>
    <row r="250" spans="2:51" s="15" customFormat="1" ht="13.5">
      <c r="B250" s="263"/>
      <c r="C250" s="264"/>
      <c r="D250" s="218" t="s">
        <v>325</v>
      </c>
      <c r="E250" s="265" t="s">
        <v>21</v>
      </c>
      <c r="F250" s="266" t="s">
        <v>556</v>
      </c>
      <c r="G250" s="264"/>
      <c r="H250" s="267">
        <v>790.287</v>
      </c>
      <c r="I250" s="268"/>
      <c r="J250" s="264"/>
      <c r="K250" s="264"/>
      <c r="L250" s="269"/>
      <c r="M250" s="270"/>
      <c r="N250" s="271"/>
      <c r="O250" s="271"/>
      <c r="P250" s="271"/>
      <c r="Q250" s="271"/>
      <c r="R250" s="271"/>
      <c r="S250" s="271"/>
      <c r="T250" s="272"/>
      <c r="AT250" s="273" t="s">
        <v>325</v>
      </c>
      <c r="AU250" s="273" t="s">
        <v>79</v>
      </c>
      <c r="AV250" s="15" t="s">
        <v>332</v>
      </c>
      <c r="AW250" s="15" t="s">
        <v>34</v>
      </c>
      <c r="AX250" s="15" t="s">
        <v>70</v>
      </c>
      <c r="AY250" s="273" t="s">
        <v>314</v>
      </c>
    </row>
    <row r="251" spans="2:51" s="12" customFormat="1" ht="13.5">
      <c r="B251" s="221"/>
      <c r="C251" s="222"/>
      <c r="D251" s="218" t="s">
        <v>325</v>
      </c>
      <c r="E251" s="223" t="s">
        <v>21</v>
      </c>
      <c r="F251" s="224" t="s">
        <v>564</v>
      </c>
      <c r="G251" s="222"/>
      <c r="H251" s="225">
        <v>183.882</v>
      </c>
      <c r="I251" s="226"/>
      <c r="J251" s="222"/>
      <c r="K251" s="222"/>
      <c r="L251" s="227"/>
      <c r="M251" s="228"/>
      <c r="N251" s="229"/>
      <c r="O251" s="229"/>
      <c r="P251" s="229"/>
      <c r="Q251" s="229"/>
      <c r="R251" s="229"/>
      <c r="S251" s="229"/>
      <c r="T251" s="230"/>
      <c r="AT251" s="231" t="s">
        <v>325</v>
      </c>
      <c r="AU251" s="231" t="s">
        <v>79</v>
      </c>
      <c r="AV251" s="12" t="s">
        <v>79</v>
      </c>
      <c r="AW251" s="12" t="s">
        <v>34</v>
      </c>
      <c r="AX251" s="12" t="s">
        <v>70</v>
      </c>
      <c r="AY251" s="231" t="s">
        <v>314</v>
      </c>
    </row>
    <row r="252" spans="2:51" s="12" customFormat="1" ht="13.5">
      <c r="B252" s="221"/>
      <c r="C252" s="222"/>
      <c r="D252" s="218" t="s">
        <v>325</v>
      </c>
      <c r="E252" s="223" t="s">
        <v>21</v>
      </c>
      <c r="F252" s="224" t="s">
        <v>565</v>
      </c>
      <c r="G252" s="222"/>
      <c r="H252" s="225">
        <v>237.361</v>
      </c>
      <c r="I252" s="226"/>
      <c r="J252" s="222"/>
      <c r="K252" s="222"/>
      <c r="L252" s="227"/>
      <c r="M252" s="228"/>
      <c r="N252" s="229"/>
      <c r="O252" s="229"/>
      <c r="P252" s="229"/>
      <c r="Q252" s="229"/>
      <c r="R252" s="229"/>
      <c r="S252" s="229"/>
      <c r="T252" s="230"/>
      <c r="AT252" s="231" t="s">
        <v>325</v>
      </c>
      <c r="AU252" s="231" t="s">
        <v>79</v>
      </c>
      <c r="AV252" s="12" t="s">
        <v>79</v>
      </c>
      <c r="AW252" s="12" t="s">
        <v>34</v>
      </c>
      <c r="AX252" s="12" t="s">
        <v>70</v>
      </c>
      <c r="AY252" s="231" t="s">
        <v>314</v>
      </c>
    </row>
    <row r="253" spans="2:51" s="12" customFormat="1" ht="13.5">
      <c r="B253" s="221"/>
      <c r="C253" s="222"/>
      <c r="D253" s="218" t="s">
        <v>325</v>
      </c>
      <c r="E253" s="223" t="s">
        <v>21</v>
      </c>
      <c r="F253" s="224" t="s">
        <v>566</v>
      </c>
      <c r="G253" s="222"/>
      <c r="H253" s="225">
        <v>264.519</v>
      </c>
      <c r="I253" s="226"/>
      <c r="J253" s="222"/>
      <c r="K253" s="222"/>
      <c r="L253" s="227"/>
      <c r="M253" s="228"/>
      <c r="N253" s="229"/>
      <c r="O253" s="229"/>
      <c r="P253" s="229"/>
      <c r="Q253" s="229"/>
      <c r="R253" s="229"/>
      <c r="S253" s="229"/>
      <c r="T253" s="230"/>
      <c r="AT253" s="231" t="s">
        <v>325</v>
      </c>
      <c r="AU253" s="231" t="s">
        <v>79</v>
      </c>
      <c r="AV253" s="12" t="s">
        <v>79</v>
      </c>
      <c r="AW253" s="12" t="s">
        <v>34</v>
      </c>
      <c r="AX253" s="12" t="s">
        <v>70</v>
      </c>
      <c r="AY253" s="231" t="s">
        <v>314</v>
      </c>
    </row>
    <row r="254" spans="2:51" s="12" customFormat="1" ht="13.5">
      <c r="B254" s="221"/>
      <c r="C254" s="222"/>
      <c r="D254" s="218" t="s">
        <v>325</v>
      </c>
      <c r="E254" s="223" t="s">
        <v>21</v>
      </c>
      <c r="F254" s="224" t="s">
        <v>567</v>
      </c>
      <c r="G254" s="222"/>
      <c r="H254" s="225">
        <v>3.57</v>
      </c>
      <c r="I254" s="226"/>
      <c r="J254" s="222"/>
      <c r="K254" s="222"/>
      <c r="L254" s="227"/>
      <c r="M254" s="228"/>
      <c r="N254" s="229"/>
      <c r="O254" s="229"/>
      <c r="P254" s="229"/>
      <c r="Q254" s="229"/>
      <c r="R254" s="229"/>
      <c r="S254" s="229"/>
      <c r="T254" s="230"/>
      <c r="AT254" s="231" t="s">
        <v>325</v>
      </c>
      <c r="AU254" s="231" t="s">
        <v>79</v>
      </c>
      <c r="AV254" s="12" t="s">
        <v>79</v>
      </c>
      <c r="AW254" s="12" t="s">
        <v>34</v>
      </c>
      <c r="AX254" s="12" t="s">
        <v>70</v>
      </c>
      <c r="AY254" s="231" t="s">
        <v>314</v>
      </c>
    </row>
    <row r="255" spans="2:51" s="12" customFormat="1" ht="13.5">
      <c r="B255" s="221"/>
      <c r="C255" s="222"/>
      <c r="D255" s="218" t="s">
        <v>325</v>
      </c>
      <c r="E255" s="223" t="s">
        <v>21</v>
      </c>
      <c r="F255" s="224" t="s">
        <v>568</v>
      </c>
      <c r="G255" s="222"/>
      <c r="H255" s="225">
        <v>55.958</v>
      </c>
      <c r="I255" s="226"/>
      <c r="J255" s="222"/>
      <c r="K255" s="222"/>
      <c r="L255" s="227"/>
      <c r="M255" s="228"/>
      <c r="N255" s="229"/>
      <c r="O255" s="229"/>
      <c r="P255" s="229"/>
      <c r="Q255" s="229"/>
      <c r="R255" s="229"/>
      <c r="S255" s="229"/>
      <c r="T255" s="230"/>
      <c r="AT255" s="231" t="s">
        <v>325</v>
      </c>
      <c r="AU255" s="231" t="s">
        <v>79</v>
      </c>
      <c r="AV255" s="12" t="s">
        <v>79</v>
      </c>
      <c r="AW255" s="12" t="s">
        <v>34</v>
      </c>
      <c r="AX255" s="12" t="s">
        <v>70</v>
      </c>
      <c r="AY255" s="231" t="s">
        <v>314</v>
      </c>
    </row>
    <row r="256" spans="2:51" s="12" customFormat="1" ht="13.5">
      <c r="B256" s="221"/>
      <c r="C256" s="222"/>
      <c r="D256" s="218" t="s">
        <v>325</v>
      </c>
      <c r="E256" s="223" t="s">
        <v>21</v>
      </c>
      <c r="F256" s="224" t="s">
        <v>569</v>
      </c>
      <c r="G256" s="222"/>
      <c r="H256" s="225">
        <v>0.919</v>
      </c>
      <c r="I256" s="226"/>
      <c r="J256" s="222"/>
      <c r="K256" s="222"/>
      <c r="L256" s="227"/>
      <c r="M256" s="228"/>
      <c r="N256" s="229"/>
      <c r="O256" s="229"/>
      <c r="P256" s="229"/>
      <c r="Q256" s="229"/>
      <c r="R256" s="229"/>
      <c r="S256" s="229"/>
      <c r="T256" s="230"/>
      <c r="AT256" s="231" t="s">
        <v>325</v>
      </c>
      <c r="AU256" s="231" t="s">
        <v>79</v>
      </c>
      <c r="AV256" s="12" t="s">
        <v>79</v>
      </c>
      <c r="AW256" s="12" t="s">
        <v>34</v>
      </c>
      <c r="AX256" s="12" t="s">
        <v>70</v>
      </c>
      <c r="AY256" s="231" t="s">
        <v>314</v>
      </c>
    </row>
    <row r="257" spans="2:51" s="15" customFormat="1" ht="13.5">
      <c r="B257" s="263"/>
      <c r="C257" s="264"/>
      <c r="D257" s="218" t="s">
        <v>325</v>
      </c>
      <c r="E257" s="265" t="s">
        <v>233</v>
      </c>
      <c r="F257" s="266" t="s">
        <v>556</v>
      </c>
      <c r="G257" s="264"/>
      <c r="H257" s="267">
        <v>746.209</v>
      </c>
      <c r="I257" s="268"/>
      <c r="J257" s="264"/>
      <c r="K257" s="264"/>
      <c r="L257" s="269"/>
      <c r="M257" s="270"/>
      <c r="N257" s="271"/>
      <c r="O257" s="271"/>
      <c r="P257" s="271"/>
      <c r="Q257" s="271"/>
      <c r="R257" s="271"/>
      <c r="S257" s="271"/>
      <c r="T257" s="272"/>
      <c r="AT257" s="273" t="s">
        <v>325</v>
      </c>
      <c r="AU257" s="273" t="s">
        <v>79</v>
      </c>
      <c r="AV257" s="15" t="s">
        <v>332</v>
      </c>
      <c r="AW257" s="15" t="s">
        <v>34</v>
      </c>
      <c r="AX257" s="15" t="s">
        <v>77</v>
      </c>
      <c r="AY257" s="273" t="s">
        <v>314</v>
      </c>
    </row>
    <row r="258" spans="2:65" s="1" customFormat="1" ht="23.1" customHeight="1">
      <c r="B258" s="42"/>
      <c r="C258" s="206" t="s">
        <v>570</v>
      </c>
      <c r="D258" s="206" t="s">
        <v>316</v>
      </c>
      <c r="E258" s="207" t="s">
        <v>571</v>
      </c>
      <c r="F258" s="208" t="s">
        <v>572</v>
      </c>
      <c r="G258" s="209" t="s">
        <v>349</v>
      </c>
      <c r="H258" s="210">
        <v>2612.191</v>
      </c>
      <c r="I258" s="211"/>
      <c r="J258" s="212">
        <f>ROUND(I258*H258,2)</f>
        <v>0</v>
      </c>
      <c r="K258" s="208" t="s">
        <v>320</v>
      </c>
      <c r="L258" s="62"/>
      <c r="M258" s="213" t="s">
        <v>21</v>
      </c>
      <c r="N258" s="214" t="s">
        <v>41</v>
      </c>
      <c r="O258" s="43"/>
      <c r="P258" s="215">
        <f>O258*H258</f>
        <v>0</v>
      </c>
      <c r="Q258" s="215">
        <v>0.00265</v>
      </c>
      <c r="R258" s="215">
        <f>Q258*H258</f>
        <v>6.92230615</v>
      </c>
      <c r="S258" s="215">
        <v>0</v>
      </c>
      <c r="T258" s="216">
        <f>S258*H258</f>
        <v>0</v>
      </c>
      <c r="AR258" s="25" t="s">
        <v>321</v>
      </c>
      <c r="AT258" s="25" t="s">
        <v>316</v>
      </c>
      <c r="AU258" s="25" t="s">
        <v>79</v>
      </c>
      <c r="AY258" s="25" t="s">
        <v>314</v>
      </c>
      <c r="BE258" s="217">
        <f>IF(N258="základní",J258,0)</f>
        <v>0</v>
      </c>
      <c r="BF258" s="217">
        <f>IF(N258="snížená",J258,0)</f>
        <v>0</v>
      </c>
      <c r="BG258" s="217">
        <f>IF(N258="zákl. přenesená",J258,0)</f>
        <v>0</v>
      </c>
      <c r="BH258" s="217">
        <f>IF(N258="sníž. přenesená",J258,0)</f>
        <v>0</v>
      </c>
      <c r="BI258" s="217">
        <f>IF(N258="nulová",J258,0)</f>
        <v>0</v>
      </c>
      <c r="BJ258" s="25" t="s">
        <v>77</v>
      </c>
      <c r="BK258" s="217">
        <f>ROUND(I258*H258,2)</f>
        <v>0</v>
      </c>
      <c r="BL258" s="25" t="s">
        <v>321</v>
      </c>
      <c r="BM258" s="25" t="s">
        <v>573</v>
      </c>
    </row>
    <row r="259" spans="2:47" s="1" customFormat="1" ht="27">
      <c r="B259" s="42"/>
      <c r="C259" s="64"/>
      <c r="D259" s="218" t="s">
        <v>323</v>
      </c>
      <c r="E259" s="64"/>
      <c r="F259" s="219" t="s">
        <v>574</v>
      </c>
      <c r="G259" s="64"/>
      <c r="H259" s="64"/>
      <c r="I259" s="175"/>
      <c r="J259" s="64"/>
      <c r="K259" s="64"/>
      <c r="L259" s="62"/>
      <c r="M259" s="220"/>
      <c r="N259" s="43"/>
      <c r="O259" s="43"/>
      <c r="P259" s="43"/>
      <c r="Q259" s="43"/>
      <c r="R259" s="43"/>
      <c r="S259" s="43"/>
      <c r="T259" s="79"/>
      <c r="AT259" s="25" t="s">
        <v>323</v>
      </c>
      <c r="AU259" s="25" t="s">
        <v>79</v>
      </c>
    </row>
    <row r="260" spans="2:51" s="12" customFormat="1" ht="13.5">
      <c r="B260" s="221"/>
      <c r="C260" s="222"/>
      <c r="D260" s="218" t="s">
        <v>325</v>
      </c>
      <c r="E260" s="223" t="s">
        <v>21</v>
      </c>
      <c r="F260" s="224" t="s">
        <v>575</v>
      </c>
      <c r="G260" s="222"/>
      <c r="H260" s="225">
        <v>49.602</v>
      </c>
      <c r="I260" s="226"/>
      <c r="J260" s="222"/>
      <c r="K260" s="222"/>
      <c r="L260" s="227"/>
      <c r="M260" s="228"/>
      <c r="N260" s="229"/>
      <c r="O260" s="229"/>
      <c r="P260" s="229"/>
      <c r="Q260" s="229"/>
      <c r="R260" s="229"/>
      <c r="S260" s="229"/>
      <c r="T260" s="230"/>
      <c r="AT260" s="231" t="s">
        <v>325</v>
      </c>
      <c r="AU260" s="231" t="s">
        <v>79</v>
      </c>
      <c r="AV260" s="12" t="s">
        <v>79</v>
      </c>
      <c r="AW260" s="12" t="s">
        <v>34</v>
      </c>
      <c r="AX260" s="12" t="s">
        <v>70</v>
      </c>
      <c r="AY260" s="231" t="s">
        <v>314</v>
      </c>
    </row>
    <row r="261" spans="2:51" s="12" customFormat="1" ht="13.5">
      <c r="B261" s="221"/>
      <c r="C261" s="222"/>
      <c r="D261" s="218" t="s">
        <v>325</v>
      </c>
      <c r="E261" s="223" t="s">
        <v>21</v>
      </c>
      <c r="F261" s="224" t="s">
        <v>576</v>
      </c>
      <c r="G261" s="222"/>
      <c r="H261" s="225">
        <v>2343.324</v>
      </c>
      <c r="I261" s="226"/>
      <c r="J261" s="222"/>
      <c r="K261" s="222"/>
      <c r="L261" s="227"/>
      <c r="M261" s="228"/>
      <c r="N261" s="229"/>
      <c r="O261" s="229"/>
      <c r="P261" s="229"/>
      <c r="Q261" s="229"/>
      <c r="R261" s="229"/>
      <c r="S261" s="229"/>
      <c r="T261" s="230"/>
      <c r="AT261" s="231" t="s">
        <v>325</v>
      </c>
      <c r="AU261" s="231" t="s">
        <v>79</v>
      </c>
      <c r="AV261" s="12" t="s">
        <v>79</v>
      </c>
      <c r="AW261" s="12" t="s">
        <v>34</v>
      </c>
      <c r="AX261" s="12" t="s">
        <v>70</v>
      </c>
      <c r="AY261" s="231" t="s">
        <v>314</v>
      </c>
    </row>
    <row r="262" spans="2:51" s="12" customFormat="1" ht="13.5">
      <c r="B262" s="221"/>
      <c r="C262" s="222"/>
      <c r="D262" s="218" t="s">
        <v>325</v>
      </c>
      <c r="E262" s="223" t="s">
        <v>21</v>
      </c>
      <c r="F262" s="224" t="s">
        <v>577</v>
      </c>
      <c r="G262" s="222"/>
      <c r="H262" s="225">
        <v>172.865</v>
      </c>
      <c r="I262" s="226"/>
      <c r="J262" s="222"/>
      <c r="K262" s="222"/>
      <c r="L262" s="227"/>
      <c r="M262" s="228"/>
      <c r="N262" s="229"/>
      <c r="O262" s="229"/>
      <c r="P262" s="229"/>
      <c r="Q262" s="229"/>
      <c r="R262" s="229"/>
      <c r="S262" s="229"/>
      <c r="T262" s="230"/>
      <c r="AT262" s="231" t="s">
        <v>325</v>
      </c>
      <c r="AU262" s="231" t="s">
        <v>79</v>
      </c>
      <c r="AV262" s="12" t="s">
        <v>79</v>
      </c>
      <c r="AW262" s="12" t="s">
        <v>34</v>
      </c>
      <c r="AX262" s="12" t="s">
        <v>70</v>
      </c>
      <c r="AY262" s="231" t="s">
        <v>314</v>
      </c>
    </row>
    <row r="263" spans="2:51" s="12" customFormat="1" ht="13.5">
      <c r="B263" s="221"/>
      <c r="C263" s="222"/>
      <c r="D263" s="218" t="s">
        <v>325</v>
      </c>
      <c r="E263" s="223" t="s">
        <v>21</v>
      </c>
      <c r="F263" s="224" t="s">
        <v>578</v>
      </c>
      <c r="G263" s="222"/>
      <c r="H263" s="225">
        <v>46.4</v>
      </c>
      <c r="I263" s="226"/>
      <c r="J263" s="222"/>
      <c r="K263" s="222"/>
      <c r="L263" s="227"/>
      <c r="M263" s="228"/>
      <c r="N263" s="229"/>
      <c r="O263" s="229"/>
      <c r="P263" s="229"/>
      <c r="Q263" s="229"/>
      <c r="R263" s="229"/>
      <c r="S263" s="229"/>
      <c r="T263" s="230"/>
      <c r="AT263" s="231" t="s">
        <v>325</v>
      </c>
      <c r="AU263" s="231" t="s">
        <v>79</v>
      </c>
      <c r="AV263" s="12" t="s">
        <v>79</v>
      </c>
      <c r="AW263" s="12" t="s">
        <v>34</v>
      </c>
      <c r="AX263" s="12" t="s">
        <v>70</v>
      </c>
      <c r="AY263" s="231" t="s">
        <v>314</v>
      </c>
    </row>
    <row r="264" spans="2:51" s="13" customFormat="1" ht="13.5">
      <c r="B264" s="232"/>
      <c r="C264" s="233"/>
      <c r="D264" s="218" t="s">
        <v>325</v>
      </c>
      <c r="E264" s="234" t="s">
        <v>235</v>
      </c>
      <c r="F264" s="235" t="s">
        <v>340</v>
      </c>
      <c r="G264" s="233"/>
      <c r="H264" s="236">
        <v>2612.191</v>
      </c>
      <c r="I264" s="237"/>
      <c r="J264" s="233"/>
      <c r="K264" s="233"/>
      <c r="L264" s="238"/>
      <c r="M264" s="239"/>
      <c r="N264" s="240"/>
      <c r="O264" s="240"/>
      <c r="P264" s="240"/>
      <c r="Q264" s="240"/>
      <c r="R264" s="240"/>
      <c r="S264" s="240"/>
      <c r="T264" s="241"/>
      <c r="AT264" s="242" t="s">
        <v>325</v>
      </c>
      <c r="AU264" s="242" t="s">
        <v>79</v>
      </c>
      <c r="AV264" s="13" t="s">
        <v>321</v>
      </c>
      <c r="AW264" s="13" t="s">
        <v>34</v>
      </c>
      <c r="AX264" s="13" t="s">
        <v>77</v>
      </c>
      <c r="AY264" s="242" t="s">
        <v>314</v>
      </c>
    </row>
    <row r="265" spans="2:65" s="1" customFormat="1" ht="23.1" customHeight="1">
      <c r="B265" s="42"/>
      <c r="C265" s="206" t="s">
        <v>579</v>
      </c>
      <c r="D265" s="206" t="s">
        <v>316</v>
      </c>
      <c r="E265" s="207" t="s">
        <v>580</v>
      </c>
      <c r="F265" s="208" t="s">
        <v>581</v>
      </c>
      <c r="G265" s="209" t="s">
        <v>349</v>
      </c>
      <c r="H265" s="210">
        <v>2612.191</v>
      </c>
      <c r="I265" s="211"/>
      <c r="J265" s="212">
        <f>ROUND(I265*H265,2)</f>
        <v>0</v>
      </c>
      <c r="K265" s="208" t="s">
        <v>320</v>
      </c>
      <c r="L265" s="62"/>
      <c r="M265" s="213" t="s">
        <v>21</v>
      </c>
      <c r="N265" s="214" t="s">
        <v>41</v>
      </c>
      <c r="O265" s="43"/>
      <c r="P265" s="215">
        <f>O265*H265</f>
        <v>0</v>
      </c>
      <c r="Q265" s="215">
        <v>0</v>
      </c>
      <c r="R265" s="215">
        <f>Q265*H265</f>
        <v>0</v>
      </c>
      <c r="S265" s="215">
        <v>0</v>
      </c>
      <c r="T265" s="216">
        <f>S265*H265</f>
        <v>0</v>
      </c>
      <c r="AR265" s="25" t="s">
        <v>321</v>
      </c>
      <c r="AT265" s="25" t="s">
        <v>316</v>
      </c>
      <c r="AU265" s="25" t="s">
        <v>79</v>
      </c>
      <c r="AY265" s="25" t="s">
        <v>314</v>
      </c>
      <c r="BE265" s="217">
        <f>IF(N265="základní",J265,0)</f>
        <v>0</v>
      </c>
      <c r="BF265" s="217">
        <f>IF(N265="snížená",J265,0)</f>
        <v>0</v>
      </c>
      <c r="BG265" s="217">
        <f>IF(N265="zákl. přenesená",J265,0)</f>
        <v>0</v>
      </c>
      <c r="BH265" s="217">
        <f>IF(N265="sníž. přenesená",J265,0)</f>
        <v>0</v>
      </c>
      <c r="BI265" s="217">
        <f>IF(N265="nulová",J265,0)</f>
        <v>0</v>
      </c>
      <c r="BJ265" s="25" t="s">
        <v>77</v>
      </c>
      <c r="BK265" s="217">
        <f>ROUND(I265*H265,2)</f>
        <v>0</v>
      </c>
      <c r="BL265" s="25" t="s">
        <v>321</v>
      </c>
      <c r="BM265" s="25" t="s">
        <v>582</v>
      </c>
    </row>
    <row r="266" spans="2:47" s="1" customFormat="1" ht="27">
      <c r="B266" s="42"/>
      <c r="C266" s="64"/>
      <c r="D266" s="218" t="s">
        <v>323</v>
      </c>
      <c r="E266" s="64"/>
      <c r="F266" s="219" t="s">
        <v>583</v>
      </c>
      <c r="G266" s="64"/>
      <c r="H266" s="64"/>
      <c r="I266" s="175"/>
      <c r="J266" s="64"/>
      <c r="K266" s="64"/>
      <c r="L266" s="62"/>
      <c r="M266" s="220"/>
      <c r="N266" s="43"/>
      <c r="O266" s="43"/>
      <c r="P266" s="43"/>
      <c r="Q266" s="43"/>
      <c r="R266" s="43"/>
      <c r="S266" s="43"/>
      <c r="T266" s="79"/>
      <c r="AT266" s="25" t="s">
        <v>323</v>
      </c>
      <c r="AU266" s="25" t="s">
        <v>79</v>
      </c>
    </row>
    <row r="267" spans="2:51" s="12" customFormat="1" ht="13.5">
      <c r="B267" s="221"/>
      <c r="C267" s="222"/>
      <c r="D267" s="218" t="s">
        <v>325</v>
      </c>
      <c r="E267" s="223" t="s">
        <v>21</v>
      </c>
      <c r="F267" s="224" t="s">
        <v>235</v>
      </c>
      <c r="G267" s="222"/>
      <c r="H267" s="225">
        <v>2612.191</v>
      </c>
      <c r="I267" s="226"/>
      <c r="J267" s="222"/>
      <c r="K267" s="222"/>
      <c r="L267" s="227"/>
      <c r="M267" s="228"/>
      <c r="N267" s="229"/>
      <c r="O267" s="229"/>
      <c r="P267" s="229"/>
      <c r="Q267" s="229"/>
      <c r="R267" s="229"/>
      <c r="S267" s="229"/>
      <c r="T267" s="230"/>
      <c r="AT267" s="231" t="s">
        <v>325</v>
      </c>
      <c r="AU267" s="231" t="s">
        <v>79</v>
      </c>
      <c r="AV267" s="12" t="s">
        <v>79</v>
      </c>
      <c r="AW267" s="12" t="s">
        <v>34</v>
      </c>
      <c r="AX267" s="12" t="s">
        <v>77</v>
      </c>
      <c r="AY267" s="231" t="s">
        <v>314</v>
      </c>
    </row>
    <row r="268" spans="2:65" s="1" customFormat="1" ht="23.1" customHeight="1">
      <c r="B268" s="42"/>
      <c r="C268" s="206" t="s">
        <v>584</v>
      </c>
      <c r="D268" s="206" t="s">
        <v>316</v>
      </c>
      <c r="E268" s="207" t="s">
        <v>585</v>
      </c>
      <c r="F268" s="208" t="s">
        <v>586</v>
      </c>
      <c r="G268" s="209" t="s">
        <v>394</v>
      </c>
      <c r="H268" s="210">
        <v>89.545</v>
      </c>
      <c r="I268" s="211"/>
      <c r="J268" s="212">
        <f>ROUND(I268*H268,2)</f>
        <v>0</v>
      </c>
      <c r="K268" s="208" t="s">
        <v>320</v>
      </c>
      <c r="L268" s="62"/>
      <c r="M268" s="213" t="s">
        <v>21</v>
      </c>
      <c r="N268" s="214" t="s">
        <v>41</v>
      </c>
      <c r="O268" s="43"/>
      <c r="P268" s="215">
        <f>O268*H268</f>
        <v>0</v>
      </c>
      <c r="Q268" s="215">
        <v>1.10951</v>
      </c>
      <c r="R268" s="215">
        <f>Q268*H268</f>
        <v>99.35107295</v>
      </c>
      <c r="S268" s="215">
        <v>0</v>
      </c>
      <c r="T268" s="216">
        <f>S268*H268</f>
        <v>0</v>
      </c>
      <c r="AR268" s="25" t="s">
        <v>321</v>
      </c>
      <c r="AT268" s="25" t="s">
        <v>316</v>
      </c>
      <c r="AU268" s="25" t="s">
        <v>79</v>
      </c>
      <c r="AY268" s="25" t="s">
        <v>314</v>
      </c>
      <c r="BE268" s="217">
        <f>IF(N268="základní",J268,0)</f>
        <v>0</v>
      </c>
      <c r="BF268" s="217">
        <f>IF(N268="snížená",J268,0)</f>
        <v>0</v>
      </c>
      <c r="BG268" s="217">
        <f>IF(N268="zákl. přenesená",J268,0)</f>
        <v>0</v>
      </c>
      <c r="BH268" s="217">
        <f>IF(N268="sníž. přenesená",J268,0)</f>
        <v>0</v>
      </c>
      <c r="BI268" s="217">
        <f>IF(N268="nulová",J268,0)</f>
        <v>0</v>
      </c>
      <c r="BJ268" s="25" t="s">
        <v>77</v>
      </c>
      <c r="BK268" s="217">
        <f>ROUND(I268*H268,2)</f>
        <v>0</v>
      </c>
      <c r="BL268" s="25" t="s">
        <v>321</v>
      </c>
      <c r="BM268" s="25" t="s">
        <v>587</v>
      </c>
    </row>
    <row r="269" spans="2:47" s="1" customFormat="1" ht="13.5">
      <c r="B269" s="42"/>
      <c r="C269" s="64"/>
      <c r="D269" s="218" t="s">
        <v>323</v>
      </c>
      <c r="E269" s="64"/>
      <c r="F269" s="219" t="s">
        <v>588</v>
      </c>
      <c r="G269" s="64"/>
      <c r="H269" s="64"/>
      <c r="I269" s="175"/>
      <c r="J269" s="64"/>
      <c r="K269" s="64"/>
      <c r="L269" s="62"/>
      <c r="M269" s="220"/>
      <c r="N269" s="43"/>
      <c r="O269" s="43"/>
      <c r="P269" s="43"/>
      <c r="Q269" s="43"/>
      <c r="R269" s="43"/>
      <c r="S269" s="43"/>
      <c r="T269" s="79"/>
      <c r="AT269" s="25" t="s">
        <v>323</v>
      </c>
      <c r="AU269" s="25" t="s">
        <v>79</v>
      </c>
    </row>
    <row r="270" spans="2:51" s="12" customFormat="1" ht="13.5">
      <c r="B270" s="221"/>
      <c r="C270" s="222"/>
      <c r="D270" s="218" t="s">
        <v>325</v>
      </c>
      <c r="E270" s="223" t="s">
        <v>21</v>
      </c>
      <c r="F270" s="224" t="s">
        <v>589</v>
      </c>
      <c r="G270" s="222"/>
      <c r="H270" s="225">
        <v>89.545</v>
      </c>
      <c r="I270" s="226"/>
      <c r="J270" s="222"/>
      <c r="K270" s="222"/>
      <c r="L270" s="227"/>
      <c r="M270" s="228"/>
      <c r="N270" s="229"/>
      <c r="O270" s="229"/>
      <c r="P270" s="229"/>
      <c r="Q270" s="229"/>
      <c r="R270" s="229"/>
      <c r="S270" s="229"/>
      <c r="T270" s="230"/>
      <c r="AT270" s="231" t="s">
        <v>325</v>
      </c>
      <c r="AU270" s="231" t="s">
        <v>79</v>
      </c>
      <c r="AV270" s="12" t="s">
        <v>79</v>
      </c>
      <c r="AW270" s="12" t="s">
        <v>34</v>
      </c>
      <c r="AX270" s="12" t="s">
        <v>77</v>
      </c>
      <c r="AY270" s="231" t="s">
        <v>314</v>
      </c>
    </row>
    <row r="271" spans="2:63" s="11" customFormat="1" ht="29.85" customHeight="1">
      <c r="B271" s="190"/>
      <c r="C271" s="191"/>
      <c r="D271" s="192" t="s">
        <v>69</v>
      </c>
      <c r="E271" s="204" t="s">
        <v>321</v>
      </c>
      <c r="F271" s="204" t="s">
        <v>590</v>
      </c>
      <c r="G271" s="191"/>
      <c r="H271" s="191"/>
      <c r="I271" s="194"/>
      <c r="J271" s="205">
        <f>BK271</f>
        <v>0</v>
      </c>
      <c r="K271" s="191"/>
      <c r="L271" s="196"/>
      <c r="M271" s="197"/>
      <c r="N271" s="198"/>
      <c r="O271" s="198"/>
      <c r="P271" s="199">
        <f>SUM(P272:P304)</f>
        <v>0</v>
      </c>
      <c r="Q271" s="198"/>
      <c r="R271" s="199">
        <f>SUM(R272:R304)</f>
        <v>10.67055125</v>
      </c>
      <c r="S271" s="198"/>
      <c r="T271" s="200">
        <f>SUM(T272:T304)</f>
        <v>0</v>
      </c>
      <c r="AR271" s="201" t="s">
        <v>77</v>
      </c>
      <c r="AT271" s="202" t="s">
        <v>69</v>
      </c>
      <c r="AU271" s="202" t="s">
        <v>77</v>
      </c>
      <c r="AY271" s="201" t="s">
        <v>314</v>
      </c>
      <c r="BK271" s="203">
        <f>SUM(BK272:BK304)</f>
        <v>0</v>
      </c>
    </row>
    <row r="272" spans="2:65" s="1" customFormat="1" ht="14.45" customHeight="1">
      <c r="B272" s="42"/>
      <c r="C272" s="206" t="s">
        <v>591</v>
      </c>
      <c r="D272" s="206" t="s">
        <v>316</v>
      </c>
      <c r="E272" s="207" t="s">
        <v>592</v>
      </c>
      <c r="F272" s="208" t="s">
        <v>593</v>
      </c>
      <c r="G272" s="209" t="s">
        <v>335</v>
      </c>
      <c r="H272" s="210">
        <v>1.632</v>
      </c>
      <c r="I272" s="211"/>
      <c r="J272" s="212">
        <f>ROUND(I272*H272,2)</f>
        <v>0</v>
      </c>
      <c r="K272" s="208" t="s">
        <v>320</v>
      </c>
      <c r="L272" s="62"/>
      <c r="M272" s="213" t="s">
        <v>21</v>
      </c>
      <c r="N272" s="214" t="s">
        <v>41</v>
      </c>
      <c r="O272" s="43"/>
      <c r="P272" s="215">
        <f>O272*H272</f>
        <v>0</v>
      </c>
      <c r="Q272" s="215">
        <v>2.45336</v>
      </c>
      <c r="R272" s="215">
        <f>Q272*H272</f>
        <v>4.00388352</v>
      </c>
      <c r="S272" s="215">
        <v>0</v>
      </c>
      <c r="T272" s="216">
        <f>S272*H272</f>
        <v>0</v>
      </c>
      <c r="AR272" s="25" t="s">
        <v>321</v>
      </c>
      <c r="AT272" s="25" t="s">
        <v>316</v>
      </c>
      <c r="AU272" s="25" t="s">
        <v>79</v>
      </c>
      <c r="AY272" s="25" t="s">
        <v>314</v>
      </c>
      <c r="BE272" s="217">
        <f>IF(N272="základní",J272,0)</f>
        <v>0</v>
      </c>
      <c r="BF272" s="217">
        <f>IF(N272="snížená",J272,0)</f>
        <v>0</v>
      </c>
      <c r="BG272" s="217">
        <f>IF(N272="zákl. přenesená",J272,0)</f>
        <v>0</v>
      </c>
      <c r="BH272" s="217">
        <f>IF(N272="sníž. přenesená",J272,0)</f>
        <v>0</v>
      </c>
      <c r="BI272" s="217">
        <f>IF(N272="nulová",J272,0)</f>
        <v>0</v>
      </c>
      <c r="BJ272" s="25" t="s">
        <v>77</v>
      </c>
      <c r="BK272" s="217">
        <f>ROUND(I272*H272,2)</f>
        <v>0</v>
      </c>
      <c r="BL272" s="25" t="s">
        <v>321</v>
      </c>
      <c r="BM272" s="25" t="s">
        <v>594</v>
      </c>
    </row>
    <row r="273" spans="2:47" s="1" customFormat="1" ht="40.5">
      <c r="B273" s="42"/>
      <c r="C273" s="64"/>
      <c r="D273" s="218" t="s">
        <v>323</v>
      </c>
      <c r="E273" s="64"/>
      <c r="F273" s="219" t="s">
        <v>595</v>
      </c>
      <c r="G273" s="64"/>
      <c r="H273" s="64"/>
      <c r="I273" s="175"/>
      <c r="J273" s="64"/>
      <c r="K273" s="64"/>
      <c r="L273" s="62"/>
      <c r="M273" s="220"/>
      <c r="N273" s="43"/>
      <c r="O273" s="43"/>
      <c r="P273" s="43"/>
      <c r="Q273" s="43"/>
      <c r="R273" s="43"/>
      <c r="S273" s="43"/>
      <c r="T273" s="79"/>
      <c r="AT273" s="25" t="s">
        <v>323</v>
      </c>
      <c r="AU273" s="25" t="s">
        <v>79</v>
      </c>
    </row>
    <row r="274" spans="2:51" s="12" customFormat="1" ht="13.5">
      <c r="B274" s="221"/>
      <c r="C274" s="222"/>
      <c r="D274" s="218" t="s">
        <v>325</v>
      </c>
      <c r="E274" s="223" t="s">
        <v>213</v>
      </c>
      <c r="F274" s="224" t="s">
        <v>596</v>
      </c>
      <c r="G274" s="222"/>
      <c r="H274" s="225">
        <v>5.44</v>
      </c>
      <c r="I274" s="226"/>
      <c r="J274" s="222"/>
      <c r="K274" s="222"/>
      <c r="L274" s="227"/>
      <c r="M274" s="228"/>
      <c r="N274" s="229"/>
      <c r="O274" s="229"/>
      <c r="P274" s="229"/>
      <c r="Q274" s="229"/>
      <c r="R274" s="229"/>
      <c r="S274" s="229"/>
      <c r="T274" s="230"/>
      <c r="AT274" s="231" t="s">
        <v>325</v>
      </c>
      <c r="AU274" s="231" t="s">
        <v>79</v>
      </c>
      <c r="AV274" s="12" t="s">
        <v>79</v>
      </c>
      <c r="AW274" s="12" t="s">
        <v>34</v>
      </c>
      <c r="AX274" s="12" t="s">
        <v>70</v>
      </c>
      <c r="AY274" s="231" t="s">
        <v>314</v>
      </c>
    </row>
    <row r="275" spans="2:51" s="12" customFormat="1" ht="13.5">
      <c r="B275" s="221"/>
      <c r="C275" s="222"/>
      <c r="D275" s="218" t="s">
        <v>325</v>
      </c>
      <c r="E275" s="223" t="s">
        <v>21</v>
      </c>
      <c r="F275" s="224" t="s">
        <v>597</v>
      </c>
      <c r="G275" s="222"/>
      <c r="H275" s="225">
        <v>1.632</v>
      </c>
      <c r="I275" s="226"/>
      <c r="J275" s="222"/>
      <c r="K275" s="222"/>
      <c r="L275" s="227"/>
      <c r="M275" s="228"/>
      <c r="N275" s="229"/>
      <c r="O275" s="229"/>
      <c r="P275" s="229"/>
      <c r="Q275" s="229"/>
      <c r="R275" s="229"/>
      <c r="S275" s="229"/>
      <c r="T275" s="230"/>
      <c r="AT275" s="231" t="s">
        <v>325</v>
      </c>
      <c r="AU275" s="231" t="s">
        <v>79</v>
      </c>
      <c r="AV275" s="12" t="s">
        <v>79</v>
      </c>
      <c r="AW275" s="12" t="s">
        <v>34</v>
      </c>
      <c r="AX275" s="12" t="s">
        <v>77</v>
      </c>
      <c r="AY275" s="231" t="s">
        <v>314</v>
      </c>
    </row>
    <row r="276" spans="2:65" s="1" customFormat="1" ht="14.45" customHeight="1">
      <c r="B276" s="42"/>
      <c r="C276" s="206" t="s">
        <v>598</v>
      </c>
      <c r="D276" s="206" t="s">
        <v>316</v>
      </c>
      <c r="E276" s="207" t="s">
        <v>599</v>
      </c>
      <c r="F276" s="208" t="s">
        <v>600</v>
      </c>
      <c r="G276" s="209" t="s">
        <v>349</v>
      </c>
      <c r="H276" s="210">
        <v>10.88</v>
      </c>
      <c r="I276" s="211"/>
      <c r="J276" s="212">
        <f>ROUND(I276*H276,2)</f>
        <v>0</v>
      </c>
      <c r="K276" s="208" t="s">
        <v>320</v>
      </c>
      <c r="L276" s="62"/>
      <c r="M276" s="213" t="s">
        <v>21</v>
      </c>
      <c r="N276" s="214" t="s">
        <v>41</v>
      </c>
      <c r="O276" s="43"/>
      <c r="P276" s="215">
        <f>O276*H276</f>
        <v>0</v>
      </c>
      <c r="Q276" s="215">
        <v>0.00077</v>
      </c>
      <c r="R276" s="215">
        <f>Q276*H276</f>
        <v>0.0083776</v>
      </c>
      <c r="S276" s="215">
        <v>0</v>
      </c>
      <c r="T276" s="216">
        <f>S276*H276</f>
        <v>0</v>
      </c>
      <c r="AR276" s="25" t="s">
        <v>321</v>
      </c>
      <c r="AT276" s="25" t="s">
        <v>316</v>
      </c>
      <c r="AU276" s="25" t="s">
        <v>79</v>
      </c>
      <c r="AY276" s="25" t="s">
        <v>314</v>
      </c>
      <c r="BE276" s="217">
        <f>IF(N276="základní",J276,0)</f>
        <v>0</v>
      </c>
      <c r="BF276" s="217">
        <f>IF(N276="snížená",J276,0)</f>
        <v>0</v>
      </c>
      <c r="BG276" s="217">
        <f>IF(N276="zákl. přenesená",J276,0)</f>
        <v>0</v>
      </c>
      <c r="BH276" s="217">
        <f>IF(N276="sníž. přenesená",J276,0)</f>
        <v>0</v>
      </c>
      <c r="BI276" s="217">
        <f>IF(N276="nulová",J276,0)</f>
        <v>0</v>
      </c>
      <c r="BJ276" s="25" t="s">
        <v>77</v>
      </c>
      <c r="BK276" s="217">
        <f>ROUND(I276*H276,2)</f>
        <v>0</v>
      </c>
      <c r="BL276" s="25" t="s">
        <v>321</v>
      </c>
      <c r="BM276" s="25" t="s">
        <v>601</v>
      </c>
    </row>
    <row r="277" spans="2:47" s="1" customFormat="1" ht="67.5">
      <c r="B277" s="42"/>
      <c r="C277" s="64"/>
      <c r="D277" s="218" t="s">
        <v>323</v>
      </c>
      <c r="E277" s="64"/>
      <c r="F277" s="219" t="s">
        <v>602</v>
      </c>
      <c r="G277" s="64"/>
      <c r="H277" s="64"/>
      <c r="I277" s="175"/>
      <c r="J277" s="64"/>
      <c r="K277" s="64"/>
      <c r="L277" s="62"/>
      <c r="M277" s="220"/>
      <c r="N277" s="43"/>
      <c r="O277" s="43"/>
      <c r="P277" s="43"/>
      <c r="Q277" s="43"/>
      <c r="R277" s="43"/>
      <c r="S277" s="43"/>
      <c r="T277" s="79"/>
      <c r="AT277" s="25" t="s">
        <v>323</v>
      </c>
      <c r="AU277" s="25" t="s">
        <v>79</v>
      </c>
    </row>
    <row r="278" spans="2:51" s="12" customFormat="1" ht="13.5">
      <c r="B278" s="221"/>
      <c r="C278" s="222"/>
      <c r="D278" s="218" t="s">
        <v>325</v>
      </c>
      <c r="E278" s="223" t="s">
        <v>21</v>
      </c>
      <c r="F278" s="224" t="s">
        <v>603</v>
      </c>
      <c r="G278" s="222"/>
      <c r="H278" s="225">
        <v>10.88</v>
      </c>
      <c r="I278" s="226"/>
      <c r="J278" s="222"/>
      <c r="K278" s="222"/>
      <c r="L278" s="227"/>
      <c r="M278" s="228"/>
      <c r="N278" s="229"/>
      <c r="O278" s="229"/>
      <c r="P278" s="229"/>
      <c r="Q278" s="229"/>
      <c r="R278" s="229"/>
      <c r="S278" s="229"/>
      <c r="T278" s="230"/>
      <c r="AT278" s="231" t="s">
        <v>325</v>
      </c>
      <c r="AU278" s="231" t="s">
        <v>79</v>
      </c>
      <c r="AV278" s="12" t="s">
        <v>79</v>
      </c>
      <c r="AW278" s="12" t="s">
        <v>34</v>
      </c>
      <c r="AX278" s="12" t="s">
        <v>77</v>
      </c>
      <c r="AY278" s="231" t="s">
        <v>314</v>
      </c>
    </row>
    <row r="279" spans="2:65" s="1" customFormat="1" ht="14.45" customHeight="1">
      <c r="B279" s="42"/>
      <c r="C279" s="206" t="s">
        <v>604</v>
      </c>
      <c r="D279" s="206" t="s">
        <v>316</v>
      </c>
      <c r="E279" s="207" t="s">
        <v>605</v>
      </c>
      <c r="F279" s="208" t="s">
        <v>606</v>
      </c>
      <c r="G279" s="209" t="s">
        <v>349</v>
      </c>
      <c r="H279" s="210">
        <v>10.88</v>
      </c>
      <c r="I279" s="211"/>
      <c r="J279" s="212">
        <f>ROUND(I279*H279,2)</f>
        <v>0</v>
      </c>
      <c r="K279" s="208" t="s">
        <v>320</v>
      </c>
      <c r="L279" s="62"/>
      <c r="M279" s="213" t="s">
        <v>21</v>
      </c>
      <c r="N279" s="214" t="s">
        <v>41</v>
      </c>
      <c r="O279" s="43"/>
      <c r="P279" s="215">
        <f>O279*H279</f>
        <v>0</v>
      </c>
      <c r="Q279" s="215">
        <v>0</v>
      </c>
      <c r="R279" s="215">
        <f>Q279*H279</f>
        <v>0</v>
      </c>
      <c r="S279" s="215">
        <v>0</v>
      </c>
      <c r="T279" s="216">
        <f>S279*H279</f>
        <v>0</v>
      </c>
      <c r="AR279" s="25" t="s">
        <v>321</v>
      </c>
      <c r="AT279" s="25" t="s">
        <v>316</v>
      </c>
      <c r="AU279" s="25" t="s">
        <v>79</v>
      </c>
      <c r="AY279" s="25" t="s">
        <v>314</v>
      </c>
      <c r="BE279" s="217">
        <f>IF(N279="základní",J279,0)</f>
        <v>0</v>
      </c>
      <c r="BF279" s="217">
        <f>IF(N279="snížená",J279,0)</f>
        <v>0</v>
      </c>
      <c r="BG279" s="217">
        <f>IF(N279="zákl. přenesená",J279,0)</f>
        <v>0</v>
      </c>
      <c r="BH279" s="217">
        <f>IF(N279="sníž. přenesená",J279,0)</f>
        <v>0</v>
      </c>
      <c r="BI279" s="217">
        <f>IF(N279="nulová",J279,0)</f>
        <v>0</v>
      </c>
      <c r="BJ279" s="25" t="s">
        <v>77</v>
      </c>
      <c r="BK279" s="217">
        <f>ROUND(I279*H279,2)</f>
        <v>0</v>
      </c>
      <c r="BL279" s="25" t="s">
        <v>321</v>
      </c>
      <c r="BM279" s="25" t="s">
        <v>607</v>
      </c>
    </row>
    <row r="280" spans="2:47" s="1" customFormat="1" ht="67.5">
      <c r="B280" s="42"/>
      <c r="C280" s="64"/>
      <c r="D280" s="218" t="s">
        <v>323</v>
      </c>
      <c r="E280" s="64"/>
      <c r="F280" s="219" t="s">
        <v>608</v>
      </c>
      <c r="G280" s="64"/>
      <c r="H280" s="64"/>
      <c r="I280" s="175"/>
      <c r="J280" s="64"/>
      <c r="K280" s="64"/>
      <c r="L280" s="62"/>
      <c r="M280" s="220"/>
      <c r="N280" s="43"/>
      <c r="O280" s="43"/>
      <c r="P280" s="43"/>
      <c r="Q280" s="43"/>
      <c r="R280" s="43"/>
      <c r="S280" s="43"/>
      <c r="T280" s="79"/>
      <c r="AT280" s="25" t="s">
        <v>323</v>
      </c>
      <c r="AU280" s="25" t="s">
        <v>79</v>
      </c>
    </row>
    <row r="281" spans="2:51" s="12" customFormat="1" ht="13.5">
      <c r="B281" s="221"/>
      <c r="C281" s="222"/>
      <c r="D281" s="218" t="s">
        <v>325</v>
      </c>
      <c r="E281" s="223" t="s">
        <v>21</v>
      </c>
      <c r="F281" s="224" t="s">
        <v>603</v>
      </c>
      <c r="G281" s="222"/>
      <c r="H281" s="225">
        <v>10.88</v>
      </c>
      <c r="I281" s="226"/>
      <c r="J281" s="222"/>
      <c r="K281" s="222"/>
      <c r="L281" s="227"/>
      <c r="M281" s="228"/>
      <c r="N281" s="229"/>
      <c r="O281" s="229"/>
      <c r="P281" s="229"/>
      <c r="Q281" s="229"/>
      <c r="R281" s="229"/>
      <c r="S281" s="229"/>
      <c r="T281" s="230"/>
      <c r="AT281" s="231" t="s">
        <v>325</v>
      </c>
      <c r="AU281" s="231" t="s">
        <v>79</v>
      </c>
      <c r="AV281" s="12" t="s">
        <v>79</v>
      </c>
      <c r="AW281" s="12" t="s">
        <v>34</v>
      </c>
      <c r="AX281" s="12" t="s">
        <v>77</v>
      </c>
      <c r="AY281" s="231" t="s">
        <v>314</v>
      </c>
    </row>
    <row r="282" spans="2:65" s="1" customFormat="1" ht="23.1" customHeight="1">
      <c r="B282" s="42"/>
      <c r="C282" s="206" t="s">
        <v>609</v>
      </c>
      <c r="D282" s="206" t="s">
        <v>316</v>
      </c>
      <c r="E282" s="207" t="s">
        <v>610</v>
      </c>
      <c r="F282" s="208" t="s">
        <v>611</v>
      </c>
      <c r="G282" s="209" t="s">
        <v>349</v>
      </c>
      <c r="H282" s="210">
        <v>1.272</v>
      </c>
      <c r="I282" s="211"/>
      <c r="J282" s="212">
        <f>ROUND(I282*H282,2)</f>
        <v>0</v>
      </c>
      <c r="K282" s="208" t="s">
        <v>320</v>
      </c>
      <c r="L282" s="62"/>
      <c r="M282" s="213" t="s">
        <v>21</v>
      </c>
      <c r="N282" s="214" t="s">
        <v>41</v>
      </c>
      <c r="O282" s="43"/>
      <c r="P282" s="215">
        <f>O282*H282</f>
        <v>0</v>
      </c>
      <c r="Q282" s="215">
        <v>0.00696</v>
      </c>
      <c r="R282" s="215">
        <f>Q282*H282</f>
        <v>0.00885312</v>
      </c>
      <c r="S282" s="215">
        <v>0</v>
      </c>
      <c r="T282" s="216">
        <f>S282*H282</f>
        <v>0</v>
      </c>
      <c r="AR282" s="25" t="s">
        <v>321</v>
      </c>
      <c r="AT282" s="25" t="s">
        <v>316</v>
      </c>
      <c r="AU282" s="25" t="s">
        <v>79</v>
      </c>
      <c r="AY282" s="25" t="s">
        <v>314</v>
      </c>
      <c r="BE282" s="217">
        <f>IF(N282="základní",J282,0)</f>
        <v>0</v>
      </c>
      <c r="BF282" s="217">
        <f>IF(N282="snížená",J282,0)</f>
        <v>0</v>
      </c>
      <c r="BG282" s="217">
        <f>IF(N282="zákl. přenesená",J282,0)</f>
        <v>0</v>
      </c>
      <c r="BH282" s="217">
        <f>IF(N282="sníž. přenesená",J282,0)</f>
        <v>0</v>
      </c>
      <c r="BI282" s="217">
        <f>IF(N282="nulová",J282,0)</f>
        <v>0</v>
      </c>
      <c r="BJ282" s="25" t="s">
        <v>77</v>
      </c>
      <c r="BK282" s="217">
        <f>ROUND(I282*H282,2)</f>
        <v>0</v>
      </c>
      <c r="BL282" s="25" t="s">
        <v>321</v>
      </c>
      <c r="BM282" s="25" t="s">
        <v>612</v>
      </c>
    </row>
    <row r="283" spans="2:47" s="1" customFormat="1" ht="40.5">
      <c r="B283" s="42"/>
      <c r="C283" s="64"/>
      <c r="D283" s="218" t="s">
        <v>323</v>
      </c>
      <c r="E283" s="64"/>
      <c r="F283" s="219" t="s">
        <v>613</v>
      </c>
      <c r="G283" s="64"/>
      <c r="H283" s="64"/>
      <c r="I283" s="175"/>
      <c r="J283" s="64"/>
      <c r="K283" s="64"/>
      <c r="L283" s="62"/>
      <c r="M283" s="220"/>
      <c r="N283" s="43"/>
      <c r="O283" s="43"/>
      <c r="P283" s="43"/>
      <c r="Q283" s="43"/>
      <c r="R283" s="43"/>
      <c r="S283" s="43"/>
      <c r="T283" s="79"/>
      <c r="AT283" s="25" t="s">
        <v>323</v>
      </c>
      <c r="AU283" s="25" t="s">
        <v>79</v>
      </c>
    </row>
    <row r="284" spans="2:51" s="12" customFormat="1" ht="13.5">
      <c r="B284" s="221"/>
      <c r="C284" s="222"/>
      <c r="D284" s="218" t="s">
        <v>325</v>
      </c>
      <c r="E284" s="223" t="s">
        <v>215</v>
      </c>
      <c r="F284" s="224" t="s">
        <v>614</v>
      </c>
      <c r="G284" s="222"/>
      <c r="H284" s="225">
        <v>1.272</v>
      </c>
      <c r="I284" s="226"/>
      <c r="J284" s="222"/>
      <c r="K284" s="222"/>
      <c r="L284" s="227"/>
      <c r="M284" s="228"/>
      <c r="N284" s="229"/>
      <c r="O284" s="229"/>
      <c r="P284" s="229"/>
      <c r="Q284" s="229"/>
      <c r="R284" s="229"/>
      <c r="S284" s="229"/>
      <c r="T284" s="230"/>
      <c r="AT284" s="231" t="s">
        <v>325</v>
      </c>
      <c r="AU284" s="231" t="s">
        <v>79</v>
      </c>
      <c r="AV284" s="12" t="s">
        <v>79</v>
      </c>
      <c r="AW284" s="12" t="s">
        <v>34</v>
      </c>
      <c r="AX284" s="12" t="s">
        <v>77</v>
      </c>
      <c r="AY284" s="231" t="s">
        <v>314</v>
      </c>
    </row>
    <row r="285" spans="2:65" s="1" customFormat="1" ht="23.1" customHeight="1">
      <c r="B285" s="42"/>
      <c r="C285" s="206" t="s">
        <v>615</v>
      </c>
      <c r="D285" s="206" t="s">
        <v>316</v>
      </c>
      <c r="E285" s="207" t="s">
        <v>616</v>
      </c>
      <c r="F285" s="208" t="s">
        <v>617</v>
      </c>
      <c r="G285" s="209" t="s">
        <v>349</v>
      </c>
      <c r="H285" s="210">
        <v>1.272</v>
      </c>
      <c r="I285" s="211"/>
      <c r="J285" s="212">
        <f>ROUND(I285*H285,2)</f>
        <v>0</v>
      </c>
      <c r="K285" s="208" t="s">
        <v>320</v>
      </c>
      <c r="L285" s="62"/>
      <c r="M285" s="213" t="s">
        <v>21</v>
      </c>
      <c r="N285" s="214" t="s">
        <v>41</v>
      </c>
      <c r="O285" s="43"/>
      <c r="P285" s="215">
        <f>O285*H285</f>
        <v>0</v>
      </c>
      <c r="Q285" s="215">
        <v>0</v>
      </c>
      <c r="R285" s="215">
        <f>Q285*H285</f>
        <v>0</v>
      </c>
      <c r="S285" s="215">
        <v>0</v>
      </c>
      <c r="T285" s="216">
        <f>S285*H285</f>
        <v>0</v>
      </c>
      <c r="AR285" s="25" t="s">
        <v>321</v>
      </c>
      <c r="AT285" s="25" t="s">
        <v>316</v>
      </c>
      <c r="AU285" s="25" t="s">
        <v>79</v>
      </c>
      <c r="AY285" s="25" t="s">
        <v>314</v>
      </c>
      <c r="BE285" s="217">
        <f>IF(N285="základní",J285,0)</f>
        <v>0</v>
      </c>
      <c r="BF285" s="217">
        <f>IF(N285="snížená",J285,0)</f>
        <v>0</v>
      </c>
      <c r="BG285" s="217">
        <f>IF(N285="zákl. přenesená",J285,0)</f>
        <v>0</v>
      </c>
      <c r="BH285" s="217">
        <f>IF(N285="sníž. přenesená",J285,0)</f>
        <v>0</v>
      </c>
      <c r="BI285" s="217">
        <f>IF(N285="nulová",J285,0)</f>
        <v>0</v>
      </c>
      <c r="BJ285" s="25" t="s">
        <v>77</v>
      </c>
      <c r="BK285" s="217">
        <f>ROUND(I285*H285,2)</f>
        <v>0</v>
      </c>
      <c r="BL285" s="25" t="s">
        <v>321</v>
      </c>
      <c r="BM285" s="25" t="s">
        <v>618</v>
      </c>
    </row>
    <row r="286" spans="2:47" s="1" customFormat="1" ht="40.5">
      <c r="B286" s="42"/>
      <c r="C286" s="64"/>
      <c r="D286" s="218" t="s">
        <v>323</v>
      </c>
      <c r="E286" s="64"/>
      <c r="F286" s="219" t="s">
        <v>619</v>
      </c>
      <c r="G286" s="64"/>
      <c r="H286" s="64"/>
      <c r="I286" s="175"/>
      <c r="J286" s="64"/>
      <c r="K286" s="64"/>
      <c r="L286" s="62"/>
      <c r="M286" s="220"/>
      <c r="N286" s="43"/>
      <c r="O286" s="43"/>
      <c r="P286" s="43"/>
      <c r="Q286" s="43"/>
      <c r="R286" s="43"/>
      <c r="S286" s="43"/>
      <c r="T286" s="79"/>
      <c r="AT286" s="25" t="s">
        <v>323</v>
      </c>
      <c r="AU286" s="25" t="s">
        <v>79</v>
      </c>
    </row>
    <row r="287" spans="2:51" s="12" customFormat="1" ht="13.5">
      <c r="B287" s="221"/>
      <c r="C287" s="222"/>
      <c r="D287" s="218" t="s">
        <v>325</v>
      </c>
      <c r="E287" s="223" t="s">
        <v>21</v>
      </c>
      <c r="F287" s="224" t="s">
        <v>215</v>
      </c>
      <c r="G287" s="222"/>
      <c r="H287" s="225">
        <v>1.272</v>
      </c>
      <c r="I287" s="226"/>
      <c r="J287" s="222"/>
      <c r="K287" s="222"/>
      <c r="L287" s="227"/>
      <c r="M287" s="228"/>
      <c r="N287" s="229"/>
      <c r="O287" s="229"/>
      <c r="P287" s="229"/>
      <c r="Q287" s="229"/>
      <c r="R287" s="229"/>
      <c r="S287" s="229"/>
      <c r="T287" s="230"/>
      <c r="AT287" s="231" t="s">
        <v>325</v>
      </c>
      <c r="AU287" s="231" t="s">
        <v>79</v>
      </c>
      <c r="AV287" s="12" t="s">
        <v>79</v>
      </c>
      <c r="AW287" s="12" t="s">
        <v>34</v>
      </c>
      <c r="AX287" s="12" t="s">
        <v>77</v>
      </c>
      <c r="AY287" s="231" t="s">
        <v>314</v>
      </c>
    </row>
    <row r="288" spans="2:65" s="1" customFormat="1" ht="23.1" customHeight="1">
      <c r="B288" s="42"/>
      <c r="C288" s="206" t="s">
        <v>620</v>
      </c>
      <c r="D288" s="206" t="s">
        <v>316</v>
      </c>
      <c r="E288" s="207" t="s">
        <v>621</v>
      </c>
      <c r="F288" s="208" t="s">
        <v>622</v>
      </c>
      <c r="G288" s="209" t="s">
        <v>394</v>
      </c>
      <c r="H288" s="210">
        <v>0.163</v>
      </c>
      <c r="I288" s="211"/>
      <c r="J288" s="212">
        <f>ROUND(I288*H288,2)</f>
        <v>0</v>
      </c>
      <c r="K288" s="208" t="s">
        <v>320</v>
      </c>
      <c r="L288" s="62"/>
      <c r="M288" s="213" t="s">
        <v>21</v>
      </c>
      <c r="N288" s="214" t="s">
        <v>41</v>
      </c>
      <c r="O288" s="43"/>
      <c r="P288" s="215">
        <f>O288*H288</f>
        <v>0</v>
      </c>
      <c r="Q288" s="215">
        <v>1.05464</v>
      </c>
      <c r="R288" s="215">
        <f>Q288*H288</f>
        <v>0.17190632</v>
      </c>
      <c r="S288" s="215">
        <v>0</v>
      </c>
      <c r="T288" s="216">
        <f>S288*H288</f>
        <v>0</v>
      </c>
      <c r="AR288" s="25" t="s">
        <v>321</v>
      </c>
      <c r="AT288" s="25" t="s">
        <v>316</v>
      </c>
      <c r="AU288" s="25" t="s">
        <v>79</v>
      </c>
      <c r="AY288" s="25" t="s">
        <v>314</v>
      </c>
      <c r="BE288" s="217">
        <f>IF(N288="základní",J288,0)</f>
        <v>0</v>
      </c>
      <c r="BF288" s="217">
        <f>IF(N288="snížená",J288,0)</f>
        <v>0</v>
      </c>
      <c r="BG288" s="217">
        <f>IF(N288="zákl. přenesená",J288,0)</f>
        <v>0</v>
      </c>
      <c r="BH288" s="217">
        <f>IF(N288="sníž. přenesená",J288,0)</f>
        <v>0</v>
      </c>
      <c r="BI288" s="217">
        <f>IF(N288="nulová",J288,0)</f>
        <v>0</v>
      </c>
      <c r="BJ288" s="25" t="s">
        <v>77</v>
      </c>
      <c r="BK288" s="217">
        <f>ROUND(I288*H288,2)</f>
        <v>0</v>
      </c>
      <c r="BL288" s="25" t="s">
        <v>321</v>
      </c>
      <c r="BM288" s="25" t="s">
        <v>623</v>
      </c>
    </row>
    <row r="289" spans="2:47" s="1" customFormat="1" ht="54">
      <c r="B289" s="42"/>
      <c r="C289" s="64"/>
      <c r="D289" s="218" t="s">
        <v>323</v>
      </c>
      <c r="E289" s="64"/>
      <c r="F289" s="219" t="s">
        <v>624</v>
      </c>
      <c r="G289" s="64"/>
      <c r="H289" s="64"/>
      <c r="I289" s="175"/>
      <c r="J289" s="64"/>
      <c r="K289" s="64"/>
      <c r="L289" s="62"/>
      <c r="M289" s="220"/>
      <c r="N289" s="43"/>
      <c r="O289" s="43"/>
      <c r="P289" s="43"/>
      <c r="Q289" s="43"/>
      <c r="R289" s="43"/>
      <c r="S289" s="43"/>
      <c r="T289" s="79"/>
      <c r="AT289" s="25" t="s">
        <v>323</v>
      </c>
      <c r="AU289" s="25" t="s">
        <v>79</v>
      </c>
    </row>
    <row r="290" spans="2:51" s="12" customFormat="1" ht="13.5">
      <c r="B290" s="221"/>
      <c r="C290" s="222"/>
      <c r="D290" s="218" t="s">
        <v>325</v>
      </c>
      <c r="E290" s="223" t="s">
        <v>21</v>
      </c>
      <c r="F290" s="224" t="s">
        <v>625</v>
      </c>
      <c r="G290" s="222"/>
      <c r="H290" s="225">
        <v>0.163</v>
      </c>
      <c r="I290" s="226"/>
      <c r="J290" s="222"/>
      <c r="K290" s="222"/>
      <c r="L290" s="227"/>
      <c r="M290" s="228"/>
      <c r="N290" s="229"/>
      <c r="O290" s="229"/>
      <c r="P290" s="229"/>
      <c r="Q290" s="229"/>
      <c r="R290" s="229"/>
      <c r="S290" s="229"/>
      <c r="T290" s="230"/>
      <c r="AT290" s="231" t="s">
        <v>325</v>
      </c>
      <c r="AU290" s="231" t="s">
        <v>79</v>
      </c>
      <c r="AV290" s="12" t="s">
        <v>79</v>
      </c>
      <c r="AW290" s="12" t="s">
        <v>34</v>
      </c>
      <c r="AX290" s="12" t="s">
        <v>77</v>
      </c>
      <c r="AY290" s="231" t="s">
        <v>314</v>
      </c>
    </row>
    <row r="291" spans="2:65" s="1" customFormat="1" ht="14.45" customHeight="1">
      <c r="B291" s="42"/>
      <c r="C291" s="206" t="s">
        <v>626</v>
      </c>
      <c r="D291" s="206" t="s">
        <v>316</v>
      </c>
      <c r="E291" s="207" t="s">
        <v>627</v>
      </c>
      <c r="F291" s="208" t="s">
        <v>628</v>
      </c>
      <c r="G291" s="209" t="s">
        <v>335</v>
      </c>
      <c r="H291" s="210">
        <v>2.536</v>
      </c>
      <c r="I291" s="211"/>
      <c r="J291" s="212">
        <f>ROUND(I291*H291,2)</f>
        <v>0</v>
      </c>
      <c r="K291" s="208" t="s">
        <v>320</v>
      </c>
      <c r="L291" s="62"/>
      <c r="M291" s="213" t="s">
        <v>21</v>
      </c>
      <c r="N291" s="214" t="s">
        <v>41</v>
      </c>
      <c r="O291" s="43"/>
      <c r="P291" s="215">
        <f>O291*H291</f>
        <v>0</v>
      </c>
      <c r="Q291" s="215">
        <v>2.4534</v>
      </c>
      <c r="R291" s="215">
        <f>Q291*H291</f>
        <v>6.2218224</v>
      </c>
      <c r="S291" s="215">
        <v>0</v>
      </c>
      <c r="T291" s="216">
        <f>S291*H291</f>
        <v>0</v>
      </c>
      <c r="AR291" s="25" t="s">
        <v>321</v>
      </c>
      <c r="AT291" s="25" t="s">
        <v>316</v>
      </c>
      <c r="AU291" s="25" t="s">
        <v>79</v>
      </c>
      <c r="AY291" s="25" t="s">
        <v>314</v>
      </c>
      <c r="BE291" s="217">
        <f>IF(N291="základní",J291,0)</f>
        <v>0</v>
      </c>
      <c r="BF291" s="217">
        <f>IF(N291="snížená",J291,0)</f>
        <v>0</v>
      </c>
      <c r="BG291" s="217">
        <f>IF(N291="zákl. přenesená",J291,0)</f>
        <v>0</v>
      </c>
      <c r="BH291" s="217">
        <f>IF(N291="sníž. přenesená",J291,0)</f>
        <v>0</v>
      </c>
      <c r="BI291" s="217">
        <f>IF(N291="nulová",J291,0)</f>
        <v>0</v>
      </c>
      <c r="BJ291" s="25" t="s">
        <v>77</v>
      </c>
      <c r="BK291" s="217">
        <f>ROUND(I291*H291,2)</f>
        <v>0</v>
      </c>
      <c r="BL291" s="25" t="s">
        <v>321</v>
      </c>
      <c r="BM291" s="25" t="s">
        <v>629</v>
      </c>
    </row>
    <row r="292" spans="2:47" s="1" customFormat="1" ht="13.5">
      <c r="B292" s="42"/>
      <c r="C292" s="64"/>
      <c r="D292" s="218" t="s">
        <v>323</v>
      </c>
      <c r="E292" s="64"/>
      <c r="F292" s="219" t="s">
        <v>630</v>
      </c>
      <c r="G292" s="64"/>
      <c r="H292" s="64"/>
      <c r="I292" s="175"/>
      <c r="J292" s="64"/>
      <c r="K292" s="64"/>
      <c r="L292" s="62"/>
      <c r="M292" s="220"/>
      <c r="N292" s="43"/>
      <c r="O292" s="43"/>
      <c r="P292" s="43"/>
      <c r="Q292" s="43"/>
      <c r="R292" s="43"/>
      <c r="S292" s="43"/>
      <c r="T292" s="79"/>
      <c r="AT292" s="25" t="s">
        <v>323</v>
      </c>
      <c r="AU292" s="25" t="s">
        <v>79</v>
      </c>
    </row>
    <row r="293" spans="2:51" s="12" customFormat="1" ht="13.5">
      <c r="B293" s="221"/>
      <c r="C293" s="222"/>
      <c r="D293" s="218" t="s">
        <v>325</v>
      </c>
      <c r="E293" s="223" t="s">
        <v>205</v>
      </c>
      <c r="F293" s="224" t="s">
        <v>631</v>
      </c>
      <c r="G293" s="222"/>
      <c r="H293" s="225">
        <v>27.67</v>
      </c>
      <c r="I293" s="226"/>
      <c r="J293" s="222"/>
      <c r="K293" s="222"/>
      <c r="L293" s="227"/>
      <c r="M293" s="228"/>
      <c r="N293" s="229"/>
      <c r="O293" s="229"/>
      <c r="P293" s="229"/>
      <c r="Q293" s="229"/>
      <c r="R293" s="229"/>
      <c r="S293" s="229"/>
      <c r="T293" s="230"/>
      <c r="AT293" s="231" t="s">
        <v>325</v>
      </c>
      <c r="AU293" s="231" t="s">
        <v>79</v>
      </c>
      <c r="AV293" s="12" t="s">
        <v>79</v>
      </c>
      <c r="AW293" s="12" t="s">
        <v>34</v>
      </c>
      <c r="AX293" s="12" t="s">
        <v>70</v>
      </c>
      <c r="AY293" s="231" t="s">
        <v>314</v>
      </c>
    </row>
    <row r="294" spans="2:51" s="12" customFormat="1" ht="13.5">
      <c r="B294" s="221"/>
      <c r="C294" s="222"/>
      <c r="D294" s="218" t="s">
        <v>325</v>
      </c>
      <c r="E294" s="223" t="s">
        <v>207</v>
      </c>
      <c r="F294" s="224" t="s">
        <v>632</v>
      </c>
      <c r="G294" s="222"/>
      <c r="H294" s="225">
        <v>15.36</v>
      </c>
      <c r="I294" s="226"/>
      <c r="J294" s="222"/>
      <c r="K294" s="222"/>
      <c r="L294" s="227"/>
      <c r="M294" s="228"/>
      <c r="N294" s="229"/>
      <c r="O294" s="229"/>
      <c r="P294" s="229"/>
      <c r="Q294" s="229"/>
      <c r="R294" s="229"/>
      <c r="S294" s="229"/>
      <c r="T294" s="230"/>
      <c r="AT294" s="231" t="s">
        <v>325</v>
      </c>
      <c r="AU294" s="231" t="s">
        <v>79</v>
      </c>
      <c r="AV294" s="12" t="s">
        <v>79</v>
      </c>
      <c r="AW294" s="12" t="s">
        <v>34</v>
      </c>
      <c r="AX294" s="12" t="s">
        <v>70</v>
      </c>
      <c r="AY294" s="231" t="s">
        <v>314</v>
      </c>
    </row>
    <row r="295" spans="2:51" s="12" customFormat="1" ht="13.5">
      <c r="B295" s="221"/>
      <c r="C295" s="222"/>
      <c r="D295" s="218" t="s">
        <v>325</v>
      </c>
      <c r="E295" s="223" t="s">
        <v>209</v>
      </c>
      <c r="F295" s="224" t="s">
        <v>633</v>
      </c>
      <c r="G295" s="222"/>
      <c r="H295" s="225">
        <v>2.536</v>
      </c>
      <c r="I295" s="226"/>
      <c r="J295" s="222"/>
      <c r="K295" s="222"/>
      <c r="L295" s="227"/>
      <c r="M295" s="228"/>
      <c r="N295" s="229"/>
      <c r="O295" s="229"/>
      <c r="P295" s="229"/>
      <c r="Q295" s="229"/>
      <c r="R295" s="229"/>
      <c r="S295" s="229"/>
      <c r="T295" s="230"/>
      <c r="AT295" s="231" t="s">
        <v>325</v>
      </c>
      <c r="AU295" s="231" t="s">
        <v>79</v>
      </c>
      <c r="AV295" s="12" t="s">
        <v>79</v>
      </c>
      <c r="AW295" s="12" t="s">
        <v>34</v>
      </c>
      <c r="AX295" s="12" t="s">
        <v>77</v>
      </c>
      <c r="AY295" s="231" t="s">
        <v>314</v>
      </c>
    </row>
    <row r="296" spans="2:65" s="1" customFormat="1" ht="14.45" customHeight="1">
      <c r="B296" s="42"/>
      <c r="C296" s="206" t="s">
        <v>634</v>
      </c>
      <c r="D296" s="206" t="s">
        <v>316</v>
      </c>
      <c r="E296" s="207" t="s">
        <v>635</v>
      </c>
      <c r="F296" s="208" t="s">
        <v>636</v>
      </c>
      <c r="G296" s="209" t="s">
        <v>349</v>
      </c>
      <c r="H296" s="210">
        <v>18.443</v>
      </c>
      <c r="I296" s="211"/>
      <c r="J296" s="212">
        <f>ROUND(I296*H296,2)</f>
        <v>0</v>
      </c>
      <c r="K296" s="208" t="s">
        <v>320</v>
      </c>
      <c r="L296" s="62"/>
      <c r="M296" s="213" t="s">
        <v>21</v>
      </c>
      <c r="N296" s="214" t="s">
        <v>41</v>
      </c>
      <c r="O296" s="43"/>
      <c r="P296" s="215">
        <f>O296*H296</f>
        <v>0</v>
      </c>
      <c r="Q296" s="215">
        <v>0.00519</v>
      </c>
      <c r="R296" s="215">
        <f>Q296*H296</f>
        <v>0.09571917</v>
      </c>
      <c r="S296" s="215">
        <v>0</v>
      </c>
      <c r="T296" s="216">
        <f>S296*H296</f>
        <v>0</v>
      </c>
      <c r="AR296" s="25" t="s">
        <v>321</v>
      </c>
      <c r="AT296" s="25" t="s">
        <v>316</v>
      </c>
      <c r="AU296" s="25" t="s">
        <v>79</v>
      </c>
      <c r="AY296" s="25" t="s">
        <v>314</v>
      </c>
      <c r="BE296" s="217">
        <f>IF(N296="základní",J296,0)</f>
        <v>0</v>
      </c>
      <c r="BF296" s="217">
        <f>IF(N296="snížená",J296,0)</f>
        <v>0</v>
      </c>
      <c r="BG296" s="217">
        <f>IF(N296="zákl. přenesená",J296,0)</f>
        <v>0</v>
      </c>
      <c r="BH296" s="217">
        <f>IF(N296="sníž. přenesená",J296,0)</f>
        <v>0</v>
      </c>
      <c r="BI296" s="217">
        <f>IF(N296="nulová",J296,0)</f>
        <v>0</v>
      </c>
      <c r="BJ296" s="25" t="s">
        <v>77</v>
      </c>
      <c r="BK296" s="217">
        <f>ROUND(I296*H296,2)</f>
        <v>0</v>
      </c>
      <c r="BL296" s="25" t="s">
        <v>321</v>
      </c>
      <c r="BM296" s="25" t="s">
        <v>637</v>
      </c>
    </row>
    <row r="297" spans="2:47" s="1" customFormat="1" ht="13.5">
      <c r="B297" s="42"/>
      <c r="C297" s="64"/>
      <c r="D297" s="218" t="s">
        <v>323</v>
      </c>
      <c r="E297" s="64"/>
      <c r="F297" s="219" t="s">
        <v>638</v>
      </c>
      <c r="G297" s="64"/>
      <c r="H297" s="64"/>
      <c r="I297" s="175"/>
      <c r="J297" s="64"/>
      <c r="K297" s="64"/>
      <c r="L297" s="62"/>
      <c r="M297" s="220"/>
      <c r="N297" s="43"/>
      <c r="O297" s="43"/>
      <c r="P297" s="43"/>
      <c r="Q297" s="43"/>
      <c r="R297" s="43"/>
      <c r="S297" s="43"/>
      <c r="T297" s="79"/>
      <c r="AT297" s="25" t="s">
        <v>323</v>
      </c>
      <c r="AU297" s="25" t="s">
        <v>79</v>
      </c>
    </row>
    <row r="298" spans="2:51" s="12" customFormat="1" ht="13.5">
      <c r="B298" s="221"/>
      <c r="C298" s="222"/>
      <c r="D298" s="218" t="s">
        <v>325</v>
      </c>
      <c r="E298" s="223" t="s">
        <v>211</v>
      </c>
      <c r="F298" s="224" t="s">
        <v>639</v>
      </c>
      <c r="G298" s="222"/>
      <c r="H298" s="225">
        <v>18.443</v>
      </c>
      <c r="I298" s="226"/>
      <c r="J298" s="222"/>
      <c r="K298" s="222"/>
      <c r="L298" s="227"/>
      <c r="M298" s="228"/>
      <c r="N298" s="229"/>
      <c r="O298" s="229"/>
      <c r="P298" s="229"/>
      <c r="Q298" s="229"/>
      <c r="R298" s="229"/>
      <c r="S298" s="229"/>
      <c r="T298" s="230"/>
      <c r="AT298" s="231" t="s">
        <v>325</v>
      </c>
      <c r="AU298" s="231" t="s">
        <v>79</v>
      </c>
      <c r="AV298" s="12" t="s">
        <v>79</v>
      </c>
      <c r="AW298" s="12" t="s">
        <v>34</v>
      </c>
      <c r="AX298" s="12" t="s">
        <v>77</v>
      </c>
      <c r="AY298" s="231" t="s">
        <v>314</v>
      </c>
    </row>
    <row r="299" spans="2:65" s="1" customFormat="1" ht="14.45" customHeight="1">
      <c r="B299" s="42"/>
      <c r="C299" s="206" t="s">
        <v>640</v>
      </c>
      <c r="D299" s="206" t="s">
        <v>316</v>
      </c>
      <c r="E299" s="207" t="s">
        <v>641</v>
      </c>
      <c r="F299" s="208" t="s">
        <v>642</v>
      </c>
      <c r="G299" s="209" t="s">
        <v>349</v>
      </c>
      <c r="H299" s="210">
        <v>18.443</v>
      </c>
      <c r="I299" s="211"/>
      <c r="J299" s="212">
        <f>ROUND(I299*H299,2)</f>
        <v>0</v>
      </c>
      <c r="K299" s="208" t="s">
        <v>320</v>
      </c>
      <c r="L299" s="62"/>
      <c r="M299" s="213" t="s">
        <v>21</v>
      </c>
      <c r="N299" s="214" t="s">
        <v>41</v>
      </c>
      <c r="O299" s="43"/>
      <c r="P299" s="215">
        <f>O299*H299</f>
        <v>0</v>
      </c>
      <c r="Q299" s="215">
        <v>0</v>
      </c>
      <c r="R299" s="215">
        <f>Q299*H299</f>
        <v>0</v>
      </c>
      <c r="S299" s="215">
        <v>0</v>
      </c>
      <c r="T299" s="216">
        <f>S299*H299</f>
        <v>0</v>
      </c>
      <c r="AR299" s="25" t="s">
        <v>321</v>
      </c>
      <c r="AT299" s="25" t="s">
        <v>316</v>
      </c>
      <c r="AU299" s="25" t="s">
        <v>79</v>
      </c>
      <c r="AY299" s="25" t="s">
        <v>314</v>
      </c>
      <c r="BE299" s="217">
        <f>IF(N299="základní",J299,0)</f>
        <v>0</v>
      </c>
      <c r="BF299" s="217">
        <f>IF(N299="snížená",J299,0)</f>
        <v>0</v>
      </c>
      <c r="BG299" s="217">
        <f>IF(N299="zákl. přenesená",J299,0)</f>
        <v>0</v>
      </c>
      <c r="BH299" s="217">
        <f>IF(N299="sníž. přenesená",J299,0)</f>
        <v>0</v>
      </c>
      <c r="BI299" s="217">
        <f>IF(N299="nulová",J299,0)</f>
        <v>0</v>
      </c>
      <c r="BJ299" s="25" t="s">
        <v>77</v>
      </c>
      <c r="BK299" s="217">
        <f>ROUND(I299*H299,2)</f>
        <v>0</v>
      </c>
      <c r="BL299" s="25" t="s">
        <v>321</v>
      </c>
      <c r="BM299" s="25" t="s">
        <v>643</v>
      </c>
    </row>
    <row r="300" spans="2:47" s="1" customFormat="1" ht="13.5">
      <c r="B300" s="42"/>
      <c r="C300" s="64"/>
      <c r="D300" s="218" t="s">
        <v>323</v>
      </c>
      <c r="E300" s="64"/>
      <c r="F300" s="219" t="s">
        <v>644</v>
      </c>
      <c r="G300" s="64"/>
      <c r="H300" s="64"/>
      <c r="I300" s="175"/>
      <c r="J300" s="64"/>
      <c r="K300" s="64"/>
      <c r="L300" s="62"/>
      <c r="M300" s="220"/>
      <c r="N300" s="43"/>
      <c r="O300" s="43"/>
      <c r="P300" s="43"/>
      <c r="Q300" s="43"/>
      <c r="R300" s="43"/>
      <c r="S300" s="43"/>
      <c r="T300" s="79"/>
      <c r="AT300" s="25" t="s">
        <v>323</v>
      </c>
      <c r="AU300" s="25" t="s">
        <v>79</v>
      </c>
    </row>
    <row r="301" spans="2:51" s="12" customFormat="1" ht="13.5">
      <c r="B301" s="221"/>
      <c r="C301" s="222"/>
      <c r="D301" s="218" t="s">
        <v>325</v>
      </c>
      <c r="E301" s="223" t="s">
        <v>21</v>
      </c>
      <c r="F301" s="224" t="s">
        <v>211</v>
      </c>
      <c r="G301" s="222"/>
      <c r="H301" s="225">
        <v>18.443</v>
      </c>
      <c r="I301" s="226"/>
      <c r="J301" s="222"/>
      <c r="K301" s="222"/>
      <c r="L301" s="227"/>
      <c r="M301" s="228"/>
      <c r="N301" s="229"/>
      <c r="O301" s="229"/>
      <c r="P301" s="229"/>
      <c r="Q301" s="229"/>
      <c r="R301" s="229"/>
      <c r="S301" s="229"/>
      <c r="T301" s="230"/>
      <c r="AT301" s="231" t="s">
        <v>325</v>
      </c>
      <c r="AU301" s="231" t="s">
        <v>79</v>
      </c>
      <c r="AV301" s="12" t="s">
        <v>79</v>
      </c>
      <c r="AW301" s="12" t="s">
        <v>34</v>
      </c>
      <c r="AX301" s="12" t="s">
        <v>77</v>
      </c>
      <c r="AY301" s="231" t="s">
        <v>314</v>
      </c>
    </row>
    <row r="302" spans="2:65" s="1" customFormat="1" ht="23.1" customHeight="1">
      <c r="B302" s="42"/>
      <c r="C302" s="206" t="s">
        <v>645</v>
      </c>
      <c r="D302" s="206" t="s">
        <v>316</v>
      </c>
      <c r="E302" s="207" t="s">
        <v>646</v>
      </c>
      <c r="F302" s="208" t="s">
        <v>647</v>
      </c>
      <c r="G302" s="209" t="s">
        <v>394</v>
      </c>
      <c r="H302" s="210">
        <v>0.152</v>
      </c>
      <c r="I302" s="211"/>
      <c r="J302" s="212">
        <f>ROUND(I302*H302,2)</f>
        <v>0</v>
      </c>
      <c r="K302" s="208" t="s">
        <v>320</v>
      </c>
      <c r="L302" s="62"/>
      <c r="M302" s="213" t="s">
        <v>21</v>
      </c>
      <c r="N302" s="214" t="s">
        <v>41</v>
      </c>
      <c r="O302" s="43"/>
      <c r="P302" s="215">
        <f>O302*H302</f>
        <v>0</v>
      </c>
      <c r="Q302" s="215">
        <v>1.05256</v>
      </c>
      <c r="R302" s="215">
        <f>Q302*H302</f>
        <v>0.15998911999999998</v>
      </c>
      <c r="S302" s="215">
        <v>0</v>
      </c>
      <c r="T302" s="216">
        <f>S302*H302</f>
        <v>0</v>
      </c>
      <c r="AR302" s="25" t="s">
        <v>321</v>
      </c>
      <c r="AT302" s="25" t="s">
        <v>316</v>
      </c>
      <c r="AU302" s="25" t="s">
        <v>79</v>
      </c>
      <c r="AY302" s="25" t="s">
        <v>314</v>
      </c>
      <c r="BE302" s="217">
        <f>IF(N302="základní",J302,0)</f>
        <v>0</v>
      </c>
      <c r="BF302" s="217">
        <f>IF(N302="snížená",J302,0)</f>
        <v>0</v>
      </c>
      <c r="BG302" s="217">
        <f>IF(N302="zákl. přenesená",J302,0)</f>
        <v>0</v>
      </c>
      <c r="BH302" s="217">
        <f>IF(N302="sníž. přenesená",J302,0)</f>
        <v>0</v>
      </c>
      <c r="BI302" s="217">
        <f>IF(N302="nulová",J302,0)</f>
        <v>0</v>
      </c>
      <c r="BJ302" s="25" t="s">
        <v>77</v>
      </c>
      <c r="BK302" s="217">
        <f>ROUND(I302*H302,2)</f>
        <v>0</v>
      </c>
      <c r="BL302" s="25" t="s">
        <v>321</v>
      </c>
      <c r="BM302" s="25" t="s">
        <v>648</v>
      </c>
    </row>
    <row r="303" spans="2:47" s="1" customFormat="1" ht="13.5">
      <c r="B303" s="42"/>
      <c r="C303" s="64"/>
      <c r="D303" s="218" t="s">
        <v>323</v>
      </c>
      <c r="E303" s="64"/>
      <c r="F303" s="219" t="s">
        <v>649</v>
      </c>
      <c r="G303" s="64"/>
      <c r="H303" s="64"/>
      <c r="I303" s="175"/>
      <c r="J303" s="64"/>
      <c r="K303" s="64"/>
      <c r="L303" s="62"/>
      <c r="M303" s="220"/>
      <c r="N303" s="43"/>
      <c r="O303" s="43"/>
      <c r="P303" s="43"/>
      <c r="Q303" s="43"/>
      <c r="R303" s="43"/>
      <c r="S303" s="43"/>
      <c r="T303" s="79"/>
      <c r="AT303" s="25" t="s">
        <v>323</v>
      </c>
      <c r="AU303" s="25" t="s">
        <v>79</v>
      </c>
    </row>
    <row r="304" spans="2:51" s="12" customFormat="1" ht="13.5">
      <c r="B304" s="221"/>
      <c r="C304" s="222"/>
      <c r="D304" s="218" t="s">
        <v>325</v>
      </c>
      <c r="E304" s="223" t="s">
        <v>21</v>
      </c>
      <c r="F304" s="224" t="s">
        <v>650</v>
      </c>
      <c r="G304" s="222"/>
      <c r="H304" s="225">
        <v>0.152</v>
      </c>
      <c r="I304" s="226"/>
      <c r="J304" s="222"/>
      <c r="K304" s="222"/>
      <c r="L304" s="227"/>
      <c r="M304" s="228"/>
      <c r="N304" s="229"/>
      <c r="O304" s="229"/>
      <c r="P304" s="229"/>
      <c r="Q304" s="229"/>
      <c r="R304" s="229"/>
      <c r="S304" s="229"/>
      <c r="T304" s="230"/>
      <c r="AT304" s="231" t="s">
        <v>325</v>
      </c>
      <c r="AU304" s="231" t="s">
        <v>79</v>
      </c>
      <c r="AV304" s="12" t="s">
        <v>79</v>
      </c>
      <c r="AW304" s="12" t="s">
        <v>34</v>
      </c>
      <c r="AX304" s="12" t="s">
        <v>77</v>
      </c>
      <c r="AY304" s="231" t="s">
        <v>314</v>
      </c>
    </row>
    <row r="305" spans="2:63" s="11" customFormat="1" ht="29.85" customHeight="1">
      <c r="B305" s="190"/>
      <c r="C305" s="191"/>
      <c r="D305" s="192" t="s">
        <v>69</v>
      </c>
      <c r="E305" s="204" t="s">
        <v>355</v>
      </c>
      <c r="F305" s="204" t="s">
        <v>651</v>
      </c>
      <c r="G305" s="191"/>
      <c r="H305" s="191"/>
      <c r="I305" s="194"/>
      <c r="J305" s="205">
        <f>BK305</f>
        <v>0</v>
      </c>
      <c r="K305" s="191"/>
      <c r="L305" s="196"/>
      <c r="M305" s="197"/>
      <c r="N305" s="198"/>
      <c r="O305" s="198"/>
      <c r="P305" s="199">
        <f>SUM(P306:P415)</f>
        <v>0</v>
      </c>
      <c r="Q305" s="198"/>
      <c r="R305" s="199">
        <f>SUM(R306:R415)</f>
        <v>290.97582053</v>
      </c>
      <c r="S305" s="198"/>
      <c r="T305" s="200">
        <f>SUM(T306:T415)</f>
        <v>0</v>
      </c>
      <c r="AR305" s="201" t="s">
        <v>77</v>
      </c>
      <c r="AT305" s="202" t="s">
        <v>69</v>
      </c>
      <c r="AU305" s="202" t="s">
        <v>77</v>
      </c>
      <c r="AY305" s="201" t="s">
        <v>314</v>
      </c>
      <c r="BK305" s="203">
        <f>SUM(BK306:BK415)</f>
        <v>0</v>
      </c>
    </row>
    <row r="306" spans="2:65" s="1" customFormat="1" ht="23.1" customHeight="1">
      <c r="B306" s="42"/>
      <c r="C306" s="206" t="s">
        <v>652</v>
      </c>
      <c r="D306" s="206" t="s">
        <v>316</v>
      </c>
      <c r="E306" s="207" t="s">
        <v>653</v>
      </c>
      <c r="F306" s="208" t="s">
        <v>654</v>
      </c>
      <c r="G306" s="209" t="s">
        <v>349</v>
      </c>
      <c r="H306" s="210">
        <v>521.825</v>
      </c>
      <c r="I306" s="211"/>
      <c r="J306" s="212">
        <f>ROUND(I306*H306,2)</f>
        <v>0</v>
      </c>
      <c r="K306" s="208" t="s">
        <v>320</v>
      </c>
      <c r="L306" s="62"/>
      <c r="M306" s="213" t="s">
        <v>21</v>
      </c>
      <c r="N306" s="214" t="s">
        <v>41</v>
      </c>
      <c r="O306" s="43"/>
      <c r="P306" s="215">
        <f>O306*H306</f>
        <v>0</v>
      </c>
      <c r="Q306" s="215">
        <v>0.01838</v>
      </c>
      <c r="R306" s="215">
        <f>Q306*H306</f>
        <v>9.591143500000001</v>
      </c>
      <c r="S306" s="215">
        <v>0</v>
      </c>
      <c r="T306" s="216">
        <f>S306*H306</f>
        <v>0</v>
      </c>
      <c r="AR306" s="25" t="s">
        <v>321</v>
      </c>
      <c r="AT306" s="25" t="s">
        <v>316</v>
      </c>
      <c r="AU306" s="25" t="s">
        <v>79</v>
      </c>
      <c r="AY306" s="25" t="s">
        <v>314</v>
      </c>
      <c r="BE306" s="217">
        <f>IF(N306="základní",J306,0)</f>
        <v>0</v>
      </c>
      <c r="BF306" s="217">
        <f>IF(N306="snížená",J306,0)</f>
        <v>0</v>
      </c>
      <c r="BG306" s="217">
        <f>IF(N306="zákl. přenesená",J306,0)</f>
        <v>0</v>
      </c>
      <c r="BH306" s="217">
        <f>IF(N306="sníž. přenesená",J306,0)</f>
        <v>0</v>
      </c>
      <c r="BI306" s="217">
        <f>IF(N306="nulová",J306,0)</f>
        <v>0</v>
      </c>
      <c r="BJ306" s="25" t="s">
        <v>77</v>
      </c>
      <c r="BK306" s="217">
        <f>ROUND(I306*H306,2)</f>
        <v>0</v>
      </c>
      <c r="BL306" s="25" t="s">
        <v>321</v>
      </c>
      <c r="BM306" s="25" t="s">
        <v>655</v>
      </c>
    </row>
    <row r="307" spans="2:47" s="1" customFormat="1" ht="40.5">
      <c r="B307" s="42"/>
      <c r="C307" s="64"/>
      <c r="D307" s="218" t="s">
        <v>323</v>
      </c>
      <c r="E307" s="64"/>
      <c r="F307" s="219" t="s">
        <v>656</v>
      </c>
      <c r="G307" s="64"/>
      <c r="H307" s="64"/>
      <c r="I307" s="175"/>
      <c r="J307" s="64"/>
      <c r="K307" s="64"/>
      <c r="L307" s="62"/>
      <c r="M307" s="220"/>
      <c r="N307" s="43"/>
      <c r="O307" s="43"/>
      <c r="P307" s="43"/>
      <c r="Q307" s="43"/>
      <c r="R307" s="43"/>
      <c r="S307" s="43"/>
      <c r="T307" s="79"/>
      <c r="AT307" s="25" t="s">
        <v>323</v>
      </c>
      <c r="AU307" s="25" t="s">
        <v>79</v>
      </c>
    </row>
    <row r="308" spans="2:51" s="12" customFormat="1" ht="13.5">
      <c r="B308" s="221"/>
      <c r="C308" s="222"/>
      <c r="D308" s="218" t="s">
        <v>325</v>
      </c>
      <c r="E308" s="223" t="s">
        <v>257</v>
      </c>
      <c r="F308" s="224" t="s">
        <v>657</v>
      </c>
      <c r="G308" s="222"/>
      <c r="H308" s="225">
        <v>521.825</v>
      </c>
      <c r="I308" s="226"/>
      <c r="J308" s="222"/>
      <c r="K308" s="222"/>
      <c r="L308" s="227"/>
      <c r="M308" s="228"/>
      <c r="N308" s="229"/>
      <c r="O308" s="229"/>
      <c r="P308" s="229"/>
      <c r="Q308" s="229"/>
      <c r="R308" s="229"/>
      <c r="S308" s="229"/>
      <c r="T308" s="230"/>
      <c r="AT308" s="231" t="s">
        <v>325</v>
      </c>
      <c r="AU308" s="231" t="s">
        <v>79</v>
      </c>
      <c r="AV308" s="12" t="s">
        <v>79</v>
      </c>
      <c r="AW308" s="12" t="s">
        <v>34</v>
      </c>
      <c r="AX308" s="12" t="s">
        <v>77</v>
      </c>
      <c r="AY308" s="231" t="s">
        <v>314</v>
      </c>
    </row>
    <row r="309" spans="2:65" s="1" customFormat="1" ht="23.1" customHeight="1">
      <c r="B309" s="42"/>
      <c r="C309" s="206" t="s">
        <v>658</v>
      </c>
      <c r="D309" s="206" t="s">
        <v>316</v>
      </c>
      <c r="E309" s="207" t="s">
        <v>659</v>
      </c>
      <c r="F309" s="208" t="s">
        <v>660</v>
      </c>
      <c r="G309" s="209" t="s">
        <v>349</v>
      </c>
      <c r="H309" s="210">
        <v>6.256</v>
      </c>
      <c r="I309" s="211"/>
      <c r="J309" s="212">
        <f>ROUND(I309*H309,2)</f>
        <v>0</v>
      </c>
      <c r="K309" s="208" t="s">
        <v>320</v>
      </c>
      <c r="L309" s="62"/>
      <c r="M309" s="213" t="s">
        <v>21</v>
      </c>
      <c r="N309" s="214" t="s">
        <v>41</v>
      </c>
      <c r="O309" s="43"/>
      <c r="P309" s="215">
        <f>O309*H309</f>
        <v>0</v>
      </c>
      <c r="Q309" s="215">
        <v>0.00489</v>
      </c>
      <c r="R309" s="215">
        <f>Q309*H309</f>
        <v>0.030591840000000002</v>
      </c>
      <c r="S309" s="215">
        <v>0</v>
      </c>
      <c r="T309" s="216">
        <f>S309*H309</f>
        <v>0</v>
      </c>
      <c r="AR309" s="25" t="s">
        <v>321</v>
      </c>
      <c r="AT309" s="25" t="s">
        <v>316</v>
      </c>
      <c r="AU309" s="25" t="s">
        <v>79</v>
      </c>
      <c r="AY309" s="25" t="s">
        <v>314</v>
      </c>
      <c r="BE309" s="217">
        <f>IF(N309="základní",J309,0)</f>
        <v>0</v>
      </c>
      <c r="BF309" s="217">
        <f>IF(N309="snížená",J309,0)</f>
        <v>0</v>
      </c>
      <c r="BG309" s="217">
        <f>IF(N309="zákl. přenesená",J309,0)</f>
        <v>0</v>
      </c>
      <c r="BH309" s="217">
        <f>IF(N309="sníž. přenesená",J309,0)</f>
        <v>0</v>
      </c>
      <c r="BI309" s="217">
        <f>IF(N309="nulová",J309,0)</f>
        <v>0</v>
      </c>
      <c r="BJ309" s="25" t="s">
        <v>77</v>
      </c>
      <c r="BK309" s="217">
        <f>ROUND(I309*H309,2)</f>
        <v>0</v>
      </c>
      <c r="BL309" s="25" t="s">
        <v>321</v>
      </c>
      <c r="BM309" s="25" t="s">
        <v>661</v>
      </c>
    </row>
    <row r="310" spans="2:47" s="1" customFormat="1" ht="27">
      <c r="B310" s="42"/>
      <c r="C310" s="64"/>
      <c r="D310" s="218" t="s">
        <v>323</v>
      </c>
      <c r="E310" s="64"/>
      <c r="F310" s="219" t="s">
        <v>662</v>
      </c>
      <c r="G310" s="64"/>
      <c r="H310" s="64"/>
      <c r="I310" s="175"/>
      <c r="J310" s="64"/>
      <c r="K310" s="64"/>
      <c r="L310" s="62"/>
      <c r="M310" s="220"/>
      <c r="N310" s="43"/>
      <c r="O310" s="43"/>
      <c r="P310" s="43"/>
      <c r="Q310" s="43"/>
      <c r="R310" s="43"/>
      <c r="S310" s="43"/>
      <c r="T310" s="79"/>
      <c r="AT310" s="25" t="s">
        <v>323</v>
      </c>
      <c r="AU310" s="25" t="s">
        <v>79</v>
      </c>
    </row>
    <row r="311" spans="2:51" s="12" customFormat="1" ht="13.5">
      <c r="B311" s="221"/>
      <c r="C311" s="222"/>
      <c r="D311" s="218" t="s">
        <v>325</v>
      </c>
      <c r="E311" s="223" t="s">
        <v>21</v>
      </c>
      <c r="F311" s="224" t="s">
        <v>663</v>
      </c>
      <c r="G311" s="222"/>
      <c r="H311" s="225">
        <v>6.256</v>
      </c>
      <c r="I311" s="226"/>
      <c r="J311" s="222"/>
      <c r="K311" s="222"/>
      <c r="L311" s="227"/>
      <c r="M311" s="228"/>
      <c r="N311" s="229"/>
      <c r="O311" s="229"/>
      <c r="P311" s="229"/>
      <c r="Q311" s="229"/>
      <c r="R311" s="229"/>
      <c r="S311" s="229"/>
      <c r="T311" s="230"/>
      <c r="AT311" s="231" t="s">
        <v>325</v>
      </c>
      <c r="AU311" s="231" t="s">
        <v>79</v>
      </c>
      <c r="AV311" s="12" t="s">
        <v>79</v>
      </c>
      <c r="AW311" s="12" t="s">
        <v>34</v>
      </c>
      <c r="AX311" s="12" t="s">
        <v>77</v>
      </c>
      <c r="AY311" s="231" t="s">
        <v>314</v>
      </c>
    </row>
    <row r="312" spans="2:65" s="1" customFormat="1" ht="14.45" customHeight="1">
      <c r="B312" s="42"/>
      <c r="C312" s="206" t="s">
        <v>664</v>
      </c>
      <c r="D312" s="206" t="s">
        <v>316</v>
      </c>
      <c r="E312" s="207" t="s">
        <v>665</v>
      </c>
      <c r="F312" s="208" t="s">
        <v>666</v>
      </c>
      <c r="G312" s="209" t="s">
        <v>436</v>
      </c>
      <c r="H312" s="210">
        <v>3.46</v>
      </c>
      <c r="I312" s="211"/>
      <c r="J312" s="212">
        <f>ROUND(I312*H312,2)</f>
        <v>0</v>
      </c>
      <c r="K312" s="208" t="s">
        <v>320</v>
      </c>
      <c r="L312" s="62"/>
      <c r="M312" s="213" t="s">
        <v>21</v>
      </c>
      <c r="N312" s="214" t="s">
        <v>41</v>
      </c>
      <c r="O312" s="43"/>
      <c r="P312" s="215">
        <f>O312*H312</f>
        <v>0</v>
      </c>
      <c r="Q312" s="215">
        <v>0.00025</v>
      </c>
      <c r="R312" s="215">
        <f>Q312*H312</f>
        <v>0.000865</v>
      </c>
      <c r="S312" s="215">
        <v>0</v>
      </c>
      <c r="T312" s="216">
        <f>S312*H312</f>
        <v>0</v>
      </c>
      <c r="AR312" s="25" t="s">
        <v>321</v>
      </c>
      <c r="AT312" s="25" t="s">
        <v>316</v>
      </c>
      <c r="AU312" s="25" t="s">
        <v>79</v>
      </c>
      <c r="AY312" s="25" t="s">
        <v>314</v>
      </c>
      <c r="BE312" s="217">
        <f>IF(N312="základní",J312,0)</f>
        <v>0</v>
      </c>
      <c r="BF312" s="217">
        <f>IF(N312="snížená",J312,0)</f>
        <v>0</v>
      </c>
      <c r="BG312" s="217">
        <f>IF(N312="zákl. přenesená",J312,0)</f>
        <v>0</v>
      </c>
      <c r="BH312" s="217">
        <f>IF(N312="sníž. přenesená",J312,0)</f>
        <v>0</v>
      </c>
      <c r="BI312" s="217">
        <f>IF(N312="nulová",J312,0)</f>
        <v>0</v>
      </c>
      <c r="BJ312" s="25" t="s">
        <v>77</v>
      </c>
      <c r="BK312" s="217">
        <f>ROUND(I312*H312,2)</f>
        <v>0</v>
      </c>
      <c r="BL312" s="25" t="s">
        <v>321</v>
      </c>
      <c r="BM312" s="25" t="s">
        <v>667</v>
      </c>
    </row>
    <row r="313" spans="2:47" s="1" customFormat="1" ht="27">
      <c r="B313" s="42"/>
      <c r="C313" s="64"/>
      <c r="D313" s="218" t="s">
        <v>323</v>
      </c>
      <c r="E313" s="64"/>
      <c r="F313" s="219" t="s">
        <v>668</v>
      </c>
      <c r="G313" s="64"/>
      <c r="H313" s="64"/>
      <c r="I313" s="175"/>
      <c r="J313" s="64"/>
      <c r="K313" s="64"/>
      <c r="L313" s="62"/>
      <c r="M313" s="220"/>
      <c r="N313" s="43"/>
      <c r="O313" s="43"/>
      <c r="P313" s="43"/>
      <c r="Q313" s="43"/>
      <c r="R313" s="43"/>
      <c r="S313" s="43"/>
      <c r="T313" s="79"/>
      <c r="AT313" s="25" t="s">
        <v>323</v>
      </c>
      <c r="AU313" s="25" t="s">
        <v>79</v>
      </c>
    </row>
    <row r="314" spans="2:65" s="1" customFormat="1" ht="14.45" customHeight="1">
      <c r="B314" s="42"/>
      <c r="C314" s="243" t="s">
        <v>669</v>
      </c>
      <c r="D314" s="243" t="s">
        <v>427</v>
      </c>
      <c r="E314" s="244" t="s">
        <v>670</v>
      </c>
      <c r="F314" s="245" t="s">
        <v>671</v>
      </c>
      <c r="G314" s="246" t="s">
        <v>436</v>
      </c>
      <c r="H314" s="247">
        <v>3.633</v>
      </c>
      <c r="I314" s="248"/>
      <c r="J314" s="249">
        <f>ROUND(I314*H314,2)</f>
        <v>0</v>
      </c>
      <c r="K314" s="245" t="s">
        <v>320</v>
      </c>
      <c r="L314" s="250"/>
      <c r="M314" s="251" t="s">
        <v>21</v>
      </c>
      <c r="N314" s="252" t="s">
        <v>41</v>
      </c>
      <c r="O314" s="43"/>
      <c r="P314" s="215">
        <f>O314*H314</f>
        <v>0</v>
      </c>
      <c r="Q314" s="215">
        <v>0.0005</v>
      </c>
      <c r="R314" s="215">
        <f>Q314*H314</f>
        <v>0.0018165</v>
      </c>
      <c r="S314" s="215">
        <v>0</v>
      </c>
      <c r="T314" s="216">
        <f>S314*H314</f>
        <v>0</v>
      </c>
      <c r="AR314" s="25" t="s">
        <v>365</v>
      </c>
      <c r="AT314" s="25" t="s">
        <v>427</v>
      </c>
      <c r="AU314" s="25" t="s">
        <v>79</v>
      </c>
      <c r="AY314" s="25" t="s">
        <v>314</v>
      </c>
      <c r="BE314" s="217">
        <f>IF(N314="základní",J314,0)</f>
        <v>0</v>
      </c>
      <c r="BF314" s="217">
        <f>IF(N314="snížená",J314,0)</f>
        <v>0</v>
      </c>
      <c r="BG314" s="217">
        <f>IF(N314="zákl. přenesená",J314,0)</f>
        <v>0</v>
      </c>
      <c r="BH314" s="217">
        <f>IF(N314="sníž. přenesená",J314,0)</f>
        <v>0</v>
      </c>
      <c r="BI314" s="217">
        <f>IF(N314="nulová",J314,0)</f>
        <v>0</v>
      </c>
      <c r="BJ314" s="25" t="s">
        <v>77</v>
      </c>
      <c r="BK314" s="217">
        <f>ROUND(I314*H314,2)</f>
        <v>0</v>
      </c>
      <c r="BL314" s="25" t="s">
        <v>321</v>
      </c>
      <c r="BM314" s="25" t="s">
        <v>672</v>
      </c>
    </row>
    <row r="315" spans="2:47" s="1" customFormat="1" ht="13.5">
      <c r="B315" s="42"/>
      <c r="C315" s="64"/>
      <c r="D315" s="218" t="s">
        <v>323</v>
      </c>
      <c r="E315" s="64"/>
      <c r="F315" s="219" t="s">
        <v>671</v>
      </c>
      <c r="G315" s="64"/>
      <c r="H315" s="64"/>
      <c r="I315" s="175"/>
      <c r="J315" s="64"/>
      <c r="K315" s="64"/>
      <c r="L315" s="62"/>
      <c r="M315" s="220"/>
      <c r="N315" s="43"/>
      <c r="O315" s="43"/>
      <c r="P315" s="43"/>
      <c r="Q315" s="43"/>
      <c r="R315" s="43"/>
      <c r="S315" s="43"/>
      <c r="T315" s="79"/>
      <c r="AT315" s="25" t="s">
        <v>323</v>
      </c>
      <c r="AU315" s="25" t="s">
        <v>79</v>
      </c>
    </row>
    <row r="316" spans="2:51" s="12" customFormat="1" ht="13.5">
      <c r="B316" s="221"/>
      <c r="C316" s="222"/>
      <c r="D316" s="218" t="s">
        <v>325</v>
      </c>
      <c r="E316" s="223" t="s">
        <v>21</v>
      </c>
      <c r="F316" s="224" t="s">
        <v>673</v>
      </c>
      <c r="G316" s="222"/>
      <c r="H316" s="225">
        <v>3.633</v>
      </c>
      <c r="I316" s="226"/>
      <c r="J316" s="222"/>
      <c r="K316" s="222"/>
      <c r="L316" s="227"/>
      <c r="M316" s="228"/>
      <c r="N316" s="229"/>
      <c r="O316" s="229"/>
      <c r="P316" s="229"/>
      <c r="Q316" s="229"/>
      <c r="R316" s="229"/>
      <c r="S316" s="229"/>
      <c r="T316" s="230"/>
      <c r="AT316" s="231" t="s">
        <v>325</v>
      </c>
      <c r="AU316" s="231" t="s">
        <v>79</v>
      </c>
      <c r="AV316" s="12" t="s">
        <v>79</v>
      </c>
      <c r="AW316" s="12" t="s">
        <v>34</v>
      </c>
      <c r="AX316" s="12" t="s">
        <v>77</v>
      </c>
      <c r="AY316" s="231" t="s">
        <v>314</v>
      </c>
    </row>
    <row r="317" spans="2:65" s="1" customFormat="1" ht="23.1" customHeight="1">
      <c r="B317" s="42"/>
      <c r="C317" s="206" t="s">
        <v>674</v>
      </c>
      <c r="D317" s="206" t="s">
        <v>316</v>
      </c>
      <c r="E317" s="207" t="s">
        <v>675</v>
      </c>
      <c r="F317" s="208" t="s">
        <v>676</v>
      </c>
      <c r="G317" s="209" t="s">
        <v>349</v>
      </c>
      <c r="H317" s="210">
        <v>74.747</v>
      </c>
      <c r="I317" s="211"/>
      <c r="J317" s="212">
        <f>ROUND(I317*H317,2)</f>
        <v>0</v>
      </c>
      <c r="K317" s="208" t="s">
        <v>320</v>
      </c>
      <c r="L317" s="62"/>
      <c r="M317" s="213" t="s">
        <v>21</v>
      </c>
      <c r="N317" s="214" t="s">
        <v>41</v>
      </c>
      <c r="O317" s="43"/>
      <c r="P317" s="215">
        <f>O317*H317</f>
        <v>0</v>
      </c>
      <c r="Q317" s="215">
        <v>0.0231</v>
      </c>
      <c r="R317" s="215">
        <f>Q317*H317</f>
        <v>1.7266557</v>
      </c>
      <c r="S317" s="215">
        <v>0</v>
      </c>
      <c r="T317" s="216">
        <f>S317*H317</f>
        <v>0</v>
      </c>
      <c r="AR317" s="25" t="s">
        <v>321</v>
      </c>
      <c r="AT317" s="25" t="s">
        <v>316</v>
      </c>
      <c r="AU317" s="25" t="s">
        <v>79</v>
      </c>
      <c r="AY317" s="25" t="s">
        <v>314</v>
      </c>
      <c r="BE317" s="217">
        <f>IF(N317="základní",J317,0)</f>
        <v>0</v>
      </c>
      <c r="BF317" s="217">
        <f>IF(N317="snížená",J317,0)</f>
        <v>0</v>
      </c>
      <c r="BG317" s="217">
        <f>IF(N317="zákl. přenesená",J317,0)</f>
        <v>0</v>
      </c>
      <c r="BH317" s="217">
        <f>IF(N317="sníž. přenesená",J317,0)</f>
        <v>0</v>
      </c>
      <c r="BI317" s="217">
        <f>IF(N317="nulová",J317,0)</f>
        <v>0</v>
      </c>
      <c r="BJ317" s="25" t="s">
        <v>77</v>
      </c>
      <c r="BK317" s="217">
        <f>ROUND(I317*H317,2)</f>
        <v>0</v>
      </c>
      <c r="BL317" s="25" t="s">
        <v>321</v>
      </c>
      <c r="BM317" s="25" t="s">
        <v>677</v>
      </c>
    </row>
    <row r="318" spans="2:47" s="1" customFormat="1" ht="27">
      <c r="B318" s="42"/>
      <c r="C318" s="64"/>
      <c r="D318" s="218" t="s">
        <v>323</v>
      </c>
      <c r="E318" s="64"/>
      <c r="F318" s="219" t="s">
        <v>678</v>
      </c>
      <c r="G318" s="64"/>
      <c r="H318" s="64"/>
      <c r="I318" s="175"/>
      <c r="J318" s="64"/>
      <c r="K318" s="64"/>
      <c r="L318" s="62"/>
      <c r="M318" s="220"/>
      <c r="N318" s="43"/>
      <c r="O318" s="43"/>
      <c r="P318" s="43"/>
      <c r="Q318" s="43"/>
      <c r="R318" s="43"/>
      <c r="S318" s="43"/>
      <c r="T318" s="79"/>
      <c r="AT318" s="25" t="s">
        <v>323</v>
      </c>
      <c r="AU318" s="25" t="s">
        <v>79</v>
      </c>
    </row>
    <row r="319" spans="2:51" s="12" customFormat="1" ht="13.5">
      <c r="B319" s="221"/>
      <c r="C319" s="222"/>
      <c r="D319" s="218" t="s">
        <v>325</v>
      </c>
      <c r="E319" s="223" t="s">
        <v>21</v>
      </c>
      <c r="F319" s="224" t="s">
        <v>679</v>
      </c>
      <c r="G319" s="222"/>
      <c r="H319" s="225">
        <v>72.303</v>
      </c>
      <c r="I319" s="226"/>
      <c r="J319" s="222"/>
      <c r="K319" s="222"/>
      <c r="L319" s="227"/>
      <c r="M319" s="228"/>
      <c r="N319" s="229"/>
      <c r="O319" s="229"/>
      <c r="P319" s="229"/>
      <c r="Q319" s="229"/>
      <c r="R319" s="229"/>
      <c r="S319" s="229"/>
      <c r="T319" s="230"/>
      <c r="AT319" s="231" t="s">
        <v>325</v>
      </c>
      <c r="AU319" s="231" t="s">
        <v>79</v>
      </c>
      <c r="AV319" s="12" t="s">
        <v>79</v>
      </c>
      <c r="AW319" s="12" t="s">
        <v>34</v>
      </c>
      <c r="AX319" s="12" t="s">
        <v>70</v>
      </c>
      <c r="AY319" s="231" t="s">
        <v>314</v>
      </c>
    </row>
    <row r="320" spans="2:51" s="12" customFormat="1" ht="13.5">
      <c r="B320" s="221"/>
      <c r="C320" s="222"/>
      <c r="D320" s="218" t="s">
        <v>325</v>
      </c>
      <c r="E320" s="223" t="s">
        <v>21</v>
      </c>
      <c r="F320" s="224" t="s">
        <v>680</v>
      </c>
      <c r="G320" s="222"/>
      <c r="H320" s="225">
        <v>-6.36</v>
      </c>
      <c r="I320" s="226"/>
      <c r="J320" s="222"/>
      <c r="K320" s="222"/>
      <c r="L320" s="227"/>
      <c r="M320" s="228"/>
      <c r="N320" s="229"/>
      <c r="O320" s="229"/>
      <c r="P320" s="229"/>
      <c r="Q320" s="229"/>
      <c r="R320" s="229"/>
      <c r="S320" s="229"/>
      <c r="T320" s="230"/>
      <c r="AT320" s="231" t="s">
        <v>325</v>
      </c>
      <c r="AU320" s="231" t="s">
        <v>79</v>
      </c>
      <c r="AV320" s="12" t="s">
        <v>79</v>
      </c>
      <c r="AW320" s="12" t="s">
        <v>34</v>
      </c>
      <c r="AX320" s="12" t="s">
        <v>70</v>
      </c>
      <c r="AY320" s="231" t="s">
        <v>314</v>
      </c>
    </row>
    <row r="321" spans="2:51" s="12" customFormat="1" ht="13.5">
      <c r="B321" s="221"/>
      <c r="C321" s="222"/>
      <c r="D321" s="218" t="s">
        <v>325</v>
      </c>
      <c r="E321" s="223" t="s">
        <v>21</v>
      </c>
      <c r="F321" s="224" t="s">
        <v>681</v>
      </c>
      <c r="G321" s="222"/>
      <c r="H321" s="225">
        <v>8.804</v>
      </c>
      <c r="I321" s="226"/>
      <c r="J321" s="222"/>
      <c r="K321" s="222"/>
      <c r="L321" s="227"/>
      <c r="M321" s="228"/>
      <c r="N321" s="229"/>
      <c r="O321" s="229"/>
      <c r="P321" s="229"/>
      <c r="Q321" s="229"/>
      <c r="R321" s="229"/>
      <c r="S321" s="229"/>
      <c r="T321" s="230"/>
      <c r="AT321" s="231" t="s">
        <v>325</v>
      </c>
      <c r="AU321" s="231" t="s">
        <v>79</v>
      </c>
      <c r="AV321" s="12" t="s">
        <v>79</v>
      </c>
      <c r="AW321" s="12" t="s">
        <v>34</v>
      </c>
      <c r="AX321" s="12" t="s">
        <v>70</v>
      </c>
      <c r="AY321" s="231" t="s">
        <v>314</v>
      </c>
    </row>
    <row r="322" spans="2:51" s="13" customFormat="1" ht="13.5">
      <c r="B322" s="232"/>
      <c r="C322" s="233"/>
      <c r="D322" s="218" t="s">
        <v>325</v>
      </c>
      <c r="E322" s="234" t="s">
        <v>239</v>
      </c>
      <c r="F322" s="235" t="s">
        <v>340</v>
      </c>
      <c r="G322" s="233"/>
      <c r="H322" s="236">
        <v>74.747</v>
      </c>
      <c r="I322" s="237"/>
      <c r="J322" s="233"/>
      <c r="K322" s="233"/>
      <c r="L322" s="238"/>
      <c r="M322" s="239"/>
      <c r="N322" s="240"/>
      <c r="O322" s="240"/>
      <c r="P322" s="240"/>
      <c r="Q322" s="240"/>
      <c r="R322" s="240"/>
      <c r="S322" s="240"/>
      <c r="T322" s="241"/>
      <c r="AT322" s="242" t="s">
        <v>325</v>
      </c>
      <c r="AU322" s="242" t="s">
        <v>79</v>
      </c>
      <c r="AV322" s="13" t="s">
        <v>321</v>
      </c>
      <c r="AW322" s="13" t="s">
        <v>34</v>
      </c>
      <c r="AX322" s="13" t="s">
        <v>77</v>
      </c>
      <c r="AY322" s="242" t="s">
        <v>314</v>
      </c>
    </row>
    <row r="323" spans="2:65" s="1" customFormat="1" ht="23.1" customHeight="1">
      <c r="B323" s="42"/>
      <c r="C323" s="206" t="s">
        <v>682</v>
      </c>
      <c r="D323" s="206" t="s">
        <v>316</v>
      </c>
      <c r="E323" s="207" t="s">
        <v>683</v>
      </c>
      <c r="F323" s="208" t="s">
        <v>684</v>
      </c>
      <c r="G323" s="209" t="s">
        <v>335</v>
      </c>
      <c r="H323" s="210">
        <v>9.206</v>
      </c>
      <c r="I323" s="211"/>
      <c r="J323" s="212">
        <f>ROUND(I323*H323,2)</f>
        <v>0</v>
      </c>
      <c r="K323" s="208" t="s">
        <v>320</v>
      </c>
      <c r="L323" s="62"/>
      <c r="M323" s="213" t="s">
        <v>21</v>
      </c>
      <c r="N323" s="214" t="s">
        <v>41</v>
      </c>
      <c r="O323" s="43"/>
      <c r="P323" s="215">
        <f>O323*H323</f>
        <v>0</v>
      </c>
      <c r="Q323" s="215">
        <v>2.45329</v>
      </c>
      <c r="R323" s="215">
        <f>Q323*H323</f>
        <v>22.58498774</v>
      </c>
      <c r="S323" s="215">
        <v>0</v>
      </c>
      <c r="T323" s="216">
        <f>S323*H323</f>
        <v>0</v>
      </c>
      <c r="AR323" s="25" t="s">
        <v>321</v>
      </c>
      <c r="AT323" s="25" t="s">
        <v>316</v>
      </c>
      <c r="AU323" s="25" t="s">
        <v>79</v>
      </c>
      <c r="AY323" s="25" t="s">
        <v>314</v>
      </c>
      <c r="BE323" s="217">
        <f>IF(N323="základní",J323,0)</f>
        <v>0</v>
      </c>
      <c r="BF323" s="217">
        <f>IF(N323="snížená",J323,0)</f>
        <v>0</v>
      </c>
      <c r="BG323" s="217">
        <f>IF(N323="zákl. přenesená",J323,0)</f>
        <v>0</v>
      </c>
      <c r="BH323" s="217">
        <f>IF(N323="sníž. přenesená",J323,0)</f>
        <v>0</v>
      </c>
      <c r="BI323" s="217">
        <f>IF(N323="nulová",J323,0)</f>
        <v>0</v>
      </c>
      <c r="BJ323" s="25" t="s">
        <v>77</v>
      </c>
      <c r="BK323" s="217">
        <f>ROUND(I323*H323,2)</f>
        <v>0</v>
      </c>
      <c r="BL323" s="25" t="s">
        <v>321</v>
      </c>
      <c r="BM323" s="25" t="s">
        <v>685</v>
      </c>
    </row>
    <row r="324" spans="2:47" s="1" customFormat="1" ht="27">
      <c r="B324" s="42"/>
      <c r="C324" s="64"/>
      <c r="D324" s="218" t="s">
        <v>323</v>
      </c>
      <c r="E324" s="64"/>
      <c r="F324" s="219" t="s">
        <v>686</v>
      </c>
      <c r="G324" s="64"/>
      <c r="H324" s="64"/>
      <c r="I324" s="175"/>
      <c r="J324" s="64"/>
      <c r="K324" s="64"/>
      <c r="L324" s="62"/>
      <c r="M324" s="220"/>
      <c r="N324" s="43"/>
      <c r="O324" s="43"/>
      <c r="P324" s="43"/>
      <c r="Q324" s="43"/>
      <c r="R324" s="43"/>
      <c r="S324" s="43"/>
      <c r="T324" s="79"/>
      <c r="AT324" s="25" t="s">
        <v>323</v>
      </c>
      <c r="AU324" s="25" t="s">
        <v>79</v>
      </c>
    </row>
    <row r="325" spans="2:51" s="12" customFormat="1" ht="13.5">
      <c r="B325" s="221"/>
      <c r="C325" s="222"/>
      <c r="D325" s="218" t="s">
        <v>325</v>
      </c>
      <c r="E325" s="223" t="s">
        <v>21</v>
      </c>
      <c r="F325" s="224" t="s">
        <v>687</v>
      </c>
      <c r="G325" s="222"/>
      <c r="H325" s="225">
        <v>9.206</v>
      </c>
      <c r="I325" s="226"/>
      <c r="J325" s="222"/>
      <c r="K325" s="222"/>
      <c r="L325" s="227"/>
      <c r="M325" s="228"/>
      <c r="N325" s="229"/>
      <c r="O325" s="229"/>
      <c r="P325" s="229"/>
      <c r="Q325" s="229"/>
      <c r="R325" s="229"/>
      <c r="S325" s="229"/>
      <c r="T325" s="230"/>
      <c r="AT325" s="231" t="s">
        <v>325</v>
      </c>
      <c r="AU325" s="231" t="s">
        <v>79</v>
      </c>
      <c r="AV325" s="12" t="s">
        <v>79</v>
      </c>
      <c r="AW325" s="12" t="s">
        <v>34</v>
      </c>
      <c r="AX325" s="12" t="s">
        <v>77</v>
      </c>
      <c r="AY325" s="231" t="s">
        <v>314</v>
      </c>
    </row>
    <row r="326" spans="2:65" s="1" customFormat="1" ht="34.5" customHeight="1">
      <c r="B326" s="42"/>
      <c r="C326" s="206" t="s">
        <v>688</v>
      </c>
      <c r="D326" s="206" t="s">
        <v>316</v>
      </c>
      <c r="E326" s="207" t="s">
        <v>689</v>
      </c>
      <c r="F326" s="208" t="s">
        <v>690</v>
      </c>
      <c r="G326" s="209" t="s">
        <v>335</v>
      </c>
      <c r="H326" s="210">
        <v>5.249</v>
      </c>
      <c r="I326" s="211"/>
      <c r="J326" s="212">
        <f>ROUND(I326*H326,2)</f>
        <v>0</v>
      </c>
      <c r="K326" s="208" t="s">
        <v>320</v>
      </c>
      <c r="L326" s="62"/>
      <c r="M326" s="213" t="s">
        <v>21</v>
      </c>
      <c r="N326" s="214" t="s">
        <v>41</v>
      </c>
      <c r="O326" s="43"/>
      <c r="P326" s="215">
        <f>O326*H326</f>
        <v>0</v>
      </c>
      <c r="Q326" s="215">
        <v>2.45329</v>
      </c>
      <c r="R326" s="215">
        <f>Q326*H326</f>
        <v>12.87731921</v>
      </c>
      <c r="S326" s="215">
        <v>0</v>
      </c>
      <c r="T326" s="216">
        <f>S326*H326</f>
        <v>0</v>
      </c>
      <c r="AR326" s="25" t="s">
        <v>321</v>
      </c>
      <c r="AT326" s="25" t="s">
        <v>316</v>
      </c>
      <c r="AU326" s="25" t="s">
        <v>79</v>
      </c>
      <c r="AY326" s="25" t="s">
        <v>314</v>
      </c>
      <c r="BE326" s="217">
        <f>IF(N326="základní",J326,0)</f>
        <v>0</v>
      </c>
      <c r="BF326" s="217">
        <f>IF(N326="snížená",J326,0)</f>
        <v>0</v>
      </c>
      <c r="BG326" s="217">
        <f>IF(N326="zákl. přenesená",J326,0)</f>
        <v>0</v>
      </c>
      <c r="BH326" s="217">
        <f>IF(N326="sníž. přenesená",J326,0)</f>
        <v>0</v>
      </c>
      <c r="BI326" s="217">
        <f>IF(N326="nulová",J326,0)</f>
        <v>0</v>
      </c>
      <c r="BJ326" s="25" t="s">
        <v>77</v>
      </c>
      <c r="BK326" s="217">
        <f>ROUND(I326*H326,2)</f>
        <v>0</v>
      </c>
      <c r="BL326" s="25" t="s">
        <v>321</v>
      </c>
      <c r="BM326" s="25" t="s">
        <v>691</v>
      </c>
    </row>
    <row r="327" spans="2:47" s="1" customFormat="1" ht="27">
      <c r="B327" s="42"/>
      <c r="C327" s="64"/>
      <c r="D327" s="218" t="s">
        <v>323</v>
      </c>
      <c r="E327" s="64"/>
      <c r="F327" s="219" t="s">
        <v>692</v>
      </c>
      <c r="G327" s="64"/>
      <c r="H327" s="64"/>
      <c r="I327" s="175"/>
      <c r="J327" s="64"/>
      <c r="K327" s="64"/>
      <c r="L327" s="62"/>
      <c r="M327" s="220"/>
      <c r="N327" s="43"/>
      <c r="O327" s="43"/>
      <c r="P327" s="43"/>
      <c r="Q327" s="43"/>
      <c r="R327" s="43"/>
      <c r="S327" s="43"/>
      <c r="T327" s="79"/>
      <c r="AT327" s="25" t="s">
        <v>323</v>
      </c>
      <c r="AU327" s="25" t="s">
        <v>79</v>
      </c>
    </row>
    <row r="328" spans="2:51" s="12" customFormat="1" ht="13.5">
      <c r="B328" s="221"/>
      <c r="C328" s="222"/>
      <c r="D328" s="218" t="s">
        <v>325</v>
      </c>
      <c r="E328" s="223" t="s">
        <v>21</v>
      </c>
      <c r="F328" s="224" t="s">
        <v>693</v>
      </c>
      <c r="G328" s="222"/>
      <c r="H328" s="225">
        <v>5.249</v>
      </c>
      <c r="I328" s="226"/>
      <c r="J328" s="222"/>
      <c r="K328" s="222"/>
      <c r="L328" s="227"/>
      <c r="M328" s="228"/>
      <c r="N328" s="229"/>
      <c r="O328" s="229"/>
      <c r="P328" s="229"/>
      <c r="Q328" s="229"/>
      <c r="R328" s="229"/>
      <c r="S328" s="229"/>
      <c r="T328" s="230"/>
      <c r="AT328" s="231" t="s">
        <v>325</v>
      </c>
      <c r="AU328" s="231" t="s">
        <v>79</v>
      </c>
      <c r="AV328" s="12" t="s">
        <v>79</v>
      </c>
      <c r="AW328" s="12" t="s">
        <v>34</v>
      </c>
      <c r="AX328" s="12" t="s">
        <v>77</v>
      </c>
      <c r="AY328" s="231" t="s">
        <v>314</v>
      </c>
    </row>
    <row r="329" spans="2:65" s="1" customFormat="1" ht="23.1" customHeight="1">
      <c r="B329" s="42"/>
      <c r="C329" s="206" t="s">
        <v>694</v>
      </c>
      <c r="D329" s="206" t="s">
        <v>316</v>
      </c>
      <c r="E329" s="207" t="s">
        <v>695</v>
      </c>
      <c r="F329" s="208" t="s">
        <v>696</v>
      </c>
      <c r="G329" s="209" t="s">
        <v>335</v>
      </c>
      <c r="H329" s="210">
        <v>39.108</v>
      </c>
      <c r="I329" s="211"/>
      <c r="J329" s="212">
        <f>ROUND(I329*H329,2)</f>
        <v>0</v>
      </c>
      <c r="K329" s="208" t="s">
        <v>320</v>
      </c>
      <c r="L329" s="62"/>
      <c r="M329" s="213" t="s">
        <v>21</v>
      </c>
      <c r="N329" s="214" t="s">
        <v>41</v>
      </c>
      <c r="O329" s="43"/>
      <c r="P329" s="215">
        <f>O329*H329</f>
        <v>0</v>
      </c>
      <c r="Q329" s="215">
        <v>2.25634</v>
      </c>
      <c r="R329" s="215">
        <f>Q329*H329</f>
        <v>88.24094471999999</v>
      </c>
      <c r="S329" s="215">
        <v>0</v>
      </c>
      <c r="T329" s="216">
        <f>S329*H329</f>
        <v>0</v>
      </c>
      <c r="AR329" s="25" t="s">
        <v>321</v>
      </c>
      <c r="AT329" s="25" t="s">
        <v>316</v>
      </c>
      <c r="AU329" s="25" t="s">
        <v>79</v>
      </c>
      <c r="AY329" s="25" t="s">
        <v>314</v>
      </c>
      <c r="BE329" s="217">
        <f>IF(N329="základní",J329,0)</f>
        <v>0</v>
      </c>
      <c r="BF329" s="217">
        <f>IF(N329="snížená",J329,0)</f>
        <v>0</v>
      </c>
      <c r="BG329" s="217">
        <f>IF(N329="zákl. přenesená",J329,0)</f>
        <v>0</v>
      </c>
      <c r="BH329" s="217">
        <f>IF(N329="sníž. přenesená",J329,0)</f>
        <v>0</v>
      </c>
      <c r="BI329" s="217">
        <f>IF(N329="nulová",J329,0)</f>
        <v>0</v>
      </c>
      <c r="BJ329" s="25" t="s">
        <v>77</v>
      </c>
      <c r="BK329" s="217">
        <f>ROUND(I329*H329,2)</f>
        <v>0</v>
      </c>
      <c r="BL329" s="25" t="s">
        <v>321</v>
      </c>
      <c r="BM329" s="25" t="s">
        <v>697</v>
      </c>
    </row>
    <row r="330" spans="2:47" s="1" customFormat="1" ht="27">
      <c r="B330" s="42"/>
      <c r="C330" s="64"/>
      <c r="D330" s="218" t="s">
        <v>323</v>
      </c>
      <c r="E330" s="64"/>
      <c r="F330" s="219" t="s">
        <v>698</v>
      </c>
      <c r="G330" s="64"/>
      <c r="H330" s="64"/>
      <c r="I330" s="175"/>
      <c r="J330" s="64"/>
      <c r="K330" s="64"/>
      <c r="L330" s="62"/>
      <c r="M330" s="220"/>
      <c r="N330" s="43"/>
      <c r="O330" s="43"/>
      <c r="P330" s="43"/>
      <c r="Q330" s="43"/>
      <c r="R330" s="43"/>
      <c r="S330" s="43"/>
      <c r="T330" s="79"/>
      <c r="AT330" s="25" t="s">
        <v>323</v>
      </c>
      <c r="AU330" s="25" t="s">
        <v>79</v>
      </c>
    </row>
    <row r="331" spans="2:51" s="12" customFormat="1" ht="13.5">
      <c r="B331" s="221"/>
      <c r="C331" s="222"/>
      <c r="D331" s="218" t="s">
        <v>325</v>
      </c>
      <c r="E331" s="223" t="s">
        <v>21</v>
      </c>
      <c r="F331" s="224" t="s">
        <v>699</v>
      </c>
      <c r="G331" s="222"/>
      <c r="H331" s="225">
        <v>39.108</v>
      </c>
      <c r="I331" s="226"/>
      <c r="J331" s="222"/>
      <c r="K331" s="222"/>
      <c r="L331" s="227"/>
      <c r="M331" s="228"/>
      <c r="N331" s="229"/>
      <c r="O331" s="229"/>
      <c r="P331" s="229"/>
      <c r="Q331" s="229"/>
      <c r="R331" s="229"/>
      <c r="S331" s="229"/>
      <c r="T331" s="230"/>
      <c r="AT331" s="231" t="s">
        <v>325</v>
      </c>
      <c r="AU331" s="231" t="s">
        <v>79</v>
      </c>
      <c r="AV331" s="12" t="s">
        <v>79</v>
      </c>
      <c r="AW331" s="12" t="s">
        <v>34</v>
      </c>
      <c r="AX331" s="12" t="s">
        <v>77</v>
      </c>
      <c r="AY331" s="231" t="s">
        <v>314</v>
      </c>
    </row>
    <row r="332" spans="2:65" s="1" customFormat="1" ht="34.5" customHeight="1">
      <c r="B332" s="42"/>
      <c r="C332" s="206" t="s">
        <v>700</v>
      </c>
      <c r="D332" s="206" t="s">
        <v>316</v>
      </c>
      <c r="E332" s="207" t="s">
        <v>701</v>
      </c>
      <c r="F332" s="208" t="s">
        <v>702</v>
      </c>
      <c r="G332" s="209" t="s">
        <v>335</v>
      </c>
      <c r="H332" s="210">
        <v>12.92</v>
      </c>
      <c r="I332" s="211"/>
      <c r="J332" s="212">
        <f>ROUND(I332*H332,2)</f>
        <v>0</v>
      </c>
      <c r="K332" s="208" t="s">
        <v>320</v>
      </c>
      <c r="L332" s="62"/>
      <c r="M332" s="213" t="s">
        <v>21</v>
      </c>
      <c r="N332" s="214" t="s">
        <v>41</v>
      </c>
      <c r="O332" s="43"/>
      <c r="P332" s="215">
        <f>O332*H332</f>
        <v>0</v>
      </c>
      <c r="Q332" s="215">
        <v>2.45329</v>
      </c>
      <c r="R332" s="215">
        <f>Q332*H332</f>
        <v>31.696506799999998</v>
      </c>
      <c r="S332" s="215">
        <v>0</v>
      </c>
      <c r="T332" s="216">
        <f>S332*H332</f>
        <v>0</v>
      </c>
      <c r="AR332" s="25" t="s">
        <v>321</v>
      </c>
      <c r="AT332" s="25" t="s">
        <v>316</v>
      </c>
      <c r="AU332" s="25" t="s">
        <v>79</v>
      </c>
      <c r="AY332" s="25" t="s">
        <v>314</v>
      </c>
      <c r="BE332" s="217">
        <f>IF(N332="základní",J332,0)</f>
        <v>0</v>
      </c>
      <c r="BF332" s="217">
        <f>IF(N332="snížená",J332,0)</f>
        <v>0</v>
      </c>
      <c r="BG332" s="217">
        <f>IF(N332="zákl. přenesená",J332,0)</f>
        <v>0</v>
      </c>
      <c r="BH332" s="217">
        <f>IF(N332="sníž. přenesená",J332,0)</f>
        <v>0</v>
      </c>
      <c r="BI332" s="217">
        <f>IF(N332="nulová",J332,0)</f>
        <v>0</v>
      </c>
      <c r="BJ332" s="25" t="s">
        <v>77</v>
      </c>
      <c r="BK332" s="217">
        <f>ROUND(I332*H332,2)</f>
        <v>0</v>
      </c>
      <c r="BL332" s="25" t="s">
        <v>321</v>
      </c>
      <c r="BM332" s="25" t="s">
        <v>703</v>
      </c>
    </row>
    <row r="333" spans="2:47" s="1" customFormat="1" ht="27">
      <c r="B333" s="42"/>
      <c r="C333" s="64"/>
      <c r="D333" s="218" t="s">
        <v>323</v>
      </c>
      <c r="E333" s="64"/>
      <c r="F333" s="219" t="s">
        <v>704</v>
      </c>
      <c r="G333" s="64"/>
      <c r="H333" s="64"/>
      <c r="I333" s="175"/>
      <c r="J333" s="64"/>
      <c r="K333" s="64"/>
      <c r="L333" s="62"/>
      <c r="M333" s="220"/>
      <c r="N333" s="43"/>
      <c r="O333" s="43"/>
      <c r="P333" s="43"/>
      <c r="Q333" s="43"/>
      <c r="R333" s="43"/>
      <c r="S333" s="43"/>
      <c r="T333" s="79"/>
      <c r="AT333" s="25" t="s">
        <v>323</v>
      </c>
      <c r="AU333" s="25" t="s">
        <v>79</v>
      </c>
    </row>
    <row r="334" spans="2:51" s="12" customFormat="1" ht="13.5">
      <c r="B334" s="221"/>
      <c r="C334" s="222"/>
      <c r="D334" s="218" t="s">
        <v>325</v>
      </c>
      <c r="E334" s="223" t="s">
        <v>21</v>
      </c>
      <c r="F334" s="224" t="s">
        <v>705</v>
      </c>
      <c r="G334" s="222"/>
      <c r="H334" s="225">
        <v>12.92</v>
      </c>
      <c r="I334" s="226"/>
      <c r="J334" s="222"/>
      <c r="K334" s="222"/>
      <c r="L334" s="227"/>
      <c r="M334" s="228"/>
      <c r="N334" s="229"/>
      <c r="O334" s="229"/>
      <c r="P334" s="229"/>
      <c r="Q334" s="229"/>
      <c r="R334" s="229"/>
      <c r="S334" s="229"/>
      <c r="T334" s="230"/>
      <c r="AT334" s="231" t="s">
        <v>325</v>
      </c>
      <c r="AU334" s="231" t="s">
        <v>79</v>
      </c>
      <c r="AV334" s="12" t="s">
        <v>79</v>
      </c>
      <c r="AW334" s="12" t="s">
        <v>34</v>
      </c>
      <c r="AX334" s="12" t="s">
        <v>77</v>
      </c>
      <c r="AY334" s="231" t="s">
        <v>314</v>
      </c>
    </row>
    <row r="335" spans="2:65" s="1" customFormat="1" ht="23.1" customHeight="1">
      <c r="B335" s="42"/>
      <c r="C335" s="206" t="s">
        <v>706</v>
      </c>
      <c r="D335" s="206" t="s">
        <v>316</v>
      </c>
      <c r="E335" s="207" t="s">
        <v>707</v>
      </c>
      <c r="F335" s="208" t="s">
        <v>708</v>
      </c>
      <c r="G335" s="209" t="s">
        <v>335</v>
      </c>
      <c r="H335" s="210">
        <v>39.108</v>
      </c>
      <c r="I335" s="211"/>
      <c r="J335" s="212">
        <f>ROUND(I335*H335,2)</f>
        <v>0</v>
      </c>
      <c r="K335" s="208" t="s">
        <v>320</v>
      </c>
      <c r="L335" s="62"/>
      <c r="M335" s="213" t="s">
        <v>21</v>
      </c>
      <c r="N335" s="214" t="s">
        <v>41</v>
      </c>
      <c r="O335" s="43"/>
      <c r="P335" s="215">
        <f>O335*H335</f>
        <v>0</v>
      </c>
      <c r="Q335" s="215">
        <v>0</v>
      </c>
      <c r="R335" s="215">
        <f>Q335*H335</f>
        <v>0</v>
      </c>
      <c r="S335" s="215">
        <v>0</v>
      </c>
      <c r="T335" s="216">
        <f>S335*H335</f>
        <v>0</v>
      </c>
      <c r="AR335" s="25" t="s">
        <v>321</v>
      </c>
      <c r="AT335" s="25" t="s">
        <v>316</v>
      </c>
      <c r="AU335" s="25" t="s">
        <v>79</v>
      </c>
      <c r="AY335" s="25" t="s">
        <v>314</v>
      </c>
      <c r="BE335" s="217">
        <f>IF(N335="základní",J335,0)</f>
        <v>0</v>
      </c>
      <c r="BF335" s="217">
        <f>IF(N335="snížená",J335,0)</f>
        <v>0</v>
      </c>
      <c r="BG335" s="217">
        <f>IF(N335="zákl. přenesená",J335,0)</f>
        <v>0</v>
      </c>
      <c r="BH335" s="217">
        <f>IF(N335="sníž. přenesená",J335,0)</f>
        <v>0</v>
      </c>
      <c r="BI335" s="217">
        <f>IF(N335="nulová",J335,0)</f>
        <v>0</v>
      </c>
      <c r="BJ335" s="25" t="s">
        <v>77</v>
      </c>
      <c r="BK335" s="217">
        <f>ROUND(I335*H335,2)</f>
        <v>0</v>
      </c>
      <c r="BL335" s="25" t="s">
        <v>321</v>
      </c>
      <c r="BM335" s="25" t="s">
        <v>709</v>
      </c>
    </row>
    <row r="336" spans="2:47" s="1" customFormat="1" ht="40.5">
      <c r="B336" s="42"/>
      <c r="C336" s="64"/>
      <c r="D336" s="218" t="s">
        <v>323</v>
      </c>
      <c r="E336" s="64"/>
      <c r="F336" s="219" t="s">
        <v>710</v>
      </c>
      <c r="G336" s="64"/>
      <c r="H336" s="64"/>
      <c r="I336" s="175"/>
      <c r="J336" s="64"/>
      <c r="K336" s="64"/>
      <c r="L336" s="62"/>
      <c r="M336" s="220"/>
      <c r="N336" s="43"/>
      <c r="O336" s="43"/>
      <c r="P336" s="43"/>
      <c r="Q336" s="43"/>
      <c r="R336" s="43"/>
      <c r="S336" s="43"/>
      <c r="T336" s="79"/>
      <c r="AT336" s="25" t="s">
        <v>323</v>
      </c>
      <c r="AU336" s="25" t="s">
        <v>79</v>
      </c>
    </row>
    <row r="337" spans="2:51" s="12" customFormat="1" ht="13.5">
      <c r="B337" s="221"/>
      <c r="C337" s="222"/>
      <c r="D337" s="218" t="s">
        <v>325</v>
      </c>
      <c r="E337" s="223" t="s">
        <v>21</v>
      </c>
      <c r="F337" s="224" t="s">
        <v>699</v>
      </c>
      <c r="G337" s="222"/>
      <c r="H337" s="225">
        <v>39.108</v>
      </c>
      <c r="I337" s="226"/>
      <c r="J337" s="222"/>
      <c r="K337" s="222"/>
      <c r="L337" s="227"/>
      <c r="M337" s="228"/>
      <c r="N337" s="229"/>
      <c r="O337" s="229"/>
      <c r="P337" s="229"/>
      <c r="Q337" s="229"/>
      <c r="R337" s="229"/>
      <c r="S337" s="229"/>
      <c r="T337" s="230"/>
      <c r="AT337" s="231" t="s">
        <v>325</v>
      </c>
      <c r="AU337" s="231" t="s">
        <v>79</v>
      </c>
      <c r="AV337" s="12" t="s">
        <v>79</v>
      </c>
      <c r="AW337" s="12" t="s">
        <v>34</v>
      </c>
      <c r="AX337" s="12" t="s">
        <v>77</v>
      </c>
      <c r="AY337" s="231" t="s">
        <v>314</v>
      </c>
    </row>
    <row r="338" spans="2:65" s="1" customFormat="1" ht="14.45" customHeight="1">
      <c r="B338" s="42"/>
      <c r="C338" s="206" t="s">
        <v>711</v>
      </c>
      <c r="D338" s="206" t="s">
        <v>316</v>
      </c>
      <c r="E338" s="207" t="s">
        <v>712</v>
      </c>
      <c r="F338" s="208" t="s">
        <v>713</v>
      </c>
      <c r="G338" s="209" t="s">
        <v>394</v>
      </c>
      <c r="H338" s="210">
        <v>1.467</v>
      </c>
      <c r="I338" s="211"/>
      <c r="J338" s="212">
        <f>ROUND(I338*H338,2)</f>
        <v>0</v>
      </c>
      <c r="K338" s="208" t="s">
        <v>320</v>
      </c>
      <c r="L338" s="62"/>
      <c r="M338" s="213" t="s">
        <v>21</v>
      </c>
      <c r="N338" s="214" t="s">
        <v>41</v>
      </c>
      <c r="O338" s="43"/>
      <c r="P338" s="215">
        <f>O338*H338</f>
        <v>0</v>
      </c>
      <c r="Q338" s="215">
        <v>1.05306</v>
      </c>
      <c r="R338" s="215">
        <f>Q338*H338</f>
        <v>1.5448390200000002</v>
      </c>
      <c r="S338" s="215">
        <v>0</v>
      </c>
      <c r="T338" s="216">
        <f>S338*H338</f>
        <v>0</v>
      </c>
      <c r="AR338" s="25" t="s">
        <v>321</v>
      </c>
      <c r="AT338" s="25" t="s">
        <v>316</v>
      </c>
      <c r="AU338" s="25" t="s">
        <v>79</v>
      </c>
      <c r="AY338" s="25" t="s">
        <v>314</v>
      </c>
      <c r="BE338" s="217">
        <f>IF(N338="základní",J338,0)</f>
        <v>0</v>
      </c>
      <c r="BF338" s="217">
        <f>IF(N338="snížená",J338,0)</f>
        <v>0</v>
      </c>
      <c r="BG338" s="217">
        <f>IF(N338="zákl. přenesená",J338,0)</f>
        <v>0</v>
      </c>
      <c r="BH338" s="217">
        <f>IF(N338="sníž. přenesená",J338,0)</f>
        <v>0</v>
      </c>
      <c r="BI338" s="217">
        <f>IF(N338="nulová",J338,0)</f>
        <v>0</v>
      </c>
      <c r="BJ338" s="25" t="s">
        <v>77</v>
      </c>
      <c r="BK338" s="217">
        <f>ROUND(I338*H338,2)</f>
        <v>0</v>
      </c>
      <c r="BL338" s="25" t="s">
        <v>321</v>
      </c>
      <c r="BM338" s="25" t="s">
        <v>714</v>
      </c>
    </row>
    <row r="339" spans="2:47" s="1" customFormat="1" ht="13.5">
      <c r="B339" s="42"/>
      <c r="C339" s="64"/>
      <c r="D339" s="218" t="s">
        <v>323</v>
      </c>
      <c r="E339" s="64"/>
      <c r="F339" s="219" t="s">
        <v>715</v>
      </c>
      <c r="G339" s="64"/>
      <c r="H339" s="64"/>
      <c r="I339" s="175"/>
      <c r="J339" s="64"/>
      <c r="K339" s="64"/>
      <c r="L339" s="62"/>
      <c r="M339" s="220"/>
      <c r="N339" s="43"/>
      <c r="O339" s="43"/>
      <c r="P339" s="43"/>
      <c r="Q339" s="43"/>
      <c r="R339" s="43"/>
      <c r="S339" s="43"/>
      <c r="T339" s="79"/>
      <c r="AT339" s="25" t="s">
        <v>323</v>
      </c>
      <c r="AU339" s="25" t="s">
        <v>79</v>
      </c>
    </row>
    <row r="340" spans="2:51" s="12" customFormat="1" ht="13.5">
      <c r="B340" s="221"/>
      <c r="C340" s="222"/>
      <c r="D340" s="218" t="s">
        <v>325</v>
      </c>
      <c r="E340" s="223" t="s">
        <v>21</v>
      </c>
      <c r="F340" s="224" t="s">
        <v>716</v>
      </c>
      <c r="G340" s="222"/>
      <c r="H340" s="225">
        <v>1.467</v>
      </c>
      <c r="I340" s="226"/>
      <c r="J340" s="222"/>
      <c r="K340" s="222"/>
      <c r="L340" s="227"/>
      <c r="M340" s="228"/>
      <c r="N340" s="229"/>
      <c r="O340" s="229"/>
      <c r="P340" s="229"/>
      <c r="Q340" s="229"/>
      <c r="R340" s="229"/>
      <c r="S340" s="229"/>
      <c r="T340" s="230"/>
      <c r="AT340" s="231" t="s">
        <v>325</v>
      </c>
      <c r="AU340" s="231" t="s">
        <v>79</v>
      </c>
      <c r="AV340" s="12" t="s">
        <v>79</v>
      </c>
      <c r="AW340" s="12" t="s">
        <v>34</v>
      </c>
      <c r="AX340" s="12" t="s">
        <v>77</v>
      </c>
      <c r="AY340" s="231" t="s">
        <v>314</v>
      </c>
    </row>
    <row r="341" spans="2:65" s="1" customFormat="1" ht="23.1" customHeight="1">
      <c r="B341" s="42"/>
      <c r="C341" s="206" t="s">
        <v>717</v>
      </c>
      <c r="D341" s="206" t="s">
        <v>316</v>
      </c>
      <c r="E341" s="207" t="s">
        <v>718</v>
      </c>
      <c r="F341" s="208" t="s">
        <v>719</v>
      </c>
      <c r="G341" s="209" t="s">
        <v>349</v>
      </c>
      <c r="H341" s="210">
        <v>612.941</v>
      </c>
      <c r="I341" s="211"/>
      <c r="J341" s="212">
        <f>ROUND(I341*H341,2)</f>
        <v>0</v>
      </c>
      <c r="K341" s="208" t="s">
        <v>320</v>
      </c>
      <c r="L341" s="62"/>
      <c r="M341" s="213" t="s">
        <v>21</v>
      </c>
      <c r="N341" s="214" t="s">
        <v>41</v>
      </c>
      <c r="O341" s="43"/>
      <c r="P341" s="215">
        <f>O341*H341</f>
        <v>0</v>
      </c>
      <c r="Q341" s="215">
        <v>0.1117</v>
      </c>
      <c r="R341" s="215">
        <f>Q341*H341</f>
        <v>68.4655097</v>
      </c>
      <c r="S341" s="215">
        <v>0</v>
      </c>
      <c r="T341" s="216">
        <f>S341*H341</f>
        <v>0</v>
      </c>
      <c r="AR341" s="25" t="s">
        <v>321</v>
      </c>
      <c r="AT341" s="25" t="s">
        <v>316</v>
      </c>
      <c r="AU341" s="25" t="s">
        <v>79</v>
      </c>
      <c r="AY341" s="25" t="s">
        <v>314</v>
      </c>
      <c r="BE341" s="217">
        <f>IF(N341="základní",J341,0)</f>
        <v>0</v>
      </c>
      <c r="BF341" s="217">
        <f>IF(N341="snížená",J341,0)</f>
        <v>0</v>
      </c>
      <c r="BG341" s="217">
        <f>IF(N341="zákl. přenesená",J341,0)</f>
        <v>0</v>
      </c>
      <c r="BH341" s="217">
        <f>IF(N341="sníž. přenesená",J341,0)</f>
        <v>0</v>
      </c>
      <c r="BI341" s="217">
        <f>IF(N341="nulová",J341,0)</f>
        <v>0</v>
      </c>
      <c r="BJ341" s="25" t="s">
        <v>77</v>
      </c>
      <c r="BK341" s="217">
        <f>ROUND(I341*H341,2)</f>
        <v>0</v>
      </c>
      <c r="BL341" s="25" t="s">
        <v>321</v>
      </c>
      <c r="BM341" s="25" t="s">
        <v>720</v>
      </c>
    </row>
    <row r="342" spans="2:47" s="1" customFormat="1" ht="13.5">
      <c r="B342" s="42"/>
      <c r="C342" s="64"/>
      <c r="D342" s="218" t="s">
        <v>323</v>
      </c>
      <c r="E342" s="64"/>
      <c r="F342" s="219" t="s">
        <v>721</v>
      </c>
      <c r="G342" s="64"/>
      <c r="H342" s="64"/>
      <c r="I342" s="175"/>
      <c r="J342" s="64"/>
      <c r="K342" s="64"/>
      <c r="L342" s="62"/>
      <c r="M342" s="220"/>
      <c r="N342" s="43"/>
      <c r="O342" s="43"/>
      <c r="P342" s="43"/>
      <c r="Q342" s="43"/>
      <c r="R342" s="43"/>
      <c r="S342" s="43"/>
      <c r="T342" s="79"/>
      <c r="AT342" s="25" t="s">
        <v>323</v>
      </c>
      <c r="AU342" s="25" t="s">
        <v>79</v>
      </c>
    </row>
    <row r="343" spans="2:51" s="12" customFormat="1" ht="13.5">
      <c r="B343" s="221"/>
      <c r="C343" s="222"/>
      <c r="D343" s="218" t="s">
        <v>325</v>
      </c>
      <c r="E343" s="223" t="s">
        <v>21</v>
      </c>
      <c r="F343" s="224" t="s">
        <v>722</v>
      </c>
      <c r="G343" s="222"/>
      <c r="H343" s="225">
        <v>336.561</v>
      </c>
      <c r="I343" s="226"/>
      <c r="J343" s="222"/>
      <c r="K343" s="222"/>
      <c r="L343" s="227"/>
      <c r="M343" s="228"/>
      <c r="N343" s="229"/>
      <c r="O343" s="229"/>
      <c r="P343" s="229"/>
      <c r="Q343" s="229"/>
      <c r="R343" s="229"/>
      <c r="S343" s="229"/>
      <c r="T343" s="230"/>
      <c r="AT343" s="231" t="s">
        <v>325</v>
      </c>
      <c r="AU343" s="231" t="s">
        <v>79</v>
      </c>
      <c r="AV343" s="12" t="s">
        <v>79</v>
      </c>
      <c r="AW343" s="12" t="s">
        <v>34</v>
      </c>
      <c r="AX343" s="12" t="s">
        <v>70</v>
      </c>
      <c r="AY343" s="231" t="s">
        <v>314</v>
      </c>
    </row>
    <row r="344" spans="2:51" s="12" customFormat="1" ht="13.5">
      <c r="B344" s="221"/>
      <c r="C344" s="222"/>
      <c r="D344" s="218" t="s">
        <v>325</v>
      </c>
      <c r="E344" s="223" t="s">
        <v>21</v>
      </c>
      <c r="F344" s="224" t="s">
        <v>723</v>
      </c>
      <c r="G344" s="222"/>
      <c r="H344" s="225">
        <v>276.38</v>
      </c>
      <c r="I344" s="226"/>
      <c r="J344" s="222"/>
      <c r="K344" s="222"/>
      <c r="L344" s="227"/>
      <c r="M344" s="228"/>
      <c r="N344" s="229"/>
      <c r="O344" s="229"/>
      <c r="P344" s="229"/>
      <c r="Q344" s="229"/>
      <c r="R344" s="229"/>
      <c r="S344" s="229"/>
      <c r="T344" s="230"/>
      <c r="AT344" s="231" t="s">
        <v>325</v>
      </c>
      <c r="AU344" s="231" t="s">
        <v>79</v>
      </c>
      <c r="AV344" s="12" t="s">
        <v>79</v>
      </c>
      <c r="AW344" s="12" t="s">
        <v>34</v>
      </c>
      <c r="AX344" s="12" t="s">
        <v>70</v>
      </c>
      <c r="AY344" s="231" t="s">
        <v>314</v>
      </c>
    </row>
    <row r="345" spans="2:51" s="13" customFormat="1" ht="13.5">
      <c r="B345" s="232"/>
      <c r="C345" s="233"/>
      <c r="D345" s="218" t="s">
        <v>325</v>
      </c>
      <c r="E345" s="234" t="s">
        <v>217</v>
      </c>
      <c r="F345" s="235" t="s">
        <v>340</v>
      </c>
      <c r="G345" s="233"/>
      <c r="H345" s="236">
        <v>612.941</v>
      </c>
      <c r="I345" s="237"/>
      <c r="J345" s="233"/>
      <c r="K345" s="233"/>
      <c r="L345" s="238"/>
      <c r="M345" s="239"/>
      <c r="N345" s="240"/>
      <c r="O345" s="240"/>
      <c r="P345" s="240"/>
      <c r="Q345" s="240"/>
      <c r="R345" s="240"/>
      <c r="S345" s="240"/>
      <c r="T345" s="241"/>
      <c r="AT345" s="242" t="s">
        <v>325</v>
      </c>
      <c r="AU345" s="242" t="s">
        <v>79</v>
      </c>
      <c r="AV345" s="13" t="s">
        <v>321</v>
      </c>
      <c r="AW345" s="13" t="s">
        <v>34</v>
      </c>
      <c r="AX345" s="13" t="s">
        <v>77</v>
      </c>
      <c r="AY345" s="242" t="s">
        <v>314</v>
      </c>
    </row>
    <row r="346" spans="2:65" s="1" customFormat="1" ht="23.1" customHeight="1">
      <c r="B346" s="42"/>
      <c r="C346" s="206" t="s">
        <v>724</v>
      </c>
      <c r="D346" s="206" t="s">
        <v>316</v>
      </c>
      <c r="E346" s="207" t="s">
        <v>725</v>
      </c>
      <c r="F346" s="208" t="s">
        <v>726</v>
      </c>
      <c r="G346" s="209" t="s">
        <v>436</v>
      </c>
      <c r="H346" s="210">
        <v>486.78</v>
      </c>
      <c r="I346" s="211"/>
      <c r="J346" s="212">
        <f>ROUND(I346*H346,2)</f>
        <v>0</v>
      </c>
      <c r="K346" s="208" t="s">
        <v>320</v>
      </c>
      <c r="L346" s="62"/>
      <c r="M346" s="213" t="s">
        <v>21</v>
      </c>
      <c r="N346" s="214" t="s">
        <v>41</v>
      </c>
      <c r="O346" s="43"/>
      <c r="P346" s="215">
        <f>O346*H346</f>
        <v>0</v>
      </c>
      <c r="Q346" s="215">
        <v>6E-05</v>
      </c>
      <c r="R346" s="215">
        <f>Q346*H346</f>
        <v>0.029206799999999998</v>
      </c>
      <c r="S346" s="215">
        <v>0</v>
      </c>
      <c r="T346" s="216">
        <f>S346*H346</f>
        <v>0</v>
      </c>
      <c r="AR346" s="25" t="s">
        <v>321</v>
      </c>
      <c r="AT346" s="25" t="s">
        <v>316</v>
      </c>
      <c r="AU346" s="25" t="s">
        <v>79</v>
      </c>
      <c r="AY346" s="25" t="s">
        <v>314</v>
      </c>
      <c r="BE346" s="217">
        <f>IF(N346="základní",J346,0)</f>
        <v>0</v>
      </c>
      <c r="BF346" s="217">
        <f>IF(N346="snížená",J346,0)</f>
        <v>0</v>
      </c>
      <c r="BG346" s="217">
        <f>IF(N346="zákl. přenesená",J346,0)</f>
        <v>0</v>
      </c>
      <c r="BH346" s="217">
        <f>IF(N346="sníž. přenesená",J346,0)</f>
        <v>0</v>
      </c>
      <c r="BI346" s="217">
        <f>IF(N346="nulová",J346,0)</f>
        <v>0</v>
      </c>
      <c r="BJ346" s="25" t="s">
        <v>77</v>
      </c>
      <c r="BK346" s="217">
        <f>ROUND(I346*H346,2)</f>
        <v>0</v>
      </c>
      <c r="BL346" s="25" t="s">
        <v>321</v>
      </c>
      <c r="BM346" s="25" t="s">
        <v>727</v>
      </c>
    </row>
    <row r="347" spans="2:47" s="1" customFormat="1" ht="27">
      <c r="B347" s="42"/>
      <c r="C347" s="64"/>
      <c r="D347" s="218" t="s">
        <v>323</v>
      </c>
      <c r="E347" s="64"/>
      <c r="F347" s="219" t="s">
        <v>728</v>
      </c>
      <c r="G347" s="64"/>
      <c r="H347" s="64"/>
      <c r="I347" s="175"/>
      <c r="J347" s="64"/>
      <c r="K347" s="64"/>
      <c r="L347" s="62"/>
      <c r="M347" s="220"/>
      <c r="N347" s="43"/>
      <c r="O347" s="43"/>
      <c r="P347" s="43"/>
      <c r="Q347" s="43"/>
      <c r="R347" s="43"/>
      <c r="S347" s="43"/>
      <c r="T347" s="79"/>
      <c r="AT347" s="25" t="s">
        <v>323</v>
      </c>
      <c r="AU347" s="25" t="s">
        <v>79</v>
      </c>
    </row>
    <row r="348" spans="2:51" s="12" customFormat="1" ht="13.5">
      <c r="B348" s="221"/>
      <c r="C348" s="222"/>
      <c r="D348" s="218" t="s">
        <v>325</v>
      </c>
      <c r="E348" s="223" t="s">
        <v>21</v>
      </c>
      <c r="F348" s="224" t="s">
        <v>729</v>
      </c>
      <c r="G348" s="222"/>
      <c r="H348" s="225">
        <v>486.78</v>
      </c>
      <c r="I348" s="226"/>
      <c r="J348" s="222"/>
      <c r="K348" s="222"/>
      <c r="L348" s="227"/>
      <c r="M348" s="228"/>
      <c r="N348" s="229"/>
      <c r="O348" s="229"/>
      <c r="P348" s="229"/>
      <c r="Q348" s="229"/>
      <c r="R348" s="229"/>
      <c r="S348" s="229"/>
      <c r="T348" s="230"/>
      <c r="AT348" s="231" t="s">
        <v>325</v>
      </c>
      <c r="AU348" s="231" t="s">
        <v>79</v>
      </c>
      <c r="AV348" s="12" t="s">
        <v>79</v>
      </c>
      <c r="AW348" s="12" t="s">
        <v>34</v>
      </c>
      <c r="AX348" s="12" t="s">
        <v>77</v>
      </c>
      <c r="AY348" s="231" t="s">
        <v>314</v>
      </c>
    </row>
    <row r="349" spans="2:65" s="1" customFormat="1" ht="34.5" customHeight="1">
      <c r="B349" s="42"/>
      <c r="C349" s="206" t="s">
        <v>730</v>
      </c>
      <c r="D349" s="206" t="s">
        <v>316</v>
      </c>
      <c r="E349" s="207" t="s">
        <v>731</v>
      </c>
      <c r="F349" s="208" t="s">
        <v>732</v>
      </c>
      <c r="G349" s="209" t="s">
        <v>349</v>
      </c>
      <c r="H349" s="210">
        <v>367.78</v>
      </c>
      <c r="I349" s="211"/>
      <c r="J349" s="212">
        <f>ROUND(I349*H349,2)</f>
        <v>0</v>
      </c>
      <c r="K349" s="208" t="s">
        <v>320</v>
      </c>
      <c r="L349" s="62"/>
      <c r="M349" s="213" t="s">
        <v>21</v>
      </c>
      <c r="N349" s="214" t="s">
        <v>41</v>
      </c>
      <c r="O349" s="43"/>
      <c r="P349" s="215">
        <f>O349*H349</f>
        <v>0</v>
      </c>
      <c r="Q349" s="215">
        <v>0.0016</v>
      </c>
      <c r="R349" s="215">
        <f>Q349*H349</f>
        <v>0.588448</v>
      </c>
      <c r="S349" s="215">
        <v>0</v>
      </c>
      <c r="T349" s="216">
        <f>S349*H349</f>
        <v>0</v>
      </c>
      <c r="AR349" s="25" t="s">
        <v>321</v>
      </c>
      <c r="AT349" s="25" t="s">
        <v>316</v>
      </c>
      <c r="AU349" s="25" t="s">
        <v>79</v>
      </c>
      <c r="AY349" s="25" t="s">
        <v>314</v>
      </c>
      <c r="BE349" s="217">
        <f>IF(N349="základní",J349,0)</f>
        <v>0</v>
      </c>
      <c r="BF349" s="217">
        <f>IF(N349="snížená",J349,0)</f>
        <v>0</v>
      </c>
      <c r="BG349" s="217">
        <f>IF(N349="zákl. přenesená",J349,0)</f>
        <v>0</v>
      </c>
      <c r="BH349" s="217">
        <f>IF(N349="sníž. přenesená",J349,0)</f>
        <v>0</v>
      </c>
      <c r="BI349" s="217">
        <f>IF(N349="nulová",J349,0)</f>
        <v>0</v>
      </c>
      <c r="BJ349" s="25" t="s">
        <v>77</v>
      </c>
      <c r="BK349" s="217">
        <f>ROUND(I349*H349,2)</f>
        <v>0</v>
      </c>
      <c r="BL349" s="25" t="s">
        <v>321</v>
      </c>
      <c r="BM349" s="25" t="s">
        <v>733</v>
      </c>
    </row>
    <row r="350" spans="2:47" s="1" customFormat="1" ht="27">
      <c r="B350" s="42"/>
      <c r="C350" s="64"/>
      <c r="D350" s="218" t="s">
        <v>323</v>
      </c>
      <c r="E350" s="64"/>
      <c r="F350" s="219" t="s">
        <v>734</v>
      </c>
      <c r="G350" s="64"/>
      <c r="H350" s="64"/>
      <c r="I350" s="175"/>
      <c r="J350" s="64"/>
      <c r="K350" s="64"/>
      <c r="L350" s="62"/>
      <c r="M350" s="220"/>
      <c r="N350" s="43"/>
      <c r="O350" s="43"/>
      <c r="P350" s="43"/>
      <c r="Q350" s="43"/>
      <c r="R350" s="43"/>
      <c r="S350" s="43"/>
      <c r="T350" s="79"/>
      <c r="AT350" s="25" t="s">
        <v>323</v>
      </c>
      <c r="AU350" s="25" t="s">
        <v>79</v>
      </c>
    </row>
    <row r="351" spans="2:51" s="12" customFormat="1" ht="13.5">
      <c r="B351" s="221"/>
      <c r="C351" s="222"/>
      <c r="D351" s="218" t="s">
        <v>325</v>
      </c>
      <c r="E351" s="223" t="s">
        <v>21</v>
      </c>
      <c r="F351" s="224" t="s">
        <v>177</v>
      </c>
      <c r="G351" s="222"/>
      <c r="H351" s="225">
        <v>367.78</v>
      </c>
      <c r="I351" s="226"/>
      <c r="J351" s="222"/>
      <c r="K351" s="222"/>
      <c r="L351" s="227"/>
      <c r="M351" s="228"/>
      <c r="N351" s="229"/>
      <c r="O351" s="229"/>
      <c r="P351" s="229"/>
      <c r="Q351" s="229"/>
      <c r="R351" s="229"/>
      <c r="S351" s="229"/>
      <c r="T351" s="230"/>
      <c r="AT351" s="231" t="s">
        <v>325</v>
      </c>
      <c r="AU351" s="231" t="s">
        <v>79</v>
      </c>
      <c r="AV351" s="12" t="s">
        <v>79</v>
      </c>
      <c r="AW351" s="12" t="s">
        <v>34</v>
      </c>
      <c r="AX351" s="12" t="s">
        <v>77</v>
      </c>
      <c r="AY351" s="231" t="s">
        <v>314</v>
      </c>
    </row>
    <row r="352" spans="2:65" s="1" customFormat="1" ht="14.45" customHeight="1">
      <c r="B352" s="42"/>
      <c r="C352" s="243" t="s">
        <v>735</v>
      </c>
      <c r="D352" s="243" t="s">
        <v>427</v>
      </c>
      <c r="E352" s="244" t="s">
        <v>736</v>
      </c>
      <c r="F352" s="245" t="s">
        <v>737</v>
      </c>
      <c r="G352" s="246" t="s">
        <v>349</v>
      </c>
      <c r="H352" s="247">
        <v>375.136</v>
      </c>
      <c r="I352" s="248"/>
      <c r="J352" s="249">
        <f>ROUND(I352*H352,2)</f>
        <v>0</v>
      </c>
      <c r="K352" s="245" t="s">
        <v>320</v>
      </c>
      <c r="L352" s="250"/>
      <c r="M352" s="251" t="s">
        <v>21</v>
      </c>
      <c r="N352" s="252" t="s">
        <v>41</v>
      </c>
      <c r="O352" s="43"/>
      <c r="P352" s="215">
        <f>O352*H352</f>
        <v>0</v>
      </c>
      <c r="Q352" s="215">
        <v>0.132</v>
      </c>
      <c r="R352" s="215">
        <f>Q352*H352</f>
        <v>49.51795200000001</v>
      </c>
      <c r="S352" s="215">
        <v>0</v>
      </c>
      <c r="T352" s="216">
        <f>S352*H352</f>
        <v>0</v>
      </c>
      <c r="AR352" s="25" t="s">
        <v>365</v>
      </c>
      <c r="AT352" s="25" t="s">
        <v>427</v>
      </c>
      <c r="AU352" s="25" t="s">
        <v>79</v>
      </c>
      <c r="AY352" s="25" t="s">
        <v>314</v>
      </c>
      <c r="BE352" s="217">
        <f>IF(N352="základní",J352,0)</f>
        <v>0</v>
      </c>
      <c r="BF352" s="217">
        <f>IF(N352="snížená",J352,0)</f>
        <v>0</v>
      </c>
      <c r="BG352" s="217">
        <f>IF(N352="zákl. přenesená",J352,0)</f>
        <v>0</v>
      </c>
      <c r="BH352" s="217">
        <f>IF(N352="sníž. přenesená",J352,0)</f>
        <v>0</v>
      </c>
      <c r="BI352" s="217">
        <f>IF(N352="nulová",J352,0)</f>
        <v>0</v>
      </c>
      <c r="BJ352" s="25" t="s">
        <v>77</v>
      </c>
      <c r="BK352" s="217">
        <f>ROUND(I352*H352,2)</f>
        <v>0</v>
      </c>
      <c r="BL352" s="25" t="s">
        <v>321</v>
      </c>
      <c r="BM352" s="25" t="s">
        <v>738</v>
      </c>
    </row>
    <row r="353" spans="2:47" s="1" customFormat="1" ht="13.5">
      <c r="B353" s="42"/>
      <c r="C353" s="64"/>
      <c r="D353" s="218" t="s">
        <v>323</v>
      </c>
      <c r="E353" s="64"/>
      <c r="F353" s="219" t="s">
        <v>737</v>
      </c>
      <c r="G353" s="64"/>
      <c r="H353" s="64"/>
      <c r="I353" s="175"/>
      <c r="J353" s="64"/>
      <c r="K353" s="64"/>
      <c r="L353" s="62"/>
      <c r="M353" s="220"/>
      <c r="N353" s="43"/>
      <c r="O353" s="43"/>
      <c r="P353" s="43"/>
      <c r="Q353" s="43"/>
      <c r="R353" s="43"/>
      <c r="S353" s="43"/>
      <c r="T353" s="79"/>
      <c r="AT353" s="25" t="s">
        <v>323</v>
      </c>
      <c r="AU353" s="25" t="s">
        <v>79</v>
      </c>
    </row>
    <row r="354" spans="2:51" s="12" customFormat="1" ht="13.5">
      <c r="B354" s="221"/>
      <c r="C354" s="222"/>
      <c r="D354" s="218" t="s">
        <v>325</v>
      </c>
      <c r="E354" s="223" t="s">
        <v>21</v>
      </c>
      <c r="F354" s="224" t="s">
        <v>739</v>
      </c>
      <c r="G354" s="222"/>
      <c r="H354" s="225">
        <v>375.136</v>
      </c>
      <c r="I354" s="226"/>
      <c r="J354" s="222"/>
      <c r="K354" s="222"/>
      <c r="L354" s="227"/>
      <c r="M354" s="228"/>
      <c r="N354" s="229"/>
      <c r="O354" s="229"/>
      <c r="P354" s="229"/>
      <c r="Q354" s="229"/>
      <c r="R354" s="229"/>
      <c r="S354" s="229"/>
      <c r="T354" s="230"/>
      <c r="AT354" s="231" t="s">
        <v>325</v>
      </c>
      <c r="AU354" s="231" t="s">
        <v>79</v>
      </c>
      <c r="AV354" s="12" t="s">
        <v>79</v>
      </c>
      <c r="AW354" s="12" t="s">
        <v>34</v>
      </c>
      <c r="AX354" s="12" t="s">
        <v>77</v>
      </c>
      <c r="AY354" s="231" t="s">
        <v>314</v>
      </c>
    </row>
    <row r="355" spans="2:65" s="1" customFormat="1" ht="23.1" customHeight="1">
      <c r="B355" s="42"/>
      <c r="C355" s="206" t="s">
        <v>740</v>
      </c>
      <c r="D355" s="206" t="s">
        <v>316</v>
      </c>
      <c r="E355" s="207" t="s">
        <v>741</v>
      </c>
      <c r="F355" s="208" t="s">
        <v>742</v>
      </c>
      <c r="G355" s="209" t="s">
        <v>349</v>
      </c>
      <c r="H355" s="210">
        <v>13.2</v>
      </c>
      <c r="I355" s="211"/>
      <c r="J355" s="212">
        <f>ROUND(I355*H355,2)</f>
        <v>0</v>
      </c>
      <c r="K355" s="208" t="s">
        <v>320</v>
      </c>
      <c r="L355" s="62"/>
      <c r="M355" s="213" t="s">
        <v>21</v>
      </c>
      <c r="N355" s="214" t="s">
        <v>41</v>
      </c>
      <c r="O355" s="43"/>
      <c r="P355" s="215">
        <f>O355*H355</f>
        <v>0</v>
      </c>
      <c r="Q355" s="215">
        <v>0.28362</v>
      </c>
      <c r="R355" s="215">
        <f>Q355*H355</f>
        <v>3.743784</v>
      </c>
      <c r="S355" s="215">
        <v>0</v>
      </c>
      <c r="T355" s="216">
        <f>S355*H355</f>
        <v>0</v>
      </c>
      <c r="AR355" s="25" t="s">
        <v>321</v>
      </c>
      <c r="AT355" s="25" t="s">
        <v>316</v>
      </c>
      <c r="AU355" s="25" t="s">
        <v>79</v>
      </c>
      <c r="AY355" s="25" t="s">
        <v>314</v>
      </c>
      <c r="BE355" s="217">
        <f>IF(N355="základní",J355,0)</f>
        <v>0</v>
      </c>
      <c r="BF355" s="217">
        <f>IF(N355="snížená",J355,0)</f>
        <v>0</v>
      </c>
      <c r="BG355" s="217">
        <f>IF(N355="zákl. přenesená",J355,0)</f>
        <v>0</v>
      </c>
      <c r="BH355" s="217">
        <f>IF(N355="sníž. přenesená",J355,0)</f>
        <v>0</v>
      </c>
      <c r="BI355" s="217">
        <f>IF(N355="nulová",J355,0)</f>
        <v>0</v>
      </c>
      <c r="BJ355" s="25" t="s">
        <v>77</v>
      </c>
      <c r="BK355" s="217">
        <f>ROUND(I355*H355,2)</f>
        <v>0</v>
      </c>
      <c r="BL355" s="25" t="s">
        <v>321</v>
      </c>
      <c r="BM355" s="25" t="s">
        <v>743</v>
      </c>
    </row>
    <row r="356" spans="2:47" s="1" customFormat="1" ht="27">
      <c r="B356" s="42"/>
      <c r="C356" s="64"/>
      <c r="D356" s="218" t="s">
        <v>323</v>
      </c>
      <c r="E356" s="64"/>
      <c r="F356" s="219" t="s">
        <v>744</v>
      </c>
      <c r="G356" s="64"/>
      <c r="H356" s="64"/>
      <c r="I356" s="175"/>
      <c r="J356" s="64"/>
      <c r="K356" s="64"/>
      <c r="L356" s="62"/>
      <c r="M356" s="220"/>
      <c r="N356" s="43"/>
      <c r="O356" s="43"/>
      <c r="P356" s="43"/>
      <c r="Q356" s="43"/>
      <c r="R356" s="43"/>
      <c r="S356" s="43"/>
      <c r="T356" s="79"/>
      <c r="AT356" s="25" t="s">
        <v>323</v>
      </c>
      <c r="AU356" s="25" t="s">
        <v>79</v>
      </c>
    </row>
    <row r="357" spans="2:51" s="12" customFormat="1" ht="13.5">
      <c r="B357" s="221"/>
      <c r="C357" s="222"/>
      <c r="D357" s="218" t="s">
        <v>325</v>
      </c>
      <c r="E357" s="223" t="s">
        <v>21</v>
      </c>
      <c r="F357" s="224" t="s">
        <v>745</v>
      </c>
      <c r="G357" s="222"/>
      <c r="H357" s="225">
        <v>13.2</v>
      </c>
      <c r="I357" s="226"/>
      <c r="J357" s="222"/>
      <c r="K357" s="222"/>
      <c r="L357" s="227"/>
      <c r="M357" s="228"/>
      <c r="N357" s="229"/>
      <c r="O357" s="229"/>
      <c r="P357" s="229"/>
      <c r="Q357" s="229"/>
      <c r="R357" s="229"/>
      <c r="S357" s="229"/>
      <c r="T357" s="230"/>
      <c r="AT357" s="231" t="s">
        <v>325</v>
      </c>
      <c r="AU357" s="231" t="s">
        <v>79</v>
      </c>
      <c r="AV357" s="12" t="s">
        <v>79</v>
      </c>
      <c r="AW357" s="12" t="s">
        <v>34</v>
      </c>
      <c r="AX357" s="12" t="s">
        <v>77</v>
      </c>
      <c r="AY357" s="231" t="s">
        <v>314</v>
      </c>
    </row>
    <row r="358" spans="2:65" s="1" customFormat="1" ht="23.1" customHeight="1">
      <c r="B358" s="42"/>
      <c r="C358" s="206" t="s">
        <v>746</v>
      </c>
      <c r="D358" s="206" t="s">
        <v>316</v>
      </c>
      <c r="E358" s="207" t="s">
        <v>747</v>
      </c>
      <c r="F358" s="208" t="s">
        <v>748</v>
      </c>
      <c r="G358" s="209" t="s">
        <v>436</v>
      </c>
      <c r="H358" s="210">
        <v>23</v>
      </c>
      <c r="I358" s="211"/>
      <c r="J358" s="212">
        <f>ROUND(I358*H358,2)</f>
        <v>0</v>
      </c>
      <c r="K358" s="208" t="s">
        <v>320</v>
      </c>
      <c r="L358" s="62"/>
      <c r="M358" s="213" t="s">
        <v>21</v>
      </c>
      <c r="N358" s="214" t="s">
        <v>41</v>
      </c>
      <c r="O358" s="43"/>
      <c r="P358" s="215">
        <f>O358*H358</f>
        <v>0</v>
      </c>
      <c r="Q358" s="215">
        <v>0.0018</v>
      </c>
      <c r="R358" s="215">
        <f>Q358*H358</f>
        <v>0.0414</v>
      </c>
      <c r="S358" s="215">
        <v>0</v>
      </c>
      <c r="T358" s="216">
        <f>S358*H358</f>
        <v>0</v>
      </c>
      <c r="AR358" s="25" t="s">
        <v>321</v>
      </c>
      <c r="AT358" s="25" t="s">
        <v>316</v>
      </c>
      <c r="AU358" s="25" t="s">
        <v>79</v>
      </c>
      <c r="AY358" s="25" t="s">
        <v>314</v>
      </c>
      <c r="BE358" s="217">
        <f>IF(N358="základní",J358,0)</f>
        <v>0</v>
      </c>
      <c r="BF358" s="217">
        <f>IF(N358="snížená",J358,0)</f>
        <v>0</v>
      </c>
      <c r="BG358" s="217">
        <f>IF(N358="zákl. přenesená",J358,0)</f>
        <v>0</v>
      </c>
      <c r="BH358" s="217">
        <f>IF(N358="sníž. přenesená",J358,0)</f>
        <v>0</v>
      </c>
      <c r="BI358" s="217">
        <f>IF(N358="nulová",J358,0)</f>
        <v>0</v>
      </c>
      <c r="BJ358" s="25" t="s">
        <v>77</v>
      </c>
      <c r="BK358" s="217">
        <f>ROUND(I358*H358,2)</f>
        <v>0</v>
      </c>
      <c r="BL358" s="25" t="s">
        <v>321</v>
      </c>
      <c r="BM358" s="25" t="s">
        <v>749</v>
      </c>
    </row>
    <row r="359" spans="2:47" s="1" customFormat="1" ht="40.5">
      <c r="B359" s="42"/>
      <c r="C359" s="64"/>
      <c r="D359" s="218" t="s">
        <v>323</v>
      </c>
      <c r="E359" s="64"/>
      <c r="F359" s="219" t="s">
        <v>750</v>
      </c>
      <c r="G359" s="64"/>
      <c r="H359" s="64"/>
      <c r="I359" s="175"/>
      <c r="J359" s="64"/>
      <c r="K359" s="64"/>
      <c r="L359" s="62"/>
      <c r="M359" s="220"/>
      <c r="N359" s="43"/>
      <c r="O359" s="43"/>
      <c r="P359" s="43"/>
      <c r="Q359" s="43"/>
      <c r="R359" s="43"/>
      <c r="S359" s="43"/>
      <c r="T359" s="79"/>
      <c r="AT359" s="25" t="s">
        <v>323</v>
      </c>
      <c r="AU359" s="25" t="s">
        <v>79</v>
      </c>
    </row>
    <row r="360" spans="2:51" s="12" customFormat="1" ht="13.5">
      <c r="B360" s="221"/>
      <c r="C360" s="222"/>
      <c r="D360" s="218" t="s">
        <v>325</v>
      </c>
      <c r="E360" s="223" t="s">
        <v>21</v>
      </c>
      <c r="F360" s="224" t="s">
        <v>751</v>
      </c>
      <c r="G360" s="222"/>
      <c r="H360" s="225">
        <v>23</v>
      </c>
      <c r="I360" s="226"/>
      <c r="J360" s="222"/>
      <c r="K360" s="222"/>
      <c r="L360" s="227"/>
      <c r="M360" s="228"/>
      <c r="N360" s="229"/>
      <c r="O360" s="229"/>
      <c r="P360" s="229"/>
      <c r="Q360" s="229"/>
      <c r="R360" s="229"/>
      <c r="S360" s="229"/>
      <c r="T360" s="230"/>
      <c r="AT360" s="231" t="s">
        <v>325</v>
      </c>
      <c r="AU360" s="231" t="s">
        <v>79</v>
      </c>
      <c r="AV360" s="12" t="s">
        <v>79</v>
      </c>
      <c r="AW360" s="12" t="s">
        <v>34</v>
      </c>
      <c r="AX360" s="12" t="s">
        <v>77</v>
      </c>
      <c r="AY360" s="231" t="s">
        <v>314</v>
      </c>
    </row>
    <row r="361" spans="2:65" s="1" customFormat="1" ht="23.1" customHeight="1">
      <c r="B361" s="42"/>
      <c r="C361" s="206" t="s">
        <v>752</v>
      </c>
      <c r="D361" s="206" t="s">
        <v>316</v>
      </c>
      <c r="E361" s="207" t="s">
        <v>753</v>
      </c>
      <c r="F361" s="208" t="s">
        <v>754</v>
      </c>
      <c r="G361" s="209" t="s">
        <v>490</v>
      </c>
      <c r="H361" s="210">
        <v>17</v>
      </c>
      <c r="I361" s="211"/>
      <c r="J361" s="212">
        <f>ROUND(I361*H361,2)</f>
        <v>0</v>
      </c>
      <c r="K361" s="208" t="s">
        <v>320</v>
      </c>
      <c r="L361" s="62"/>
      <c r="M361" s="213" t="s">
        <v>21</v>
      </c>
      <c r="N361" s="214" t="s">
        <v>41</v>
      </c>
      <c r="O361" s="43"/>
      <c r="P361" s="215">
        <f>O361*H361</f>
        <v>0</v>
      </c>
      <c r="Q361" s="215">
        <v>0.00048</v>
      </c>
      <c r="R361" s="215">
        <f>Q361*H361</f>
        <v>0.00816</v>
      </c>
      <c r="S361" s="215">
        <v>0</v>
      </c>
      <c r="T361" s="216">
        <f>S361*H361</f>
        <v>0</v>
      </c>
      <c r="AR361" s="25" t="s">
        <v>321</v>
      </c>
      <c r="AT361" s="25" t="s">
        <v>316</v>
      </c>
      <c r="AU361" s="25" t="s">
        <v>79</v>
      </c>
      <c r="AY361" s="25" t="s">
        <v>314</v>
      </c>
      <c r="BE361" s="217">
        <f>IF(N361="základní",J361,0)</f>
        <v>0</v>
      </c>
      <c r="BF361" s="217">
        <f>IF(N361="snížená",J361,0)</f>
        <v>0</v>
      </c>
      <c r="BG361" s="217">
        <f>IF(N361="zákl. přenesená",J361,0)</f>
        <v>0</v>
      </c>
      <c r="BH361" s="217">
        <f>IF(N361="sníž. přenesená",J361,0)</f>
        <v>0</v>
      </c>
      <c r="BI361" s="217">
        <f>IF(N361="nulová",J361,0)</f>
        <v>0</v>
      </c>
      <c r="BJ361" s="25" t="s">
        <v>77</v>
      </c>
      <c r="BK361" s="217">
        <f>ROUND(I361*H361,2)</f>
        <v>0</v>
      </c>
      <c r="BL361" s="25" t="s">
        <v>321</v>
      </c>
      <c r="BM361" s="25" t="s">
        <v>755</v>
      </c>
    </row>
    <row r="362" spans="2:47" s="1" customFormat="1" ht="27">
      <c r="B362" s="42"/>
      <c r="C362" s="64"/>
      <c r="D362" s="218" t="s">
        <v>323</v>
      </c>
      <c r="E362" s="64"/>
      <c r="F362" s="219" t="s">
        <v>756</v>
      </c>
      <c r="G362" s="64"/>
      <c r="H362" s="64"/>
      <c r="I362" s="175"/>
      <c r="J362" s="64"/>
      <c r="K362" s="64"/>
      <c r="L362" s="62"/>
      <c r="M362" s="220"/>
      <c r="N362" s="43"/>
      <c r="O362" s="43"/>
      <c r="P362" s="43"/>
      <c r="Q362" s="43"/>
      <c r="R362" s="43"/>
      <c r="S362" s="43"/>
      <c r="T362" s="79"/>
      <c r="AT362" s="25" t="s">
        <v>323</v>
      </c>
      <c r="AU362" s="25" t="s">
        <v>79</v>
      </c>
    </row>
    <row r="363" spans="2:51" s="12" customFormat="1" ht="13.5">
      <c r="B363" s="221"/>
      <c r="C363" s="222"/>
      <c r="D363" s="218" t="s">
        <v>325</v>
      </c>
      <c r="E363" s="223" t="s">
        <v>21</v>
      </c>
      <c r="F363" s="224" t="s">
        <v>757</v>
      </c>
      <c r="G363" s="222"/>
      <c r="H363" s="225">
        <v>1</v>
      </c>
      <c r="I363" s="226"/>
      <c r="J363" s="222"/>
      <c r="K363" s="222"/>
      <c r="L363" s="227"/>
      <c r="M363" s="228"/>
      <c r="N363" s="229"/>
      <c r="O363" s="229"/>
      <c r="P363" s="229"/>
      <c r="Q363" s="229"/>
      <c r="R363" s="229"/>
      <c r="S363" s="229"/>
      <c r="T363" s="230"/>
      <c r="AT363" s="231" t="s">
        <v>325</v>
      </c>
      <c r="AU363" s="231" t="s">
        <v>79</v>
      </c>
      <c r="AV363" s="12" t="s">
        <v>79</v>
      </c>
      <c r="AW363" s="12" t="s">
        <v>34</v>
      </c>
      <c r="AX363" s="12" t="s">
        <v>70</v>
      </c>
      <c r="AY363" s="231" t="s">
        <v>314</v>
      </c>
    </row>
    <row r="364" spans="2:51" s="12" customFormat="1" ht="13.5">
      <c r="B364" s="221"/>
      <c r="C364" s="222"/>
      <c r="D364" s="218" t="s">
        <v>325</v>
      </c>
      <c r="E364" s="223" t="s">
        <v>21</v>
      </c>
      <c r="F364" s="224" t="s">
        <v>758</v>
      </c>
      <c r="G364" s="222"/>
      <c r="H364" s="225">
        <v>1</v>
      </c>
      <c r="I364" s="226"/>
      <c r="J364" s="222"/>
      <c r="K364" s="222"/>
      <c r="L364" s="227"/>
      <c r="M364" s="228"/>
      <c r="N364" s="229"/>
      <c r="O364" s="229"/>
      <c r="P364" s="229"/>
      <c r="Q364" s="229"/>
      <c r="R364" s="229"/>
      <c r="S364" s="229"/>
      <c r="T364" s="230"/>
      <c r="AT364" s="231" t="s">
        <v>325</v>
      </c>
      <c r="AU364" s="231" t="s">
        <v>79</v>
      </c>
      <c r="AV364" s="12" t="s">
        <v>79</v>
      </c>
      <c r="AW364" s="12" t="s">
        <v>34</v>
      </c>
      <c r="AX364" s="12" t="s">
        <v>70</v>
      </c>
      <c r="AY364" s="231" t="s">
        <v>314</v>
      </c>
    </row>
    <row r="365" spans="2:51" s="12" customFormat="1" ht="13.5">
      <c r="B365" s="221"/>
      <c r="C365" s="222"/>
      <c r="D365" s="218" t="s">
        <v>325</v>
      </c>
      <c r="E365" s="223" t="s">
        <v>21</v>
      </c>
      <c r="F365" s="224" t="s">
        <v>759</v>
      </c>
      <c r="G365" s="222"/>
      <c r="H365" s="225">
        <v>2</v>
      </c>
      <c r="I365" s="226"/>
      <c r="J365" s="222"/>
      <c r="K365" s="222"/>
      <c r="L365" s="227"/>
      <c r="M365" s="228"/>
      <c r="N365" s="229"/>
      <c r="O365" s="229"/>
      <c r="P365" s="229"/>
      <c r="Q365" s="229"/>
      <c r="R365" s="229"/>
      <c r="S365" s="229"/>
      <c r="T365" s="230"/>
      <c r="AT365" s="231" t="s">
        <v>325</v>
      </c>
      <c r="AU365" s="231" t="s">
        <v>79</v>
      </c>
      <c r="AV365" s="12" t="s">
        <v>79</v>
      </c>
      <c r="AW365" s="12" t="s">
        <v>34</v>
      </c>
      <c r="AX365" s="12" t="s">
        <v>70</v>
      </c>
      <c r="AY365" s="231" t="s">
        <v>314</v>
      </c>
    </row>
    <row r="366" spans="2:51" s="12" customFormat="1" ht="13.5">
      <c r="B366" s="221"/>
      <c r="C366" s="222"/>
      <c r="D366" s="218" t="s">
        <v>325</v>
      </c>
      <c r="E366" s="223" t="s">
        <v>21</v>
      </c>
      <c r="F366" s="224" t="s">
        <v>760</v>
      </c>
      <c r="G366" s="222"/>
      <c r="H366" s="225">
        <v>3</v>
      </c>
      <c r="I366" s="226"/>
      <c r="J366" s="222"/>
      <c r="K366" s="222"/>
      <c r="L366" s="227"/>
      <c r="M366" s="228"/>
      <c r="N366" s="229"/>
      <c r="O366" s="229"/>
      <c r="P366" s="229"/>
      <c r="Q366" s="229"/>
      <c r="R366" s="229"/>
      <c r="S366" s="229"/>
      <c r="T366" s="230"/>
      <c r="AT366" s="231" t="s">
        <v>325</v>
      </c>
      <c r="AU366" s="231" t="s">
        <v>79</v>
      </c>
      <c r="AV366" s="12" t="s">
        <v>79</v>
      </c>
      <c r="AW366" s="12" t="s">
        <v>34</v>
      </c>
      <c r="AX366" s="12" t="s">
        <v>70</v>
      </c>
      <c r="AY366" s="231" t="s">
        <v>314</v>
      </c>
    </row>
    <row r="367" spans="2:51" s="12" customFormat="1" ht="13.5">
      <c r="B367" s="221"/>
      <c r="C367" s="222"/>
      <c r="D367" s="218" t="s">
        <v>325</v>
      </c>
      <c r="E367" s="223" t="s">
        <v>21</v>
      </c>
      <c r="F367" s="224" t="s">
        <v>761</v>
      </c>
      <c r="G367" s="222"/>
      <c r="H367" s="225">
        <v>2</v>
      </c>
      <c r="I367" s="226"/>
      <c r="J367" s="222"/>
      <c r="K367" s="222"/>
      <c r="L367" s="227"/>
      <c r="M367" s="228"/>
      <c r="N367" s="229"/>
      <c r="O367" s="229"/>
      <c r="P367" s="229"/>
      <c r="Q367" s="229"/>
      <c r="R367" s="229"/>
      <c r="S367" s="229"/>
      <c r="T367" s="230"/>
      <c r="AT367" s="231" t="s">
        <v>325</v>
      </c>
      <c r="AU367" s="231" t="s">
        <v>79</v>
      </c>
      <c r="AV367" s="12" t="s">
        <v>79</v>
      </c>
      <c r="AW367" s="12" t="s">
        <v>34</v>
      </c>
      <c r="AX367" s="12" t="s">
        <v>70</v>
      </c>
      <c r="AY367" s="231" t="s">
        <v>314</v>
      </c>
    </row>
    <row r="368" spans="2:51" s="12" customFormat="1" ht="13.5">
      <c r="B368" s="221"/>
      <c r="C368" s="222"/>
      <c r="D368" s="218" t="s">
        <v>325</v>
      </c>
      <c r="E368" s="223" t="s">
        <v>21</v>
      </c>
      <c r="F368" s="224" t="s">
        <v>762</v>
      </c>
      <c r="G368" s="222"/>
      <c r="H368" s="225">
        <v>2</v>
      </c>
      <c r="I368" s="226"/>
      <c r="J368" s="222"/>
      <c r="K368" s="222"/>
      <c r="L368" s="227"/>
      <c r="M368" s="228"/>
      <c r="N368" s="229"/>
      <c r="O368" s="229"/>
      <c r="P368" s="229"/>
      <c r="Q368" s="229"/>
      <c r="R368" s="229"/>
      <c r="S368" s="229"/>
      <c r="T368" s="230"/>
      <c r="AT368" s="231" t="s">
        <v>325</v>
      </c>
      <c r="AU368" s="231" t="s">
        <v>79</v>
      </c>
      <c r="AV368" s="12" t="s">
        <v>79</v>
      </c>
      <c r="AW368" s="12" t="s">
        <v>34</v>
      </c>
      <c r="AX368" s="12" t="s">
        <v>70</v>
      </c>
      <c r="AY368" s="231" t="s">
        <v>314</v>
      </c>
    </row>
    <row r="369" spans="2:51" s="12" customFormat="1" ht="13.5">
      <c r="B369" s="221"/>
      <c r="C369" s="222"/>
      <c r="D369" s="218" t="s">
        <v>325</v>
      </c>
      <c r="E369" s="223" t="s">
        <v>21</v>
      </c>
      <c r="F369" s="224" t="s">
        <v>763</v>
      </c>
      <c r="G369" s="222"/>
      <c r="H369" s="225">
        <v>2</v>
      </c>
      <c r="I369" s="226"/>
      <c r="J369" s="222"/>
      <c r="K369" s="222"/>
      <c r="L369" s="227"/>
      <c r="M369" s="228"/>
      <c r="N369" s="229"/>
      <c r="O369" s="229"/>
      <c r="P369" s="229"/>
      <c r="Q369" s="229"/>
      <c r="R369" s="229"/>
      <c r="S369" s="229"/>
      <c r="T369" s="230"/>
      <c r="AT369" s="231" t="s">
        <v>325</v>
      </c>
      <c r="AU369" s="231" t="s">
        <v>79</v>
      </c>
      <c r="AV369" s="12" t="s">
        <v>79</v>
      </c>
      <c r="AW369" s="12" t="s">
        <v>34</v>
      </c>
      <c r="AX369" s="12" t="s">
        <v>70</v>
      </c>
      <c r="AY369" s="231" t="s">
        <v>314</v>
      </c>
    </row>
    <row r="370" spans="2:51" s="12" customFormat="1" ht="13.5">
      <c r="B370" s="221"/>
      <c r="C370" s="222"/>
      <c r="D370" s="218" t="s">
        <v>325</v>
      </c>
      <c r="E370" s="223" t="s">
        <v>21</v>
      </c>
      <c r="F370" s="224" t="s">
        <v>764</v>
      </c>
      <c r="G370" s="222"/>
      <c r="H370" s="225">
        <v>4</v>
      </c>
      <c r="I370" s="226"/>
      <c r="J370" s="222"/>
      <c r="K370" s="222"/>
      <c r="L370" s="227"/>
      <c r="M370" s="228"/>
      <c r="N370" s="229"/>
      <c r="O370" s="229"/>
      <c r="P370" s="229"/>
      <c r="Q370" s="229"/>
      <c r="R370" s="229"/>
      <c r="S370" s="229"/>
      <c r="T370" s="230"/>
      <c r="AT370" s="231" t="s">
        <v>325</v>
      </c>
      <c r="AU370" s="231" t="s">
        <v>79</v>
      </c>
      <c r="AV370" s="12" t="s">
        <v>79</v>
      </c>
      <c r="AW370" s="12" t="s">
        <v>34</v>
      </c>
      <c r="AX370" s="12" t="s">
        <v>70</v>
      </c>
      <c r="AY370" s="231" t="s">
        <v>314</v>
      </c>
    </row>
    <row r="371" spans="2:51" s="13" customFormat="1" ht="13.5">
      <c r="B371" s="232"/>
      <c r="C371" s="233"/>
      <c r="D371" s="218" t="s">
        <v>325</v>
      </c>
      <c r="E371" s="234" t="s">
        <v>21</v>
      </c>
      <c r="F371" s="235" t="s">
        <v>340</v>
      </c>
      <c r="G371" s="233"/>
      <c r="H371" s="236">
        <v>17</v>
      </c>
      <c r="I371" s="237"/>
      <c r="J371" s="233"/>
      <c r="K371" s="233"/>
      <c r="L371" s="238"/>
      <c r="M371" s="239"/>
      <c r="N371" s="240"/>
      <c r="O371" s="240"/>
      <c r="P371" s="240"/>
      <c r="Q371" s="240"/>
      <c r="R371" s="240"/>
      <c r="S371" s="240"/>
      <c r="T371" s="241"/>
      <c r="AT371" s="242" t="s">
        <v>325</v>
      </c>
      <c r="AU371" s="242" t="s">
        <v>79</v>
      </c>
      <c r="AV371" s="13" t="s">
        <v>321</v>
      </c>
      <c r="AW371" s="13" t="s">
        <v>34</v>
      </c>
      <c r="AX371" s="13" t="s">
        <v>77</v>
      </c>
      <c r="AY371" s="242" t="s">
        <v>314</v>
      </c>
    </row>
    <row r="372" spans="2:65" s="1" customFormat="1" ht="23.1" customHeight="1">
      <c r="B372" s="42"/>
      <c r="C372" s="243" t="s">
        <v>765</v>
      </c>
      <c r="D372" s="243" t="s">
        <v>427</v>
      </c>
      <c r="E372" s="244" t="s">
        <v>766</v>
      </c>
      <c r="F372" s="245" t="s">
        <v>767</v>
      </c>
      <c r="G372" s="246" t="s">
        <v>490</v>
      </c>
      <c r="H372" s="247">
        <v>1</v>
      </c>
      <c r="I372" s="248"/>
      <c r="J372" s="249">
        <f>ROUND(I372*H372,2)</f>
        <v>0</v>
      </c>
      <c r="K372" s="245" t="s">
        <v>21</v>
      </c>
      <c r="L372" s="250"/>
      <c r="M372" s="251" t="s">
        <v>21</v>
      </c>
      <c r="N372" s="252" t="s">
        <v>41</v>
      </c>
      <c r="O372" s="43"/>
      <c r="P372" s="215">
        <f>O372*H372</f>
        <v>0</v>
      </c>
      <c r="Q372" s="215">
        <v>0.01847</v>
      </c>
      <c r="R372" s="215">
        <f>Q372*H372</f>
        <v>0.01847</v>
      </c>
      <c r="S372" s="215">
        <v>0</v>
      </c>
      <c r="T372" s="216">
        <f>S372*H372</f>
        <v>0</v>
      </c>
      <c r="AR372" s="25" t="s">
        <v>365</v>
      </c>
      <c r="AT372" s="25" t="s">
        <v>427</v>
      </c>
      <c r="AU372" s="25" t="s">
        <v>79</v>
      </c>
      <c r="AY372" s="25" t="s">
        <v>314</v>
      </c>
      <c r="BE372" s="217">
        <f>IF(N372="základní",J372,0)</f>
        <v>0</v>
      </c>
      <c r="BF372" s="217">
        <f>IF(N372="snížená",J372,0)</f>
        <v>0</v>
      </c>
      <c r="BG372" s="217">
        <f>IF(N372="zákl. přenesená",J372,0)</f>
        <v>0</v>
      </c>
      <c r="BH372" s="217">
        <f>IF(N372="sníž. přenesená",J372,0)</f>
        <v>0</v>
      </c>
      <c r="BI372" s="217">
        <f>IF(N372="nulová",J372,0)</f>
        <v>0</v>
      </c>
      <c r="BJ372" s="25" t="s">
        <v>77</v>
      </c>
      <c r="BK372" s="217">
        <f>ROUND(I372*H372,2)</f>
        <v>0</v>
      </c>
      <c r="BL372" s="25" t="s">
        <v>321</v>
      </c>
      <c r="BM372" s="25" t="s">
        <v>768</v>
      </c>
    </row>
    <row r="373" spans="2:47" s="1" customFormat="1" ht="13.5">
      <c r="B373" s="42"/>
      <c r="C373" s="64"/>
      <c r="D373" s="218" t="s">
        <v>323</v>
      </c>
      <c r="E373" s="64"/>
      <c r="F373" s="219" t="s">
        <v>769</v>
      </c>
      <c r="G373" s="64"/>
      <c r="H373" s="64"/>
      <c r="I373" s="175"/>
      <c r="J373" s="64"/>
      <c r="K373" s="64"/>
      <c r="L373" s="62"/>
      <c r="M373" s="220"/>
      <c r="N373" s="43"/>
      <c r="O373" s="43"/>
      <c r="P373" s="43"/>
      <c r="Q373" s="43"/>
      <c r="R373" s="43"/>
      <c r="S373" s="43"/>
      <c r="T373" s="79"/>
      <c r="AT373" s="25" t="s">
        <v>323</v>
      </c>
      <c r="AU373" s="25" t="s">
        <v>79</v>
      </c>
    </row>
    <row r="374" spans="2:65" s="1" customFormat="1" ht="23.1" customHeight="1">
      <c r="B374" s="42"/>
      <c r="C374" s="243" t="s">
        <v>770</v>
      </c>
      <c r="D374" s="243" t="s">
        <v>427</v>
      </c>
      <c r="E374" s="244" t="s">
        <v>771</v>
      </c>
      <c r="F374" s="245" t="s">
        <v>772</v>
      </c>
      <c r="G374" s="246" t="s">
        <v>490</v>
      </c>
      <c r="H374" s="247">
        <v>1</v>
      </c>
      <c r="I374" s="248"/>
      <c r="J374" s="249">
        <f>ROUND(I374*H374,2)</f>
        <v>0</v>
      </c>
      <c r="K374" s="245" t="s">
        <v>21</v>
      </c>
      <c r="L374" s="250"/>
      <c r="M374" s="251" t="s">
        <v>21</v>
      </c>
      <c r="N374" s="252" t="s">
        <v>41</v>
      </c>
      <c r="O374" s="43"/>
      <c r="P374" s="215">
        <f>O374*H374</f>
        <v>0</v>
      </c>
      <c r="Q374" s="215">
        <v>0.01847</v>
      </c>
      <c r="R374" s="215">
        <f>Q374*H374</f>
        <v>0.01847</v>
      </c>
      <c r="S374" s="215">
        <v>0</v>
      </c>
      <c r="T374" s="216">
        <f>S374*H374</f>
        <v>0</v>
      </c>
      <c r="AR374" s="25" t="s">
        <v>365</v>
      </c>
      <c r="AT374" s="25" t="s">
        <v>427</v>
      </c>
      <c r="AU374" s="25" t="s">
        <v>79</v>
      </c>
      <c r="AY374" s="25" t="s">
        <v>314</v>
      </c>
      <c r="BE374" s="217">
        <f>IF(N374="základní",J374,0)</f>
        <v>0</v>
      </c>
      <c r="BF374" s="217">
        <f>IF(N374="snížená",J374,0)</f>
        <v>0</v>
      </c>
      <c r="BG374" s="217">
        <f>IF(N374="zákl. přenesená",J374,0)</f>
        <v>0</v>
      </c>
      <c r="BH374" s="217">
        <f>IF(N374="sníž. přenesená",J374,0)</f>
        <v>0</v>
      </c>
      <c r="BI374" s="217">
        <f>IF(N374="nulová",J374,0)</f>
        <v>0</v>
      </c>
      <c r="BJ374" s="25" t="s">
        <v>77</v>
      </c>
      <c r="BK374" s="217">
        <f>ROUND(I374*H374,2)</f>
        <v>0</v>
      </c>
      <c r="BL374" s="25" t="s">
        <v>321</v>
      </c>
      <c r="BM374" s="25" t="s">
        <v>773</v>
      </c>
    </row>
    <row r="375" spans="2:65" s="1" customFormat="1" ht="23.1" customHeight="1">
      <c r="B375" s="42"/>
      <c r="C375" s="243" t="s">
        <v>774</v>
      </c>
      <c r="D375" s="243" t="s">
        <v>427</v>
      </c>
      <c r="E375" s="244" t="s">
        <v>775</v>
      </c>
      <c r="F375" s="245" t="s">
        <v>776</v>
      </c>
      <c r="G375" s="246" t="s">
        <v>490</v>
      </c>
      <c r="H375" s="247">
        <v>5</v>
      </c>
      <c r="I375" s="248"/>
      <c r="J375" s="249">
        <f>ROUND(I375*H375,2)</f>
        <v>0</v>
      </c>
      <c r="K375" s="245" t="s">
        <v>21</v>
      </c>
      <c r="L375" s="250"/>
      <c r="M375" s="251" t="s">
        <v>21</v>
      </c>
      <c r="N375" s="252" t="s">
        <v>41</v>
      </c>
      <c r="O375" s="43"/>
      <c r="P375" s="215">
        <f>O375*H375</f>
        <v>0</v>
      </c>
      <c r="Q375" s="215">
        <v>0.01847</v>
      </c>
      <c r="R375" s="215">
        <f>Q375*H375</f>
        <v>0.09235</v>
      </c>
      <c r="S375" s="215">
        <v>0</v>
      </c>
      <c r="T375" s="216">
        <f>S375*H375</f>
        <v>0</v>
      </c>
      <c r="AR375" s="25" t="s">
        <v>365</v>
      </c>
      <c r="AT375" s="25" t="s">
        <v>427</v>
      </c>
      <c r="AU375" s="25" t="s">
        <v>79</v>
      </c>
      <c r="AY375" s="25" t="s">
        <v>314</v>
      </c>
      <c r="BE375" s="217">
        <f>IF(N375="základní",J375,0)</f>
        <v>0</v>
      </c>
      <c r="BF375" s="217">
        <f>IF(N375="snížená",J375,0)</f>
        <v>0</v>
      </c>
      <c r="BG375" s="217">
        <f>IF(N375="zákl. přenesená",J375,0)</f>
        <v>0</v>
      </c>
      <c r="BH375" s="217">
        <f>IF(N375="sníž. přenesená",J375,0)</f>
        <v>0</v>
      </c>
      <c r="BI375" s="217">
        <f>IF(N375="nulová",J375,0)</f>
        <v>0</v>
      </c>
      <c r="BJ375" s="25" t="s">
        <v>77</v>
      </c>
      <c r="BK375" s="217">
        <f>ROUND(I375*H375,2)</f>
        <v>0</v>
      </c>
      <c r="BL375" s="25" t="s">
        <v>321</v>
      </c>
      <c r="BM375" s="25" t="s">
        <v>777</v>
      </c>
    </row>
    <row r="376" spans="2:51" s="12" customFormat="1" ht="13.5">
      <c r="B376" s="221"/>
      <c r="C376" s="222"/>
      <c r="D376" s="218" t="s">
        <v>325</v>
      </c>
      <c r="E376" s="223" t="s">
        <v>21</v>
      </c>
      <c r="F376" s="224" t="s">
        <v>778</v>
      </c>
      <c r="G376" s="222"/>
      <c r="H376" s="225">
        <v>5</v>
      </c>
      <c r="I376" s="226"/>
      <c r="J376" s="222"/>
      <c r="K376" s="222"/>
      <c r="L376" s="227"/>
      <c r="M376" s="228"/>
      <c r="N376" s="229"/>
      <c r="O376" s="229"/>
      <c r="P376" s="229"/>
      <c r="Q376" s="229"/>
      <c r="R376" s="229"/>
      <c r="S376" s="229"/>
      <c r="T376" s="230"/>
      <c r="AT376" s="231" t="s">
        <v>325</v>
      </c>
      <c r="AU376" s="231" t="s">
        <v>79</v>
      </c>
      <c r="AV376" s="12" t="s">
        <v>79</v>
      </c>
      <c r="AW376" s="12" t="s">
        <v>34</v>
      </c>
      <c r="AX376" s="12" t="s">
        <v>77</v>
      </c>
      <c r="AY376" s="231" t="s">
        <v>314</v>
      </c>
    </row>
    <row r="377" spans="2:51" s="12" customFormat="1" ht="13.5">
      <c r="B377" s="221"/>
      <c r="C377" s="222"/>
      <c r="D377" s="218" t="s">
        <v>325</v>
      </c>
      <c r="E377" s="223" t="s">
        <v>21</v>
      </c>
      <c r="F377" s="224" t="s">
        <v>21</v>
      </c>
      <c r="G377" s="222"/>
      <c r="H377" s="225">
        <v>0</v>
      </c>
      <c r="I377" s="226"/>
      <c r="J377" s="222"/>
      <c r="K377" s="222"/>
      <c r="L377" s="227"/>
      <c r="M377" s="228"/>
      <c r="N377" s="229"/>
      <c r="O377" s="229"/>
      <c r="P377" s="229"/>
      <c r="Q377" s="229"/>
      <c r="R377" s="229"/>
      <c r="S377" s="229"/>
      <c r="T377" s="230"/>
      <c r="AT377" s="231" t="s">
        <v>325</v>
      </c>
      <c r="AU377" s="231" t="s">
        <v>79</v>
      </c>
      <c r="AV377" s="12" t="s">
        <v>79</v>
      </c>
      <c r="AW377" s="12" t="s">
        <v>34</v>
      </c>
      <c r="AX377" s="12" t="s">
        <v>70</v>
      </c>
      <c r="AY377" s="231" t="s">
        <v>314</v>
      </c>
    </row>
    <row r="378" spans="2:51" s="12" customFormat="1" ht="13.5">
      <c r="B378" s="221"/>
      <c r="C378" s="222"/>
      <c r="D378" s="218" t="s">
        <v>325</v>
      </c>
      <c r="E378" s="223" t="s">
        <v>21</v>
      </c>
      <c r="F378" s="224" t="s">
        <v>21</v>
      </c>
      <c r="G378" s="222"/>
      <c r="H378" s="225">
        <v>0</v>
      </c>
      <c r="I378" s="226"/>
      <c r="J378" s="222"/>
      <c r="K378" s="222"/>
      <c r="L378" s="227"/>
      <c r="M378" s="228"/>
      <c r="N378" s="229"/>
      <c r="O378" s="229"/>
      <c r="P378" s="229"/>
      <c r="Q378" s="229"/>
      <c r="R378" s="229"/>
      <c r="S378" s="229"/>
      <c r="T378" s="230"/>
      <c r="AT378" s="231" t="s">
        <v>325</v>
      </c>
      <c r="AU378" s="231" t="s">
        <v>79</v>
      </c>
      <c r="AV378" s="12" t="s">
        <v>79</v>
      </c>
      <c r="AW378" s="12" t="s">
        <v>34</v>
      </c>
      <c r="AX378" s="12" t="s">
        <v>70</v>
      </c>
      <c r="AY378" s="231" t="s">
        <v>314</v>
      </c>
    </row>
    <row r="379" spans="2:51" s="12" customFormat="1" ht="13.5">
      <c r="B379" s="221"/>
      <c r="C379" s="222"/>
      <c r="D379" s="218" t="s">
        <v>325</v>
      </c>
      <c r="E379" s="223" t="s">
        <v>21</v>
      </c>
      <c r="F379" s="224" t="s">
        <v>21</v>
      </c>
      <c r="G379" s="222"/>
      <c r="H379" s="225">
        <v>0</v>
      </c>
      <c r="I379" s="226"/>
      <c r="J379" s="222"/>
      <c r="K379" s="222"/>
      <c r="L379" s="227"/>
      <c r="M379" s="228"/>
      <c r="N379" s="229"/>
      <c r="O379" s="229"/>
      <c r="P379" s="229"/>
      <c r="Q379" s="229"/>
      <c r="R379" s="229"/>
      <c r="S379" s="229"/>
      <c r="T379" s="230"/>
      <c r="AT379" s="231" t="s">
        <v>325</v>
      </c>
      <c r="AU379" s="231" t="s">
        <v>79</v>
      </c>
      <c r="AV379" s="12" t="s">
        <v>79</v>
      </c>
      <c r="AW379" s="12" t="s">
        <v>34</v>
      </c>
      <c r="AX379" s="12" t="s">
        <v>70</v>
      </c>
      <c r="AY379" s="231" t="s">
        <v>314</v>
      </c>
    </row>
    <row r="380" spans="2:51" s="12" customFormat="1" ht="13.5">
      <c r="B380" s="221"/>
      <c r="C380" s="222"/>
      <c r="D380" s="218" t="s">
        <v>325</v>
      </c>
      <c r="E380" s="223" t="s">
        <v>21</v>
      </c>
      <c r="F380" s="224" t="s">
        <v>21</v>
      </c>
      <c r="G380" s="222"/>
      <c r="H380" s="225">
        <v>0</v>
      </c>
      <c r="I380" s="226"/>
      <c r="J380" s="222"/>
      <c r="K380" s="222"/>
      <c r="L380" s="227"/>
      <c r="M380" s="228"/>
      <c r="N380" s="229"/>
      <c r="O380" s="229"/>
      <c r="P380" s="229"/>
      <c r="Q380" s="229"/>
      <c r="R380" s="229"/>
      <c r="S380" s="229"/>
      <c r="T380" s="230"/>
      <c r="AT380" s="231" t="s">
        <v>325</v>
      </c>
      <c r="AU380" s="231" t="s">
        <v>79</v>
      </c>
      <c r="AV380" s="12" t="s">
        <v>79</v>
      </c>
      <c r="AW380" s="12" t="s">
        <v>34</v>
      </c>
      <c r="AX380" s="12" t="s">
        <v>70</v>
      </c>
      <c r="AY380" s="231" t="s">
        <v>314</v>
      </c>
    </row>
    <row r="381" spans="2:51" s="12" customFormat="1" ht="13.5">
      <c r="B381" s="221"/>
      <c r="C381" s="222"/>
      <c r="D381" s="218" t="s">
        <v>325</v>
      </c>
      <c r="E381" s="223" t="s">
        <v>21</v>
      </c>
      <c r="F381" s="224" t="s">
        <v>21</v>
      </c>
      <c r="G381" s="222"/>
      <c r="H381" s="225">
        <v>0</v>
      </c>
      <c r="I381" s="226"/>
      <c r="J381" s="222"/>
      <c r="K381" s="222"/>
      <c r="L381" s="227"/>
      <c r="M381" s="228"/>
      <c r="N381" s="229"/>
      <c r="O381" s="229"/>
      <c r="P381" s="229"/>
      <c r="Q381" s="229"/>
      <c r="R381" s="229"/>
      <c r="S381" s="229"/>
      <c r="T381" s="230"/>
      <c r="AT381" s="231" t="s">
        <v>325</v>
      </c>
      <c r="AU381" s="231" t="s">
        <v>79</v>
      </c>
      <c r="AV381" s="12" t="s">
        <v>79</v>
      </c>
      <c r="AW381" s="12" t="s">
        <v>34</v>
      </c>
      <c r="AX381" s="12" t="s">
        <v>70</v>
      </c>
      <c r="AY381" s="231" t="s">
        <v>314</v>
      </c>
    </row>
    <row r="382" spans="2:51" s="12" customFormat="1" ht="13.5">
      <c r="B382" s="221"/>
      <c r="C382" s="222"/>
      <c r="D382" s="218" t="s">
        <v>325</v>
      </c>
      <c r="E382" s="223" t="s">
        <v>21</v>
      </c>
      <c r="F382" s="224" t="s">
        <v>21</v>
      </c>
      <c r="G382" s="222"/>
      <c r="H382" s="225">
        <v>0</v>
      </c>
      <c r="I382" s="226"/>
      <c r="J382" s="222"/>
      <c r="K382" s="222"/>
      <c r="L382" s="227"/>
      <c r="M382" s="228"/>
      <c r="N382" s="229"/>
      <c r="O382" s="229"/>
      <c r="P382" s="229"/>
      <c r="Q382" s="229"/>
      <c r="R382" s="229"/>
      <c r="S382" s="229"/>
      <c r="T382" s="230"/>
      <c r="AT382" s="231" t="s">
        <v>325</v>
      </c>
      <c r="AU382" s="231" t="s">
        <v>79</v>
      </c>
      <c r="AV382" s="12" t="s">
        <v>79</v>
      </c>
      <c r="AW382" s="12" t="s">
        <v>34</v>
      </c>
      <c r="AX382" s="12" t="s">
        <v>70</v>
      </c>
      <c r="AY382" s="231" t="s">
        <v>314</v>
      </c>
    </row>
    <row r="383" spans="2:51" s="12" customFormat="1" ht="13.5">
      <c r="B383" s="221"/>
      <c r="C383" s="222"/>
      <c r="D383" s="218" t="s">
        <v>325</v>
      </c>
      <c r="E383" s="223" t="s">
        <v>21</v>
      </c>
      <c r="F383" s="224" t="s">
        <v>21</v>
      </c>
      <c r="G383" s="222"/>
      <c r="H383" s="225">
        <v>0</v>
      </c>
      <c r="I383" s="226"/>
      <c r="J383" s="222"/>
      <c r="K383" s="222"/>
      <c r="L383" s="227"/>
      <c r="M383" s="228"/>
      <c r="N383" s="229"/>
      <c r="O383" s="229"/>
      <c r="P383" s="229"/>
      <c r="Q383" s="229"/>
      <c r="R383" s="229"/>
      <c r="S383" s="229"/>
      <c r="T383" s="230"/>
      <c r="AT383" s="231" t="s">
        <v>325</v>
      </c>
      <c r="AU383" s="231" t="s">
        <v>79</v>
      </c>
      <c r="AV383" s="12" t="s">
        <v>79</v>
      </c>
      <c r="AW383" s="12" t="s">
        <v>34</v>
      </c>
      <c r="AX383" s="12" t="s">
        <v>70</v>
      </c>
      <c r="AY383" s="231" t="s">
        <v>314</v>
      </c>
    </row>
    <row r="384" spans="2:51" s="12" customFormat="1" ht="13.5">
      <c r="B384" s="221"/>
      <c r="C384" s="222"/>
      <c r="D384" s="218" t="s">
        <v>325</v>
      </c>
      <c r="E384" s="223" t="s">
        <v>21</v>
      </c>
      <c r="F384" s="224" t="s">
        <v>21</v>
      </c>
      <c r="G384" s="222"/>
      <c r="H384" s="225">
        <v>0</v>
      </c>
      <c r="I384" s="226"/>
      <c r="J384" s="222"/>
      <c r="K384" s="222"/>
      <c r="L384" s="227"/>
      <c r="M384" s="228"/>
      <c r="N384" s="229"/>
      <c r="O384" s="229"/>
      <c r="P384" s="229"/>
      <c r="Q384" s="229"/>
      <c r="R384" s="229"/>
      <c r="S384" s="229"/>
      <c r="T384" s="230"/>
      <c r="AT384" s="231" t="s">
        <v>325</v>
      </c>
      <c r="AU384" s="231" t="s">
        <v>79</v>
      </c>
      <c r="AV384" s="12" t="s">
        <v>79</v>
      </c>
      <c r="AW384" s="12" t="s">
        <v>34</v>
      </c>
      <c r="AX384" s="12" t="s">
        <v>70</v>
      </c>
      <c r="AY384" s="231" t="s">
        <v>314</v>
      </c>
    </row>
    <row r="385" spans="2:51" s="12" customFormat="1" ht="13.5">
      <c r="B385" s="221"/>
      <c r="C385" s="222"/>
      <c r="D385" s="218" t="s">
        <v>325</v>
      </c>
      <c r="E385" s="223" t="s">
        <v>21</v>
      </c>
      <c r="F385" s="224" t="s">
        <v>21</v>
      </c>
      <c r="G385" s="222"/>
      <c r="H385" s="225">
        <v>0</v>
      </c>
      <c r="I385" s="226"/>
      <c r="J385" s="222"/>
      <c r="K385" s="222"/>
      <c r="L385" s="227"/>
      <c r="M385" s="228"/>
      <c r="N385" s="229"/>
      <c r="O385" s="229"/>
      <c r="P385" s="229"/>
      <c r="Q385" s="229"/>
      <c r="R385" s="229"/>
      <c r="S385" s="229"/>
      <c r="T385" s="230"/>
      <c r="AT385" s="231" t="s">
        <v>325</v>
      </c>
      <c r="AU385" s="231" t="s">
        <v>79</v>
      </c>
      <c r="AV385" s="12" t="s">
        <v>79</v>
      </c>
      <c r="AW385" s="12" t="s">
        <v>34</v>
      </c>
      <c r="AX385" s="12" t="s">
        <v>70</v>
      </c>
      <c r="AY385" s="231" t="s">
        <v>314</v>
      </c>
    </row>
    <row r="386" spans="2:51" s="12" customFormat="1" ht="13.5">
      <c r="B386" s="221"/>
      <c r="C386" s="222"/>
      <c r="D386" s="218" t="s">
        <v>325</v>
      </c>
      <c r="E386" s="223" t="s">
        <v>21</v>
      </c>
      <c r="F386" s="224" t="s">
        <v>21</v>
      </c>
      <c r="G386" s="222"/>
      <c r="H386" s="225">
        <v>0</v>
      </c>
      <c r="I386" s="226"/>
      <c r="J386" s="222"/>
      <c r="K386" s="222"/>
      <c r="L386" s="227"/>
      <c r="M386" s="228"/>
      <c r="N386" s="229"/>
      <c r="O386" s="229"/>
      <c r="P386" s="229"/>
      <c r="Q386" s="229"/>
      <c r="R386" s="229"/>
      <c r="S386" s="229"/>
      <c r="T386" s="230"/>
      <c r="AT386" s="231" t="s">
        <v>325</v>
      </c>
      <c r="AU386" s="231" t="s">
        <v>79</v>
      </c>
      <c r="AV386" s="12" t="s">
        <v>79</v>
      </c>
      <c r="AW386" s="12" t="s">
        <v>34</v>
      </c>
      <c r="AX386" s="12" t="s">
        <v>70</v>
      </c>
      <c r="AY386" s="231" t="s">
        <v>314</v>
      </c>
    </row>
    <row r="387" spans="2:51" s="12" customFormat="1" ht="13.5">
      <c r="B387" s="221"/>
      <c r="C387" s="222"/>
      <c r="D387" s="218" t="s">
        <v>325</v>
      </c>
      <c r="E387" s="223" t="s">
        <v>21</v>
      </c>
      <c r="F387" s="224" t="s">
        <v>21</v>
      </c>
      <c r="G387" s="222"/>
      <c r="H387" s="225">
        <v>0</v>
      </c>
      <c r="I387" s="226"/>
      <c r="J387" s="222"/>
      <c r="K387" s="222"/>
      <c r="L387" s="227"/>
      <c r="M387" s="228"/>
      <c r="N387" s="229"/>
      <c r="O387" s="229"/>
      <c r="P387" s="229"/>
      <c r="Q387" s="229"/>
      <c r="R387" s="229"/>
      <c r="S387" s="229"/>
      <c r="T387" s="230"/>
      <c r="AT387" s="231" t="s">
        <v>325</v>
      </c>
      <c r="AU387" s="231" t="s">
        <v>79</v>
      </c>
      <c r="AV387" s="12" t="s">
        <v>79</v>
      </c>
      <c r="AW387" s="12" t="s">
        <v>34</v>
      </c>
      <c r="AX387" s="12" t="s">
        <v>70</v>
      </c>
      <c r="AY387" s="231" t="s">
        <v>314</v>
      </c>
    </row>
    <row r="388" spans="2:65" s="1" customFormat="1" ht="23.1" customHeight="1">
      <c r="B388" s="42"/>
      <c r="C388" s="243" t="s">
        <v>779</v>
      </c>
      <c r="D388" s="243" t="s">
        <v>427</v>
      </c>
      <c r="E388" s="244" t="s">
        <v>780</v>
      </c>
      <c r="F388" s="245" t="s">
        <v>781</v>
      </c>
      <c r="G388" s="246" t="s">
        <v>490</v>
      </c>
      <c r="H388" s="247">
        <v>2</v>
      </c>
      <c r="I388" s="248"/>
      <c r="J388" s="249">
        <f>ROUND(I388*H388,2)</f>
        <v>0</v>
      </c>
      <c r="K388" s="245" t="s">
        <v>21</v>
      </c>
      <c r="L388" s="250"/>
      <c r="M388" s="251" t="s">
        <v>21</v>
      </c>
      <c r="N388" s="252" t="s">
        <v>41</v>
      </c>
      <c r="O388" s="43"/>
      <c r="P388" s="215">
        <f>O388*H388</f>
        <v>0</v>
      </c>
      <c r="Q388" s="215">
        <v>0.01847</v>
      </c>
      <c r="R388" s="215">
        <f>Q388*H388</f>
        <v>0.03694</v>
      </c>
      <c r="S388" s="215">
        <v>0</v>
      </c>
      <c r="T388" s="216">
        <f>S388*H388</f>
        <v>0</v>
      </c>
      <c r="AR388" s="25" t="s">
        <v>365</v>
      </c>
      <c r="AT388" s="25" t="s">
        <v>427</v>
      </c>
      <c r="AU388" s="25" t="s">
        <v>79</v>
      </c>
      <c r="AY388" s="25" t="s">
        <v>314</v>
      </c>
      <c r="BE388" s="217">
        <f>IF(N388="základní",J388,0)</f>
        <v>0</v>
      </c>
      <c r="BF388" s="217">
        <f>IF(N388="snížená",J388,0)</f>
        <v>0</v>
      </c>
      <c r="BG388" s="217">
        <f>IF(N388="zákl. přenesená",J388,0)</f>
        <v>0</v>
      </c>
      <c r="BH388" s="217">
        <f>IF(N388="sníž. přenesená",J388,0)</f>
        <v>0</v>
      </c>
      <c r="BI388" s="217">
        <f>IF(N388="nulová",J388,0)</f>
        <v>0</v>
      </c>
      <c r="BJ388" s="25" t="s">
        <v>77</v>
      </c>
      <c r="BK388" s="217">
        <f>ROUND(I388*H388,2)</f>
        <v>0</v>
      </c>
      <c r="BL388" s="25" t="s">
        <v>321</v>
      </c>
      <c r="BM388" s="25" t="s">
        <v>782</v>
      </c>
    </row>
    <row r="389" spans="2:51" s="12" customFormat="1" ht="13.5">
      <c r="B389" s="221"/>
      <c r="C389" s="222"/>
      <c r="D389" s="218" t="s">
        <v>325</v>
      </c>
      <c r="E389" s="223" t="s">
        <v>21</v>
      </c>
      <c r="F389" s="224" t="s">
        <v>79</v>
      </c>
      <c r="G389" s="222"/>
      <c r="H389" s="225">
        <v>2</v>
      </c>
      <c r="I389" s="226"/>
      <c r="J389" s="222"/>
      <c r="K389" s="222"/>
      <c r="L389" s="227"/>
      <c r="M389" s="228"/>
      <c r="N389" s="229"/>
      <c r="O389" s="229"/>
      <c r="P389" s="229"/>
      <c r="Q389" s="229"/>
      <c r="R389" s="229"/>
      <c r="S389" s="229"/>
      <c r="T389" s="230"/>
      <c r="AT389" s="231" t="s">
        <v>325</v>
      </c>
      <c r="AU389" s="231" t="s">
        <v>79</v>
      </c>
      <c r="AV389" s="12" t="s">
        <v>79</v>
      </c>
      <c r="AW389" s="12" t="s">
        <v>34</v>
      </c>
      <c r="AX389" s="12" t="s">
        <v>77</v>
      </c>
      <c r="AY389" s="231" t="s">
        <v>314</v>
      </c>
    </row>
    <row r="390" spans="2:51" s="12" customFormat="1" ht="13.5">
      <c r="B390" s="221"/>
      <c r="C390" s="222"/>
      <c r="D390" s="218" t="s">
        <v>325</v>
      </c>
      <c r="E390" s="223" t="s">
        <v>21</v>
      </c>
      <c r="F390" s="224" t="s">
        <v>21</v>
      </c>
      <c r="G390" s="222"/>
      <c r="H390" s="225">
        <v>0</v>
      </c>
      <c r="I390" s="226"/>
      <c r="J390" s="222"/>
      <c r="K390" s="222"/>
      <c r="L390" s="227"/>
      <c r="M390" s="228"/>
      <c r="N390" s="229"/>
      <c r="O390" s="229"/>
      <c r="P390" s="229"/>
      <c r="Q390" s="229"/>
      <c r="R390" s="229"/>
      <c r="S390" s="229"/>
      <c r="T390" s="230"/>
      <c r="AT390" s="231" t="s">
        <v>325</v>
      </c>
      <c r="AU390" s="231" t="s">
        <v>79</v>
      </c>
      <c r="AV390" s="12" t="s">
        <v>79</v>
      </c>
      <c r="AW390" s="12" t="s">
        <v>34</v>
      </c>
      <c r="AX390" s="12" t="s">
        <v>70</v>
      </c>
      <c r="AY390" s="231" t="s">
        <v>314</v>
      </c>
    </row>
    <row r="391" spans="2:51" s="12" customFormat="1" ht="13.5">
      <c r="B391" s="221"/>
      <c r="C391" s="222"/>
      <c r="D391" s="218" t="s">
        <v>325</v>
      </c>
      <c r="E391" s="223" t="s">
        <v>21</v>
      </c>
      <c r="F391" s="224" t="s">
        <v>21</v>
      </c>
      <c r="G391" s="222"/>
      <c r="H391" s="225">
        <v>0</v>
      </c>
      <c r="I391" s="226"/>
      <c r="J391" s="222"/>
      <c r="K391" s="222"/>
      <c r="L391" s="227"/>
      <c r="M391" s="228"/>
      <c r="N391" s="229"/>
      <c r="O391" s="229"/>
      <c r="P391" s="229"/>
      <c r="Q391" s="229"/>
      <c r="R391" s="229"/>
      <c r="S391" s="229"/>
      <c r="T391" s="230"/>
      <c r="AT391" s="231" t="s">
        <v>325</v>
      </c>
      <c r="AU391" s="231" t="s">
        <v>79</v>
      </c>
      <c r="AV391" s="12" t="s">
        <v>79</v>
      </c>
      <c r="AW391" s="12" t="s">
        <v>34</v>
      </c>
      <c r="AX391" s="12" t="s">
        <v>70</v>
      </c>
      <c r="AY391" s="231" t="s">
        <v>314</v>
      </c>
    </row>
    <row r="392" spans="2:51" s="12" customFormat="1" ht="13.5">
      <c r="B392" s="221"/>
      <c r="C392" s="222"/>
      <c r="D392" s="218" t="s">
        <v>325</v>
      </c>
      <c r="E392" s="223" t="s">
        <v>21</v>
      </c>
      <c r="F392" s="224" t="s">
        <v>21</v>
      </c>
      <c r="G392" s="222"/>
      <c r="H392" s="225">
        <v>0</v>
      </c>
      <c r="I392" s="226"/>
      <c r="J392" s="222"/>
      <c r="K392" s="222"/>
      <c r="L392" s="227"/>
      <c r="M392" s="228"/>
      <c r="N392" s="229"/>
      <c r="O392" s="229"/>
      <c r="P392" s="229"/>
      <c r="Q392" s="229"/>
      <c r="R392" s="229"/>
      <c r="S392" s="229"/>
      <c r="T392" s="230"/>
      <c r="AT392" s="231" t="s">
        <v>325</v>
      </c>
      <c r="AU392" s="231" t="s">
        <v>79</v>
      </c>
      <c r="AV392" s="12" t="s">
        <v>79</v>
      </c>
      <c r="AW392" s="12" t="s">
        <v>34</v>
      </c>
      <c r="AX392" s="12" t="s">
        <v>70</v>
      </c>
      <c r="AY392" s="231" t="s">
        <v>314</v>
      </c>
    </row>
    <row r="393" spans="2:51" s="12" customFormat="1" ht="13.5">
      <c r="B393" s="221"/>
      <c r="C393" s="222"/>
      <c r="D393" s="218" t="s">
        <v>325</v>
      </c>
      <c r="E393" s="223" t="s">
        <v>21</v>
      </c>
      <c r="F393" s="224" t="s">
        <v>21</v>
      </c>
      <c r="G393" s="222"/>
      <c r="H393" s="225">
        <v>0</v>
      </c>
      <c r="I393" s="226"/>
      <c r="J393" s="222"/>
      <c r="K393" s="222"/>
      <c r="L393" s="227"/>
      <c r="M393" s="228"/>
      <c r="N393" s="229"/>
      <c r="O393" s="229"/>
      <c r="P393" s="229"/>
      <c r="Q393" s="229"/>
      <c r="R393" s="229"/>
      <c r="S393" s="229"/>
      <c r="T393" s="230"/>
      <c r="AT393" s="231" t="s">
        <v>325</v>
      </c>
      <c r="AU393" s="231" t="s">
        <v>79</v>
      </c>
      <c r="AV393" s="12" t="s">
        <v>79</v>
      </c>
      <c r="AW393" s="12" t="s">
        <v>34</v>
      </c>
      <c r="AX393" s="12" t="s">
        <v>70</v>
      </c>
      <c r="AY393" s="231" t="s">
        <v>314</v>
      </c>
    </row>
    <row r="394" spans="2:51" s="12" customFormat="1" ht="13.5">
      <c r="B394" s="221"/>
      <c r="C394" s="222"/>
      <c r="D394" s="218" t="s">
        <v>325</v>
      </c>
      <c r="E394" s="223" t="s">
        <v>21</v>
      </c>
      <c r="F394" s="224" t="s">
        <v>21</v>
      </c>
      <c r="G394" s="222"/>
      <c r="H394" s="225">
        <v>0</v>
      </c>
      <c r="I394" s="226"/>
      <c r="J394" s="222"/>
      <c r="K394" s="222"/>
      <c r="L394" s="227"/>
      <c r="M394" s="228"/>
      <c r="N394" s="229"/>
      <c r="O394" s="229"/>
      <c r="P394" s="229"/>
      <c r="Q394" s="229"/>
      <c r="R394" s="229"/>
      <c r="S394" s="229"/>
      <c r="T394" s="230"/>
      <c r="AT394" s="231" t="s">
        <v>325</v>
      </c>
      <c r="AU394" s="231" t="s">
        <v>79</v>
      </c>
      <c r="AV394" s="12" t="s">
        <v>79</v>
      </c>
      <c r="AW394" s="12" t="s">
        <v>34</v>
      </c>
      <c r="AX394" s="12" t="s">
        <v>70</v>
      </c>
      <c r="AY394" s="231" t="s">
        <v>314</v>
      </c>
    </row>
    <row r="395" spans="2:51" s="12" customFormat="1" ht="13.5">
      <c r="B395" s="221"/>
      <c r="C395" s="222"/>
      <c r="D395" s="218" t="s">
        <v>325</v>
      </c>
      <c r="E395" s="223" t="s">
        <v>21</v>
      </c>
      <c r="F395" s="224" t="s">
        <v>21</v>
      </c>
      <c r="G395" s="222"/>
      <c r="H395" s="225">
        <v>0</v>
      </c>
      <c r="I395" s="226"/>
      <c r="J395" s="222"/>
      <c r="K395" s="222"/>
      <c r="L395" s="227"/>
      <c r="M395" s="228"/>
      <c r="N395" s="229"/>
      <c r="O395" s="229"/>
      <c r="P395" s="229"/>
      <c r="Q395" s="229"/>
      <c r="R395" s="229"/>
      <c r="S395" s="229"/>
      <c r="T395" s="230"/>
      <c r="AT395" s="231" t="s">
        <v>325</v>
      </c>
      <c r="AU395" s="231" t="s">
        <v>79</v>
      </c>
      <c r="AV395" s="12" t="s">
        <v>79</v>
      </c>
      <c r="AW395" s="12" t="s">
        <v>34</v>
      </c>
      <c r="AX395" s="12" t="s">
        <v>70</v>
      </c>
      <c r="AY395" s="231" t="s">
        <v>314</v>
      </c>
    </row>
    <row r="396" spans="2:51" s="12" customFormat="1" ht="13.5">
      <c r="B396" s="221"/>
      <c r="C396" s="222"/>
      <c r="D396" s="218" t="s">
        <v>325</v>
      </c>
      <c r="E396" s="223" t="s">
        <v>21</v>
      </c>
      <c r="F396" s="224" t="s">
        <v>21</v>
      </c>
      <c r="G396" s="222"/>
      <c r="H396" s="225">
        <v>0</v>
      </c>
      <c r="I396" s="226"/>
      <c r="J396" s="222"/>
      <c r="K396" s="222"/>
      <c r="L396" s="227"/>
      <c r="M396" s="228"/>
      <c r="N396" s="229"/>
      <c r="O396" s="229"/>
      <c r="P396" s="229"/>
      <c r="Q396" s="229"/>
      <c r="R396" s="229"/>
      <c r="S396" s="229"/>
      <c r="T396" s="230"/>
      <c r="AT396" s="231" t="s">
        <v>325</v>
      </c>
      <c r="AU396" s="231" t="s">
        <v>79</v>
      </c>
      <c r="AV396" s="12" t="s">
        <v>79</v>
      </c>
      <c r="AW396" s="12" t="s">
        <v>34</v>
      </c>
      <c r="AX396" s="12" t="s">
        <v>70</v>
      </c>
      <c r="AY396" s="231" t="s">
        <v>314</v>
      </c>
    </row>
    <row r="397" spans="2:51" s="12" customFormat="1" ht="13.5">
      <c r="B397" s="221"/>
      <c r="C397" s="222"/>
      <c r="D397" s="218" t="s">
        <v>325</v>
      </c>
      <c r="E397" s="223" t="s">
        <v>21</v>
      </c>
      <c r="F397" s="224" t="s">
        <v>21</v>
      </c>
      <c r="G397" s="222"/>
      <c r="H397" s="225">
        <v>0</v>
      </c>
      <c r="I397" s="226"/>
      <c r="J397" s="222"/>
      <c r="K397" s="222"/>
      <c r="L397" s="227"/>
      <c r="M397" s="228"/>
      <c r="N397" s="229"/>
      <c r="O397" s="229"/>
      <c r="P397" s="229"/>
      <c r="Q397" s="229"/>
      <c r="R397" s="229"/>
      <c r="S397" s="229"/>
      <c r="T397" s="230"/>
      <c r="AT397" s="231" t="s">
        <v>325</v>
      </c>
      <c r="AU397" s="231" t="s">
        <v>79</v>
      </c>
      <c r="AV397" s="12" t="s">
        <v>79</v>
      </c>
      <c r="AW397" s="12" t="s">
        <v>34</v>
      </c>
      <c r="AX397" s="12" t="s">
        <v>70</v>
      </c>
      <c r="AY397" s="231" t="s">
        <v>314</v>
      </c>
    </row>
    <row r="398" spans="2:51" s="12" customFormat="1" ht="13.5">
      <c r="B398" s="221"/>
      <c r="C398" s="222"/>
      <c r="D398" s="218" t="s">
        <v>325</v>
      </c>
      <c r="E398" s="223" t="s">
        <v>21</v>
      </c>
      <c r="F398" s="224" t="s">
        <v>21</v>
      </c>
      <c r="G398" s="222"/>
      <c r="H398" s="225">
        <v>0</v>
      </c>
      <c r="I398" s="226"/>
      <c r="J398" s="222"/>
      <c r="K398" s="222"/>
      <c r="L398" s="227"/>
      <c r="M398" s="228"/>
      <c r="N398" s="229"/>
      <c r="O398" s="229"/>
      <c r="P398" s="229"/>
      <c r="Q398" s="229"/>
      <c r="R398" s="229"/>
      <c r="S398" s="229"/>
      <c r="T398" s="230"/>
      <c r="AT398" s="231" t="s">
        <v>325</v>
      </c>
      <c r="AU398" s="231" t="s">
        <v>79</v>
      </c>
      <c r="AV398" s="12" t="s">
        <v>79</v>
      </c>
      <c r="AW398" s="12" t="s">
        <v>34</v>
      </c>
      <c r="AX398" s="12" t="s">
        <v>70</v>
      </c>
      <c r="AY398" s="231" t="s">
        <v>314</v>
      </c>
    </row>
    <row r="399" spans="2:51" s="12" customFormat="1" ht="13.5">
      <c r="B399" s="221"/>
      <c r="C399" s="222"/>
      <c r="D399" s="218" t="s">
        <v>325</v>
      </c>
      <c r="E399" s="223" t="s">
        <v>21</v>
      </c>
      <c r="F399" s="224" t="s">
        <v>21</v>
      </c>
      <c r="G399" s="222"/>
      <c r="H399" s="225">
        <v>0</v>
      </c>
      <c r="I399" s="226"/>
      <c r="J399" s="222"/>
      <c r="K399" s="222"/>
      <c r="L399" s="227"/>
      <c r="M399" s="228"/>
      <c r="N399" s="229"/>
      <c r="O399" s="229"/>
      <c r="P399" s="229"/>
      <c r="Q399" s="229"/>
      <c r="R399" s="229"/>
      <c r="S399" s="229"/>
      <c r="T399" s="230"/>
      <c r="AT399" s="231" t="s">
        <v>325</v>
      </c>
      <c r="AU399" s="231" t="s">
        <v>79</v>
      </c>
      <c r="AV399" s="12" t="s">
        <v>79</v>
      </c>
      <c r="AW399" s="12" t="s">
        <v>34</v>
      </c>
      <c r="AX399" s="12" t="s">
        <v>70</v>
      </c>
      <c r="AY399" s="231" t="s">
        <v>314</v>
      </c>
    </row>
    <row r="400" spans="2:51" s="12" customFormat="1" ht="13.5">
      <c r="B400" s="221"/>
      <c r="C400" s="222"/>
      <c r="D400" s="218" t="s">
        <v>325</v>
      </c>
      <c r="E400" s="223" t="s">
        <v>21</v>
      </c>
      <c r="F400" s="224" t="s">
        <v>21</v>
      </c>
      <c r="G400" s="222"/>
      <c r="H400" s="225">
        <v>0</v>
      </c>
      <c r="I400" s="226"/>
      <c r="J400" s="222"/>
      <c r="K400" s="222"/>
      <c r="L400" s="227"/>
      <c r="M400" s="228"/>
      <c r="N400" s="229"/>
      <c r="O400" s="229"/>
      <c r="P400" s="229"/>
      <c r="Q400" s="229"/>
      <c r="R400" s="229"/>
      <c r="S400" s="229"/>
      <c r="T400" s="230"/>
      <c r="AT400" s="231" t="s">
        <v>325</v>
      </c>
      <c r="AU400" s="231" t="s">
        <v>79</v>
      </c>
      <c r="AV400" s="12" t="s">
        <v>79</v>
      </c>
      <c r="AW400" s="12" t="s">
        <v>34</v>
      </c>
      <c r="AX400" s="12" t="s">
        <v>70</v>
      </c>
      <c r="AY400" s="231" t="s">
        <v>314</v>
      </c>
    </row>
    <row r="401" spans="2:65" s="1" customFormat="1" ht="23.1" customHeight="1">
      <c r="B401" s="42"/>
      <c r="C401" s="243" t="s">
        <v>783</v>
      </c>
      <c r="D401" s="243" t="s">
        <v>427</v>
      </c>
      <c r="E401" s="244" t="s">
        <v>784</v>
      </c>
      <c r="F401" s="245" t="s">
        <v>785</v>
      </c>
      <c r="G401" s="246" t="s">
        <v>490</v>
      </c>
      <c r="H401" s="247">
        <v>6</v>
      </c>
      <c r="I401" s="248"/>
      <c r="J401" s="249">
        <f>ROUND(I401*H401,2)</f>
        <v>0</v>
      </c>
      <c r="K401" s="245" t="s">
        <v>21</v>
      </c>
      <c r="L401" s="250"/>
      <c r="M401" s="251" t="s">
        <v>21</v>
      </c>
      <c r="N401" s="252" t="s">
        <v>41</v>
      </c>
      <c r="O401" s="43"/>
      <c r="P401" s="215">
        <f>O401*H401</f>
        <v>0</v>
      </c>
      <c r="Q401" s="215">
        <v>0.01847</v>
      </c>
      <c r="R401" s="215">
        <f>Q401*H401</f>
        <v>0.11082</v>
      </c>
      <c r="S401" s="215">
        <v>0</v>
      </c>
      <c r="T401" s="216">
        <f>S401*H401</f>
        <v>0</v>
      </c>
      <c r="AR401" s="25" t="s">
        <v>365</v>
      </c>
      <c r="AT401" s="25" t="s">
        <v>427</v>
      </c>
      <c r="AU401" s="25" t="s">
        <v>79</v>
      </c>
      <c r="AY401" s="25" t="s">
        <v>314</v>
      </c>
      <c r="BE401" s="217">
        <f>IF(N401="základní",J401,0)</f>
        <v>0</v>
      </c>
      <c r="BF401" s="217">
        <f>IF(N401="snížená",J401,0)</f>
        <v>0</v>
      </c>
      <c r="BG401" s="217">
        <f>IF(N401="zákl. přenesená",J401,0)</f>
        <v>0</v>
      </c>
      <c r="BH401" s="217">
        <f>IF(N401="sníž. přenesená",J401,0)</f>
        <v>0</v>
      </c>
      <c r="BI401" s="217">
        <f>IF(N401="nulová",J401,0)</f>
        <v>0</v>
      </c>
      <c r="BJ401" s="25" t="s">
        <v>77</v>
      </c>
      <c r="BK401" s="217">
        <f>ROUND(I401*H401,2)</f>
        <v>0</v>
      </c>
      <c r="BL401" s="25" t="s">
        <v>321</v>
      </c>
      <c r="BM401" s="25" t="s">
        <v>786</v>
      </c>
    </row>
    <row r="402" spans="2:51" s="12" customFormat="1" ht="13.5">
      <c r="B402" s="221"/>
      <c r="C402" s="222"/>
      <c r="D402" s="218" t="s">
        <v>325</v>
      </c>
      <c r="E402" s="223" t="s">
        <v>21</v>
      </c>
      <c r="F402" s="224" t="s">
        <v>787</v>
      </c>
      <c r="G402" s="222"/>
      <c r="H402" s="225">
        <v>6</v>
      </c>
      <c r="I402" s="226"/>
      <c r="J402" s="222"/>
      <c r="K402" s="222"/>
      <c r="L402" s="227"/>
      <c r="M402" s="228"/>
      <c r="N402" s="229"/>
      <c r="O402" s="229"/>
      <c r="P402" s="229"/>
      <c r="Q402" s="229"/>
      <c r="R402" s="229"/>
      <c r="S402" s="229"/>
      <c r="T402" s="230"/>
      <c r="AT402" s="231" t="s">
        <v>325</v>
      </c>
      <c r="AU402" s="231" t="s">
        <v>79</v>
      </c>
      <c r="AV402" s="12" t="s">
        <v>79</v>
      </c>
      <c r="AW402" s="12" t="s">
        <v>34</v>
      </c>
      <c r="AX402" s="12" t="s">
        <v>77</v>
      </c>
      <c r="AY402" s="231" t="s">
        <v>314</v>
      </c>
    </row>
    <row r="403" spans="2:51" s="12" customFormat="1" ht="13.5">
      <c r="B403" s="221"/>
      <c r="C403" s="222"/>
      <c r="D403" s="218" t="s">
        <v>325</v>
      </c>
      <c r="E403" s="223" t="s">
        <v>21</v>
      </c>
      <c r="F403" s="224" t="s">
        <v>21</v>
      </c>
      <c r="G403" s="222"/>
      <c r="H403" s="225">
        <v>0</v>
      </c>
      <c r="I403" s="226"/>
      <c r="J403" s="222"/>
      <c r="K403" s="222"/>
      <c r="L403" s="227"/>
      <c r="M403" s="228"/>
      <c r="N403" s="229"/>
      <c r="O403" s="229"/>
      <c r="P403" s="229"/>
      <c r="Q403" s="229"/>
      <c r="R403" s="229"/>
      <c r="S403" s="229"/>
      <c r="T403" s="230"/>
      <c r="AT403" s="231" t="s">
        <v>325</v>
      </c>
      <c r="AU403" s="231" t="s">
        <v>79</v>
      </c>
      <c r="AV403" s="12" t="s">
        <v>79</v>
      </c>
      <c r="AW403" s="12" t="s">
        <v>34</v>
      </c>
      <c r="AX403" s="12" t="s">
        <v>70</v>
      </c>
      <c r="AY403" s="231" t="s">
        <v>314</v>
      </c>
    </row>
    <row r="404" spans="2:51" s="12" customFormat="1" ht="13.5">
      <c r="B404" s="221"/>
      <c r="C404" s="222"/>
      <c r="D404" s="218" t="s">
        <v>325</v>
      </c>
      <c r="E404" s="223" t="s">
        <v>21</v>
      </c>
      <c r="F404" s="224" t="s">
        <v>21</v>
      </c>
      <c r="G404" s="222"/>
      <c r="H404" s="225">
        <v>0</v>
      </c>
      <c r="I404" s="226"/>
      <c r="J404" s="222"/>
      <c r="K404" s="222"/>
      <c r="L404" s="227"/>
      <c r="M404" s="228"/>
      <c r="N404" s="229"/>
      <c r="O404" s="229"/>
      <c r="P404" s="229"/>
      <c r="Q404" s="229"/>
      <c r="R404" s="229"/>
      <c r="S404" s="229"/>
      <c r="T404" s="230"/>
      <c r="AT404" s="231" t="s">
        <v>325</v>
      </c>
      <c r="AU404" s="231" t="s">
        <v>79</v>
      </c>
      <c r="AV404" s="12" t="s">
        <v>79</v>
      </c>
      <c r="AW404" s="12" t="s">
        <v>34</v>
      </c>
      <c r="AX404" s="12" t="s">
        <v>70</v>
      </c>
      <c r="AY404" s="231" t="s">
        <v>314</v>
      </c>
    </row>
    <row r="405" spans="2:51" s="12" customFormat="1" ht="13.5">
      <c r="B405" s="221"/>
      <c r="C405" s="222"/>
      <c r="D405" s="218" t="s">
        <v>325</v>
      </c>
      <c r="E405" s="223" t="s">
        <v>21</v>
      </c>
      <c r="F405" s="224" t="s">
        <v>21</v>
      </c>
      <c r="G405" s="222"/>
      <c r="H405" s="225">
        <v>0</v>
      </c>
      <c r="I405" s="226"/>
      <c r="J405" s="222"/>
      <c r="K405" s="222"/>
      <c r="L405" s="227"/>
      <c r="M405" s="228"/>
      <c r="N405" s="229"/>
      <c r="O405" s="229"/>
      <c r="P405" s="229"/>
      <c r="Q405" s="229"/>
      <c r="R405" s="229"/>
      <c r="S405" s="229"/>
      <c r="T405" s="230"/>
      <c r="AT405" s="231" t="s">
        <v>325</v>
      </c>
      <c r="AU405" s="231" t="s">
        <v>79</v>
      </c>
      <c r="AV405" s="12" t="s">
        <v>79</v>
      </c>
      <c r="AW405" s="12" t="s">
        <v>34</v>
      </c>
      <c r="AX405" s="12" t="s">
        <v>70</v>
      </c>
      <c r="AY405" s="231" t="s">
        <v>314</v>
      </c>
    </row>
    <row r="406" spans="2:51" s="12" customFormat="1" ht="13.5">
      <c r="B406" s="221"/>
      <c r="C406" s="222"/>
      <c r="D406" s="218" t="s">
        <v>325</v>
      </c>
      <c r="E406" s="223" t="s">
        <v>21</v>
      </c>
      <c r="F406" s="224" t="s">
        <v>21</v>
      </c>
      <c r="G406" s="222"/>
      <c r="H406" s="225">
        <v>0</v>
      </c>
      <c r="I406" s="226"/>
      <c r="J406" s="222"/>
      <c r="K406" s="222"/>
      <c r="L406" s="227"/>
      <c r="M406" s="228"/>
      <c r="N406" s="229"/>
      <c r="O406" s="229"/>
      <c r="P406" s="229"/>
      <c r="Q406" s="229"/>
      <c r="R406" s="229"/>
      <c r="S406" s="229"/>
      <c r="T406" s="230"/>
      <c r="AT406" s="231" t="s">
        <v>325</v>
      </c>
      <c r="AU406" s="231" t="s">
        <v>79</v>
      </c>
      <c r="AV406" s="12" t="s">
        <v>79</v>
      </c>
      <c r="AW406" s="12" t="s">
        <v>34</v>
      </c>
      <c r="AX406" s="12" t="s">
        <v>70</v>
      </c>
      <c r="AY406" s="231" t="s">
        <v>314</v>
      </c>
    </row>
    <row r="407" spans="2:51" s="12" customFormat="1" ht="13.5">
      <c r="B407" s="221"/>
      <c r="C407" s="222"/>
      <c r="D407" s="218" t="s">
        <v>325</v>
      </c>
      <c r="E407" s="223" t="s">
        <v>21</v>
      </c>
      <c r="F407" s="224" t="s">
        <v>21</v>
      </c>
      <c r="G407" s="222"/>
      <c r="H407" s="225">
        <v>0</v>
      </c>
      <c r="I407" s="226"/>
      <c r="J407" s="222"/>
      <c r="K407" s="222"/>
      <c r="L407" s="227"/>
      <c r="M407" s="228"/>
      <c r="N407" s="229"/>
      <c r="O407" s="229"/>
      <c r="P407" s="229"/>
      <c r="Q407" s="229"/>
      <c r="R407" s="229"/>
      <c r="S407" s="229"/>
      <c r="T407" s="230"/>
      <c r="AT407" s="231" t="s">
        <v>325</v>
      </c>
      <c r="AU407" s="231" t="s">
        <v>79</v>
      </c>
      <c r="AV407" s="12" t="s">
        <v>79</v>
      </c>
      <c r="AW407" s="12" t="s">
        <v>34</v>
      </c>
      <c r="AX407" s="12" t="s">
        <v>70</v>
      </c>
      <c r="AY407" s="231" t="s">
        <v>314</v>
      </c>
    </row>
    <row r="408" spans="2:51" s="12" customFormat="1" ht="13.5">
      <c r="B408" s="221"/>
      <c r="C408" s="222"/>
      <c r="D408" s="218" t="s">
        <v>325</v>
      </c>
      <c r="E408" s="223" t="s">
        <v>21</v>
      </c>
      <c r="F408" s="224" t="s">
        <v>21</v>
      </c>
      <c r="G408" s="222"/>
      <c r="H408" s="225">
        <v>0</v>
      </c>
      <c r="I408" s="226"/>
      <c r="J408" s="222"/>
      <c r="K408" s="222"/>
      <c r="L408" s="227"/>
      <c r="M408" s="228"/>
      <c r="N408" s="229"/>
      <c r="O408" s="229"/>
      <c r="P408" s="229"/>
      <c r="Q408" s="229"/>
      <c r="R408" s="229"/>
      <c r="S408" s="229"/>
      <c r="T408" s="230"/>
      <c r="AT408" s="231" t="s">
        <v>325</v>
      </c>
      <c r="AU408" s="231" t="s">
        <v>79</v>
      </c>
      <c r="AV408" s="12" t="s">
        <v>79</v>
      </c>
      <c r="AW408" s="12" t="s">
        <v>34</v>
      </c>
      <c r="AX408" s="12" t="s">
        <v>70</v>
      </c>
      <c r="AY408" s="231" t="s">
        <v>314</v>
      </c>
    </row>
    <row r="409" spans="2:51" s="12" customFormat="1" ht="13.5">
      <c r="B409" s="221"/>
      <c r="C409" s="222"/>
      <c r="D409" s="218" t="s">
        <v>325</v>
      </c>
      <c r="E409" s="223" t="s">
        <v>21</v>
      </c>
      <c r="F409" s="224" t="s">
        <v>21</v>
      </c>
      <c r="G409" s="222"/>
      <c r="H409" s="225">
        <v>0</v>
      </c>
      <c r="I409" s="226"/>
      <c r="J409" s="222"/>
      <c r="K409" s="222"/>
      <c r="L409" s="227"/>
      <c r="M409" s="228"/>
      <c r="N409" s="229"/>
      <c r="O409" s="229"/>
      <c r="P409" s="229"/>
      <c r="Q409" s="229"/>
      <c r="R409" s="229"/>
      <c r="S409" s="229"/>
      <c r="T409" s="230"/>
      <c r="AT409" s="231" t="s">
        <v>325</v>
      </c>
      <c r="AU409" s="231" t="s">
        <v>79</v>
      </c>
      <c r="AV409" s="12" t="s">
        <v>79</v>
      </c>
      <c r="AW409" s="12" t="s">
        <v>34</v>
      </c>
      <c r="AX409" s="12" t="s">
        <v>70</v>
      </c>
      <c r="AY409" s="231" t="s">
        <v>314</v>
      </c>
    </row>
    <row r="410" spans="2:51" s="12" customFormat="1" ht="13.5">
      <c r="B410" s="221"/>
      <c r="C410" s="222"/>
      <c r="D410" s="218" t="s">
        <v>325</v>
      </c>
      <c r="E410" s="223" t="s">
        <v>21</v>
      </c>
      <c r="F410" s="224" t="s">
        <v>21</v>
      </c>
      <c r="G410" s="222"/>
      <c r="H410" s="225">
        <v>0</v>
      </c>
      <c r="I410" s="226"/>
      <c r="J410" s="222"/>
      <c r="K410" s="222"/>
      <c r="L410" s="227"/>
      <c r="M410" s="228"/>
      <c r="N410" s="229"/>
      <c r="O410" s="229"/>
      <c r="P410" s="229"/>
      <c r="Q410" s="229"/>
      <c r="R410" s="229"/>
      <c r="S410" s="229"/>
      <c r="T410" s="230"/>
      <c r="AT410" s="231" t="s">
        <v>325</v>
      </c>
      <c r="AU410" s="231" t="s">
        <v>79</v>
      </c>
      <c r="AV410" s="12" t="s">
        <v>79</v>
      </c>
      <c r="AW410" s="12" t="s">
        <v>34</v>
      </c>
      <c r="AX410" s="12" t="s">
        <v>70</v>
      </c>
      <c r="AY410" s="231" t="s">
        <v>314</v>
      </c>
    </row>
    <row r="411" spans="2:51" s="12" customFormat="1" ht="13.5">
      <c r="B411" s="221"/>
      <c r="C411" s="222"/>
      <c r="D411" s="218" t="s">
        <v>325</v>
      </c>
      <c r="E411" s="223" t="s">
        <v>21</v>
      </c>
      <c r="F411" s="224" t="s">
        <v>21</v>
      </c>
      <c r="G411" s="222"/>
      <c r="H411" s="225">
        <v>0</v>
      </c>
      <c r="I411" s="226"/>
      <c r="J411" s="222"/>
      <c r="K411" s="222"/>
      <c r="L411" s="227"/>
      <c r="M411" s="228"/>
      <c r="N411" s="229"/>
      <c r="O411" s="229"/>
      <c r="P411" s="229"/>
      <c r="Q411" s="229"/>
      <c r="R411" s="229"/>
      <c r="S411" s="229"/>
      <c r="T411" s="230"/>
      <c r="AT411" s="231" t="s">
        <v>325</v>
      </c>
      <c r="AU411" s="231" t="s">
        <v>79</v>
      </c>
      <c r="AV411" s="12" t="s">
        <v>79</v>
      </c>
      <c r="AW411" s="12" t="s">
        <v>34</v>
      </c>
      <c r="AX411" s="12" t="s">
        <v>70</v>
      </c>
      <c r="AY411" s="231" t="s">
        <v>314</v>
      </c>
    </row>
    <row r="412" spans="2:51" s="12" customFormat="1" ht="13.5">
      <c r="B412" s="221"/>
      <c r="C412" s="222"/>
      <c r="D412" s="218" t="s">
        <v>325</v>
      </c>
      <c r="E412" s="223" t="s">
        <v>21</v>
      </c>
      <c r="F412" s="224" t="s">
        <v>21</v>
      </c>
      <c r="G412" s="222"/>
      <c r="H412" s="225">
        <v>0</v>
      </c>
      <c r="I412" s="226"/>
      <c r="J412" s="222"/>
      <c r="K412" s="222"/>
      <c r="L412" s="227"/>
      <c r="M412" s="228"/>
      <c r="N412" s="229"/>
      <c r="O412" s="229"/>
      <c r="P412" s="229"/>
      <c r="Q412" s="229"/>
      <c r="R412" s="229"/>
      <c r="S412" s="229"/>
      <c r="T412" s="230"/>
      <c r="AT412" s="231" t="s">
        <v>325</v>
      </c>
      <c r="AU412" s="231" t="s">
        <v>79</v>
      </c>
      <c r="AV412" s="12" t="s">
        <v>79</v>
      </c>
      <c r="AW412" s="12" t="s">
        <v>34</v>
      </c>
      <c r="AX412" s="12" t="s">
        <v>70</v>
      </c>
      <c r="AY412" s="231" t="s">
        <v>314</v>
      </c>
    </row>
    <row r="413" spans="2:51" s="12" customFormat="1" ht="13.5">
      <c r="B413" s="221"/>
      <c r="C413" s="222"/>
      <c r="D413" s="218" t="s">
        <v>325</v>
      </c>
      <c r="E413" s="223" t="s">
        <v>21</v>
      </c>
      <c r="F413" s="224" t="s">
        <v>21</v>
      </c>
      <c r="G413" s="222"/>
      <c r="H413" s="225">
        <v>0</v>
      </c>
      <c r="I413" s="226"/>
      <c r="J413" s="222"/>
      <c r="K413" s="222"/>
      <c r="L413" s="227"/>
      <c r="M413" s="228"/>
      <c r="N413" s="229"/>
      <c r="O413" s="229"/>
      <c r="P413" s="229"/>
      <c r="Q413" s="229"/>
      <c r="R413" s="229"/>
      <c r="S413" s="229"/>
      <c r="T413" s="230"/>
      <c r="AT413" s="231" t="s">
        <v>325</v>
      </c>
      <c r="AU413" s="231" t="s">
        <v>79</v>
      </c>
      <c r="AV413" s="12" t="s">
        <v>79</v>
      </c>
      <c r="AW413" s="12" t="s">
        <v>34</v>
      </c>
      <c r="AX413" s="12" t="s">
        <v>70</v>
      </c>
      <c r="AY413" s="231" t="s">
        <v>314</v>
      </c>
    </row>
    <row r="414" spans="2:65" s="1" customFormat="1" ht="23.1" customHeight="1">
      <c r="B414" s="42"/>
      <c r="C414" s="206" t="s">
        <v>788</v>
      </c>
      <c r="D414" s="206" t="s">
        <v>316</v>
      </c>
      <c r="E414" s="207" t="s">
        <v>789</v>
      </c>
      <c r="F414" s="208" t="s">
        <v>790</v>
      </c>
      <c r="G414" s="209" t="s">
        <v>490</v>
      </c>
      <c r="H414" s="210">
        <v>9</v>
      </c>
      <c r="I414" s="211"/>
      <c r="J414" s="212">
        <f>ROUND(I414*H414,2)</f>
        <v>0</v>
      </c>
      <c r="K414" s="208" t="s">
        <v>320</v>
      </c>
      <c r="L414" s="62"/>
      <c r="M414" s="213" t="s">
        <v>21</v>
      </c>
      <c r="N414" s="214" t="s">
        <v>41</v>
      </c>
      <c r="O414" s="43"/>
      <c r="P414" s="215">
        <f>O414*H414</f>
        <v>0</v>
      </c>
      <c r="Q414" s="215">
        <v>0.00096</v>
      </c>
      <c r="R414" s="215">
        <f>Q414*H414</f>
        <v>0.00864</v>
      </c>
      <c r="S414" s="215">
        <v>0</v>
      </c>
      <c r="T414" s="216">
        <f>S414*H414</f>
        <v>0</v>
      </c>
      <c r="AR414" s="25" t="s">
        <v>321</v>
      </c>
      <c r="AT414" s="25" t="s">
        <v>316</v>
      </c>
      <c r="AU414" s="25" t="s">
        <v>79</v>
      </c>
      <c r="AY414" s="25" t="s">
        <v>314</v>
      </c>
      <c r="BE414" s="217">
        <f>IF(N414="základní",J414,0)</f>
        <v>0</v>
      </c>
      <c r="BF414" s="217">
        <f>IF(N414="snížená",J414,0)</f>
        <v>0</v>
      </c>
      <c r="BG414" s="217">
        <f>IF(N414="zákl. přenesená",J414,0)</f>
        <v>0</v>
      </c>
      <c r="BH414" s="217">
        <f>IF(N414="sníž. přenesená",J414,0)</f>
        <v>0</v>
      </c>
      <c r="BI414" s="217">
        <f>IF(N414="nulová",J414,0)</f>
        <v>0</v>
      </c>
      <c r="BJ414" s="25" t="s">
        <v>77</v>
      </c>
      <c r="BK414" s="217">
        <f>ROUND(I414*H414,2)</f>
        <v>0</v>
      </c>
      <c r="BL414" s="25" t="s">
        <v>321</v>
      </c>
      <c r="BM414" s="25" t="s">
        <v>791</v>
      </c>
    </row>
    <row r="415" spans="2:47" s="1" customFormat="1" ht="40.5">
      <c r="B415" s="42"/>
      <c r="C415" s="64"/>
      <c r="D415" s="218" t="s">
        <v>323</v>
      </c>
      <c r="E415" s="64"/>
      <c r="F415" s="219" t="s">
        <v>792</v>
      </c>
      <c r="G415" s="64"/>
      <c r="H415" s="64"/>
      <c r="I415" s="175"/>
      <c r="J415" s="64"/>
      <c r="K415" s="64"/>
      <c r="L415" s="62"/>
      <c r="M415" s="220"/>
      <c r="N415" s="43"/>
      <c r="O415" s="43"/>
      <c r="P415" s="43"/>
      <c r="Q415" s="43"/>
      <c r="R415" s="43"/>
      <c r="S415" s="43"/>
      <c r="T415" s="79"/>
      <c r="AT415" s="25" t="s">
        <v>323</v>
      </c>
      <c r="AU415" s="25" t="s">
        <v>79</v>
      </c>
    </row>
    <row r="416" spans="2:63" s="11" customFormat="1" ht="29.85" customHeight="1">
      <c r="B416" s="190"/>
      <c r="C416" s="191"/>
      <c r="D416" s="192" t="s">
        <v>69</v>
      </c>
      <c r="E416" s="204" t="s">
        <v>365</v>
      </c>
      <c r="F416" s="204" t="s">
        <v>793</v>
      </c>
      <c r="G416" s="191"/>
      <c r="H416" s="191"/>
      <c r="I416" s="194"/>
      <c r="J416" s="205">
        <f>BK416</f>
        <v>0</v>
      </c>
      <c r="K416" s="191"/>
      <c r="L416" s="196"/>
      <c r="M416" s="197"/>
      <c r="N416" s="198"/>
      <c r="O416" s="198"/>
      <c r="P416" s="199">
        <f>SUM(P417:P421)</f>
        <v>0</v>
      </c>
      <c r="Q416" s="198"/>
      <c r="R416" s="199">
        <f>SUM(R417:R421)</f>
        <v>8.6271</v>
      </c>
      <c r="S416" s="198"/>
      <c r="T416" s="200">
        <f>SUM(T417:T421)</f>
        <v>0</v>
      </c>
      <c r="AR416" s="201" t="s">
        <v>77</v>
      </c>
      <c r="AT416" s="202" t="s">
        <v>69</v>
      </c>
      <c r="AU416" s="202" t="s">
        <v>77</v>
      </c>
      <c r="AY416" s="201" t="s">
        <v>314</v>
      </c>
      <c r="BK416" s="203">
        <f>SUM(BK417:BK421)</f>
        <v>0</v>
      </c>
    </row>
    <row r="417" spans="2:65" s="1" customFormat="1" ht="23.1" customHeight="1">
      <c r="B417" s="42"/>
      <c r="C417" s="206" t="s">
        <v>794</v>
      </c>
      <c r="D417" s="206" t="s">
        <v>316</v>
      </c>
      <c r="E417" s="207" t="s">
        <v>795</v>
      </c>
      <c r="F417" s="208" t="s">
        <v>796</v>
      </c>
      <c r="G417" s="209" t="s">
        <v>490</v>
      </c>
      <c r="H417" s="210">
        <v>2</v>
      </c>
      <c r="I417" s="211"/>
      <c r="J417" s="212">
        <f>ROUND(I417*H417,2)</f>
        <v>0</v>
      </c>
      <c r="K417" s="208" t="s">
        <v>320</v>
      </c>
      <c r="L417" s="62"/>
      <c r="M417" s="213" t="s">
        <v>21</v>
      </c>
      <c r="N417" s="214" t="s">
        <v>41</v>
      </c>
      <c r="O417" s="43"/>
      <c r="P417" s="215">
        <f>O417*H417</f>
        <v>0</v>
      </c>
      <c r="Q417" s="215">
        <v>1.29291</v>
      </c>
      <c r="R417" s="215">
        <f>Q417*H417</f>
        <v>2.58582</v>
      </c>
      <c r="S417" s="215">
        <v>0</v>
      </c>
      <c r="T417" s="216">
        <f>S417*H417</f>
        <v>0</v>
      </c>
      <c r="AR417" s="25" t="s">
        <v>321</v>
      </c>
      <c r="AT417" s="25" t="s">
        <v>316</v>
      </c>
      <c r="AU417" s="25" t="s">
        <v>79</v>
      </c>
      <c r="AY417" s="25" t="s">
        <v>314</v>
      </c>
      <c r="BE417" s="217">
        <f>IF(N417="základní",J417,0)</f>
        <v>0</v>
      </c>
      <c r="BF417" s="217">
        <f>IF(N417="snížená",J417,0)</f>
        <v>0</v>
      </c>
      <c r="BG417" s="217">
        <f>IF(N417="zákl. přenesená",J417,0)</f>
        <v>0</v>
      </c>
      <c r="BH417" s="217">
        <f>IF(N417="sníž. přenesená",J417,0)</f>
        <v>0</v>
      </c>
      <c r="BI417" s="217">
        <f>IF(N417="nulová",J417,0)</f>
        <v>0</v>
      </c>
      <c r="BJ417" s="25" t="s">
        <v>77</v>
      </c>
      <c r="BK417" s="217">
        <f>ROUND(I417*H417,2)</f>
        <v>0</v>
      </c>
      <c r="BL417" s="25" t="s">
        <v>321</v>
      </c>
      <c r="BM417" s="25" t="s">
        <v>797</v>
      </c>
    </row>
    <row r="418" spans="2:47" s="1" customFormat="1" ht="13.5">
      <c r="B418" s="42"/>
      <c r="C418" s="64"/>
      <c r="D418" s="218" t="s">
        <v>323</v>
      </c>
      <c r="E418" s="64"/>
      <c r="F418" s="219" t="s">
        <v>798</v>
      </c>
      <c r="G418" s="64"/>
      <c r="H418" s="64"/>
      <c r="I418" s="175"/>
      <c r="J418" s="64"/>
      <c r="K418" s="64"/>
      <c r="L418" s="62"/>
      <c r="M418" s="220"/>
      <c r="N418" s="43"/>
      <c r="O418" s="43"/>
      <c r="P418" s="43"/>
      <c r="Q418" s="43"/>
      <c r="R418" s="43"/>
      <c r="S418" s="43"/>
      <c r="T418" s="79"/>
      <c r="AT418" s="25" t="s">
        <v>323</v>
      </c>
      <c r="AU418" s="25" t="s">
        <v>79</v>
      </c>
    </row>
    <row r="419" spans="2:65" s="1" customFormat="1" ht="14.45" customHeight="1">
      <c r="B419" s="42"/>
      <c r="C419" s="206" t="s">
        <v>799</v>
      </c>
      <c r="D419" s="206" t="s">
        <v>316</v>
      </c>
      <c r="E419" s="207" t="s">
        <v>800</v>
      </c>
      <c r="F419" s="208" t="s">
        <v>801</v>
      </c>
      <c r="G419" s="209" t="s">
        <v>490</v>
      </c>
      <c r="H419" s="210">
        <v>12</v>
      </c>
      <c r="I419" s="211"/>
      <c r="J419" s="212">
        <f>ROUND(I419*H419,2)</f>
        <v>0</v>
      </c>
      <c r="K419" s="208" t="s">
        <v>320</v>
      </c>
      <c r="L419" s="62"/>
      <c r="M419" s="213" t="s">
        <v>21</v>
      </c>
      <c r="N419" s="214" t="s">
        <v>41</v>
      </c>
      <c r="O419" s="43"/>
      <c r="P419" s="215">
        <f>O419*H419</f>
        <v>0</v>
      </c>
      <c r="Q419" s="215">
        <v>0.50344</v>
      </c>
      <c r="R419" s="215">
        <f>Q419*H419</f>
        <v>6.04128</v>
      </c>
      <c r="S419" s="215">
        <v>0</v>
      </c>
      <c r="T419" s="216">
        <f>S419*H419</f>
        <v>0</v>
      </c>
      <c r="AR419" s="25" t="s">
        <v>321</v>
      </c>
      <c r="AT419" s="25" t="s">
        <v>316</v>
      </c>
      <c r="AU419" s="25" t="s">
        <v>79</v>
      </c>
      <c r="AY419" s="25" t="s">
        <v>314</v>
      </c>
      <c r="BE419" s="217">
        <f>IF(N419="základní",J419,0)</f>
        <v>0</v>
      </c>
      <c r="BF419" s="217">
        <f>IF(N419="snížená",J419,0)</f>
        <v>0</v>
      </c>
      <c r="BG419" s="217">
        <f>IF(N419="zákl. přenesená",J419,0)</f>
        <v>0</v>
      </c>
      <c r="BH419" s="217">
        <f>IF(N419="sníž. přenesená",J419,0)</f>
        <v>0</v>
      </c>
      <c r="BI419" s="217">
        <f>IF(N419="nulová",J419,0)</f>
        <v>0</v>
      </c>
      <c r="BJ419" s="25" t="s">
        <v>77</v>
      </c>
      <c r="BK419" s="217">
        <f>ROUND(I419*H419,2)</f>
        <v>0</v>
      </c>
      <c r="BL419" s="25" t="s">
        <v>321</v>
      </c>
      <c r="BM419" s="25" t="s">
        <v>802</v>
      </c>
    </row>
    <row r="420" spans="2:47" s="1" customFormat="1" ht="27">
      <c r="B420" s="42"/>
      <c r="C420" s="64"/>
      <c r="D420" s="218" t="s">
        <v>323</v>
      </c>
      <c r="E420" s="64"/>
      <c r="F420" s="219" t="s">
        <v>803</v>
      </c>
      <c r="G420" s="64"/>
      <c r="H420" s="64"/>
      <c r="I420" s="175"/>
      <c r="J420" s="64"/>
      <c r="K420" s="64"/>
      <c r="L420" s="62"/>
      <c r="M420" s="220"/>
      <c r="N420" s="43"/>
      <c r="O420" s="43"/>
      <c r="P420" s="43"/>
      <c r="Q420" s="43"/>
      <c r="R420" s="43"/>
      <c r="S420" s="43"/>
      <c r="T420" s="79"/>
      <c r="AT420" s="25" t="s">
        <v>323</v>
      </c>
      <c r="AU420" s="25" t="s">
        <v>79</v>
      </c>
    </row>
    <row r="421" spans="2:51" s="12" customFormat="1" ht="13.5">
      <c r="B421" s="221"/>
      <c r="C421" s="222"/>
      <c r="D421" s="218" t="s">
        <v>325</v>
      </c>
      <c r="E421" s="223" t="s">
        <v>21</v>
      </c>
      <c r="F421" s="224" t="s">
        <v>804</v>
      </c>
      <c r="G421" s="222"/>
      <c r="H421" s="225">
        <v>12</v>
      </c>
      <c r="I421" s="226"/>
      <c r="J421" s="222"/>
      <c r="K421" s="222"/>
      <c r="L421" s="227"/>
      <c r="M421" s="228"/>
      <c r="N421" s="229"/>
      <c r="O421" s="229"/>
      <c r="P421" s="229"/>
      <c r="Q421" s="229"/>
      <c r="R421" s="229"/>
      <c r="S421" s="229"/>
      <c r="T421" s="230"/>
      <c r="AT421" s="231" t="s">
        <v>325</v>
      </c>
      <c r="AU421" s="231" t="s">
        <v>79</v>
      </c>
      <c r="AV421" s="12" t="s">
        <v>79</v>
      </c>
      <c r="AW421" s="12" t="s">
        <v>34</v>
      </c>
      <c r="AX421" s="12" t="s">
        <v>77</v>
      </c>
      <c r="AY421" s="231" t="s">
        <v>314</v>
      </c>
    </row>
    <row r="422" spans="2:63" s="11" customFormat="1" ht="29.85" customHeight="1">
      <c r="B422" s="190"/>
      <c r="C422" s="191"/>
      <c r="D422" s="192" t="s">
        <v>69</v>
      </c>
      <c r="E422" s="204" t="s">
        <v>370</v>
      </c>
      <c r="F422" s="204" t="s">
        <v>805</v>
      </c>
      <c r="G422" s="191"/>
      <c r="H422" s="191"/>
      <c r="I422" s="194"/>
      <c r="J422" s="205">
        <f>BK422</f>
        <v>0</v>
      </c>
      <c r="K422" s="191"/>
      <c r="L422" s="196"/>
      <c r="M422" s="197"/>
      <c r="N422" s="198"/>
      <c r="O422" s="198"/>
      <c r="P422" s="199">
        <f>SUM(P423:P447)</f>
        <v>0</v>
      </c>
      <c r="Q422" s="198"/>
      <c r="R422" s="199">
        <f>SUM(R423:R447)</f>
        <v>0.7121404499999999</v>
      </c>
      <c r="S422" s="198"/>
      <c r="T422" s="200">
        <f>SUM(T423:T447)</f>
        <v>0</v>
      </c>
      <c r="AR422" s="201" t="s">
        <v>77</v>
      </c>
      <c r="AT422" s="202" t="s">
        <v>69</v>
      </c>
      <c r="AU422" s="202" t="s">
        <v>77</v>
      </c>
      <c r="AY422" s="201" t="s">
        <v>314</v>
      </c>
      <c r="BK422" s="203">
        <f>SUM(BK423:BK447)</f>
        <v>0</v>
      </c>
    </row>
    <row r="423" spans="2:65" s="1" customFormat="1" ht="34.5" customHeight="1">
      <c r="B423" s="42"/>
      <c r="C423" s="206" t="s">
        <v>806</v>
      </c>
      <c r="D423" s="206" t="s">
        <v>316</v>
      </c>
      <c r="E423" s="207" t="s">
        <v>807</v>
      </c>
      <c r="F423" s="208" t="s">
        <v>808</v>
      </c>
      <c r="G423" s="209" t="s">
        <v>349</v>
      </c>
      <c r="H423" s="210">
        <v>152.995</v>
      </c>
      <c r="I423" s="211"/>
      <c r="J423" s="212">
        <f>ROUND(I423*H423,2)</f>
        <v>0</v>
      </c>
      <c r="K423" s="208" t="s">
        <v>320</v>
      </c>
      <c r="L423" s="62"/>
      <c r="M423" s="213" t="s">
        <v>21</v>
      </c>
      <c r="N423" s="214" t="s">
        <v>41</v>
      </c>
      <c r="O423" s="43"/>
      <c r="P423" s="215">
        <f>O423*H423</f>
        <v>0</v>
      </c>
      <c r="Q423" s="215">
        <v>0.00013</v>
      </c>
      <c r="R423" s="215">
        <f>Q423*H423</f>
        <v>0.01988935</v>
      </c>
      <c r="S423" s="215">
        <v>0</v>
      </c>
      <c r="T423" s="216">
        <f>S423*H423</f>
        <v>0</v>
      </c>
      <c r="AR423" s="25" t="s">
        <v>321</v>
      </c>
      <c r="AT423" s="25" t="s">
        <v>316</v>
      </c>
      <c r="AU423" s="25" t="s">
        <v>79</v>
      </c>
      <c r="AY423" s="25" t="s">
        <v>314</v>
      </c>
      <c r="BE423" s="217">
        <f>IF(N423="základní",J423,0)</f>
        <v>0</v>
      </c>
      <c r="BF423" s="217">
        <f>IF(N423="snížená",J423,0)</f>
        <v>0</v>
      </c>
      <c r="BG423" s="217">
        <f>IF(N423="zákl. přenesená",J423,0)</f>
        <v>0</v>
      </c>
      <c r="BH423" s="217">
        <f>IF(N423="sníž. přenesená",J423,0)</f>
        <v>0</v>
      </c>
      <c r="BI423" s="217">
        <f>IF(N423="nulová",J423,0)</f>
        <v>0</v>
      </c>
      <c r="BJ423" s="25" t="s">
        <v>77</v>
      </c>
      <c r="BK423" s="217">
        <f>ROUND(I423*H423,2)</f>
        <v>0</v>
      </c>
      <c r="BL423" s="25" t="s">
        <v>321</v>
      </c>
      <c r="BM423" s="25" t="s">
        <v>809</v>
      </c>
    </row>
    <row r="424" spans="2:47" s="1" customFormat="1" ht="27">
      <c r="B424" s="42"/>
      <c r="C424" s="64"/>
      <c r="D424" s="218" t="s">
        <v>323</v>
      </c>
      <c r="E424" s="64"/>
      <c r="F424" s="219" t="s">
        <v>810</v>
      </c>
      <c r="G424" s="64"/>
      <c r="H424" s="64"/>
      <c r="I424" s="175"/>
      <c r="J424" s="64"/>
      <c r="K424" s="64"/>
      <c r="L424" s="62"/>
      <c r="M424" s="220"/>
      <c r="N424" s="43"/>
      <c r="O424" s="43"/>
      <c r="P424" s="43"/>
      <c r="Q424" s="43"/>
      <c r="R424" s="43"/>
      <c r="S424" s="43"/>
      <c r="T424" s="79"/>
      <c r="AT424" s="25" t="s">
        <v>323</v>
      </c>
      <c r="AU424" s="25" t="s">
        <v>79</v>
      </c>
    </row>
    <row r="425" spans="2:51" s="12" customFormat="1" ht="13.5">
      <c r="B425" s="221"/>
      <c r="C425" s="222"/>
      <c r="D425" s="218" t="s">
        <v>325</v>
      </c>
      <c r="E425" s="223" t="s">
        <v>21</v>
      </c>
      <c r="F425" s="224" t="s">
        <v>811</v>
      </c>
      <c r="G425" s="222"/>
      <c r="H425" s="225">
        <v>152.995</v>
      </c>
      <c r="I425" s="226"/>
      <c r="J425" s="222"/>
      <c r="K425" s="222"/>
      <c r="L425" s="227"/>
      <c r="M425" s="228"/>
      <c r="N425" s="229"/>
      <c r="O425" s="229"/>
      <c r="P425" s="229"/>
      <c r="Q425" s="229"/>
      <c r="R425" s="229"/>
      <c r="S425" s="229"/>
      <c r="T425" s="230"/>
      <c r="AT425" s="231" t="s">
        <v>325</v>
      </c>
      <c r="AU425" s="231" t="s">
        <v>79</v>
      </c>
      <c r="AV425" s="12" t="s">
        <v>79</v>
      </c>
      <c r="AW425" s="12" t="s">
        <v>34</v>
      </c>
      <c r="AX425" s="12" t="s">
        <v>77</v>
      </c>
      <c r="AY425" s="231" t="s">
        <v>314</v>
      </c>
    </row>
    <row r="426" spans="2:65" s="1" customFormat="1" ht="23.1" customHeight="1">
      <c r="B426" s="42"/>
      <c r="C426" s="206" t="s">
        <v>812</v>
      </c>
      <c r="D426" s="206" t="s">
        <v>316</v>
      </c>
      <c r="E426" s="207" t="s">
        <v>813</v>
      </c>
      <c r="F426" s="208" t="s">
        <v>814</v>
      </c>
      <c r="G426" s="209" t="s">
        <v>349</v>
      </c>
      <c r="H426" s="210">
        <v>195.54</v>
      </c>
      <c r="I426" s="211"/>
      <c r="J426" s="212">
        <f>ROUND(I426*H426,2)</f>
        <v>0</v>
      </c>
      <c r="K426" s="208" t="s">
        <v>320</v>
      </c>
      <c r="L426" s="62"/>
      <c r="M426" s="213" t="s">
        <v>21</v>
      </c>
      <c r="N426" s="214" t="s">
        <v>41</v>
      </c>
      <c r="O426" s="43"/>
      <c r="P426" s="215">
        <f>O426*H426</f>
        <v>0</v>
      </c>
      <c r="Q426" s="215">
        <v>4E-05</v>
      </c>
      <c r="R426" s="215">
        <f>Q426*H426</f>
        <v>0.0078216</v>
      </c>
      <c r="S426" s="215">
        <v>0</v>
      </c>
      <c r="T426" s="216">
        <f>S426*H426</f>
        <v>0</v>
      </c>
      <c r="AR426" s="25" t="s">
        <v>321</v>
      </c>
      <c r="AT426" s="25" t="s">
        <v>316</v>
      </c>
      <c r="AU426" s="25" t="s">
        <v>79</v>
      </c>
      <c r="AY426" s="25" t="s">
        <v>314</v>
      </c>
      <c r="BE426" s="217">
        <f>IF(N426="základní",J426,0)</f>
        <v>0</v>
      </c>
      <c r="BF426" s="217">
        <f>IF(N426="snížená",J426,0)</f>
        <v>0</v>
      </c>
      <c r="BG426" s="217">
        <f>IF(N426="zákl. přenesená",J426,0)</f>
        <v>0</v>
      </c>
      <c r="BH426" s="217">
        <f>IF(N426="sníž. přenesená",J426,0)</f>
        <v>0</v>
      </c>
      <c r="BI426" s="217">
        <f>IF(N426="nulová",J426,0)</f>
        <v>0</v>
      </c>
      <c r="BJ426" s="25" t="s">
        <v>77</v>
      </c>
      <c r="BK426" s="217">
        <f>ROUND(I426*H426,2)</f>
        <v>0</v>
      </c>
      <c r="BL426" s="25" t="s">
        <v>321</v>
      </c>
      <c r="BM426" s="25" t="s">
        <v>815</v>
      </c>
    </row>
    <row r="427" spans="2:47" s="1" customFormat="1" ht="67.5">
      <c r="B427" s="42"/>
      <c r="C427" s="64"/>
      <c r="D427" s="218" t="s">
        <v>323</v>
      </c>
      <c r="E427" s="64"/>
      <c r="F427" s="219" t="s">
        <v>816</v>
      </c>
      <c r="G427" s="64"/>
      <c r="H427" s="64"/>
      <c r="I427" s="175"/>
      <c r="J427" s="64"/>
      <c r="K427" s="64"/>
      <c r="L427" s="62"/>
      <c r="M427" s="220"/>
      <c r="N427" s="43"/>
      <c r="O427" s="43"/>
      <c r="P427" s="43"/>
      <c r="Q427" s="43"/>
      <c r="R427" s="43"/>
      <c r="S427" s="43"/>
      <c r="T427" s="79"/>
      <c r="AT427" s="25" t="s">
        <v>323</v>
      </c>
      <c r="AU427" s="25" t="s">
        <v>79</v>
      </c>
    </row>
    <row r="428" spans="2:51" s="12" customFormat="1" ht="13.5">
      <c r="B428" s="221"/>
      <c r="C428" s="222"/>
      <c r="D428" s="218" t="s">
        <v>325</v>
      </c>
      <c r="E428" s="223" t="s">
        <v>21</v>
      </c>
      <c r="F428" s="224" t="s">
        <v>817</v>
      </c>
      <c r="G428" s="222"/>
      <c r="H428" s="225">
        <v>195.54</v>
      </c>
      <c r="I428" s="226"/>
      <c r="J428" s="222"/>
      <c r="K428" s="222"/>
      <c r="L428" s="227"/>
      <c r="M428" s="228"/>
      <c r="N428" s="229"/>
      <c r="O428" s="229"/>
      <c r="P428" s="229"/>
      <c r="Q428" s="229"/>
      <c r="R428" s="229"/>
      <c r="S428" s="229"/>
      <c r="T428" s="230"/>
      <c r="AT428" s="231" t="s">
        <v>325</v>
      </c>
      <c r="AU428" s="231" t="s">
        <v>79</v>
      </c>
      <c r="AV428" s="12" t="s">
        <v>79</v>
      </c>
      <c r="AW428" s="12" t="s">
        <v>34</v>
      </c>
      <c r="AX428" s="12" t="s">
        <v>77</v>
      </c>
      <c r="AY428" s="231" t="s">
        <v>314</v>
      </c>
    </row>
    <row r="429" spans="2:65" s="1" customFormat="1" ht="23.1" customHeight="1">
      <c r="B429" s="42"/>
      <c r="C429" s="206" t="s">
        <v>818</v>
      </c>
      <c r="D429" s="206" t="s">
        <v>316</v>
      </c>
      <c r="E429" s="207" t="s">
        <v>819</v>
      </c>
      <c r="F429" s="208" t="s">
        <v>820</v>
      </c>
      <c r="G429" s="209" t="s">
        <v>436</v>
      </c>
      <c r="H429" s="210">
        <v>248.35</v>
      </c>
      <c r="I429" s="211"/>
      <c r="J429" s="212">
        <f>ROUND(I429*H429,2)</f>
        <v>0</v>
      </c>
      <c r="K429" s="208" t="s">
        <v>320</v>
      </c>
      <c r="L429" s="62"/>
      <c r="M429" s="213" t="s">
        <v>21</v>
      </c>
      <c r="N429" s="214" t="s">
        <v>41</v>
      </c>
      <c r="O429" s="43"/>
      <c r="P429" s="215">
        <f>O429*H429</f>
        <v>0</v>
      </c>
      <c r="Q429" s="215">
        <v>0.00137</v>
      </c>
      <c r="R429" s="215">
        <f>Q429*H429</f>
        <v>0.3402395</v>
      </c>
      <c r="S429" s="215">
        <v>0</v>
      </c>
      <c r="T429" s="216">
        <f>S429*H429</f>
        <v>0</v>
      </c>
      <c r="AR429" s="25" t="s">
        <v>321</v>
      </c>
      <c r="AT429" s="25" t="s">
        <v>316</v>
      </c>
      <c r="AU429" s="25" t="s">
        <v>79</v>
      </c>
      <c r="AY429" s="25" t="s">
        <v>314</v>
      </c>
      <c r="BE429" s="217">
        <f>IF(N429="základní",J429,0)</f>
        <v>0</v>
      </c>
      <c r="BF429" s="217">
        <f>IF(N429="snížená",J429,0)</f>
        <v>0</v>
      </c>
      <c r="BG429" s="217">
        <f>IF(N429="zákl. přenesená",J429,0)</f>
        <v>0</v>
      </c>
      <c r="BH429" s="217">
        <f>IF(N429="sníž. přenesená",J429,0)</f>
        <v>0</v>
      </c>
      <c r="BI429" s="217">
        <f>IF(N429="nulová",J429,0)</f>
        <v>0</v>
      </c>
      <c r="BJ429" s="25" t="s">
        <v>77</v>
      </c>
      <c r="BK429" s="217">
        <f>ROUND(I429*H429,2)</f>
        <v>0</v>
      </c>
      <c r="BL429" s="25" t="s">
        <v>321</v>
      </c>
      <c r="BM429" s="25" t="s">
        <v>821</v>
      </c>
    </row>
    <row r="430" spans="2:47" s="1" customFormat="1" ht="27">
      <c r="B430" s="42"/>
      <c r="C430" s="64"/>
      <c r="D430" s="218" t="s">
        <v>323</v>
      </c>
      <c r="E430" s="64"/>
      <c r="F430" s="219" t="s">
        <v>822</v>
      </c>
      <c r="G430" s="64"/>
      <c r="H430" s="64"/>
      <c r="I430" s="175"/>
      <c r="J430" s="64"/>
      <c r="K430" s="64"/>
      <c r="L430" s="62"/>
      <c r="M430" s="220"/>
      <c r="N430" s="43"/>
      <c r="O430" s="43"/>
      <c r="P430" s="43"/>
      <c r="Q430" s="43"/>
      <c r="R430" s="43"/>
      <c r="S430" s="43"/>
      <c r="T430" s="79"/>
      <c r="AT430" s="25" t="s">
        <v>323</v>
      </c>
      <c r="AU430" s="25" t="s">
        <v>79</v>
      </c>
    </row>
    <row r="431" spans="2:51" s="12" customFormat="1" ht="13.5">
      <c r="B431" s="221"/>
      <c r="C431" s="222"/>
      <c r="D431" s="218" t="s">
        <v>325</v>
      </c>
      <c r="E431" s="223" t="s">
        <v>21</v>
      </c>
      <c r="F431" s="224" t="s">
        <v>823</v>
      </c>
      <c r="G431" s="222"/>
      <c r="H431" s="225">
        <v>248.35</v>
      </c>
      <c r="I431" s="226"/>
      <c r="J431" s="222"/>
      <c r="K431" s="222"/>
      <c r="L431" s="227"/>
      <c r="M431" s="228"/>
      <c r="N431" s="229"/>
      <c r="O431" s="229"/>
      <c r="P431" s="229"/>
      <c r="Q431" s="229"/>
      <c r="R431" s="229"/>
      <c r="S431" s="229"/>
      <c r="T431" s="230"/>
      <c r="AT431" s="231" t="s">
        <v>325</v>
      </c>
      <c r="AU431" s="231" t="s">
        <v>79</v>
      </c>
      <c r="AV431" s="12" t="s">
        <v>79</v>
      </c>
      <c r="AW431" s="12" t="s">
        <v>34</v>
      </c>
      <c r="AX431" s="12" t="s">
        <v>77</v>
      </c>
      <c r="AY431" s="231" t="s">
        <v>314</v>
      </c>
    </row>
    <row r="432" spans="2:65" s="1" customFormat="1" ht="23.1" customHeight="1">
      <c r="B432" s="42"/>
      <c r="C432" s="206" t="s">
        <v>824</v>
      </c>
      <c r="D432" s="206" t="s">
        <v>316</v>
      </c>
      <c r="E432" s="207" t="s">
        <v>825</v>
      </c>
      <c r="F432" s="208" t="s">
        <v>826</v>
      </c>
      <c r="G432" s="209" t="s">
        <v>436</v>
      </c>
      <c r="H432" s="210">
        <v>77</v>
      </c>
      <c r="I432" s="211"/>
      <c r="J432" s="212">
        <f>ROUND(I432*H432,2)</f>
        <v>0</v>
      </c>
      <c r="K432" s="208" t="s">
        <v>827</v>
      </c>
      <c r="L432" s="62"/>
      <c r="M432" s="213" t="s">
        <v>21</v>
      </c>
      <c r="N432" s="214" t="s">
        <v>41</v>
      </c>
      <c r="O432" s="43"/>
      <c r="P432" s="215">
        <f>O432*H432</f>
        <v>0</v>
      </c>
      <c r="Q432" s="215">
        <v>0.00447</v>
      </c>
      <c r="R432" s="215">
        <f>Q432*H432</f>
        <v>0.34419</v>
      </c>
      <c r="S432" s="215">
        <v>0</v>
      </c>
      <c r="T432" s="216">
        <f>S432*H432</f>
        <v>0</v>
      </c>
      <c r="AR432" s="25" t="s">
        <v>321</v>
      </c>
      <c r="AT432" s="25" t="s">
        <v>316</v>
      </c>
      <c r="AU432" s="25" t="s">
        <v>79</v>
      </c>
      <c r="AY432" s="25" t="s">
        <v>314</v>
      </c>
      <c r="BE432" s="217">
        <f>IF(N432="základní",J432,0)</f>
        <v>0</v>
      </c>
      <c r="BF432" s="217">
        <f>IF(N432="snížená",J432,0)</f>
        <v>0</v>
      </c>
      <c r="BG432" s="217">
        <f>IF(N432="zákl. přenesená",J432,0)</f>
        <v>0</v>
      </c>
      <c r="BH432" s="217">
        <f>IF(N432="sníž. přenesená",J432,0)</f>
        <v>0</v>
      </c>
      <c r="BI432" s="217">
        <f>IF(N432="nulová",J432,0)</f>
        <v>0</v>
      </c>
      <c r="BJ432" s="25" t="s">
        <v>77</v>
      </c>
      <c r="BK432" s="217">
        <f>ROUND(I432*H432,2)</f>
        <v>0</v>
      </c>
      <c r="BL432" s="25" t="s">
        <v>321</v>
      </c>
      <c r="BM432" s="25" t="s">
        <v>828</v>
      </c>
    </row>
    <row r="433" spans="2:47" s="1" customFormat="1" ht="40.5">
      <c r="B433" s="42"/>
      <c r="C433" s="64"/>
      <c r="D433" s="218" t="s">
        <v>323</v>
      </c>
      <c r="E433" s="64"/>
      <c r="F433" s="219" t="s">
        <v>829</v>
      </c>
      <c r="G433" s="64"/>
      <c r="H433" s="64"/>
      <c r="I433" s="175"/>
      <c r="J433" s="64"/>
      <c r="K433" s="64"/>
      <c r="L433" s="62"/>
      <c r="M433" s="220"/>
      <c r="N433" s="43"/>
      <c r="O433" s="43"/>
      <c r="P433" s="43"/>
      <c r="Q433" s="43"/>
      <c r="R433" s="43"/>
      <c r="S433" s="43"/>
      <c r="T433" s="79"/>
      <c r="AT433" s="25" t="s">
        <v>323</v>
      </c>
      <c r="AU433" s="25" t="s">
        <v>79</v>
      </c>
    </row>
    <row r="434" spans="2:47" s="1" customFormat="1" ht="40.5">
      <c r="B434" s="42"/>
      <c r="C434" s="64"/>
      <c r="D434" s="218" t="s">
        <v>830</v>
      </c>
      <c r="E434" s="64"/>
      <c r="F434" s="274" t="s">
        <v>831</v>
      </c>
      <c r="G434" s="64"/>
      <c r="H434" s="64"/>
      <c r="I434" s="175"/>
      <c r="J434" s="64"/>
      <c r="K434" s="64"/>
      <c r="L434" s="62"/>
      <c r="M434" s="220"/>
      <c r="N434" s="43"/>
      <c r="O434" s="43"/>
      <c r="P434" s="43"/>
      <c r="Q434" s="43"/>
      <c r="R434" s="43"/>
      <c r="S434" s="43"/>
      <c r="T434" s="79"/>
      <c r="AT434" s="25" t="s">
        <v>830</v>
      </c>
      <c r="AU434" s="25" t="s">
        <v>79</v>
      </c>
    </row>
    <row r="435" spans="2:51" s="12" customFormat="1" ht="13.5">
      <c r="B435" s="221"/>
      <c r="C435" s="222"/>
      <c r="D435" s="218" t="s">
        <v>325</v>
      </c>
      <c r="E435" s="223" t="s">
        <v>21</v>
      </c>
      <c r="F435" s="224" t="s">
        <v>832</v>
      </c>
      <c r="G435" s="222"/>
      <c r="H435" s="225">
        <v>77</v>
      </c>
      <c r="I435" s="226"/>
      <c r="J435" s="222"/>
      <c r="K435" s="222"/>
      <c r="L435" s="227"/>
      <c r="M435" s="228"/>
      <c r="N435" s="229"/>
      <c r="O435" s="229"/>
      <c r="P435" s="229"/>
      <c r="Q435" s="229"/>
      <c r="R435" s="229"/>
      <c r="S435" s="229"/>
      <c r="T435" s="230"/>
      <c r="AT435" s="231" t="s">
        <v>325</v>
      </c>
      <c r="AU435" s="231" t="s">
        <v>79</v>
      </c>
      <c r="AV435" s="12" t="s">
        <v>79</v>
      </c>
      <c r="AW435" s="12" t="s">
        <v>34</v>
      </c>
      <c r="AX435" s="12" t="s">
        <v>77</v>
      </c>
      <c r="AY435" s="231" t="s">
        <v>314</v>
      </c>
    </row>
    <row r="436" spans="2:65" s="1" customFormat="1" ht="14.45" customHeight="1">
      <c r="B436" s="42"/>
      <c r="C436" s="206" t="s">
        <v>833</v>
      </c>
      <c r="D436" s="206" t="s">
        <v>316</v>
      </c>
      <c r="E436" s="207" t="s">
        <v>834</v>
      </c>
      <c r="F436" s="208" t="s">
        <v>835</v>
      </c>
      <c r="G436" s="209" t="s">
        <v>490</v>
      </c>
      <c r="H436" s="210">
        <v>1</v>
      </c>
      <c r="I436" s="211"/>
      <c r="J436" s="212">
        <f>ROUND(I436*H436,2)</f>
        <v>0</v>
      </c>
      <c r="K436" s="208" t="s">
        <v>21</v>
      </c>
      <c r="L436" s="62"/>
      <c r="M436" s="213" t="s">
        <v>21</v>
      </c>
      <c r="N436" s="214" t="s">
        <v>41</v>
      </c>
      <c r="O436" s="43"/>
      <c r="P436" s="215">
        <f>O436*H436</f>
        <v>0</v>
      </c>
      <c r="Q436" s="215">
        <v>0</v>
      </c>
      <c r="R436" s="215">
        <f>Q436*H436</f>
        <v>0</v>
      </c>
      <c r="S436" s="215">
        <v>0</v>
      </c>
      <c r="T436" s="216">
        <f>S436*H436</f>
        <v>0</v>
      </c>
      <c r="AR436" s="25" t="s">
        <v>321</v>
      </c>
      <c r="AT436" s="25" t="s">
        <v>316</v>
      </c>
      <c r="AU436" s="25" t="s">
        <v>79</v>
      </c>
      <c r="AY436" s="25" t="s">
        <v>314</v>
      </c>
      <c r="BE436" s="217">
        <f>IF(N436="základní",J436,0)</f>
        <v>0</v>
      </c>
      <c r="BF436" s="217">
        <f>IF(N436="snížená",J436,0)</f>
        <v>0</v>
      </c>
      <c r="BG436" s="217">
        <f>IF(N436="zákl. přenesená",J436,0)</f>
        <v>0</v>
      </c>
      <c r="BH436" s="217">
        <f>IF(N436="sníž. přenesená",J436,0)</f>
        <v>0</v>
      </c>
      <c r="BI436" s="217">
        <f>IF(N436="nulová",J436,0)</f>
        <v>0</v>
      </c>
      <c r="BJ436" s="25" t="s">
        <v>77</v>
      </c>
      <c r="BK436" s="217">
        <f>ROUND(I436*H436,2)</f>
        <v>0</v>
      </c>
      <c r="BL436" s="25" t="s">
        <v>321</v>
      </c>
      <c r="BM436" s="25" t="s">
        <v>836</v>
      </c>
    </row>
    <row r="437" spans="2:47" s="1" customFormat="1" ht="13.5">
      <c r="B437" s="42"/>
      <c r="C437" s="64"/>
      <c r="D437" s="218" t="s">
        <v>323</v>
      </c>
      <c r="E437" s="64"/>
      <c r="F437" s="219" t="s">
        <v>835</v>
      </c>
      <c r="G437" s="64"/>
      <c r="H437" s="64"/>
      <c r="I437" s="175"/>
      <c r="J437" s="64"/>
      <c r="K437" s="64"/>
      <c r="L437" s="62"/>
      <c r="M437" s="220"/>
      <c r="N437" s="43"/>
      <c r="O437" s="43"/>
      <c r="P437" s="43"/>
      <c r="Q437" s="43"/>
      <c r="R437" s="43"/>
      <c r="S437" s="43"/>
      <c r="T437" s="79"/>
      <c r="AT437" s="25" t="s">
        <v>323</v>
      </c>
      <c r="AU437" s="25" t="s">
        <v>79</v>
      </c>
    </row>
    <row r="438" spans="2:65" s="1" customFormat="1" ht="14.45" customHeight="1">
      <c r="B438" s="42"/>
      <c r="C438" s="206" t="s">
        <v>837</v>
      </c>
      <c r="D438" s="206" t="s">
        <v>316</v>
      </c>
      <c r="E438" s="207" t="s">
        <v>838</v>
      </c>
      <c r="F438" s="208" t="s">
        <v>839</v>
      </c>
      <c r="G438" s="209" t="s">
        <v>490</v>
      </c>
      <c r="H438" s="210">
        <v>1</v>
      </c>
      <c r="I438" s="211"/>
      <c r="J438" s="212">
        <f>ROUND(I438*H438,2)</f>
        <v>0</v>
      </c>
      <c r="K438" s="208" t="s">
        <v>21</v>
      </c>
      <c r="L438" s="62"/>
      <c r="M438" s="213" t="s">
        <v>21</v>
      </c>
      <c r="N438" s="214" t="s">
        <v>41</v>
      </c>
      <c r="O438" s="43"/>
      <c r="P438" s="215">
        <f>O438*H438</f>
        <v>0</v>
      </c>
      <c r="Q438" s="215">
        <v>0</v>
      </c>
      <c r="R438" s="215">
        <f>Q438*H438</f>
        <v>0</v>
      </c>
      <c r="S438" s="215">
        <v>0</v>
      </c>
      <c r="T438" s="216">
        <f>S438*H438</f>
        <v>0</v>
      </c>
      <c r="AR438" s="25" t="s">
        <v>321</v>
      </c>
      <c r="AT438" s="25" t="s">
        <v>316</v>
      </c>
      <c r="AU438" s="25" t="s">
        <v>79</v>
      </c>
      <c r="AY438" s="25" t="s">
        <v>314</v>
      </c>
      <c r="BE438" s="217">
        <f>IF(N438="základní",J438,0)</f>
        <v>0</v>
      </c>
      <c r="BF438" s="217">
        <f>IF(N438="snížená",J438,0)</f>
        <v>0</v>
      </c>
      <c r="BG438" s="217">
        <f>IF(N438="zákl. přenesená",J438,0)</f>
        <v>0</v>
      </c>
      <c r="BH438" s="217">
        <f>IF(N438="sníž. přenesená",J438,0)</f>
        <v>0</v>
      </c>
      <c r="BI438" s="217">
        <f>IF(N438="nulová",J438,0)</f>
        <v>0</v>
      </c>
      <c r="BJ438" s="25" t="s">
        <v>77</v>
      </c>
      <c r="BK438" s="217">
        <f>ROUND(I438*H438,2)</f>
        <v>0</v>
      </c>
      <c r="BL438" s="25" t="s">
        <v>321</v>
      </c>
      <c r="BM438" s="25" t="s">
        <v>840</v>
      </c>
    </row>
    <row r="439" spans="2:47" s="1" customFormat="1" ht="13.5">
      <c r="B439" s="42"/>
      <c r="C439" s="64"/>
      <c r="D439" s="218" t="s">
        <v>323</v>
      </c>
      <c r="E439" s="64"/>
      <c r="F439" s="219" t="s">
        <v>839</v>
      </c>
      <c r="G439" s="64"/>
      <c r="H439" s="64"/>
      <c r="I439" s="175"/>
      <c r="J439" s="64"/>
      <c r="K439" s="64"/>
      <c r="L439" s="62"/>
      <c r="M439" s="220"/>
      <c r="N439" s="43"/>
      <c r="O439" s="43"/>
      <c r="P439" s="43"/>
      <c r="Q439" s="43"/>
      <c r="R439" s="43"/>
      <c r="S439" s="43"/>
      <c r="T439" s="79"/>
      <c r="AT439" s="25" t="s">
        <v>323</v>
      </c>
      <c r="AU439" s="25" t="s">
        <v>79</v>
      </c>
    </row>
    <row r="440" spans="2:65" s="1" customFormat="1" ht="14.45" customHeight="1">
      <c r="B440" s="42"/>
      <c r="C440" s="206" t="s">
        <v>841</v>
      </c>
      <c r="D440" s="206" t="s">
        <v>316</v>
      </c>
      <c r="E440" s="207" t="s">
        <v>842</v>
      </c>
      <c r="F440" s="208" t="s">
        <v>843</v>
      </c>
      <c r="G440" s="209" t="s">
        <v>490</v>
      </c>
      <c r="H440" s="210">
        <v>1</v>
      </c>
      <c r="I440" s="211"/>
      <c r="J440" s="212">
        <f>ROUND(I440*H440,2)</f>
        <v>0</v>
      </c>
      <c r="K440" s="208" t="s">
        <v>21</v>
      </c>
      <c r="L440" s="62"/>
      <c r="M440" s="213" t="s">
        <v>21</v>
      </c>
      <c r="N440" s="214" t="s">
        <v>41</v>
      </c>
      <c r="O440" s="43"/>
      <c r="P440" s="215">
        <f>O440*H440</f>
        <v>0</v>
      </c>
      <c r="Q440" s="215">
        <v>0</v>
      </c>
      <c r="R440" s="215">
        <f>Q440*H440</f>
        <v>0</v>
      </c>
      <c r="S440" s="215">
        <v>0</v>
      </c>
      <c r="T440" s="216">
        <f>S440*H440</f>
        <v>0</v>
      </c>
      <c r="AR440" s="25" t="s">
        <v>321</v>
      </c>
      <c r="AT440" s="25" t="s">
        <v>316</v>
      </c>
      <c r="AU440" s="25" t="s">
        <v>79</v>
      </c>
      <c r="AY440" s="25" t="s">
        <v>314</v>
      </c>
      <c r="BE440" s="217">
        <f>IF(N440="základní",J440,0)</f>
        <v>0</v>
      </c>
      <c r="BF440" s="217">
        <f>IF(N440="snížená",J440,0)</f>
        <v>0</v>
      </c>
      <c r="BG440" s="217">
        <f>IF(N440="zákl. přenesená",J440,0)</f>
        <v>0</v>
      </c>
      <c r="BH440" s="217">
        <f>IF(N440="sníž. přenesená",J440,0)</f>
        <v>0</v>
      </c>
      <c r="BI440" s="217">
        <f>IF(N440="nulová",J440,0)</f>
        <v>0</v>
      </c>
      <c r="BJ440" s="25" t="s">
        <v>77</v>
      </c>
      <c r="BK440" s="217">
        <f>ROUND(I440*H440,2)</f>
        <v>0</v>
      </c>
      <c r="BL440" s="25" t="s">
        <v>321</v>
      </c>
      <c r="BM440" s="25" t="s">
        <v>844</v>
      </c>
    </row>
    <row r="441" spans="2:47" s="1" customFormat="1" ht="13.5">
      <c r="B441" s="42"/>
      <c r="C441" s="64"/>
      <c r="D441" s="218" t="s">
        <v>323</v>
      </c>
      <c r="E441" s="64"/>
      <c r="F441" s="219" t="s">
        <v>843</v>
      </c>
      <c r="G441" s="64"/>
      <c r="H441" s="64"/>
      <c r="I441" s="175"/>
      <c r="J441" s="64"/>
      <c r="K441" s="64"/>
      <c r="L441" s="62"/>
      <c r="M441" s="220"/>
      <c r="N441" s="43"/>
      <c r="O441" s="43"/>
      <c r="P441" s="43"/>
      <c r="Q441" s="43"/>
      <c r="R441" s="43"/>
      <c r="S441" s="43"/>
      <c r="T441" s="79"/>
      <c r="AT441" s="25" t="s">
        <v>323</v>
      </c>
      <c r="AU441" s="25" t="s">
        <v>79</v>
      </c>
    </row>
    <row r="442" spans="2:65" s="1" customFormat="1" ht="14.45" customHeight="1">
      <c r="B442" s="42"/>
      <c r="C442" s="206" t="s">
        <v>845</v>
      </c>
      <c r="D442" s="206" t="s">
        <v>316</v>
      </c>
      <c r="E442" s="207" t="s">
        <v>846</v>
      </c>
      <c r="F442" s="208" t="s">
        <v>847</v>
      </c>
      <c r="G442" s="209" t="s">
        <v>848</v>
      </c>
      <c r="H442" s="210">
        <v>1</v>
      </c>
      <c r="I442" s="211"/>
      <c r="J442" s="212">
        <f>ROUND(I442*H442,2)</f>
        <v>0</v>
      </c>
      <c r="K442" s="208" t="s">
        <v>21</v>
      </c>
      <c r="L442" s="62"/>
      <c r="M442" s="213" t="s">
        <v>21</v>
      </c>
      <c r="N442" s="214" t="s">
        <v>41</v>
      </c>
      <c r="O442" s="43"/>
      <c r="P442" s="215">
        <f>O442*H442</f>
        <v>0</v>
      </c>
      <c r="Q442" s="215">
        <v>0</v>
      </c>
      <c r="R442" s="215">
        <f>Q442*H442</f>
        <v>0</v>
      </c>
      <c r="S442" s="215">
        <v>0</v>
      </c>
      <c r="T442" s="216">
        <f>S442*H442</f>
        <v>0</v>
      </c>
      <c r="AR442" s="25" t="s">
        <v>321</v>
      </c>
      <c r="AT442" s="25" t="s">
        <v>316</v>
      </c>
      <c r="AU442" s="25" t="s">
        <v>79</v>
      </c>
      <c r="AY442" s="25" t="s">
        <v>314</v>
      </c>
      <c r="BE442" s="217">
        <f>IF(N442="základní",J442,0)</f>
        <v>0</v>
      </c>
      <c r="BF442" s="217">
        <f>IF(N442="snížená",J442,0)</f>
        <v>0</v>
      </c>
      <c r="BG442" s="217">
        <f>IF(N442="zákl. přenesená",J442,0)</f>
        <v>0</v>
      </c>
      <c r="BH442" s="217">
        <f>IF(N442="sníž. přenesená",J442,0)</f>
        <v>0</v>
      </c>
      <c r="BI442" s="217">
        <f>IF(N442="nulová",J442,0)</f>
        <v>0</v>
      </c>
      <c r="BJ442" s="25" t="s">
        <v>77</v>
      </c>
      <c r="BK442" s="217">
        <f>ROUND(I442*H442,2)</f>
        <v>0</v>
      </c>
      <c r="BL442" s="25" t="s">
        <v>321</v>
      </c>
      <c r="BM442" s="25" t="s">
        <v>849</v>
      </c>
    </row>
    <row r="443" spans="2:65" s="1" customFormat="1" ht="14.45" customHeight="1">
      <c r="B443" s="42"/>
      <c r="C443" s="206" t="s">
        <v>850</v>
      </c>
      <c r="D443" s="206" t="s">
        <v>316</v>
      </c>
      <c r="E443" s="207" t="s">
        <v>851</v>
      </c>
      <c r="F443" s="208" t="s">
        <v>852</v>
      </c>
      <c r="G443" s="209" t="s">
        <v>853</v>
      </c>
      <c r="H443" s="210">
        <v>50</v>
      </c>
      <c r="I443" s="211"/>
      <c r="J443" s="212">
        <f>ROUND(I443*H443,2)</f>
        <v>0</v>
      </c>
      <c r="K443" s="208" t="s">
        <v>21</v>
      </c>
      <c r="L443" s="62"/>
      <c r="M443" s="213" t="s">
        <v>21</v>
      </c>
      <c r="N443" s="214" t="s">
        <v>41</v>
      </c>
      <c r="O443" s="43"/>
      <c r="P443" s="215">
        <f>O443*H443</f>
        <v>0</v>
      </c>
      <c r="Q443" s="215">
        <v>0</v>
      </c>
      <c r="R443" s="215">
        <f>Q443*H443</f>
        <v>0</v>
      </c>
      <c r="S443" s="215">
        <v>0</v>
      </c>
      <c r="T443" s="216">
        <f>S443*H443</f>
        <v>0</v>
      </c>
      <c r="AR443" s="25" t="s">
        <v>321</v>
      </c>
      <c r="AT443" s="25" t="s">
        <v>316</v>
      </c>
      <c r="AU443" s="25" t="s">
        <v>79</v>
      </c>
      <c r="AY443" s="25" t="s">
        <v>314</v>
      </c>
      <c r="BE443" s="217">
        <f>IF(N443="základní",J443,0)</f>
        <v>0</v>
      </c>
      <c r="BF443" s="217">
        <f>IF(N443="snížená",J443,0)</f>
        <v>0</v>
      </c>
      <c r="BG443" s="217">
        <f>IF(N443="zákl. přenesená",J443,0)</f>
        <v>0</v>
      </c>
      <c r="BH443" s="217">
        <f>IF(N443="sníž. přenesená",J443,0)</f>
        <v>0</v>
      </c>
      <c r="BI443" s="217">
        <f>IF(N443="nulová",J443,0)</f>
        <v>0</v>
      </c>
      <c r="BJ443" s="25" t="s">
        <v>77</v>
      </c>
      <c r="BK443" s="217">
        <f>ROUND(I443*H443,2)</f>
        <v>0</v>
      </c>
      <c r="BL443" s="25" t="s">
        <v>321</v>
      </c>
      <c r="BM443" s="25" t="s">
        <v>854</v>
      </c>
    </row>
    <row r="444" spans="2:47" s="1" customFormat="1" ht="13.5">
      <c r="B444" s="42"/>
      <c r="C444" s="64"/>
      <c r="D444" s="218" t="s">
        <v>323</v>
      </c>
      <c r="E444" s="64"/>
      <c r="F444" s="219" t="s">
        <v>852</v>
      </c>
      <c r="G444" s="64"/>
      <c r="H444" s="64"/>
      <c r="I444" s="175"/>
      <c r="J444" s="64"/>
      <c r="K444" s="64"/>
      <c r="L444" s="62"/>
      <c r="M444" s="220"/>
      <c r="N444" s="43"/>
      <c r="O444" s="43"/>
      <c r="P444" s="43"/>
      <c r="Q444" s="43"/>
      <c r="R444" s="43"/>
      <c r="S444" s="43"/>
      <c r="T444" s="79"/>
      <c r="AT444" s="25" t="s">
        <v>323</v>
      </c>
      <c r="AU444" s="25" t="s">
        <v>79</v>
      </c>
    </row>
    <row r="445" spans="2:65" s="1" customFormat="1" ht="23.1" customHeight="1">
      <c r="B445" s="42"/>
      <c r="C445" s="206" t="s">
        <v>855</v>
      </c>
      <c r="D445" s="206" t="s">
        <v>316</v>
      </c>
      <c r="E445" s="207" t="s">
        <v>856</v>
      </c>
      <c r="F445" s="208" t="s">
        <v>857</v>
      </c>
      <c r="G445" s="209" t="s">
        <v>490</v>
      </c>
      <c r="H445" s="210">
        <v>40</v>
      </c>
      <c r="I445" s="211"/>
      <c r="J445" s="212">
        <f>ROUND(I445*H445,2)</f>
        <v>0</v>
      </c>
      <c r="K445" s="208" t="s">
        <v>21</v>
      </c>
      <c r="L445" s="62"/>
      <c r="M445" s="213" t="s">
        <v>21</v>
      </c>
      <c r="N445" s="214" t="s">
        <v>41</v>
      </c>
      <c r="O445" s="43"/>
      <c r="P445" s="215">
        <f>O445*H445</f>
        <v>0</v>
      </c>
      <c r="Q445" s="215">
        <v>0</v>
      </c>
      <c r="R445" s="215">
        <f>Q445*H445</f>
        <v>0</v>
      </c>
      <c r="S445" s="215">
        <v>0</v>
      </c>
      <c r="T445" s="216">
        <f>S445*H445</f>
        <v>0</v>
      </c>
      <c r="AR445" s="25" t="s">
        <v>321</v>
      </c>
      <c r="AT445" s="25" t="s">
        <v>316</v>
      </c>
      <c r="AU445" s="25" t="s">
        <v>79</v>
      </c>
      <c r="AY445" s="25" t="s">
        <v>314</v>
      </c>
      <c r="BE445" s="217">
        <f>IF(N445="základní",J445,0)</f>
        <v>0</v>
      </c>
      <c r="BF445" s="217">
        <f>IF(N445="snížená",J445,0)</f>
        <v>0</v>
      </c>
      <c r="BG445" s="217">
        <f>IF(N445="zákl. přenesená",J445,0)</f>
        <v>0</v>
      </c>
      <c r="BH445" s="217">
        <f>IF(N445="sníž. přenesená",J445,0)</f>
        <v>0</v>
      </c>
      <c r="BI445" s="217">
        <f>IF(N445="nulová",J445,0)</f>
        <v>0</v>
      </c>
      <c r="BJ445" s="25" t="s">
        <v>77</v>
      </c>
      <c r="BK445" s="217">
        <f>ROUND(I445*H445,2)</f>
        <v>0</v>
      </c>
      <c r="BL445" s="25" t="s">
        <v>321</v>
      </c>
      <c r="BM445" s="25" t="s">
        <v>858</v>
      </c>
    </row>
    <row r="446" spans="2:65" s="1" customFormat="1" ht="23.1" customHeight="1">
      <c r="B446" s="42"/>
      <c r="C446" s="206" t="s">
        <v>859</v>
      </c>
      <c r="D446" s="206" t="s">
        <v>316</v>
      </c>
      <c r="E446" s="207" t="s">
        <v>860</v>
      </c>
      <c r="F446" s="208" t="s">
        <v>861</v>
      </c>
      <c r="G446" s="209" t="s">
        <v>848</v>
      </c>
      <c r="H446" s="210">
        <v>1</v>
      </c>
      <c r="I446" s="211"/>
      <c r="J446" s="212">
        <f>ROUND(I446*H446,2)</f>
        <v>0</v>
      </c>
      <c r="K446" s="208" t="s">
        <v>21</v>
      </c>
      <c r="L446" s="62"/>
      <c r="M446" s="213" t="s">
        <v>21</v>
      </c>
      <c r="N446" s="214" t="s">
        <v>41</v>
      </c>
      <c r="O446" s="43"/>
      <c r="P446" s="215">
        <f>O446*H446</f>
        <v>0</v>
      </c>
      <c r="Q446" s="215">
        <v>0</v>
      </c>
      <c r="R446" s="215">
        <f>Q446*H446</f>
        <v>0</v>
      </c>
      <c r="S446" s="215">
        <v>0</v>
      </c>
      <c r="T446" s="216">
        <f>S446*H446</f>
        <v>0</v>
      </c>
      <c r="AR446" s="25" t="s">
        <v>321</v>
      </c>
      <c r="AT446" s="25" t="s">
        <v>316</v>
      </c>
      <c r="AU446" s="25" t="s">
        <v>79</v>
      </c>
      <c r="AY446" s="25" t="s">
        <v>314</v>
      </c>
      <c r="BE446" s="217">
        <f>IF(N446="základní",J446,0)</f>
        <v>0</v>
      </c>
      <c r="BF446" s="217">
        <f>IF(N446="snížená",J446,0)</f>
        <v>0</v>
      </c>
      <c r="BG446" s="217">
        <f>IF(N446="zákl. přenesená",J446,0)</f>
        <v>0</v>
      </c>
      <c r="BH446" s="217">
        <f>IF(N446="sníž. přenesená",J446,0)</f>
        <v>0</v>
      </c>
      <c r="BI446" s="217">
        <f>IF(N446="nulová",J446,0)</f>
        <v>0</v>
      </c>
      <c r="BJ446" s="25" t="s">
        <v>77</v>
      </c>
      <c r="BK446" s="217">
        <f>ROUND(I446*H446,2)</f>
        <v>0</v>
      </c>
      <c r="BL446" s="25" t="s">
        <v>321</v>
      </c>
      <c r="BM446" s="25" t="s">
        <v>862</v>
      </c>
    </row>
    <row r="447" spans="2:47" s="1" customFormat="1" ht="13.5">
      <c r="B447" s="42"/>
      <c r="C447" s="64"/>
      <c r="D447" s="218" t="s">
        <v>323</v>
      </c>
      <c r="E447" s="64"/>
      <c r="F447" s="219" t="s">
        <v>861</v>
      </c>
      <c r="G447" s="64"/>
      <c r="H447" s="64"/>
      <c r="I447" s="175"/>
      <c r="J447" s="64"/>
      <c r="K447" s="64"/>
      <c r="L447" s="62"/>
      <c r="M447" s="220"/>
      <c r="N447" s="43"/>
      <c r="O447" s="43"/>
      <c r="P447" s="43"/>
      <c r="Q447" s="43"/>
      <c r="R447" s="43"/>
      <c r="S447" s="43"/>
      <c r="T447" s="79"/>
      <c r="AT447" s="25" t="s">
        <v>323</v>
      </c>
      <c r="AU447" s="25" t="s">
        <v>79</v>
      </c>
    </row>
    <row r="448" spans="2:63" s="11" customFormat="1" ht="29.85" customHeight="1">
      <c r="B448" s="190"/>
      <c r="C448" s="191"/>
      <c r="D448" s="192" t="s">
        <v>69</v>
      </c>
      <c r="E448" s="204" t="s">
        <v>863</v>
      </c>
      <c r="F448" s="204" t="s">
        <v>864</v>
      </c>
      <c r="G448" s="191"/>
      <c r="H448" s="191"/>
      <c r="I448" s="194"/>
      <c r="J448" s="205">
        <f>BK448</f>
        <v>0</v>
      </c>
      <c r="K448" s="191"/>
      <c r="L448" s="196"/>
      <c r="M448" s="197"/>
      <c r="N448" s="198"/>
      <c r="O448" s="198"/>
      <c r="P448" s="199">
        <f>SUM(P449:P450)</f>
        <v>0</v>
      </c>
      <c r="Q448" s="198"/>
      <c r="R448" s="199">
        <f>SUM(R449:R450)</f>
        <v>0</v>
      </c>
      <c r="S448" s="198"/>
      <c r="T448" s="200">
        <f>SUM(T449:T450)</f>
        <v>0</v>
      </c>
      <c r="AR448" s="201" t="s">
        <v>77</v>
      </c>
      <c r="AT448" s="202" t="s">
        <v>69</v>
      </c>
      <c r="AU448" s="202" t="s">
        <v>77</v>
      </c>
      <c r="AY448" s="201" t="s">
        <v>314</v>
      </c>
      <c r="BK448" s="203">
        <f>SUM(BK449:BK450)</f>
        <v>0</v>
      </c>
    </row>
    <row r="449" spans="2:65" s="1" customFormat="1" ht="14.45" customHeight="1">
      <c r="B449" s="42"/>
      <c r="C449" s="206" t="s">
        <v>865</v>
      </c>
      <c r="D449" s="206" t="s">
        <v>316</v>
      </c>
      <c r="E449" s="207" t="s">
        <v>866</v>
      </c>
      <c r="F449" s="208" t="s">
        <v>867</v>
      </c>
      <c r="G449" s="209" t="s">
        <v>394</v>
      </c>
      <c r="H449" s="210">
        <v>2714.666</v>
      </c>
      <c r="I449" s="211"/>
      <c r="J449" s="212">
        <f>ROUND(I449*H449,2)</f>
        <v>0</v>
      </c>
      <c r="K449" s="208" t="s">
        <v>320</v>
      </c>
      <c r="L449" s="62"/>
      <c r="M449" s="213" t="s">
        <v>21</v>
      </c>
      <c r="N449" s="214" t="s">
        <v>41</v>
      </c>
      <c r="O449" s="43"/>
      <c r="P449" s="215">
        <f>O449*H449</f>
        <v>0</v>
      </c>
      <c r="Q449" s="215">
        <v>0</v>
      </c>
      <c r="R449" s="215">
        <f>Q449*H449</f>
        <v>0</v>
      </c>
      <c r="S449" s="215">
        <v>0</v>
      </c>
      <c r="T449" s="216">
        <f>S449*H449</f>
        <v>0</v>
      </c>
      <c r="AR449" s="25" t="s">
        <v>321</v>
      </c>
      <c r="AT449" s="25" t="s">
        <v>316</v>
      </c>
      <c r="AU449" s="25" t="s">
        <v>79</v>
      </c>
      <c r="AY449" s="25" t="s">
        <v>314</v>
      </c>
      <c r="BE449" s="217">
        <f>IF(N449="základní",J449,0)</f>
        <v>0</v>
      </c>
      <c r="BF449" s="217">
        <f>IF(N449="snížená",J449,0)</f>
        <v>0</v>
      </c>
      <c r="BG449" s="217">
        <f>IF(N449="zákl. přenesená",J449,0)</f>
        <v>0</v>
      </c>
      <c r="BH449" s="217">
        <f>IF(N449="sníž. přenesená",J449,0)</f>
        <v>0</v>
      </c>
      <c r="BI449" s="217">
        <f>IF(N449="nulová",J449,0)</f>
        <v>0</v>
      </c>
      <c r="BJ449" s="25" t="s">
        <v>77</v>
      </c>
      <c r="BK449" s="217">
        <f>ROUND(I449*H449,2)</f>
        <v>0</v>
      </c>
      <c r="BL449" s="25" t="s">
        <v>321</v>
      </c>
      <c r="BM449" s="25" t="s">
        <v>868</v>
      </c>
    </row>
    <row r="450" spans="2:47" s="1" customFormat="1" ht="54">
      <c r="B450" s="42"/>
      <c r="C450" s="64"/>
      <c r="D450" s="218" t="s">
        <v>323</v>
      </c>
      <c r="E450" s="64"/>
      <c r="F450" s="219" t="s">
        <v>869</v>
      </c>
      <c r="G450" s="64"/>
      <c r="H450" s="64"/>
      <c r="I450" s="175"/>
      <c r="J450" s="64"/>
      <c r="K450" s="64"/>
      <c r="L450" s="62"/>
      <c r="M450" s="220"/>
      <c r="N450" s="43"/>
      <c r="O450" s="43"/>
      <c r="P450" s="43"/>
      <c r="Q450" s="43"/>
      <c r="R450" s="43"/>
      <c r="S450" s="43"/>
      <c r="T450" s="79"/>
      <c r="AT450" s="25" t="s">
        <v>323</v>
      </c>
      <c r="AU450" s="25" t="s">
        <v>79</v>
      </c>
    </row>
    <row r="451" spans="2:63" s="11" customFormat="1" ht="37.35" customHeight="1">
      <c r="B451" s="190"/>
      <c r="C451" s="191"/>
      <c r="D451" s="192" t="s">
        <v>69</v>
      </c>
      <c r="E451" s="193" t="s">
        <v>870</v>
      </c>
      <c r="F451" s="193" t="s">
        <v>871</v>
      </c>
      <c r="G451" s="191"/>
      <c r="H451" s="191"/>
      <c r="I451" s="194"/>
      <c r="J451" s="195">
        <f>BK451</f>
        <v>0</v>
      </c>
      <c r="K451" s="191"/>
      <c r="L451" s="196"/>
      <c r="M451" s="197"/>
      <c r="N451" s="198"/>
      <c r="O451" s="198"/>
      <c r="P451" s="199">
        <f>P452+P480+P516+P528+P547+P572+P580+P636+P693+P721+P728+P765+P819+P826</f>
        <v>0</v>
      </c>
      <c r="Q451" s="198"/>
      <c r="R451" s="199">
        <f>R452+R480+R516+R528+R547+R572+R580+R636+R693+R721+R728+R765+R819+R826</f>
        <v>40.90195126</v>
      </c>
      <c r="S451" s="198"/>
      <c r="T451" s="200">
        <f>T452+T480+T516+T528+T547+T572+T580+T636+T693+T721+T728+T765+T819+T826</f>
        <v>0</v>
      </c>
      <c r="AR451" s="201" t="s">
        <v>79</v>
      </c>
      <c r="AT451" s="202" t="s">
        <v>69</v>
      </c>
      <c r="AU451" s="202" t="s">
        <v>70</v>
      </c>
      <c r="AY451" s="201" t="s">
        <v>314</v>
      </c>
      <c r="BK451" s="203">
        <f>BK452+BK480+BK516+BK528+BK547+BK572+BK580+BK636+BK693+BK721+BK728+BK765+BK819+BK826</f>
        <v>0</v>
      </c>
    </row>
    <row r="452" spans="2:63" s="11" customFormat="1" ht="19.9" customHeight="1">
      <c r="B452" s="190"/>
      <c r="C452" s="191"/>
      <c r="D452" s="192" t="s">
        <v>69</v>
      </c>
      <c r="E452" s="204" t="s">
        <v>872</v>
      </c>
      <c r="F452" s="204" t="s">
        <v>873</v>
      </c>
      <c r="G452" s="191"/>
      <c r="H452" s="191"/>
      <c r="I452" s="194"/>
      <c r="J452" s="205">
        <f>BK452</f>
        <v>0</v>
      </c>
      <c r="K452" s="191"/>
      <c r="L452" s="196"/>
      <c r="M452" s="197"/>
      <c r="N452" s="198"/>
      <c r="O452" s="198"/>
      <c r="P452" s="199">
        <f>SUM(P453:P479)</f>
        <v>0</v>
      </c>
      <c r="Q452" s="198"/>
      <c r="R452" s="199">
        <f>SUM(R453:R479)</f>
        <v>3.58584456</v>
      </c>
      <c r="S452" s="198"/>
      <c r="T452" s="200">
        <f>SUM(T453:T479)</f>
        <v>0</v>
      </c>
      <c r="AR452" s="201" t="s">
        <v>79</v>
      </c>
      <c r="AT452" s="202" t="s">
        <v>69</v>
      </c>
      <c r="AU452" s="202" t="s">
        <v>77</v>
      </c>
      <c r="AY452" s="201" t="s">
        <v>314</v>
      </c>
      <c r="BK452" s="203">
        <f>SUM(BK453:BK479)</f>
        <v>0</v>
      </c>
    </row>
    <row r="453" spans="2:65" s="1" customFormat="1" ht="23.1" customHeight="1">
      <c r="B453" s="42"/>
      <c r="C453" s="206" t="s">
        <v>874</v>
      </c>
      <c r="D453" s="206" t="s">
        <v>316</v>
      </c>
      <c r="E453" s="207" t="s">
        <v>875</v>
      </c>
      <c r="F453" s="208" t="s">
        <v>876</v>
      </c>
      <c r="G453" s="209" t="s">
        <v>349</v>
      </c>
      <c r="H453" s="210">
        <v>482.532</v>
      </c>
      <c r="I453" s="211"/>
      <c r="J453" s="212">
        <f>ROUND(I453*H453,2)</f>
        <v>0</v>
      </c>
      <c r="K453" s="208" t="s">
        <v>320</v>
      </c>
      <c r="L453" s="62"/>
      <c r="M453" s="213" t="s">
        <v>21</v>
      </c>
      <c r="N453" s="214" t="s">
        <v>41</v>
      </c>
      <c r="O453" s="43"/>
      <c r="P453" s="215">
        <f>O453*H453</f>
        <v>0</v>
      </c>
      <c r="Q453" s="215">
        <v>0.00078</v>
      </c>
      <c r="R453" s="215">
        <f>Q453*H453</f>
        <v>0.37637496</v>
      </c>
      <c r="S453" s="215">
        <v>0</v>
      </c>
      <c r="T453" s="216">
        <f>S453*H453</f>
        <v>0</v>
      </c>
      <c r="AR453" s="25" t="s">
        <v>414</v>
      </c>
      <c r="AT453" s="25" t="s">
        <v>316</v>
      </c>
      <c r="AU453" s="25" t="s">
        <v>79</v>
      </c>
      <c r="AY453" s="25" t="s">
        <v>314</v>
      </c>
      <c r="BE453" s="217">
        <f>IF(N453="základní",J453,0)</f>
        <v>0</v>
      </c>
      <c r="BF453" s="217">
        <f>IF(N453="snížená",J453,0)</f>
        <v>0</v>
      </c>
      <c r="BG453" s="217">
        <f>IF(N453="zákl. přenesená",J453,0)</f>
        <v>0</v>
      </c>
      <c r="BH453" s="217">
        <f>IF(N453="sníž. přenesená",J453,0)</f>
        <v>0</v>
      </c>
      <c r="BI453" s="217">
        <f>IF(N453="nulová",J453,0)</f>
        <v>0</v>
      </c>
      <c r="BJ453" s="25" t="s">
        <v>77</v>
      </c>
      <c r="BK453" s="217">
        <f>ROUND(I453*H453,2)</f>
        <v>0</v>
      </c>
      <c r="BL453" s="25" t="s">
        <v>414</v>
      </c>
      <c r="BM453" s="25" t="s">
        <v>877</v>
      </c>
    </row>
    <row r="454" spans="2:47" s="1" customFormat="1" ht="13.5">
      <c r="B454" s="42"/>
      <c r="C454" s="64"/>
      <c r="D454" s="218" t="s">
        <v>323</v>
      </c>
      <c r="E454" s="64"/>
      <c r="F454" s="219" t="s">
        <v>876</v>
      </c>
      <c r="G454" s="64"/>
      <c r="H454" s="64"/>
      <c r="I454" s="175"/>
      <c r="J454" s="64"/>
      <c r="K454" s="64"/>
      <c r="L454" s="62"/>
      <c r="M454" s="220"/>
      <c r="N454" s="43"/>
      <c r="O454" s="43"/>
      <c r="P454" s="43"/>
      <c r="Q454" s="43"/>
      <c r="R454" s="43"/>
      <c r="S454" s="43"/>
      <c r="T454" s="79"/>
      <c r="AT454" s="25" t="s">
        <v>323</v>
      </c>
      <c r="AU454" s="25" t="s">
        <v>79</v>
      </c>
    </row>
    <row r="455" spans="2:51" s="12" customFormat="1" ht="13.5">
      <c r="B455" s="221"/>
      <c r="C455" s="222"/>
      <c r="D455" s="218" t="s">
        <v>325</v>
      </c>
      <c r="E455" s="223" t="s">
        <v>21</v>
      </c>
      <c r="F455" s="224" t="s">
        <v>247</v>
      </c>
      <c r="G455" s="222"/>
      <c r="H455" s="225">
        <v>482.532</v>
      </c>
      <c r="I455" s="226"/>
      <c r="J455" s="222"/>
      <c r="K455" s="222"/>
      <c r="L455" s="227"/>
      <c r="M455" s="228"/>
      <c r="N455" s="229"/>
      <c r="O455" s="229"/>
      <c r="P455" s="229"/>
      <c r="Q455" s="229"/>
      <c r="R455" s="229"/>
      <c r="S455" s="229"/>
      <c r="T455" s="230"/>
      <c r="AT455" s="231" t="s">
        <v>325</v>
      </c>
      <c r="AU455" s="231" t="s">
        <v>79</v>
      </c>
      <c r="AV455" s="12" t="s">
        <v>79</v>
      </c>
      <c r="AW455" s="12" t="s">
        <v>34</v>
      </c>
      <c r="AX455" s="12" t="s">
        <v>77</v>
      </c>
      <c r="AY455" s="231" t="s">
        <v>314</v>
      </c>
    </row>
    <row r="456" spans="2:65" s="1" customFormat="1" ht="23.1" customHeight="1">
      <c r="B456" s="42"/>
      <c r="C456" s="206" t="s">
        <v>878</v>
      </c>
      <c r="D456" s="206" t="s">
        <v>316</v>
      </c>
      <c r="E456" s="207" t="s">
        <v>879</v>
      </c>
      <c r="F456" s="208" t="s">
        <v>880</v>
      </c>
      <c r="G456" s="209" t="s">
        <v>349</v>
      </c>
      <c r="H456" s="210">
        <v>96.084</v>
      </c>
      <c r="I456" s="211"/>
      <c r="J456" s="212">
        <f>ROUND(I456*H456,2)</f>
        <v>0</v>
      </c>
      <c r="K456" s="208" t="s">
        <v>320</v>
      </c>
      <c r="L456" s="62"/>
      <c r="M456" s="213" t="s">
        <v>21</v>
      </c>
      <c r="N456" s="214" t="s">
        <v>41</v>
      </c>
      <c r="O456" s="43"/>
      <c r="P456" s="215">
        <f>O456*H456</f>
        <v>0</v>
      </c>
      <c r="Q456" s="215">
        <v>0.0035</v>
      </c>
      <c r="R456" s="215">
        <f>Q456*H456</f>
        <v>0.33629400000000004</v>
      </c>
      <c r="S456" s="215">
        <v>0</v>
      </c>
      <c r="T456" s="216">
        <f>S456*H456</f>
        <v>0</v>
      </c>
      <c r="AR456" s="25" t="s">
        <v>414</v>
      </c>
      <c r="AT456" s="25" t="s">
        <v>316</v>
      </c>
      <c r="AU456" s="25" t="s">
        <v>79</v>
      </c>
      <c r="AY456" s="25" t="s">
        <v>314</v>
      </c>
      <c r="BE456" s="217">
        <f>IF(N456="základní",J456,0)</f>
        <v>0</v>
      </c>
      <c r="BF456" s="217">
        <f>IF(N456="snížená",J456,0)</f>
        <v>0</v>
      </c>
      <c r="BG456" s="217">
        <f>IF(N456="zákl. přenesená",J456,0)</f>
        <v>0</v>
      </c>
      <c r="BH456" s="217">
        <f>IF(N456="sníž. přenesená",J456,0)</f>
        <v>0</v>
      </c>
      <c r="BI456" s="217">
        <f>IF(N456="nulová",J456,0)</f>
        <v>0</v>
      </c>
      <c r="BJ456" s="25" t="s">
        <v>77</v>
      </c>
      <c r="BK456" s="217">
        <f>ROUND(I456*H456,2)</f>
        <v>0</v>
      </c>
      <c r="BL456" s="25" t="s">
        <v>414</v>
      </c>
      <c r="BM456" s="25" t="s">
        <v>881</v>
      </c>
    </row>
    <row r="457" spans="2:47" s="1" customFormat="1" ht="27">
      <c r="B457" s="42"/>
      <c r="C457" s="64"/>
      <c r="D457" s="218" t="s">
        <v>323</v>
      </c>
      <c r="E457" s="64"/>
      <c r="F457" s="219" t="s">
        <v>882</v>
      </c>
      <c r="G457" s="64"/>
      <c r="H457" s="64"/>
      <c r="I457" s="175"/>
      <c r="J457" s="64"/>
      <c r="K457" s="64"/>
      <c r="L457" s="62"/>
      <c r="M457" s="220"/>
      <c r="N457" s="43"/>
      <c r="O457" s="43"/>
      <c r="P457" s="43"/>
      <c r="Q457" s="43"/>
      <c r="R457" s="43"/>
      <c r="S457" s="43"/>
      <c r="T457" s="79"/>
      <c r="AT457" s="25" t="s">
        <v>323</v>
      </c>
      <c r="AU457" s="25" t="s">
        <v>79</v>
      </c>
    </row>
    <row r="458" spans="2:51" s="12" customFormat="1" ht="13.5">
      <c r="B458" s="221"/>
      <c r="C458" s="222"/>
      <c r="D458" s="218" t="s">
        <v>325</v>
      </c>
      <c r="E458" s="223" t="s">
        <v>21</v>
      </c>
      <c r="F458" s="224" t="s">
        <v>883</v>
      </c>
      <c r="G458" s="222"/>
      <c r="H458" s="225">
        <v>96.084</v>
      </c>
      <c r="I458" s="226"/>
      <c r="J458" s="222"/>
      <c r="K458" s="222"/>
      <c r="L458" s="227"/>
      <c r="M458" s="228"/>
      <c r="N458" s="229"/>
      <c r="O458" s="229"/>
      <c r="P458" s="229"/>
      <c r="Q458" s="229"/>
      <c r="R458" s="229"/>
      <c r="S458" s="229"/>
      <c r="T458" s="230"/>
      <c r="AT458" s="231" t="s">
        <v>325</v>
      </c>
      <c r="AU458" s="231" t="s">
        <v>79</v>
      </c>
      <c r="AV458" s="12" t="s">
        <v>79</v>
      </c>
      <c r="AW458" s="12" t="s">
        <v>34</v>
      </c>
      <c r="AX458" s="12" t="s">
        <v>77</v>
      </c>
      <c r="AY458" s="231" t="s">
        <v>314</v>
      </c>
    </row>
    <row r="459" spans="2:65" s="1" customFormat="1" ht="23.1" customHeight="1">
      <c r="B459" s="42"/>
      <c r="C459" s="206" t="s">
        <v>884</v>
      </c>
      <c r="D459" s="206" t="s">
        <v>316</v>
      </c>
      <c r="E459" s="207" t="s">
        <v>885</v>
      </c>
      <c r="F459" s="208" t="s">
        <v>886</v>
      </c>
      <c r="G459" s="209" t="s">
        <v>349</v>
      </c>
      <c r="H459" s="210">
        <v>559.094</v>
      </c>
      <c r="I459" s="211"/>
      <c r="J459" s="212">
        <f>ROUND(I459*H459,2)</f>
        <v>0</v>
      </c>
      <c r="K459" s="208" t="s">
        <v>320</v>
      </c>
      <c r="L459" s="62"/>
      <c r="M459" s="213" t="s">
        <v>21</v>
      </c>
      <c r="N459" s="214" t="s">
        <v>41</v>
      </c>
      <c r="O459" s="43"/>
      <c r="P459" s="215">
        <f>O459*H459</f>
        <v>0</v>
      </c>
      <c r="Q459" s="215">
        <v>0.0035</v>
      </c>
      <c r="R459" s="215">
        <f>Q459*H459</f>
        <v>1.9568290000000002</v>
      </c>
      <c r="S459" s="215">
        <v>0</v>
      </c>
      <c r="T459" s="216">
        <f>S459*H459</f>
        <v>0</v>
      </c>
      <c r="AR459" s="25" t="s">
        <v>414</v>
      </c>
      <c r="AT459" s="25" t="s">
        <v>316</v>
      </c>
      <c r="AU459" s="25" t="s">
        <v>79</v>
      </c>
      <c r="AY459" s="25" t="s">
        <v>314</v>
      </c>
      <c r="BE459" s="217">
        <f>IF(N459="základní",J459,0)</f>
        <v>0</v>
      </c>
      <c r="BF459" s="217">
        <f>IF(N459="snížená",J459,0)</f>
        <v>0</v>
      </c>
      <c r="BG459" s="217">
        <f>IF(N459="zákl. přenesená",J459,0)</f>
        <v>0</v>
      </c>
      <c r="BH459" s="217">
        <f>IF(N459="sníž. přenesená",J459,0)</f>
        <v>0</v>
      </c>
      <c r="BI459" s="217">
        <f>IF(N459="nulová",J459,0)</f>
        <v>0</v>
      </c>
      <c r="BJ459" s="25" t="s">
        <v>77</v>
      </c>
      <c r="BK459" s="217">
        <f>ROUND(I459*H459,2)</f>
        <v>0</v>
      </c>
      <c r="BL459" s="25" t="s">
        <v>414</v>
      </c>
      <c r="BM459" s="25" t="s">
        <v>887</v>
      </c>
    </row>
    <row r="460" spans="2:47" s="1" customFormat="1" ht="27">
      <c r="B460" s="42"/>
      <c r="C460" s="64"/>
      <c r="D460" s="218" t="s">
        <v>323</v>
      </c>
      <c r="E460" s="64"/>
      <c r="F460" s="219" t="s">
        <v>888</v>
      </c>
      <c r="G460" s="64"/>
      <c r="H460" s="64"/>
      <c r="I460" s="175"/>
      <c r="J460" s="64"/>
      <c r="K460" s="64"/>
      <c r="L460" s="62"/>
      <c r="M460" s="220"/>
      <c r="N460" s="43"/>
      <c r="O460" s="43"/>
      <c r="P460" s="43"/>
      <c r="Q460" s="43"/>
      <c r="R460" s="43"/>
      <c r="S460" s="43"/>
      <c r="T460" s="79"/>
      <c r="AT460" s="25" t="s">
        <v>323</v>
      </c>
      <c r="AU460" s="25" t="s">
        <v>79</v>
      </c>
    </row>
    <row r="461" spans="2:51" s="12" customFormat="1" ht="13.5">
      <c r="B461" s="221"/>
      <c r="C461" s="222"/>
      <c r="D461" s="218" t="s">
        <v>325</v>
      </c>
      <c r="E461" s="223" t="s">
        <v>21</v>
      </c>
      <c r="F461" s="224" t="s">
        <v>889</v>
      </c>
      <c r="G461" s="222"/>
      <c r="H461" s="225">
        <v>13.284</v>
      </c>
      <c r="I461" s="226"/>
      <c r="J461" s="222"/>
      <c r="K461" s="222"/>
      <c r="L461" s="227"/>
      <c r="M461" s="228"/>
      <c r="N461" s="229"/>
      <c r="O461" s="229"/>
      <c r="P461" s="229"/>
      <c r="Q461" s="229"/>
      <c r="R461" s="229"/>
      <c r="S461" s="229"/>
      <c r="T461" s="230"/>
      <c r="AT461" s="231" t="s">
        <v>325</v>
      </c>
      <c r="AU461" s="231" t="s">
        <v>79</v>
      </c>
      <c r="AV461" s="12" t="s">
        <v>79</v>
      </c>
      <c r="AW461" s="12" t="s">
        <v>34</v>
      </c>
      <c r="AX461" s="12" t="s">
        <v>70</v>
      </c>
      <c r="AY461" s="231" t="s">
        <v>314</v>
      </c>
    </row>
    <row r="462" spans="2:51" s="12" customFormat="1" ht="13.5">
      <c r="B462" s="221"/>
      <c r="C462" s="222"/>
      <c r="D462" s="218" t="s">
        <v>325</v>
      </c>
      <c r="E462" s="223" t="s">
        <v>21</v>
      </c>
      <c r="F462" s="224" t="s">
        <v>890</v>
      </c>
      <c r="G462" s="222"/>
      <c r="H462" s="225">
        <v>12.238</v>
      </c>
      <c r="I462" s="226"/>
      <c r="J462" s="222"/>
      <c r="K462" s="222"/>
      <c r="L462" s="227"/>
      <c r="M462" s="228"/>
      <c r="N462" s="229"/>
      <c r="O462" s="229"/>
      <c r="P462" s="229"/>
      <c r="Q462" s="229"/>
      <c r="R462" s="229"/>
      <c r="S462" s="229"/>
      <c r="T462" s="230"/>
      <c r="AT462" s="231" t="s">
        <v>325</v>
      </c>
      <c r="AU462" s="231" t="s">
        <v>79</v>
      </c>
      <c r="AV462" s="12" t="s">
        <v>79</v>
      </c>
      <c r="AW462" s="12" t="s">
        <v>34</v>
      </c>
      <c r="AX462" s="12" t="s">
        <v>70</v>
      </c>
      <c r="AY462" s="231" t="s">
        <v>314</v>
      </c>
    </row>
    <row r="463" spans="2:51" s="12" customFormat="1" ht="13.5">
      <c r="B463" s="221"/>
      <c r="C463" s="222"/>
      <c r="D463" s="218" t="s">
        <v>325</v>
      </c>
      <c r="E463" s="223" t="s">
        <v>21</v>
      </c>
      <c r="F463" s="224" t="s">
        <v>891</v>
      </c>
      <c r="G463" s="222"/>
      <c r="H463" s="225">
        <v>21.384</v>
      </c>
      <c r="I463" s="226"/>
      <c r="J463" s="222"/>
      <c r="K463" s="222"/>
      <c r="L463" s="227"/>
      <c r="M463" s="228"/>
      <c r="N463" s="229"/>
      <c r="O463" s="229"/>
      <c r="P463" s="229"/>
      <c r="Q463" s="229"/>
      <c r="R463" s="229"/>
      <c r="S463" s="229"/>
      <c r="T463" s="230"/>
      <c r="AT463" s="231" t="s">
        <v>325</v>
      </c>
      <c r="AU463" s="231" t="s">
        <v>79</v>
      </c>
      <c r="AV463" s="12" t="s">
        <v>79</v>
      </c>
      <c r="AW463" s="12" t="s">
        <v>34</v>
      </c>
      <c r="AX463" s="12" t="s">
        <v>70</v>
      </c>
      <c r="AY463" s="231" t="s">
        <v>314</v>
      </c>
    </row>
    <row r="464" spans="2:51" s="12" customFormat="1" ht="13.5">
      <c r="B464" s="221"/>
      <c r="C464" s="222"/>
      <c r="D464" s="218" t="s">
        <v>325</v>
      </c>
      <c r="E464" s="223" t="s">
        <v>21</v>
      </c>
      <c r="F464" s="224" t="s">
        <v>892</v>
      </c>
      <c r="G464" s="222"/>
      <c r="H464" s="225">
        <v>12.21</v>
      </c>
      <c r="I464" s="226"/>
      <c r="J464" s="222"/>
      <c r="K464" s="222"/>
      <c r="L464" s="227"/>
      <c r="M464" s="228"/>
      <c r="N464" s="229"/>
      <c r="O464" s="229"/>
      <c r="P464" s="229"/>
      <c r="Q464" s="229"/>
      <c r="R464" s="229"/>
      <c r="S464" s="229"/>
      <c r="T464" s="230"/>
      <c r="AT464" s="231" t="s">
        <v>325</v>
      </c>
      <c r="AU464" s="231" t="s">
        <v>79</v>
      </c>
      <c r="AV464" s="12" t="s">
        <v>79</v>
      </c>
      <c r="AW464" s="12" t="s">
        <v>34</v>
      </c>
      <c r="AX464" s="12" t="s">
        <v>70</v>
      </c>
      <c r="AY464" s="231" t="s">
        <v>314</v>
      </c>
    </row>
    <row r="465" spans="2:51" s="12" customFormat="1" ht="13.5">
      <c r="B465" s="221"/>
      <c r="C465" s="222"/>
      <c r="D465" s="218" t="s">
        <v>325</v>
      </c>
      <c r="E465" s="223" t="s">
        <v>21</v>
      </c>
      <c r="F465" s="224" t="s">
        <v>893</v>
      </c>
      <c r="G465" s="222"/>
      <c r="H465" s="225">
        <v>17.446</v>
      </c>
      <c r="I465" s="226"/>
      <c r="J465" s="222"/>
      <c r="K465" s="222"/>
      <c r="L465" s="227"/>
      <c r="M465" s="228"/>
      <c r="N465" s="229"/>
      <c r="O465" s="229"/>
      <c r="P465" s="229"/>
      <c r="Q465" s="229"/>
      <c r="R465" s="229"/>
      <c r="S465" s="229"/>
      <c r="T465" s="230"/>
      <c r="AT465" s="231" t="s">
        <v>325</v>
      </c>
      <c r="AU465" s="231" t="s">
        <v>79</v>
      </c>
      <c r="AV465" s="12" t="s">
        <v>79</v>
      </c>
      <c r="AW465" s="12" t="s">
        <v>34</v>
      </c>
      <c r="AX465" s="12" t="s">
        <v>70</v>
      </c>
      <c r="AY465" s="231" t="s">
        <v>314</v>
      </c>
    </row>
    <row r="466" spans="2:51" s="15" customFormat="1" ht="13.5">
      <c r="B466" s="263"/>
      <c r="C466" s="264"/>
      <c r="D466" s="218" t="s">
        <v>325</v>
      </c>
      <c r="E466" s="265" t="s">
        <v>21</v>
      </c>
      <c r="F466" s="266" t="s">
        <v>556</v>
      </c>
      <c r="G466" s="264"/>
      <c r="H466" s="267">
        <v>76.562</v>
      </c>
      <c r="I466" s="268"/>
      <c r="J466" s="264"/>
      <c r="K466" s="264"/>
      <c r="L466" s="269"/>
      <c r="M466" s="270"/>
      <c r="N466" s="271"/>
      <c r="O466" s="271"/>
      <c r="P466" s="271"/>
      <c r="Q466" s="271"/>
      <c r="R466" s="271"/>
      <c r="S466" s="271"/>
      <c r="T466" s="272"/>
      <c r="AT466" s="273" t="s">
        <v>325</v>
      </c>
      <c r="AU466" s="273" t="s">
        <v>79</v>
      </c>
      <c r="AV466" s="15" t="s">
        <v>332</v>
      </c>
      <c r="AW466" s="15" t="s">
        <v>34</v>
      </c>
      <c r="AX466" s="15" t="s">
        <v>70</v>
      </c>
      <c r="AY466" s="273" t="s">
        <v>314</v>
      </c>
    </row>
    <row r="467" spans="2:51" s="12" customFormat="1" ht="40.5">
      <c r="B467" s="221"/>
      <c r="C467" s="222"/>
      <c r="D467" s="218" t="s">
        <v>325</v>
      </c>
      <c r="E467" s="223" t="s">
        <v>21</v>
      </c>
      <c r="F467" s="224" t="s">
        <v>894</v>
      </c>
      <c r="G467" s="222"/>
      <c r="H467" s="225">
        <v>407.45</v>
      </c>
      <c r="I467" s="226"/>
      <c r="J467" s="222"/>
      <c r="K467" s="222"/>
      <c r="L467" s="227"/>
      <c r="M467" s="228"/>
      <c r="N467" s="229"/>
      <c r="O467" s="229"/>
      <c r="P467" s="229"/>
      <c r="Q467" s="229"/>
      <c r="R467" s="229"/>
      <c r="S467" s="229"/>
      <c r="T467" s="230"/>
      <c r="AT467" s="231" t="s">
        <v>325</v>
      </c>
      <c r="AU467" s="231" t="s">
        <v>79</v>
      </c>
      <c r="AV467" s="12" t="s">
        <v>79</v>
      </c>
      <c r="AW467" s="12" t="s">
        <v>34</v>
      </c>
      <c r="AX467" s="12" t="s">
        <v>70</v>
      </c>
      <c r="AY467" s="231" t="s">
        <v>314</v>
      </c>
    </row>
    <row r="468" spans="2:51" s="12" customFormat="1" ht="13.5">
      <c r="B468" s="221"/>
      <c r="C468" s="222"/>
      <c r="D468" s="218" t="s">
        <v>325</v>
      </c>
      <c r="E468" s="223" t="s">
        <v>21</v>
      </c>
      <c r="F468" s="224" t="s">
        <v>895</v>
      </c>
      <c r="G468" s="222"/>
      <c r="H468" s="225">
        <v>75.082</v>
      </c>
      <c r="I468" s="226"/>
      <c r="J468" s="222"/>
      <c r="K468" s="222"/>
      <c r="L468" s="227"/>
      <c r="M468" s="228"/>
      <c r="N468" s="229"/>
      <c r="O468" s="229"/>
      <c r="P468" s="229"/>
      <c r="Q468" s="229"/>
      <c r="R468" s="229"/>
      <c r="S468" s="229"/>
      <c r="T468" s="230"/>
      <c r="AT468" s="231" t="s">
        <v>325</v>
      </c>
      <c r="AU468" s="231" t="s">
        <v>79</v>
      </c>
      <c r="AV468" s="12" t="s">
        <v>79</v>
      </c>
      <c r="AW468" s="12" t="s">
        <v>34</v>
      </c>
      <c r="AX468" s="12" t="s">
        <v>70</v>
      </c>
      <c r="AY468" s="231" t="s">
        <v>314</v>
      </c>
    </row>
    <row r="469" spans="2:51" s="15" customFormat="1" ht="13.5">
      <c r="B469" s="263"/>
      <c r="C469" s="264"/>
      <c r="D469" s="218" t="s">
        <v>325</v>
      </c>
      <c r="E469" s="265" t="s">
        <v>247</v>
      </c>
      <c r="F469" s="266" t="s">
        <v>556</v>
      </c>
      <c r="G469" s="264"/>
      <c r="H469" s="267">
        <v>482.532</v>
      </c>
      <c r="I469" s="268"/>
      <c r="J469" s="264"/>
      <c r="K469" s="264"/>
      <c r="L469" s="269"/>
      <c r="M469" s="270"/>
      <c r="N469" s="271"/>
      <c r="O469" s="271"/>
      <c r="P469" s="271"/>
      <c r="Q469" s="271"/>
      <c r="R469" s="271"/>
      <c r="S469" s="271"/>
      <c r="T469" s="272"/>
      <c r="AT469" s="273" t="s">
        <v>325</v>
      </c>
      <c r="AU469" s="273" t="s">
        <v>79</v>
      </c>
      <c r="AV469" s="15" t="s">
        <v>332</v>
      </c>
      <c r="AW469" s="15" t="s">
        <v>34</v>
      </c>
      <c r="AX469" s="15" t="s">
        <v>70</v>
      </c>
      <c r="AY469" s="273" t="s">
        <v>314</v>
      </c>
    </row>
    <row r="470" spans="2:51" s="13" customFormat="1" ht="13.5">
      <c r="B470" s="232"/>
      <c r="C470" s="233"/>
      <c r="D470" s="218" t="s">
        <v>325</v>
      </c>
      <c r="E470" s="234" t="s">
        <v>21</v>
      </c>
      <c r="F470" s="235" t="s">
        <v>340</v>
      </c>
      <c r="G470" s="233"/>
      <c r="H470" s="236">
        <v>559.094</v>
      </c>
      <c r="I470" s="237"/>
      <c r="J470" s="233"/>
      <c r="K470" s="233"/>
      <c r="L470" s="238"/>
      <c r="M470" s="239"/>
      <c r="N470" s="240"/>
      <c r="O470" s="240"/>
      <c r="P470" s="240"/>
      <c r="Q470" s="240"/>
      <c r="R470" s="240"/>
      <c r="S470" s="240"/>
      <c r="T470" s="241"/>
      <c r="AT470" s="242" t="s">
        <v>325</v>
      </c>
      <c r="AU470" s="242" t="s">
        <v>79</v>
      </c>
      <c r="AV470" s="13" t="s">
        <v>321</v>
      </c>
      <c r="AW470" s="13" t="s">
        <v>34</v>
      </c>
      <c r="AX470" s="13" t="s">
        <v>77</v>
      </c>
      <c r="AY470" s="242" t="s">
        <v>314</v>
      </c>
    </row>
    <row r="471" spans="2:65" s="1" customFormat="1" ht="34.5" customHeight="1">
      <c r="B471" s="42"/>
      <c r="C471" s="206" t="s">
        <v>896</v>
      </c>
      <c r="D471" s="206" t="s">
        <v>316</v>
      </c>
      <c r="E471" s="207" t="s">
        <v>897</v>
      </c>
      <c r="F471" s="208" t="s">
        <v>898</v>
      </c>
      <c r="G471" s="209" t="s">
        <v>349</v>
      </c>
      <c r="H471" s="210">
        <v>612.941</v>
      </c>
      <c r="I471" s="211"/>
      <c r="J471" s="212">
        <f>ROUND(I471*H471,2)</f>
        <v>0</v>
      </c>
      <c r="K471" s="208" t="s">
        <v>320</v>
      </c>
      <c r="L471" s="62"/>
      <c r="M471" s="213" t="s">
        <v>21</v>
      </c>
      <c r="N471" s="214" t="s">
        <v>41</v>
      </c>
      <c r="O471" s="43"/>
      <c r="P471" s="215">
        <f>O471*H471</f>
        <v>0</v>
      </c>
      <c r="Q471" s="215">
        <v>0</v>
      </c>
      <c r="R471" s="215">
        <f>Q471*H471</f>
        <v>0</v>
      </c>
      <c r="S471" s="215">
        <v>0</v>
      </c>
      <c r="T471" s="216">
        <f>S471*H471</f>
        <v>0</v>
      </c>
      <c r="AR471" s="25" t="s">
        <v>414</v>
      </c>
      <c r="AT471" s="25" t="s">
        <v>316</v>
      </c>
      <c r="AU471" s="25" t="s">
        <v>79</v>
      </c>
      <c r="AY471" s="25" t="s">
        <v>314</v>
      </c>
      <c r="BE471" s="217">
        <f>IF(N471="základní",J471,0)</f>
        <v>0</v>
      </c>
      <c r="BF471" s="217">
        <f>IF(N471="snížená",J471,0)</f>
        <v>0</v>
      </c>
      <c r="BG471" s="217">
        <f>IF(N471="zákl. přenesená",J471,0)</f>
        <v>0</v>
      </c>
      <c r="BH471" s="217">
        <f>IF(N471="sníž. přenesená",J471,0)</f>
        <v>0</v>
      </c>
      <c r="BI471" s="217">
        <f>IF(N471="nulová",J471,0)</f>
        <v>0</v>
      </c>
      <c r="BJ471" s="25" t="s">
        <v>77</v>
      </c>
      <c r="BK471" s="217">
        <f>ROUND(I471*H471,2)</f>
        <v>0</v>
      </c>
      <c r="BL471" s="25" t="s">
        <v>414</v>
      </c>
      <c r="BM471" s="25" t="s">
        <v>899</v>
      </c>
    </row>
    <row r="472" spans="2:47" s="1" customFormat="1" ht="40.5">
      <c r="B472" s="42"/>
      <c r="C472" s="64"/>
      <c r="D472" s="218" t="s">
        <v>323</v>
      </c>
      <c r="E472" s="64"/>
      <c r="F472" s="219" t="s">
        <v>900</v>
      </c>
      <c r="G472" s="64"/>
      <c r="H472" s="64"/>
      <c r="I472" s="175"/>
      <c r="J472" s="64"/>
      <c r="K472" s="64"/>
      <c r="L472" s="62"/>
      <c r="M472" s="220"/>
      <c r="N472" s="43"/>
      <c r="O472" s="43"/>
      <c r="P472" s="43"/>
      <c r="Q472" s="43"/>
      <c r="R472" s="43"/>
      <c r="S472" s="43"/>
      <c r="T472" s="79"/>
      <c r="AT472" s="25" t="s">
        <v>323</v>
      </c>
      <c r="AU472" s="25" t="s">
        <v>79</v>
      </c>
    </row>
    <row r="473" spans="2:51" s="12" customFormat="1" ht="13.5">
      <c r="B473" s="221"/>
      <c r="C473" s="222"/>
      <c r="D473" s="218" t="s">
        <v>325</v>
      </c>
      <c r="E473" s="223" t="s">
        <v>21</v>
      </c>
      <c r="F473" s="224" t="s">
        <v>217</v>
      </c>
      <c r="G473" s="222"/>
      <c r="H473" s="225">
        <v>612.941</v>
      </c>
      <c r="I473" s="226"/>
      <c r="J473" s="222"/>
      <c r="K473" s="222"/>
      <c r="L473" s="227"/>
      <c r="M473" s="228"/>
      <c r="N473" s="229"/>
      <c r="O473" s="229"/>
      <c r="P473" s="229"/>
      <c r="Q473" s="229"/>
      <c r="R473" s="229"/>
      <c r="S473" s="229"/>
      <c r="T473" s="230"/>
      <c r="AT473" s="231" t="s">
        <v>325</v>
      </c>
      <c r="AU473" s="231" t="s">
        <v>79</v>
      </c>
      <c r="AV473" s="12" t="s">
        <v>79</v>
      </c>
      <c r="AW473" s="12" t="s">
        <v>34</v>
      </c>
      <c r="AX473" s="12" t="s">
        <v>77</v>
      </c>
      <c r="AY473" s="231" t="s">
        <v>314</v>
      </c>
    </row>
    <row r="474" spans="2:65" s="1" customFormat="1" ht="23.1" customHeight="1">
      <c r="B474" s="42"/>
      <c r="C474" s="243" t="s">
        <v>901</v>
      </c>
      <c r="D474" s="243" t="s">
        <v>427</v>
      </c>
      <c r="E474" s="244" t="s">
        <v>902</v>
      </c>
      <c r="F474" s="245" t="s">
        <v>903</v>
      </c>
      <c r="G474" s="246" t="s">
        <v>349</v>
      </c>
      <c r="H474" s="247">
        <v>704.882</v>
      </c>
      <c r="I474" s="248"/>
      <c r="J474" s="249">
        <f>ROUND(I474*H474,2)</f>
        <v>0</v>
      </c>
      <c r="K474" s="245" t="s">
        <v>21</v>
      </c>
      <c r="L474" s="250"/>
      <c r="M474" s="251" t="s">
        <v>21</v>
      </c>
      <c r="N474" s="252" t="s">
        <v>41</v>
      </c>
      <c r="O474" s="43"/>
      <c r="P474" s="215">
        <f>O474*H474</f>
        <v>0</v>
      </c>
      <c r="Q474" s="215">
        <v>0.0013</v>
      </c>
      <c r="R474" s="215">
        <f>Q474*H474</f>
        <v>0.9163465999999999</v>
      </c>
      <c r="S474" s="215">
        <v>0</v>
      </c>
      <c r="T474" s="216">
        <f>S474*H474</f>
        <v>0</v>
      </c>
      <c r="AR474" s="25" t="s">
        <v>510</v>
      </c>
      <c r="AT474" s="25" t="s">
        <v>427</v>
      </c>
      <c r="AU474" s="25" t="s">
        <v>79</v>
      </c>
      <c r="AY474" s="25" t="s">
        <v>314</v>
      </c>
      <c r="BE474" s="217">
        <f>IF(N474="základní",J474,0)</f>
        <v>0</v>
      </c>
      <c r="BF474" s="217">
        <f>IF(N474="snížená",J474,0)</f>
        <v>0</v>
      </c>
      <c r="BG474" s="217">
        <f>IF(N474="zákl. přenesená",J474,0)</f>
        <v>0</v>
      </c>
      <c r="BH474" s="217">
        <f>IF(N474="sníž. přenesená",J474,0)</f>
        <v>0</v>
      </c>
      <c r="BI474" s="217">
        <f>IF(N474="nulová",J474,0)</f>
        <v>0</v>
      </c>
      <c r="BJ474" s="25" t="s">
        <v>77</v>
      </c>
      <c r="BK474" s="217">
        <f>ROUND(I474*H474,2)</f>
        <v>0</v>
      </c>
      <c r="BL474" s="25" t="s">
        <v>414</v>
      </c>
      <c r="BM474" s="25" t="s">
        <v>904</v>
      </c>
    </row>
    <row r="475" spans="2:47" s="1" customFormat="1" ht="27">
      <c r="B475" s="42"/>
      <c r="C475" s="64"/>
      <c r="D475" s="218" t="s">
        <v>323</v>
      </c>
      <c r="E475" s="64"/>
      <c r="F475" s="219" t="s">
        <v>905</v>
      </c>
      <c r="G475" s="64"/>
      <c r="H475" s="64"/>
      <c r="I475" s="175"/>
      <c r="J475" s="64"/>
      <c r="K475" s="64"/>
      <c r="L475" s="62"/>
      <c r="M475" s="220"/>
      <c r="N475" s="43"/>
      <c r="O475" s="43"/>
      <c r="P475" s="43"/>
      <c r="Q475" s="43"/>
      <c r="R475" s="43"/>
      <c r="S475" s="43"/>
      <c r="T475" s="79"/>
      <c r="AT475" s="25" t="s">
        <v>323</v>
      </c>
      <c r="AU475" s="25" t="s">
        <v>79</v>
      </c>
    </row>
    <row r="476" spans="2:47" s="1" customFormat="1" ht="27">
      <c r="B476" s="42"/>
      <c r="C476" s="64"/>
      <c r="D476" s="218" t="s">
        <v>830</v>
      </c>
      <c r="E476" s="64"/>
      <c r="F476" s="274" t="s">
        <v>906</v>
      </c>
      <c r="G476" s="64"/>
      <c r="H476" s="64"/>
      <c r="I476" s="175"/>
      <c r="J476" s="64"/>
      <c r="K476" s="64"/>
      <c r="L476" s="62"/>
      <c r="M476" s="220"/>
      <c r="N476" s="43"/>
      <c r="O476" s="43"/>
      <c r="P476" s="43"/>
      <c r="Q476" s="43"/>
      <c r="R476" s="43"/>
      <c r="S476" s="43"/>
      <c r="T476" s="79"/>
      <c r="AT476" s="25" t="s">
        <v>830</v>
      </c>
      <c r="AU476" s="25" t="s">
        <v>79</v>
      </c>
    </row>
    <row r="477" spans="2:51" s="12" customFormat="1" ht="13.5">
      <c r="B477" s="221"/>
      <c r="C477" s="222"/>
      <c r="D477" s="218" t="s">
        <v>325</v>
      </c>
      <c r="E477" s="223" t="s">
        <v>21</v>
      </c>
      <c r="F477" s="224" t="s">
        <v>907</v>
      </c>
      <c r="G477" s="222"/>
      <c r="H477" s="225">
        <v>704.882</v>
      </c>
      <c r="I477" s="226"/>
      <c r="J477" s="222"/>
      <c r="K477" s="222"/>
      <c r="L477" s="227"/>
      <c r="M477" s="228"/>
      <c r="N477" s="229"/>
      <c r="O477" s="229"/>
      <c r="P477" s="229"/>
      <c r="Q477" s="229"/>
      <c r="R477" s="229"/>
      <c r="S477" s="229"/>
      <c r="T477" s="230"/>
      <c r="AT477" s="231" t="s">
        <v>325</v>
      </c>
      <c r="AU477" s="231" t="s">
        <v>79</v>
      </c>
      <c r="AV477" s="12" t="s">
        <v>79</v>
      </c>
      <c r="AW477" s="12" t="s">
        <v>34</v>
      </c>
      <c r="AX477" s="12" t="s">
        <v>77</v>
      </c>
      <c r="AY477" s="231" t="s">
        <v>314</v>
      </c>
    </row>
    <row r="478" spans="2:65" s="1" customFormat="1" ht="23.1" customHeight="1">
      <c r="B478" s="42"/>
      <c r="C478" s="206" t="s">
        <v>908</v>
      </c>
      <c r="D478" s="206" t="s">
        <v>316</v>
      </c>
      <c r="E478" s="207" t="s">
        <v>909</v>
      </c>
      <c r="F478" s="208" t="s">
        <v>910</v>
      </c>
      <c r="G478" s="209" t="s">
        <v>394</v>
      </c>
      <c r="H478" s="210">
        <v>3.586</v>
      </c>
      <c r="I478" s="211"/>
      <c r="J478" s="212">
        <f>ROUND(I478*H478,2)</f>
        <v>0</v>
      </c>
      <c r="K478" s="208" t="s">
        <v>320</v>
      </c>
      <c r="L478" s="62"/>
      <c r="M478" s="213" t="s">
        <v>21</v>
      </c>
      <c r="N478" s="214" t="s">
        <v>41</v>
      </c>
      <c r="O478" s="43"/>
      <c r="P478" s="215">
        <f>O478*H478</f>
        <v>0</v>
      </c>
      <c r="Q478" s="215">
        <v>0</v>
      </c>
      <c r="R478" s="215">
        <f>Q478*H478</f>
        <v>0</v>
      </c>
      <c r="S478" s="215">
        <v>0</v>
      </c>
      <c r="T478" s="216">
        <f>S478*H478</f>
        <v>0</v>
      </c>
      <c r="AR478" s="25" t="s">
        <v>414</v>
      </c>
      <c r="AT478" s="25" t="s">
        <v>316</v>
      </c>
      <c r="AU478" s="25" t="s">
        <v>79</v>
      </c>
      <c r="AY478" s="25" t="s">
        <v>314</v>
      </c>
      <c r="BE478" s="217">
        <f>IF(N478="základní",J478,0)</f>
        <v>0</v>
      </c>
      <c r="BF478" s="217">
        <f>IF(N478="snížená",J478,0)</f>
        <v>0</v>
      </c>
      <c r="BG478" s="217">
        <f>IF(N478="zákl. přenesená",J478,0)</f>
        <v>0</v>
      </c>
      <c r="BH478" s="217">
        <f>IF(N478="sníž. přenesená",J478,0)</f>
        <v>0</v>
      </c>
      <c r="BI478" s="217">
        <f>IF(N478="nulová",J478,0)</f>
        <v>0</v>
      </c>
      <c r="BJ478" s="25" t="s">
        <v>77</v>
      </c>
      <c r="BK478" s="217">
        <f>ROUND(I478*H478,2)</f>
        <v>0</v>
      </c>
      <c r="BL478" s="25" t="s">
        <v>414</v>
      </c>
      <c r="BM478" s="25" t="s">
        <v>911</v>
      </c>
    </row>
    <row r="479" spans="2:47" s="1" customFormat="1" ht="40.5">
      <c r="B479" s="42"/>
      <c r="C479" s="64"/>
      <c r="D479" s="218" t="s">
        <v>323</v>
      </c>
      <c r="E479" s="64"/>
      <c r="F479" s="219" t="s">
        <v>912</v>
      </c>
      <c r="G479" s="64"/>
      <c r="H479" s="64"/>
      <c r="I479" s="175"/>
      <c r="J479" s="64"/>
      <c r="K479" s="64"/>
      <c r="L479" s="62"/>
      <c r="M479" s="220"/>
      <c r="N479" s="43"/>
      <c r="O479" s="43"/>
      <c r="P479" s="43"/>
      <c r="Q479" s="43"/>
      <c r="R479" s="43"/>
      <c r="S479" s="43"/>
      <c r="T479" s="79"/>
      <c r="AT479" s="25" t="s">
        <v>323</v>
      </c>
      <c r="AU479" s="25" t="s">
        <v>79</v>
      </c>
    </row>
    <row r="480" spans="2:63" s="11" customFormat="1" ht="29.85" customHeight="1">
      <c r="B480" s="190"/>
      <c r="C480" s="191"/>
      <c r="D480" s="192" t="s">
        <v>69</v>
      </c>
      <c r="E480" s="204" t="s">
        <v>913</v>
      </c>
      <c r="F480" s="204" t="s">
        <v>914</v>
      </c>
      <c r="G480" s="191"/>
      <c r="H480" s="191"/>
      <c r="I480" s="194"/>
      <c r="J480" s="205">
        <f>BK480</f>
        <v>0</v>
      </c>
      <c r="K480" s="191"/>
      <c r="L480" s="196"/>
      <c r="M480" s="197"/>
      <c r="N480" s="198"/>
      <c r="O480" s="198"/>
      <c r="P480" s="199">
        <f>SUM(P481:P515)</f>
        <v>0</v>
      </c>
      <c r="Q480" s="198"/>
      <c r="R480" s="199">
        <f>SUM(R481:R515)</f>
        <v>3.93509637</v>
      </c>
      <c r="S480" s="198"/>
      <c r="T480" s="200">
        <f>SUM(T481:T515)</f>
        <v>0</v>
      </c>
      <c r="AR480" s="201" t="s">
        <v>79</v>
      </c>
      <c r="AT480" s="202" t="s">
        <v>69</v>
      </c>
      <c r="AU480" s="202" t="s">
        <v>77</v>
      </c>
      <c r="AY480" s="201" t="s">
        <v>314</v>
      </c>
      <c r="BK480" s="203">
        <f>SUM(BK481:BK515)</f>
        <v>0</v>
      </c>
    </row>
    <row r="481" spans="2:65" s="1" customFormat="1" ht="23.1" customHeight="1">
      <c r="B481" s="42"/>
      <c r="C481" s="206" t="s">
        <v>915</v>
      </c>
      <c r="D481" s="206" t="s">
        <v>316</v>
      </c>
      <c r="E481" s="207" t="s">
        <v>916</v>
      </c>
      <c r="F481" s="208" t="s">
        <v>917</v>
      </c>
      <c r="G481" s="209" t="s">
        <v>349</v>
      </c>
      <c r="H481" s="210">
        <v>367.78</v>
      </c>
      <c r="I481" s="211"/>
      <c r="J481" s="212">
        <f>ROUND(I481*H481,2)</f>
        <v>0</v>
      </c>
      <c r="K481" s="208" t="s">
        <v>320</v>
      </c>
      <c r="L481" s="62"/>
      <c r="M481" s="213" t="s">
        <v>21</v>
      </c>
      <c r="N481" s="214" t="s">
        <v>41</v>
      </c>
      <c r="O481" s="43"/>
      <c r="P481" s="215">
        <f>O481*H481</f>
        <v>0</v>
      </c>
      <c r="Q481" s="215">
        <v>0</v>
      </c>
      <c r="R481" s="215">
        <f>Q481*H481</f>
        <v>0</v>
      </c>
      <c r="S481" s="215">
        <v>0</v>
      </c>
      <c r="T481" s="216">
        <f>S481*H481</f>
        <v>0</v>
      </c>
      <c r="AR481" s="25" t="s">
        <v>414</v>
      </c>
      <c r="AT481" s="25" t="s">
        <v>316</v>
      </c>
      <c r="AU481" s="25" t="s">
        <v>79</v>
      </c>
      <c r="AY481" s="25" t="s">
        <v>314</v>
      </c>
      <c r="BE481" s="217">
        <f>IF(N481="základní",J481,0)</f>
        <v>0</v>
      </c>
      <c r="BF481" s="217">
        <f>IF(N481="snížená",J481,0)</f>
        <v>0</v>
      </c>
      <c r="BG481" s="217">
        <f>IF(N481="zákl. přenesená",J481,0)</f>
        <v>0</v>
      </c>
      <c r="BH481" s="217">
        <f>IF(N481="sníž. přenesená",J481,0)</f>
        <v>0</v>
      </c>
      <c r="BI481" s="217">
        <f>IF(N481="nulová",J481,0)</f>
        <v>0</v>
      </c>
      <c r="BJ481" s="25" t="s">
        <v>77</v>
      </c>
      <c r="BK481" s="217">
        <f>ROUND(I481*H481,2)</f>
        <v>0</v>
      </c>
      <c r="BL481" s="25" t="s">
        <v>414</v>
      </c>
      <c r="BM481" s="25" t="s">
        <v>918</v>
      </c>
    </row>
    <row r="482" spans="2:47" s="1" customFormat="1" ht="27">
      <c r="B482" s="42"/>
      <c r="C482" s="64"/>
      <c r="D482" s="218" t="s">
        <v>323</v>
      </c>
      <c r="E482" s="64"/>
      <c r="F482" s="219" t="s">
        <v>919</v>
      </c>
      <c r="G482" s="64"/>
      <c r="H482" s="64"/>
      <c r="I482" s="175"/>
      <c r="J482" s="64"/>
      <c r="K482" s="64"/>
      <c r="L482" s="62"/>
      <c r="M482" s="220"/>
      <c r="N482" s="43"/>
      <c r="O482" s="43"/>
      <c r="P482" s="43"/>
      <c r="Q482" s="43"/>
      <c r="R482" s="43"/>
      <c r="S482" s="43"/>
      <c r="T482" s="79"/>
      <c r="AT482" s="25" t="s">
        <v>323</v>
      </c>
      <c r="AU482" s="25" t="s">
        <v>79</v>
      </c>
    </row>
    <row r="483" spans="2:51" s="12" customFormat="1" ht="13.5">
      <c r="B483" s="221"/>
      <c r="C483" s="222"/>
      <c r="D483" s="218" t="s">
        <v>325</v>
      </c>
      <c r="E483" s="223" t="s">
        <v>177</v>
      </c>
      <c r="F483" s="224" t="s">
        <v>178</v>
      </c>
      <c r="G483" s="222"/>
      <c r="H483" s="225">
        <v>367.78</v>
      </c>
      <c r="I483" s="226"/>
      <c r="J483" s="222"/>
      <c r="K483" s="222"/>
      <c r="L483" s="227"/>
      <c r="M483" s="228"/>
      <c r="N483" s="229"/>
      <c r="O483" s="229"/>
      <c r="P483" s="229"/>
      <c r="Q483" s="229"/>
      <c r="R483" s="229"/>
      <c r="S483" s="229"/>
      <c r="T483" s="230"/>
      <c r="AT483" s="231" t="s">
        <v>325</v>
      </c>
      <c r="AU483" s="231" t="s">
        <v>79</v>
      </c>
      <c r="AV483" s="12" t="s">
        <v>79</v>
      </c>
      <c r="AW483" s="12" t="s">
        <v>34</v>
      </c>
      <c r="AX483" s="12" t="s">
        <v>77</v>
      </c>
      <c r="AY483" s="231" t="s">
        <v>314</v>
      </c>
    </row>
    <row r="484" spans="2:65" s="1" customFormat="1" ht="14.45" customHeight="1">
      <c r="B484" s="42"/>
      <c r="C484" s="243" t="s">
        <v>920</v>
      </c>
      <c r="D484" s="243" t="s">
        <v>427</v>
      </c>
      <c r="E484" s="244" t="s">
        <v>921</v>
      </c>
      <c r="F484" s="245" t="s">
        <v>922</v>
      </c>
      <c r="G484" s="246" t="s">
        <v>394</v>
      </c>
      <c r="H484" s="247">
        <v>0.11</v>
      </c>
      <c r="I484" s="248"/>
      <c r="J484" s="249">
        <f>ROUND(I484*H484,2)</f>
        <v>0</v>
      </c>
      <c r="K484" s="245" t="s">
        <v>320</v>
      </c>
      <c r="L484" s="250"/>
      <c r="M484" s="251" t="s">
        <v>21</v>
      </c>
      <c r="N484" s="252" t="s">
        <v>41</v>
      </c>
      <c r="O484" s="43"/>
      <c r="P484" s="215">
        <f>O484*H484</f>
        <v>0</v>
      </c>
      <c r="Q484" s="215">
        <v>1</v>
      </c>
      <c r="R484" s="215">
        <f>Q484*H484</f>
        <v>0.11</v>
      </c>
      <c r="S484" s="215">
        <v>0</v>
      </c>
      <c r="T484" s="216">
        <f>S484*H484</f>
        <v>0</v>
      </c>
      <c r="AR484" s="25" t="s">
        <v>510</v>
      </c>
      <c r="AT484" s="25" t="s">
        <v>427</v>
      </c>
      <c r="AU484" s="25" t="s">
        <v>79</v>
      </c>
      <c r="AY484" s="25" t="s">
        <v>314</v>
      </c>
      <c r="BE484" s="217">
        <f>IF(N484="základní",J484,0)</f>
        <v>0</v>
      </c>
      <c r="BF484" s="217">
        <f>IF(N484="snížená",J484,0)</f>
        <v>0</v>
      </c>
      <c r="BG484" s="217">
        <f>IF(N484="zákl. přenesená",J484,0)</f>
        <v>0</v>
      </c>
      <c r="BH484" s="217">
        <f>IF(N484="sníž. přenesená",J484,0)</f>
        <v>0</v>
      </c>
      <c r="BI484" s="217">
        <f>IF(N484="nulová",J484,0)</f>
        <v>0</v>
      </c>
      <c r="BJ484" s="25" t="s">
        <v>77</v>
      </c>
      <c r="BK484" s="217">
        <f>ROUND(I484*H484,2)</f>
        <v>0</v>
      </c>
      <c r="BL484" s="25" t="s">
        <v>414</v>
      </c>
      <c r="BM484" s="25" t="s">
        <v>923</v>
      </c>
    </row>
    <row r="485" spans="2:47" s="1" customFormat="1" ht="13.5">
      <c r="B485" s="42"/>
      <c r="C485" s="64"/>
      <c r="D485" s="218" t="s">
        <v>323</v>
      </c>
      <c r="E485" s="64"/>
      <c r="F485" s="219" t="s">
        <v>924</v>
      </c>
      <c r="G485" s="64"/>
      <c r="H485" s="64"/>
      <c r="I485" s="175"/>
      <c r="J485" s="64"/>
      <c r="K485" s="64"/>
      <c r="L485" s="62"/>
      <c r="M485" s="220"/>
      <c r="N485" s="43"/>
      <c r="O485" s="43"/>
      <c r="P485" s="43"/>
      <c r="Q485" s="43"/>
      <c r="R485" s="43"/>
      <c r="S485" s="43"/>
      <c r="T485" s="79"/>
      <c r="AT485" s="25" t="s">
        <v>323</v>
      </c>
      <c r="AU485" s="25" t="s">
        <v>79</v>
      </c>
    </row>
    <row r="486" spans="2:51" s="12" customFormat="1" ht="13.5">
      <c r="B486" s="221"/>
      <c r="C486" s="222"/>
      <c r="D486" s="218" t="s">
        <v>325</v>
      </c>
      <c r="E486" s="223" t="s">
        <v>21</v>
      </c>
      <c r="F486" s="224" t="s">
        <v>925</v>
      </c>
      <c r="G486" s="222"/>
      <c r="H486" s="225">
        <v>0.11</v>
      </c>
      <c r="I486" s="226"/>
      <c r="J486" s="222"/>
      <c r="K486" s="222"/>
      <c r="L486" s="227"/>
      <c r="M486" s="228"/>
      <c r="N486" s="229"/>
      <c r="O486" s="229"/>
      <c r="P486" s="229"/>
      <c r="Q486" s="229"/>
      <c r="R486" s="229"/>
      <c r="S486" s="229"/>
      <c r="T486" s="230"/>
      <c r="AT486" s="231" t="s">
        <v>325</v>
      </c>
      <c r="AU486" s="231" t="s">
        <v>79</v>
      </c>
      <c r="AV486" s="12" t="s">
        <v>79</v>
      </c>
      <c r="AW486" s="12" t="s">
        <v>34</v>
      </c>
      <c r="AX486" s="12" t="s">
        <v>77</v>
      </c>
      <c r="AY486" s="231" t="s">
        <v>314</v>
      </c>
    </row>
    <row r="487" spans="2:65" s="1" customFormat="1" ht="23.1" customHeight="1">
      <c r="B487" s="42"/>
      <c r="C487" s="206" t="s">
        <v>926</v>
      </c>
      <c r="D487" s="206" t="s">
        <v>316</v>
      </c>
      <c r="E487" s="207" t="s">
        <v>927</v>
      </c>
      <c r="F487" s="208" t="s">
        <v>928</v>
      </c>
      <c r="G487" s="209" t="s">
        <v>349</v>
      </c>
      <c r="H487" s="210">
        <v>367.78</v>
      </c>
      <c r="I487" s="211"/>
      <c r="J487" s="212">
        <f>ROUND(I487*H487,2)</f>
        <v>0</v>
      </c>
      <c r="K487" s="208" t="s">
        <v>320</v>
      </c>
      <c r="L487" s="62"/>
      <c r="M487" s="213" t="s">
        <v>21</v>
      </c>
      <c r="N487" s="214" t="s">
        <v>41</v>
      </c>
      <c r="O487" s="43"/>
      <c r="P487" s="215">
        <f>O487*H487</f>
        <v>0</v>
      </c>
      <c r="Q487" s="215">
        <v>0.00088</v>
      </c>
      <c r="R487" s="215">
        <f>Q487*H487</f>
        <v>0.3236464</v>
      </c>
      <c r="S487" s="215">
        <v>0</v>
      </c>
      <c r="T487" s="216">
        <f>S487*H487</f>
        <v>0</v>
      </c>
      <c r="AR487" s="25" t="s">
        <v>414</v>
      </c>
      <c r="AT487" s="25" t="s">
        <v>316</v>
      </c>
      <c r="AU487" s="25" t="s">
        <v>79</v>
      </c>
      <c r="AY487" s="25" t="s">
        <v>314</v>
      </c>
      <c r="BE487" s="217">
        <f>IF(N487="základní",J487,0)</f>
        <v>0</v>
      </c>
      <c r="BF487" s="217">
        <f>IF(N487="snížená",J487,0)</f>
        <v>0</v>
      </c>
      <c r="BG487" s="217">
        <f>IF(N487="zákl. přenesená",J487,0)</f>
        <v>0</v>
      </c>
      <c r="BH487" s="217">
        <f>IF(N487="sníž. přenesená",J487,0)</f>
        <v>0</v>
      </c>
      <c r="BI487" s="217">
        <f>IF(N487="nulová",J487,0)</f>
        <v>0</v>
      </c>
      <c r="BJ487" s="25" t="s">
        <v>77</v>
      </c>
      <c r="BK487" s="217">
        <f>ROUND(I487*H487,2)</f>
        <v>0</v>
      </c>
      <c r="BL487" s="25" t="s">
        <v>414</v>
      </c>
      <c r="BM487" s="25" t="s">
        <v>929</v>
      </c>
    </row>
    <row r="488" spans="2:47" s="1" customFormat="1" ht="27">
      <c r="B488" s="42"/>
      <c r="C488" s="64"/>
      <c r="D488" s="218" t="s">
        <v>323</v>
      </c>
      <c r="E488" s="64"/>
      <c r="F488" s="219" t="s">
        <v>930</v>
      </c>
      <c r="G488" s="64"/>
      <c r="H488" s="64"/>
      <c r="I488" s="175"/>
      <c r="J488" s="64"/>
      <c r="K488" s="64"/>
      <c r="L488" s="62"/>
      <c r="M488" s="220"/>
      <c r="N488" s="43"/>
      <c r="O488" s="43"/>
      <c r="P488" s="43"/>
      <c r="Q488" s="43"/>
      <c r="R488" s="43"/>
      <c r="S488" s="43"/>
      <c r="T488" s="79"/>
      <c r="AT488" s="25" t="s">
        <v>323</v>
      </c>
      <c r="AU488" s="25" t="s">
        <v>79</v>
      </c>
    </row>
    <row r="489" spans="2:51" s="12" customFormat="1" ht="13.5">
      <c r="B489" s="221"/>
      <c r="C489" s="222"/>
      <c r="D489" s="218" t="s">
        <v>325</v>
      </c>
      <c r="E489" s="223" t="s">
        <v>21</v>
      </c>
      <c r="F489" s="224" t="s">
        <v>177</v>
      </c>
      <c r="G489" s="222"/>
      <c r="H489" s="225">
        <v>367.78</v>
      </c>
      <c r="I489" s="226"/>
      <c r="J489" s="222"/>
      <c r="K489" s="222"/>
      <c r="L489" s="227"/>
      <c r="M489" s="228"/>
      <c r="N489" s="229"/>
      <c r="O489" s="229"/>
      <c r="P489" s="229"/>
      <c r="Q489" s="229"/>
      <c r="R489" s="229"/>
      <c r="S489" s="229"/>
      <c r="T489" s="230"/>
      <c r="AT489" s="231" t="s">
        <v>325</v>
      </c>
      <c r="AU489" s="231" t="s">
        <v>79</v>
      </c>
      <c r="AV489" s="12" t="s">
        <v>79</v>
      </c>
      <c r="AW489" s="12" t="s">
        <v>34</v>
      </c>
      <c r="AX489" s="12" t="s">
        <v>77</v>
      </c>
      <c r="AY489" s="231" t="s">
        <v>314</v>
      </c>
    </row>
    <row r="490" spans="2:65" s="1" customFormat="1" ht="14.45" customHeight="1">
      <c r="B490" s="42"/>
      <c r="C490" s="243" t="s">
        <v>931</v>
      </c>
      <c r="D490" s="243" t="s">
        <v>427</v>
      </c>
      <c r="E490" s="244" t="s">
        <v>932</v>
      </c>
      <c r="F490" s="245" t="s">
        <v>933</v>
      </c>
      <c r="G490" s="246" t="s">
        <v>349</v>
      </c>
      <c r="H490" s="247">
        <v>422.947</v>
      </c>
      <c r="I490" s="248"/>
      <c r="J490" s="249">
        <f>ROUND(I490*H490,2)</f>
        <v>0</v>
      </c>
      <c r="K490" s="245" t="s">
        <v>320</v>
      </c>
      <c r="L490" s="250"/>
      <c r="M490" s="251" t="s">
        <v>21</v>
      </c>
      <c r="N490" s="252" t="s">
        <v>41</v>
      </c>
      <c r="O490" s="43"/>
      <c r="P490" s="215">
        <f>O490*H490</f>
        <v>0</v>
      </c>
      <c r="Q490" s="215">
        <v>0.0041</v>
      </c>
      <c r="R490" s="215">
        <f>Q490*H490</f>
        <v>1.7340827</v>
      </c>
      <c r="S490" s="215">
        <v>0</v>
      </c>
      <c r="T490" s="216">
        <f>S490*H490</f>
        <v>0</v>
      </c>
      <c r="AR490" s="25" t="s">
        <v>510</v>
      </c>
      <c r="AT490" s="25" t="s">
        <v>427</v>
      </c>
      <c r="AU490" s="25" t="s">
        <v>79</v>
      </c>
      <c r="AY490" s="25" t="s">
        <v>314</v>
      </c>
      <c r="BE490" s="217">
        <f>IF(N490="základní",J490,0)</f>
        <v>0</v>
      </c>
      <c r="BF490" s="217">
        <f>IF(N490="snížená",J490,0)</f>
        <v>0</v>
      </c>
      <c r="BG490" s="217">
        <f>IF(N490="zákl. přenesená",J490,0)</f>
        <v>0</v>
      </c>
      <c r="BH490" s="217">
        <f>IF(N490="sníž. přenesená",J490,0)</f>
        <v>0</v>
      </c>
      <c r="BI490" s="217">
        <f>IF(N490="nulová",J490,0)</f>
        <v>0</v>
      </c>
      <c r="BJ490" s="25" t="s">
        <v>77</v>
      </c>
      <c r="BK490" s="217">
        <f>ROUND(I490*H490,2)</f>
        <v>0</v>
      </c>
      <c r="BL490" s="25" t="s">
        <v>414</v>
      </c>
      <c r="BM490" s="25" t="s">
        <v>934</v>
      </c>
    </row>
    <row r="491" spans="2:47" s="1" customFormat="1" ht="13.5">
      <c r="B491" s="42"/>
      <c r="C491" s="64"/>
      <c r="D491" s="218" t="s">
        <v>323</v>
      </c>
      <c r="E491" s="64"/>
      <c r="F491" s="219" t="s">
        <v>935</v>
      </c>
      <c r="G491" s="64"/>
      <c r="H491" s="64"/>
      <c r="I491" s="175"/>
      <c r="J491" s="64"/>
      <c r="K491" s="64"/>
      <c r="L491" s="62"/>
      <c r="M491" s="220"/>
      <c r="N491" s="43"/>
      <c r="O491" s="43"/>
      <c r="P491" s="43"/>
      <c r="Q491" s="43"/>
      <c r="R491" s="43"/>
      <c r="S491" s="43"/>
      <c r="T491" s="79"/>
      <c r="AT491" s="25" t="s">
        <v>323</v>
      </c>
      <c r="AU491" s="25" t="s">
        <v>79</v>
      </c>
    </row>
    <row r="492" spans="2:51" s="12" customFormat="1" ht="13.5">
      <c r="B492" s="221"/>
      <c r="C492" s="222"/>
      <c r="D492" s="218" t="s">
        <v>325</v>
      </c>
      <c r="E492" s="223" t="s">
        <v>21</v>
      </c>
      <c r="F492" s="224" t="s">
        <v>936</v>
      </c>
      <c r="G492" s="222"/>
      <c r="H492" s="225">
        <v>422.947</v>
      </c>
      <c r="I492" s="226"/>
      <c r="J492" s="222"/>
      <c r="K492" s="222"/>
      <c r="L492" s="227"/>
      <c r="M492" s="228"/>
      <c r="N492" s="229"/>
      <c r="O492" s="229"/>
      <c r="P492" s="229"/>
      <c r="Q492" s="229"/>
      <c r="R492" s="229"/>
      <c r="S492" s="229"/>
      <c r="T492" s="230"/>
      <c r="AT492" s="231" t="s">
        <v>325</v>
      </c>
      <c r="AU492" s="231" t="s">
        <v>79</v>
      </c>
      <c r="AV492" s="12" t="s">
        <v>79</v>
      </c>
      <c r="AW492" s="12" t="s">
        <v>34</v>
      </c>
      <c r="AX492" s="12" t="s">
        <v>77</v>
      </c>
      <c r="AY492" s="231" t="s">
        <v>314</v>
      </c>
    </row>
    <row r="493" spans="2:65" s="1" customFormat="1" ht="23.1" customHeight="1">
      <c r="B493" s="42"/>
      <c r="C493" s="206" t="s">
        <v>937</v>
      </c>
      <c r="D493" s="206" t="s">
        <v>316</v>
      </c>
      <c r="E493" s="207" t="s">
        <v>938</v>
      </c>
      <c r="F493" s="208" t="s">
        <v>939</v>
      </c>
      <c r="G493" s="209" t="s">
        <v>349</v>
      </c>
      <c r="H493" s="210">
        <v>414.553</v>
      </c>
      <c r="I493" s="211"/>
      <c r="J493" s="212">
        <f>ROUND(I493*H493,2)</f>
        <v>0</v>
      </c>
      <c r="K493" s="208" t="s">
        <v>320</v>
      </c>
      <c r="L493" s="62"/>
      <c r="M493" s="213" t="s">
        <v>21</v>
      </c>
      <c r="N493" s="214" t="s">
        <v>41</v>
      </c>
      <c r="O493" s="43"/>
      <c r="P493" s="215">
        <f>O493*H493</f>
        <v>0</v>
      </c>
      <c r="Q493" s="215">
        <v>0.00019</v>
      </c>
      <c r="R493" s="215">
        <f>Q493*H493</f>
        <v>0.07876507</v>
      </c>
      <c r="S493" s="215">
        <v>0</v>
      </c>
      <c r="T493" s="216">
        <f>S493*H493</f>
        <v>0</v>
      </c>
      <c r="AR493" s="25" t="s">
        <v>414</v>
      </c>
      <c r="AT493" s="25" t="s">
        <v>316</v>
      </c>
      <c r="AU493" s="25" t="s">
        <v>79</v>
      </c>
      <c r="AY493" s="25" t="s">
        <v>314</v>
      </c>
      <c r="BE493" s="217">
        <f>IF(N493="základní",J493,0)</f>
        <v>0</v>
      </c>
      <c r="BF493" s="217">
        <f>IF(N493="snížená",J493,0)</f>
        <v>0</v>
      </c>
      <c r="BG493" s="217">
        <f>IF(N493="zákl. přenesená",J493,0)</f>
        <v>0</v>
      </c>
      <c r="BH493" s="217">
        <f>IF(N493="sníž. přenesená",J493,0)</f>
        <v>0</v>
      </c>
      <c r="BI493" s="217">
        <f>IF(N493="nulová",J493,0)</f>
        <v>0</v>
      </c>
      <c r="BJ493" s="25" t="s">
        <v>77</v>
      </c>
      <c r="BK493" s="217">
        <f>ROUND(I493*H493,2)</f>
        <v>0</v>
      </c>
      <c r="BL493" s="25" t="s">
        <v>414</v>
      </c>
      <c r="BM493" s="25" t="s">
        <v>940</v>
      </c>
    </row>
    <row r="494" spans="2:47" s="1" customFormat="1" ht="27">
      <c r="B494" s="42"/>
      <c r="C494" s="64"/>
      <c r="D494" s="218" t="s">
        <v>323</v>
      </c>
      <c r="E494" s="64"/>
      <c r="F494" s="219" t="s">
        <v>941</v>
      </c>
      <c r="G494" s="64"/>
      <c r="H494" s="64"/>
      <c r="I494" s="175"/>
      <c r="J494" s="64"/>
      <c r="K494" s="64"/>
      <c r="L494" s="62"/>
      <c r="M494" s="220"/>
      <c r="N494" s="43"/>
      <c r="O494" s="43"/>
      <c r="P494" s="43"/>
      <c r="Q494" s="43"/>
      <c r="R494" s="43"/>
      <c r="S494" s="43"/>
      <c r="T494" s="79"/>
      <c r="AT494" s="25" t="s">
        <v>323</v>
      </c>
      <c r="AU494" s="25" t="s">
        <v>79</v>
      </c>
    </row>
    <row r="495" spans="2:51" s="12" customFormat="1" ht="13.5">
      <c r="B495" s="221"/>
      <c r="C495" s="222"/>
      <c r="D495" s="218" t="s">
        <v>325</v>
      </c>
      <c r="E495" s="223" t="s">
        <v>21</v>
      </c>
      <c r="F495" s="224" t="s">
        <v>179</v>
      </c>
      <c r="G495" s="222"/>
      <c r="H495" s="225">
        <v>414.553</v>
      </c>
      <c r="I495" s="226"/>
      <c r="J495" s="222"/>
      <c r="K495" s="222"/>
      <c r="L495" s="227"/>
      <c r="M495" s="228"/>
      <c r="N495" s="229"/>
      <c r="O495" s="229"/>
      <c r="P495" s="229"/>
      <c r="Q495" s="229"/>
      <c r="R495" s="229"/>
      <c r="S495" s="229"/>
      <c r="T495" s="230"/>
      <c r="AT495" s="231" t="s">
        <v>325</v>
      </c>
      <c r="AU495" s="231" t="s">
        <v>79</v>
      </c>
      <c r="AV495" s="12" t="s">
        <v>79</v>
      </c>
      <c r="AW495" s="12" t="s">
        <v>34</v>
      </c>
      <c r="AX495" s="12" t="s">
        <v>77</v>
      </c>
      <c r="AY495" s="231" t="s">
        <v>314</v>
      </c>
    </row>
    <row r="496" spans="2:65" s="1" customFormat="1" ht="34.5" customHeight="1">
      <c r="B496" s="42"/>
      <c r="C496" s="243" t="s">
        <v>942</v>
      </c>
      <c r="D496" s="243" t="s">
        <v>427</v>
      </c>
      <c r="E496" s="244" t="s">
        <v>943</v>
      </c>
      <c r="F496" s="245" t="s">
        <v>944</v>
      </c>
      <c r="G496" s="246" t="s">
        <v>349</v>
      </c>
      <c r="H496" s="247">
        <v>476.736</v>
      </c>
      <c r="I496" s="248"/>
      <c r="J496" s="249">
        <f>ROUND(I496*H496,2)</f>
        <v>0</v>
      </c>
      <c r="K496" s="245" t="s">
        <v>21</v>
      </c>
      <c r="L496" s="250"/>
      <c r="M496" s="251" t="s">
        <v>21</v>
      </c>
      <c r="N496" s="252" t="s">
        <v>41</v>
      </c>
      <c r="O496" s="43"/>
      <c r="P496" s="215">
        <f>O496*H496</f>
        <v>0</v>
      </c>
      <c r="Q496" s="215">
        <v>0.0027</v>
      </c>
      <c r="R496" s="215">
        <f>Q496*H496</f>
        <v>1.2871872</v>
      </c>
      <c r="S496" s="215">
        <v>0</v>
      </c>
      <c r="T496" s="216">
        <f>S496*H496</f>
        <v>0</v>
      </c>
      <c r="AR496" s="25" t="s">
        <v>510</v>
      </c>
      <c r="AT496" s="25" t="s">
        <v>427</v>
      </c>
      <c r="AU496" s="25" t="s">
        <v>79</v>
      </c>
      <c r="AY496" s="25" t="s">
        <v>314</v>
      </c>
      <c r="BE496" s="217">
        <f>IF(N496="základní",J496,0)</f>
        <v>0</v>
      </c>
      <c r="BF496" s="217">
        <f>IF(N496="snížená",J496,0)</f>
        <v>0</v>
      </c>
      <c r="BG496" s="217">
        <f>IF(N496="zákl. přenesená",J496,0)</f>
        <v>0</v>
      </c>
      <c r="BH496" s="217">
        <f>IF(N496="sníž. přenesená",J496,0)</f>
        <v>0</v>
      </c>
      <c r="BI496" s="217">
        <f>IF(N496="nulová",J496,0)</f>
        <v>0</v>
      </c>
      <c r="BJ496" s="25" t="s">
        <v>77</v>
      </c>
      <c r="BK496" s="217">
        <f>ROUND(I496*H496,2)</f>
        <v>0</v>
      </c>
      <c r="BL496" s="25" t="s">
        <v>414</v>
      </c>
      <c r="BM496" s="25" t="s">
        <v>945</v>
      </c>
    </row>
    <row r="497" spans="2:47" s="1" customFormat="1" ht="27">
      <c r="B497" s="42"/>
      <c r="C497" s="64"/>
      <c r="D497" s="218" t="s">
        <v>323</v>
      </c>
      <c r="E497" s="64"/>
      <c r="F497" s="219" t="s">
        <v>944</v>
      </c>
      <c r="G497" s="64"/>
      <c r="H497" s="64"/>
      <c r="I497" s="175"/>
      <c r="J497" s="64"/>
      <c r="K497" s="64"/>
      <c r="L497" s="62"/>
      <c r="M497" s="220"/>
      <c r="N497" s="43"/>
      <c r="O497" s="43"/>
      <c r="P497" s="43"/>
      <c r="Q497" s="43"/>
      <c r="R497" s="43"/>
      <c r="S497" s="43"/>
      <c r="T497" s="79"/>
      <c r="AT497" s="25" t="s">
        <v>323</v>
      </c>
      <c r="AU497" s="25" t="s">
        <v>79</v>
      </c>
    </row>
    <row r="498" spans="2:51" s="12" customFormat="1" ht="13.5">
      <c r="B498" s="221"/>
      <c r="C498" s="222"/>
      <c r="D498" s="218" t="s">
        <v>325</v>
      </c>
      <c r="E498" s="223" t="s">
        <v>21</v>
      </c>
      <c r="F498" s="224" t="s">
        <v>946</v>
      </c>
      <c r="G498" s="222"/>
      <c r="H498" s="225">
        <v>476.736</v>
      </c>
      <c r="I498" s="226"/>
      <c r="J498" s="222"/>
      <c r="K498" s="222"/>
      <c r="L498" s="227"/>
      <c r="M498" s="228"/>
      <c r="N498" s="229"/>
      <c r="O498" s="229"/>
      <c r="P498" s="229"/>
      <c r="Q498" s="229"/>
      <c r="R498" s="229"/>
      <c r="S498" s="229"/>
      <c r="T498" s="230"/>
      <c r="AT498" s="231" t="s">
        <v>325</v>
      </c>
      <c r="AU498" s="231" t="s">
        <v>79</v>
      </c>
      <c r="AV498" s="12" t="s">
        <v>79</v>
      </c>
      <c r="AW498" s="12" t="s">
        <v>34</v>
      </c>
      <c r="AX498" s="12" t="s">
        <v>77</v>
      </c>
      <c r="AY498" s="231" t="s">
        <v>314</v>
      </c>
    </row>
    <row r="499" spans="2:65" s="1" customFormat="1" ht="23.1" customHeight="1">
      <c r="B499" s="42"/>
      <c r="C499" s="206" t="s">
        <v>947</v>
      </c>
      <c r="D499" s="206" t="s">
        <v>316</v>
      </c>
      <c r="E499" s="207" t="s">
        <v>948</v>
      </c>
      <c r="F499" s="208" t="s">
        <v>949</v>
      </c>
      <c r="G499" s="209" t="s">
        <v>490</v>
      </c>
      <c r="H499" s="210">
        <v>51.97</v>
      </c>
      <c r="I499" s="211"/>
      <c r="J499" s="212">
        <f>ROUND(I499*H499,2)</f>
        <v>0</v>
      </c>
      <c r="K499" s="208" t="s">
        <v>320</v>
      </c>
      <c r="L499" s="62"/>
      <c r="M499" s="213" t="s">
        <v>21</v>
      </c>
      <c r="N499" s="214" t="s">
        <v>41</v>
      </c>
      <c r="O499" s="43"/>
      <c r="P499" s="215">
        <f>O499*H499</f>
        <v>0</v>
      </c>
      <c r="Q499" s="215">
        <v>0.00111</v>
      </c>
      <c r="R499" s="215">
        <f>Q499*H499</f>
        <v>0.0576867</v>
      </c>
      <c r="S499" s="215">
        <v>0</v>
      </c>
      <c r="T499" s="216">
        <f>S499*H499</f>
        <v>0</v>
      </c>
      <c r="AR499" s="25" t="s">
        <v>414</v>
      </c>
      <c r="AT499" s="25" t="s">
        <v>316</v>
      </c>
      <c r="AU499" s="25" t="s">
        <v>79</v>
      </c>
      <c r="AY499" s="25" t="s">
        <v>314</v>
      </c>
      <c r="BE499" s="217">
        <f>IF(N499="základní",J499,0)</f>
        <v>0</v>
      </c>
      <c r="BF499" s="217">
        <f>IF(N499="snížená",J499,0)</f>
        <v>0</v>
      </c>
      <c r="BG499" s="217">
        <f>IF(N499="zákl. přenesená",J499,0)</f>
        <v>0</v>
      </c>
      <c r="BH499" s="217">
        <f>IF(N499="sníž. přenesená",J499,0)</f>
        <v>0</v>
      </c>
      <c r="BI499" s="217">
        <f>IF(N499="nulová",J499,0)</f>
        <v>0</v>
      </c>
      <c r="BJ499" s="25" t="s">
        <v>77</v>
      </c>
      <c r="BK499" s="217">
        <f>ROUND(I499*H499,2)</f>
        <v>0</v>
      </c>
      <c r="BL499" s="25" t="s">
        <v>414</v>
      </c>
      <c r="BM499" s="25" t="s">
        <v>950</v>
      </c>
    </row>
    <row r="500" spans="2:47" s="1" customFormat="1" ht="27">
      <c r="B500" s="42"/>
      <c r="C500" s="64"/>
      <c r="D500" s="218" t="s">
        <v>323</v>
      </c>
      <c r="E500" s="64"/>
      <c r="F500" s="219" t="s">
        <v>951</v>
      </c>
      <c r="G500" s="64"/>
      <c r="H500" s="64"/>
      <c r="I500" s="175"/>
      <c r="J500" s="64"/>
      <c r="K500" s="64"/>
      <c r="L500" s="62"/>
      <c r="M500" s="220"/>
      <c r="N500" s="43"/>
      <c r="O500" s="43"/>
      <c r="P500" s="43"/>
      <c r="Q500" s="43"/>
      <c r="R500" s="43"/>
      <c r="S500" s="43"/>
      <c r="T500" s="79"/>
      <c r="AT500" s="25" t="s">
        <v>323</v>
      </c>
      <c r="AU500" s="25" t="s">
        <v>79</v>
      </c>
    </row>
    <row r="501" spans="2:51" s="12" customFormat="1" ht="13.5">
      <c r="B501" s="221"/>
      <c r="C501" s="222"/>
      <c r="D501" s="218" t="s">
        <v>325</v>
      </c>
      <c r="E501" s="223" t="s">
        <v>21</v>
      </c>
      <c r="F501" s="224" t="s">
        <v>952</v>
      </c>
      <c r="G501" s="222"/>
      <c r="H501" s="225">
        <v>51.97</v>
      </c>
      <c r="I501" s="226"/>
      <c r="J501" s="222"/>
      <c r="K501" s="222"/>
      <c r="L501" s="227"/>
      <c r="M501" s="228"/>
      <c r="N501" s="229"/>
      <c r="O501" s="229"/>
      <c r="P501" s="229"/>
      <c r="Q501" s="229"/>
      <c r="R501" s="229"/>
      <c r="S501" s="229"/>
      <c r="T501" s="230"/>
      <c r="AT501" s="231" t="s">
        <v>325</v>
      </c>
      <c r="AU501" s="231" t="s">
        <v>79</v>
      </c>
      <c r="AV501" s="12" t="s">
        <v>79</v>
      </c>
      <c r="AW501" s="12" t="s">
        <v>34</v>
      </c>
      <c r="AX501" s="12" t="s">
        <v>77</v>
      </c>
      <c r="AY501" s="231" t="s">
        <v>314</v>
      </c>
    </row>
    <row r="502" spans="2:65" s="1" customFormat="1" ht="23.1" customHeight="1">
      <c r="B502" s="42"/>
      <c r="C502" s="206" t="s">
        <v>953</v>
      </c>
      <c r="D502" s="206" t="s">
        <v>316</v>
      </c>
      <c r="E502" s="207" t="s">
        <v>954</v>
      </c>
      <c r="F502" s="208" t="s">
        <v>955</v>
      </c>
      <c r="G502" s="209" t="s">
        <v>490</v>
      </c>
      <c r="H502" s="210">
        <v>51.97</v>
      </c>
      <c r="I502" s="211"/>
      <c r="J502" s="212">
        <f>ROUND(I502*H502,2)</f>
        <v>0</v>
      </c>
      <c r="K502" s="208" t="s">
        <v>320</v>
      </c>
      <c r="L502" s="62"/>
      <c r="M502" s="213" t="s">
        <v>21</v>
      </c>
      <c r="N502" s="214" t="s">
        <v>41</v>
      </c>
      <c r="O502" s="43"/>
      <c r="P502" s="215">
        <f>O502*H502</f>
        <v>0</v>
      </c>
      <c r="Q502" s="215">
        <v>0.00111</v>
      </c>
      <c r="R502" s="215">
        <f>Q502*H502</f>
        <v>0.0576867</v>
      </c>
      <c r="S502" s="215">
        <v>0</v>
      </c>
      <c r="T502" s="216">
        <f>S502*H502</f>
        <v>0</v>
      </c>
      <c r="AR502" s="25" t="s">
        <v>414</v>
      </c>
      <c r="AT502" s="25" t="s">
        <v>316</v>
      </c>
      <c r="AU502" s="25" t="s">
        <v>79</v>
      </c>
      <c r="AY502" s="25" t="s">
        <v>314</v>
      </c>
      <c r="BE502" s="217">
        <f>IF(N502="základní",J502,0)</f>
        <v>0</v>
      </c>
      <c r="BF502" s="217">
        <f>IF(N502="snížená",J502,0)</f>
        <v>0</v>
      </c>
      <c r="BG502" s="217">
        <f>IF(N502="zákl. přenesená",J502,0)</f>
        <v>0</v>
      </c>
      <c r="BH502" s="217">
        <f>IF(N502="sníž. přenesená",J502,0)</f>
        <v>0</v>
      </c>
      <c r="BI502" s="217">
        <f>IF(N502="nulová",J502,0)</f>
        <v>0</v>
      </c>
      <c r="BJ502" s="25" t="s">
        <v>77</v>
      </c>
      <c r="BK502" s="217">
        <f>ROUND(I502*H502,2)</f>
        <v>0</v>
      </c>
      <c r="BL502" s="25" t="s">
        <v>414</v>
      </c>
      <c r="BM502" s="25" t="s">
        <v>956</v>
      </c>
    </row>
    <row r="503" spans="2:47" s="1" customFormat="1" ht="27">
      <c r="B503" s="42"/>
      <c r="C503" s="64"/>
      <c r="D503" s="218" t="s">
        <v>323</v>
      </c>
      <c r="E503" s="64"/>
      <c r="F503" s="219" t="s">
        <v>957</v>
      </c>
      <c r="G503" s="64"/>
      <c r="H503" s="64"/>
      <c r="I503" s="175"/>
      <c r="J503" s="64"/>
      <c r="K503" s="64"/>
      <c r="L503" s="62"/>
      <c r="M503" s="220"/>
      <c r="N503" s="43"/>
      <c r="O503" s="43"/>
      <c r="P503" s="43"/>
      <c r="Q503" s="43"/>
      <c r="R503" s="43"/>
      <c r="S503" s="43"/>
      <c r="T503" s="79"/>
      <c r="AT503" s="25" t="s">
        <v>323</v>
      </c>
      <c r="AU503" s="25" t="s">
        <v>79</v>
      </c>
    </row>
    <row r="504" spans="2:51" s="12" customFormat="1" ht="13.5">
      <c r="B504" s="221"/>
      <c r="C504" s="222"/>
      <c r="D504" s="218" t="s">
        <v>325</v>
      </c>
      <c r="E504" s="223" t="s">
        <v>21</v>
      </c>
      <c r="F504" s="224" t="s">
        <v>952</v>
      </c>
      <c r="G504" s="222"/>
      <c r="H504" s="225">
        <v>51.97</v>
      </c>
      <c r="I504" s="226"/>
      <c r="J504" s="222"/>
      <c r="K504" s="222"/>
      <c r="L504" s="227"/>
      <c r="M504" s="228"/>
      <c r="N504" s="229"/>
      <c r="O504" s="229"/>
      <c r="P504" s="229"/>
      <c r="Q504" s="229"/>
      <c r="R504" s="229"/>
      <c r="S504" s="229"/>
      <c r="T504" s="230"/>
      <c r="AT504" s="231" t="s">
        <v>325</v>
      </c>
      <c r="AU504" s="231" t="s">
        <v>79</v>
      </c>
      <c r="AV504" s="12" t="s">
        <v>79</v>
      </c>
      <c r="AW504" s="12" t="s">
        <v>34</v>
      </c>
      <c r="AX504" s="12" t="s">
        <v>77</v>
      </c>
      <c r="AY504" s="231" t="s">
        <v>314</v>
      </c>
    </row>
    <row r="505" spans="2:65" s="1" customFormat="1" ht="23.1" customHeight="1">
      <c r="B505" s="42"/>
      <c r="C505" s="206" t="s">
        <v>958</v>
      </c>
      <c r="D505" s="206" t="s">
        <v>316</v>
      </c>
      <c r="E505" s="207" t="s">
        <v>959</v>
      </c>
      <c r="F505" s="208" t="s">
        <v>960</v>
      </c>
      <c r="G505" s="209" t="s">
        <v>349</v>
      </c>
      <c r="H505" s="210">
        <v>414.553</v>
      </c>
      <c r="I505" s="211"/>
      <c r="J505" s="212">
        <f>ROUND(I505*H505,2)</f>
        <v>0</v>
      </c>
      <c r="K505" s="208" t="s">
        <v>320</v>
      </c>
      <c r="L505" s="62"/>
      <c r="M505" s="213" t="s">
        <v>21</v>
      </c>
      <c r="N505" s="214" t="s">
        <v>41</v>
      </c>
      <c r="O505" s="43"/>
      <c r="P505" s="215">
        <f>O505*H505</f>
        <v>0</v>
      </c>
      <c r="Q505" s="215">
        <v>0</v>
      </c>
      <c r="R505" s="215">
        <f>Q505*H505</f>
        <v>0</v>
      </c>
      <c r="S505" s="215">
        <v>0</v>
      </c>
      <c r="T505" s="216">
        <f>S505*H505</f>
        <v>0</v>
      </c>
      <c r="AR505" s="25" t="s">
        <v>414</v>
      </c>
      <c r="AT505" s="25" t="s">
        <v>316</v>
      </c>
      <c r="AU505" s="25" t="s">
        <v>79</v>
      </c>
      <c r="AY505" s="25" t="s">
        <v>314</v>
      </c>
      <c r="BE505" s="217">
        <f>IF(N505="základní",J505,0)</f>
        <v>0</v>
      </c>
      <c r="BF505" s="217">
        <f>IF(N505="snížená",J505,0)</f>
        <v>0</v>
      </c>
      <c r="BG505" s="217">
        <f>IF(N505="zákl. přenesená",J505,0)</f>
        <v>0</v>
      </c>
      <c r="BH505" s="217">
        <f>IF(N505="sníž. přenesená",J505,0)</f>
        <v>0</v>
      </c>
      <c r="BI505" s="217">
        <f>IF(N505="nulová",J505,0)</f>
        <v>0</v>
      </c>
      <c r="BJ505" s="25" t="s">
        <v>77</v>
      </c>
      <c r="BK505" s="217">
        <f>ROUND(I505*H505,2)</f>
        <v>0</v>
      </c>
      <c r="BL505" s="25" t="s">
        <v>414</v>
      </c>
      <c r="BM505" s="25" t="s">
        <v>961</v>
      </c>
    </row>
    <row r="506" spans="2:47" s="1" customFormat="1" ht="27">
      <c r="B506" s="42"/>
      <c r="C506" s="64"/>
      <c r="D506" s="218" t="s">
        <v>323</v>
      </c>
      <c r="E506" s="64"/>
      <c r="F506" s="219" t="s">
        <v>962</v>
      </c>
      <c r="G506" s="64"/>
      <c r="H506" s="64"/>
      <c r="I506" s="175"/>
      <c r="J506" s="64"/>
      <c r="K506" s="64"/>
      <c r="L506" s="62"/>
      <c r="M506" s="220"/>
      <c r="N506" s="43"/>
      <c r="O506" s="43"/>
      <c r="P506" s="43"/>
      <c r="Q506" s="43"/>
      <c r="R506" s="43"/>
      <c r="S506" s="43"/>
      <c r="T506" s="79"/>
      <c r="AT506" s="25" t="s">
        <v>323</v>
      </c>
      <c r="AU506" s="25" t="s">
        <v>79</v>
      </c>
    </row>
    <row r="507" spans="2:51" s="12" customFormat="1" ht="13.5">
      <c r="B507" s="221"/>
      <c r="C507" s="222"/>
      <c r="D507" s="218" t="s">
        <v>325</v>
      </c>
      <c r="E507" s="223" t="s">
        <v>179</v>
      </c>
      <c r="F507" s="224" t="s">
        <v>963</v>
      </c>
      <c r="G507" s="222"/>
      <c r="H507" s="225">
        <v>414.553</v>
      </c>
      <c r="I507" s="226"/>
      <c r="J507" s="222"/>
      <c r="K507" s="222"/>
      <c r="L507" s="227"/>
      <c r="M507" s="228"/>
      <c r="N507" s="229"/>
      <c r="O507" s="229"/>
      <c r="P507" s="229"/>
      <c r="Q507" s="229"/>
      <c r="R507" s="229"/>
      <c r="S507" s="229"/>
      <c r="T507" s="230"/>
      <c r="AT507" s="231" t="s">
        <v>325</v>
      </c>
      <c r="AU507" s="231" t="s">
        <v>79</v>
      </c>
      <c r="AV507" s="12" t="s">
        <v>79</v>
      </c>
      <c r="AW507" s="12" t="s">
        <v>34</v>
      </c>
      <c r="AX507" s="12" t="s">
        <v>77</v>
      </c>
      <c r="AY507" s="231" t="s">
        <v>314</v>
      </c>
    </row>
    <row r="508" spans="2:65" s="1" customFormat="1" ht="23.1" customHeight="1">
      <c r="B508" s="42"/>
      <c r="C508" s="206" t="s">
        <v>964</v>
      </c>
      <c r="D508" s="206" t="s">
        <v>316</v>
      </c>
      <c r="E508" s="207" t="s">
        <v>965</v>
      </c>
      <c r="F508" s="208" t="s">
        <v>966</v>
      </c>
      <c r="G508" s="209" t="s">
        <v>349</v>
      </c>
      <c r="H508" s="210">
        <v>414.553</v>
      </c>
      <c r="I508" s="211"/>
      <c r="J508" s="212">
        <f>ROUND(I508*H508,2)</f>
        <v>0</v>
      </c>
      <c r="K508" s="208" t="s">
        <v>320</v>
      </c>
      <c r="L508" s="62"/>
      <c r="M508" s="213" t="s">
        <v>21</v>
      </c>
      <c r="N508" s="214" t="s">
        <v>41</v>
      </c>
      <c r="O508" s="43"/>
      <c r="P508" s="215">
        <f>O508*H508</f>
        <v>0</v>
      </c>
      <c r="Q508" s="215">
        <v>0</v>
      </c>
      <c r="R508" s="215">
        <f>Q508*H508</f>
        <v>0</v>
      </c>
      <c r="S508" s="215">
        <v>0</v>
      </c>
      <c r="T508" s="216">
        <f>S508*H508</f>
        <v>0</v>
      </c>
      <c r="AR508" s="25" t="s">
        <v>414</v>
      </c>
      <c r="AT508" s="25" t="s">
        <v>316</v>
      </c>
      <c r="AU508" s="25" t="s">
        <v>79</v>
      </c>
      <c r="AY508" s="25" t="s">
        <v>314</v>
      </c>
      <c r="BE508" s="217">
        <f>IF(N508="základní",J508,0)</f>
        <v>0</v>
      </c>
      <c r="BF508" s="217">
        <f>IF(N508="snížená",J508,0)</f>
        <v>0</v>
      </c>
      <c r="BG508" s="217">
        <f>IF(N508="zákl. přenesená",J508,0)</f>
        <v>0</v>
      </c>
      <c r="BH508" s="217">
        <f>IF(N508="sníž. přenesená",J508,0)</f>
        <v>0</v>
      </c>
      <c r="BI508" s="217">
        <f>IF(N508="nulová",J508,0)</f>
        <v>0</v>
      </c>
      <c r="BJ508" s="25" t="s">
        <v>77</v>
      </c>
      <c r="BK508" s="217">
        <f>ROUND(I508*H508,2)</f>
        <v>0</v>
      </c>
      <c r="BL508" s="25" t="s">
        <v>414</v>
      </c>
      <c r="BM508" s="25" t="s">
        <v>967</v>
      </c>
    </row>
    <row r="509" spans="2:47" s="1" customFormat="1" ht="27">
      <c r="B509" s="42"/>
      <c r="C509" s="64"/>
      <c r="D509" s="218" t="s">
        <v>323</v>
      </c>
      <c r="E509" s="64"/>
      <c r="F509" s="219" t="s">
        <v>968</v>
      </c>
      <c r="G509" s="64"/>
      <c r="H509" s="64"/>
      <c r="I509" s="175"/>
      <c r="J509" s="64"/>
      <c r="K509" s="64"/>
      <c r="L509" s="62"/>
      <c r="M509" s="220"/>
      <c r="N509" s="43"/>
      <c r="O509" s="43"/>
      <c r="P509" s="43"/>
      <c r="Q509" s="43"/>
      <c r="R509" s="43"/>
      <c r="S509" s="43"/>
      <c r="T509" s="79"/>
      <c r="AT509" s="25" t="s">
        <v>323</v>
      </c>
      <c r="AU509" s="25" t="s">
        <v>79</v>
      </c>
    </row>
    <row r="510" spans="2:51" s="12" customFormat="1" ht="13.5">
      <c r="B510" s="221"/>
      <c r="C510" s="222"/>
      <c r="D510" s="218" t="s">
        <v>325</v>
      </c>
      <c r="E510" s="223" t="s">
        <v>21</v>
      </c>
      <c r="F510" s="224" t="s">
        <v>179</v>
      </c>
      <c r="G510" s="222"/>
      <c r="H510" s="225">
        <v>414.553</v>
      </c>
      <c r="I510" s="226"/>
      <c r="J510" s="222"/>
      <c r="K510" s="222"/>
      <c r="L510" s="227"/>
      <c r="M510" s="228"/>
      <c r="N510" s="229"/>
      <c r="O510" s="229"/>
      <c r="P510" s="229"/>
      <c r="Q510" s="229"/>
      <c r="R510" s="229"/>
      <c r="S510" s="229"/>
      <c r="T510" s="230"/>
      <c r="AT510" s="231" t="s">
        <v>325</v>
      </c>
      <c r="AU510" s="231" t="s">
        <v>79</v>
      </c>
      <c r="AV510" s="12" t="s">
        <v>79</v>
      </c>
      <c r="AW510" s="12" t="s">
        <v>34</v>
      </c>
      <c r="AX510" s="12" t="s">
        <v>77</v>
      </c>
      <c r="AY510" s="231" t="s">
        <v>314</v>
      </c>
    </row>
    <row r="511" spans="2:65" s="1" customFormat="1" ht="14.45" customHeight="1">
      <c r="B511" s="42"/>
      <c r="C511" s="243" t="s">
        <v>969</v>
      </c>
      <c r="D511" s="243" t="s">
        <v>427</v>
      </c>
      <c r="E511" s="244" t="s">
        <v>428</v>
      </c>
      <c r="F511" s="245" t="s">
        <v>429</v>
      </c>
      <c r="G511" s="246" t="s">
        <v>349</v>
      </c>
      <c r="H511" s="247">
        <v>953.472</v>
      </c>
      <c r="I511" s="248"/>
      <c r="J511" s="249">
        <f>ROUND(I511*H511,2)</f>
        <v>0</v>
      </c>
      <c r="K511" s="245" t="s">
        <v>21</v>
      </c>
      <c r="L511" s="250"/>
      <c r="M511" s="251" t="s">
        <v>21</v>
      </c>
      <c r="N511" s="252" t="s">
        <v>41</v>
      </c>
      <c r="O511" s="43"/>
      <c r="P511" s="215">
        <f>O511*H511</f>
        <v>0</v>
      </c>
      <c r="Q511" s="215">
        <v>0.0003</v>
      </c>
      <c r="R511" s="215">
        <f>Q511*H511</f>
        <v>0.28604159999999995</v>
      </c>
      <c r="S511" s="215">
        <v>0</v>
      </c>
      <c r="T511" s="216">
        <f>S511*H511</f>
        <v>0</v>
      </c>
      <c r="AR511" s="25" t="s">
        <v>510</v>
      </c>
      <c r="AT511" s="25" t="s">
        <v>427</v>
      </c>
      <c r="AU511" s="25" t="s">
        <v>79</v>
      </c>
      <c r="AY511" s="25" t="s">
        <v>314</v>
      </c>
      <c r="BE511" s="217">
        <f>IF(N511="základní",J511,0)</f>
        <v>0</v>
      </c>
      <c r="BF511" s="217">
        <f>IF(N511="snížená",J511,0)</f>
        <v>0</v>
      </c>
      <c r="BG511" s="217">
        <f>IF(N511="zákl. přenesená",J511,0)</f>
        <v>0</v>
      </c>
      <c r="BH511" s="217">
        <f>IF(N511="sníž. přenesená",J511,0)</f>
        <v>0</v>
      </c>
      <c r="BI511" s="217">
        <f>IF(N511="nulová",J511,0)</f>
        <v>0</v>
      </c>
      <c r="BJ511" s="25" t="s">
        <v>77</v>
      </c>
      <c r="BK511" s="217">
        <f>ROUND(I511*H511,2)</f>
        <v>0</v>
      </c>
      <c r="BL511" s="25" t="s">
        <v>414</v>
      </c>
      <c r="BM511" s="25" t="s">
        <v>970</v>
      </c>
    </row>
    <row r="512" spans="2:47" s="1" customFormat="1" ht="13.5">
      <c r="B512" s="42"/>
      <c r="C512" s="64"/>
      <c r="D512" s="218" t="s">
        <v>323</v>
      </c>
      <c r="E512" s="64"/>
      <c r="F512" s="219" t="s">
        <v>431</v>
      </c>
      <c r="G512" s="64"/>
      <c r="H512" s="64"/>
      <c r="I512" s="175"/>
      <c r="J512" s="64"/>
      <c r="K512" s="64"/>
      <c r="L512" s="62"/>
      <c r="M512" s="220"/>
      <c r="N512" s="43"/>
      <c r="O512" s="43"/>
      <c r="P512" s="43"/>
      <c r="Q512" s="43"/>
      <c r="R512" s="43"/>
      <c r="S512" s="43"/>
      <c r="T512" s="79"/>
      <c r="AT512" s="25" t="s">
        <v>323</v>
      </c>
      <c r="AU512" s="25" t="s">
        <v>79</v>
      </c>
    </row>
    <row r="513" spans="2:51" s="12" customFormat="1" ht="13.5">
      <c r="B513" s="221"/>
      <c r="C513" s="222"/>
      <c r="D513" s="218" t="s">
        <v>325</v>
      </c>
      <c r="E513" s="223" t="s">
        <v>21</v>
      </c>
      <c r="F513" s="224" t="s">
        <v>971</v>
      </c>
      <c r="G513" s="222"/>
      <c r="H513" s="225">
        <v>953.472</v>
      </c>
      <c r="I513" s="226"/>
      <c r="J513" s="222"/>
      <c r="K513" s="222"/>
      <c r="L513" s="227"/>
      <c r="M513" s="228"/>
      <c r="N513" s="229"/>
      <c r="O513" s="229"/>
      <c r="P513" s="229"/>
      <c r="Q513" s="229"/>
      <c r="R513" s="229"/>
      <c r="S513" s="229"/>
      <c r="T513" s="230"/>
      <c r="AT513" s="231" t="s">
        <v>325</v>
      </c>
      <c r="AU513" s="231" t="s">
        <v>79</v>
      </c>
      <c r="AV513" s="12" t="s">
        <v>79</v>
      </c>
      <c r="AW513" s="12" t="s">
        <v>34</v>
      </c>
      <c r="AX513" s="12" t="s">
        <v>77</v>
      </c>
      <c r="AY513" s="231" t="s">
        <v>314</v>
      </c>
    </row>
    <row r="514" spans="2:65" s="1" customFormat="1" ht="23.1" customHeight="1">
      <c r="B514" s="42"/>
      <c r="C514" s="206" t="s">
        <v>972</v>
      </c>
      <c r="D514" s="206" t="s">
        <v>316</v>
      </c>
      <c r="E514" s="207" t="s">
        <v>973</v>
      </c>
      <c r="F514" s="208" t="s">
        <v>974</v>
      </c>
      <c r="G514" s="209" t="s">
        <v>394</v>
      </c>
      <c r="H514" s="210">
        <v>3.935</v>
      </c>
      <c r="I514" s="211"/>
      <c r="J514" s="212">
        <f>ROUND(I514*H514,2)</f>
        <v>0</v>
      </c>
      <c r="K514" s="208" t="s">
        <v>320</v>
      </c>
      <c r="L514" s="62"/>
      <c r="M514" s="213" t="s">
        <v>21</v>
      </c>
      <c r="N514" s="214" t="s">
        <v>41</v>
      </c>
      <c r="O514" s="43"/>
      <c r="P514" s="215">
        <f>O514*H514</f>
        <v>0</v>
      </c>
      <c r="Q514" s="215">
        <v>0</v>
      </c>
      <c r="R514" s="215">
        <f>Q514*H514</f>
        <v>0</v>
      </c>
      <c r="S514" s="215">
        <v>0</v>
      </c>
      <c r="T514" s="216">
        <f>S514*H514</f>
        <v>0</v>
      </c>
      <c r="AR514" s="25" t="s">
        <v>414</v>
      </c>
      <c r="AT514" s="25" t="s">
        <v>316</v>
      </c>
      <c r="AU514" s="25" t="s">
        <v>79</v>
      </c>
      <c r="AY514" s="25" t="s">
        <v>314</v>
      </c>
      <c r="BE514" s="217">
        <f>IF(N514="základní",J514,0)</f>
        <v>0</v>
      </c>
      <c r="BF514" s="217">
        <f>IF(N514="snížená",J514,0)</f>
        <v>0</v>
      </c>
      <c r="BG514" s="217">
        <f>IF(N514="zákl. přenesená",J514,0)</f>
        <v>0</v>
      </c>
      <c r="BH514" s="217">
        <f>IF(N514="sníž. přenesená",J514,0)</f>
        <v>0</v>
      </c>
      <c r="BI514" s="217">
        <f>IF(N514="nulová",J514,0)</f>
        <v>0</v>
      </c>
      <c r="BJ514" s="25" t="s">
        <v>77</v>
      </c>
      <c r="BK514" s="217">
        <f>ROUND(I514*H514,2)</f>
        <v>0</v>
      </c>
      <c r="BL514" s="25" t="s">
        <v>414</v>
      </c>
      <c r="BM514" s="25" t="s">
        <v>975</v>
      </c>
    </row>
    <row r="515" spans="2:47" s="1" customFormat="1" ht="40.5">
      <c r="B515" s="42"/>
      <c r="C515" s="64"/>
      <c r="D515" s="218" t="s">
        <v>323</v>
      </c>
      <c r="E515" s="64"/>
      <c r="F515" s="219" t="s">
        <v>976</v>
      </c>
      <c r="G515" s="64"/>
      <c r="H515" s="64"/>
      <c r="I515" s="175"/>
      <c r="J515" s="64"/>
      <c r="K515" s="64"/>
      <c r="L515" s="62"/>
      <c r="M515" s="220"/>
      <c r="N515" s="43"/>
      <c r="O515" s="43"/>
      <c r="P515" s="43"/>
      <c r="Q515" s="43"/>
      <c r="R515" s="43"/>
      <c r="S515" s="43"/>
      <c r="T515" s="79"/>
      <c r="AT515" s="25" t="s">
        <v>323</v>
      </c>
      <c r="AU515" s="25" t="s">
        <v>79</v>
      </c>
    </row>
    <row r="516" spans="2:63" s="11" customFormat="1" ht="29.85" customHeight="1">
      <c r="B516" s="190"/>
      <c r="C516" s="191"/>
      <c r="D516" s="192" t="s">
        <v>69</v>
      </c>
      <c r="E516" s="204" t="s">
        <v>977</v>
      </c>
      <c r="F516" s="204" t="s">
        <v>978</v>
      </c>
      <c r="G516" s="191"/>
      <c r="H516" s="191"/>
      <c r="I516" s="194"/>
      <c r="J516" s="205">
        <f>BK516</f>
        <v>0</v>
      </c>
      <c r="K516" s="191"/>
      <c r="L516" s="196"/>
      <c r="M516" s="197"/>
      <c r="N516" s="198"/>
      <c r="O516" s="198"/>
      <c r="P516" s="199">
        <f>SUM(P517:P527)</f>
        <v>0</v>
      </c>
      <c r="Q516" s="198"/>
      <c r="R516" s="199">
        <f>SUM(R517:R527)</f>
        <v>4.314062400000001</v>
      </c>
      <c r="S516" s="198"/>
      <c r="T516" s="200">
        <f>SUM(T517:T527)</f>
        <v>0</v>
      </c>
      <c r="AR516" s="201" t="s">
        <v>79</v>
      </c>
      <c r="AT516" s="202" t="s">
        <v>69</v>
      </c>
      <c r="AU516" s="202" t="s">
        <v>77</v>
      </c>
      <c r="AY516" s="201" t="s">
        <v>314</v>
      </c>
      <c r="BK516" s="203">
        <f>SUM(BK517:BK527)</f>
        <v>0</v>
      </c>
    </row>
    <row r="517" spans="2:65" s="1" customFormat="1" ht="23.1" customHeight="1">
      <c r="B517" s="42"/>
      <c r="C517" s="206" t="s">
        <v>979</v>
      </c>
      <c r="D517" s="206" t="s">
        <v>316</v>
      </c>
      <c r="E517" s="207" t="s">
        <v>980</v>
      </c>
      <c r="F517" s="208" t="s">
        <v>981</v>
      </c>
      <c r="G517" s="209" t="s">
        <v>349</v>
      </c>
      <c r="H517" s="210">
        <v>735.56</v>
      </c>
      <c r="I517" s="211"/>
      <c r="J517" s="212">
        <f>ROUND(I517*H517,2)</f>
        <v>0</v>
      </c>
      <c r="K517" s="208" t="s">
        <v>320</v>
      </c>
      <c r="L517" s="62"/>
      <c r="M517" s="213" t="s">
        <v>21</v>
      </c>
      <c r="N517" s="214" t="s">
        <v>41</v>
      </c>
      <c r="O517" s="43"/>
      <c r="P517" s="215">
        <f>O517*H517</f>
        <v>0</v>
      </c>
      <c r="Q517" s="215">
        <v>0.00204</v>
      </c>
      <c r="R517" s="215">
        <f>Q517*H517</f>
        <v>1.5005424</v>
      </c>
      <c r="S517" s="215">
        <v>0</v>
      </c>
      <c r="T517" s="216">
        <f>S517*H517</f>
        <v>0</v>
      </c>
      <c r="AR517" s="25" t="s">
        <v>414</v>
      </c>
      <c r="AT517" s="25" t="s">
        <v>316</v>
      </c>
      <c r="AU517" s="25" t="s">
        <v>79</v>
      </c>
      <c r="AY517" s="25" t="s">
        <v>314</v>
      </c>
      <c r="BE517" s="217">
        <f>IF(N517="základní",J517,0)</f>
        <v>0</v>
      </c>
      <c r="BF517" s="217">
        <f>IF(N517="snížená",J517,0)</f>
        <v>0</v>
      </c>
      <c r="BG517" s="217">
        <f>IF(N517="zákl. přenesená",J517,0)</f>
        <v>0</v>
      </c>
      <c r="BH517" s="217">
        <f>IF(N517="sníž. přenesená",J517,0)</f>
        <v>0</v>
      </c>
      <c r="BI517" s="217">
        <f>IF(N517="nulová",J517,0)</f>
        <v>0</v>
      </c>
      <c r="BJ517" s="25" t="s">
        <v>77</v>
      </c>
      <c r="BK517" s="217">
        <f>ROUND(I517*H517,2)</f>
        <v>0</v>
      </c>
      <c r="BL517" s="25" t="s">
        <v>414</v>
      </c>
      <c r="BM517" s="25" t="s">
        <v>982</v>
      </c>
    </row>
    <row r="518" spans="2:47" s="1" customFormat="1" ht="40.5">
      <c r="B518" s="42"/>
      <c r="C518" s="64"/>
      <c r="D518" s="218" t="s">
        <v>323</v>
      </c>
      <c r="E518" s="64"/>
      <c r="F518" s="219" t="s">
        <v>983</v>
      </c>
      <c r="G518" s="64"/>
      <c r="H518" s="64"/>
      <c r="I518" s="175"/>
      <c r="J518" s="64"/>
      <c r="K518" s="64"/>
      <c r="L518" s="62"/>
      <c r="M518" s="220"/>
      <c r="N518" s="43"/>
      <c r="O518" s="43"/>
      <c r="P518" s="43"/>
      <c r="Q518" s="43"/>
      <c r="R518" s="43"/>
      <c r="S518" s="43"/>
      <c r="T518" s="79"/>
      <c r="AT518" s="25" t="s">
        <v>323</v>
      </c>
      <c r="AU518" s="25" t="s">
        <v>79</v>
      </c>
    </row>
    <row r="519" spans="2:51" s="12" customFormat="1" ht="13.5">
      <c r="B519" s="221"/>
      <c r="C519" s="222"/>
      <c r="D519" s="218" t="s">
        <v>325</v>
      </c>
      <c r="E519" s="223" t="s">
        <v>21</v>
      </c>
      <c r="F519" s="224" t="s">
        <v>984</v>
      </c>
      <c r="G519" s="222"/>
      <c r="H519" s="225">
        <v>735.56</v>
      </c>
      <c r="I519" s="226"/>
      <c r="J519" s="222"/>
      <c r="K519" s="222"/>
      <c r="L519" s="227"/>
      <c r="M519" s="228"/>
      <c r="N519" s="229"/>
      <c r="O519" s="229"/>
      <c r="P519" s="229"/>
      <c r="Q519" s="229"/>
      <c r="R519" s="229"/>
      <c r="S519" s="229"/>
      <c r="T519" s="230"/>
      <c r="AT519" s="231" t="s">
        <v>325</v>
      </c>
      <c r="AU519" s="231" t="s">
        <v>79</v>
      </c>
      <c r="AV519" s="12" t="s">
        <v>79</v>
      </c>
      <c r="AW519" s="12" t="s">
        <v>34</v>
      </c>
      <c r="AX519" s="12" t="s">
        <v>77</v>
      </c>
      <c r="AY519" s="231" t="s">
        <v>314</v>
      </c>
    </row>
    <row r="520" spans="2:65" s="1" customFormat="1" ht="23.1" customHeight="1">
      <c r="B520" s="42"/>
      <c r="C520" s="243" t="s">
        <v>985</v>
      </c>
      <c r="D520" s="243" t="s">
        <v>427</v>
      </c>
      <c r="E520" s="244" t="s">
        <v>986</v>
      </c>
      <c r="F520" s="245" t="s">
        <v>987</v>
      </c>
      <c r="G520" s="246" t="s">
        <v>349</v>
      </c>
      <c r="H520" s="247">
        <v>375.136</v>
      </c>
      <c r="I520" s="248"/>
      <c r="J520" s="249">
        <f>ROUND(I520*H520,2)</f>
        <v>0</v>
      </c>
      <c r="K520" s="245" t="s">
        <v>320</v>
      </c>
      <c r="L520" s="250"/>
      <c r="M520" s="251" t="s">
        <v>21</v>
      </c>
      <c r="N520" s="252" t="s">
        <v>41</v>
      </c>
      <c r="O520" s="43"/>
      <c r="P520" s="215">
        <f>O520*H520</f>
        <v>0</v>
      </c>
      <c r="Q520" s="215">
        <v>0.0015</v>
      </c>
      <c r="R520" s="215">
        <f>Q520*H520</f>
        <v>0.5627040000000001</v>
      </c>
      <c r="S520" s="215">
        <v>0</v>
      </c>
      <c r="T520" s="216">
        <f>S520*H520</f>
        <v>0</v>
      </c>
      <c r="AR520" s="25" t="s">
        <v>510</v>
      </c>
      <c r="AT520" s="25" t="s">
        <v>427</v>
      </c>
      <c r="AU520" s="25" t="s">
        <v>79</v>
      </c>
      <c r="AY520" s="25" t="s">
        <v>314</v>
      </c>
      <c r="BE520" s="217">
        <f>IF(N520="základní",J520,0)</f>
        <v>0</v>
      </c>
      <c r="BF520" s="217">
        <f>IF(N520="snížená",J520,0)</f>
        <v>0</v>
      </c>
      <c r="BG520" s="217">
        <f>IF(N520="zákl. přenesená",J520,0)</f>
        <v>0</v>
      </c>
      <c r="BH520" s="217">
        <f>IF(N520="sníž. přenesená",J520,0)</f>
        <v>0</v>
      </c>
      <c r="BI520" s="217">
        <f>IF(N520="nulová",J520,0)</f>
        <v>0</v>
      </c>
      <c r="BJ520" s="25" t="s">
        <v>77</v>
      </c>
      <c r="BK520" s="217">
        <f>ROUND(I520*H520,2)</f>
        <v>0</v>
      </c>
      <c r="BL520" s="25" t="s">
        <v>414</v>
      </c>
      <c r="BM520" s="25" t="s">
        <v>988</v>
      </c>
    </row>
    <row r="521" spans="2:47" s="1" customFormat="1" ht="13.5">
      <c r="B521" s="42"/>
      <c r="C521" s="64"/>
      <c r="D521" s="218" t="s">
        <v>323</v>
      </c>
      <c r="E521" s="64"/>
      <c r="F521" s="219" t="s">
        <v>989</v>
      </c>
      <c r="G521" s="64"/>
      <c r="H521" s="64"/>
      <c r="I521" s="175"/>
      <c r="J521" s="64"/>
      <c r="K521" s="64"/>
      <c r="L521" s="62"/>
      <c r="M521" s="220"/>
      <c r="N521" s="43"/>
      <c r="O521" s="43"/>
      <c r="P521" s="43"/>
      <c r="Q521" s="43"/>
      <c r="R521" s="43"/>
      <c r="S521" s="43"/>
      <c r="T521" s="79"/>
      <c r="AT521" s="25" t="s">
        <v>323</v>
      </c>
      <c r="AU521" s="25" t="s">
        <v>79</v>
      </c>
    </row>
    <row r="522" spans="2:51" s="12" customFormat="1" ht="13.5">
      <c r="B522" s="221"/>
      <c r="C522" s="222"/>
      <c r="D522" s="218" t="s">
        <v>325</v>
      </c>
      <c r="E522" s="223" t="s">
        <v>21</v>
      </c>
      <c r="F522" s="224" t="s">
        <v>739</v>
      </c>
      <c r="G522" s="222"/>
      <c r="H522" s="225">
        <v>375.136</v>
      </c>
      <c r="I522" s="226"/>
      <c r="J522" s="222"/>
      <c r="K522" s="222"/>
      <c r="L522" s="227"/>
      <c r="M522" s="228"/>
      <c r="N522" s="229"/>
      <c r="O522" s="229"/>
      <c r="P522" s="229"/>
      <c r="Q522" s="229"/>
      <c r="R522" s="229"/>
      <c r="S522" s="229"/>
      <c r="T522" s="230"/>
      <c r="AT522" s="231" t="s">
        <v>325</v>
      </c>
      <c r="AU522" s="231" t="s">
        <v>79</v>
      </c>
      <c r="AV522" s="12" t="s">
        <v>79</v>
      </c>
      <c r="AW522" s="12" t="s">
        <v>34</v>
      </c>
      <c r="AX522" s="12" t="s">
        <v>77</v>
      </c>
      <c r="AY522" s="231" t="s">
        <v>314</v>
      </c>
    </row>
    <row r="523" spans="2:65" s="1" customFormat="1" ht="23.1" customHeight="1">
      <c r="B523" s="42"/>
      <c r="C523" s="243" t="s">
        <v>990</v>
      </c>
      <c r="D523" s="243" t="s">
        <v>427</v>
      </c>
      <c r="E523" s="244" t="s">
        <v>991</v>
      </c>
      <c r="F523" s="245" t="s">
        <v>992</v>
      </c>
      <c r="G523" s="246" t="s">
        <v>349</v>
      </c>
      <c r="H523" s="247">
        <v>375.136</v>
      </c>
      <c r="I523" s="248"/>
      <c r="J523" s="249">
        <f>ROUND(I523*H523,2)</f>
        <v>0</v>
      </c>
      <c r="K523" s="245" t="s">
        <v>320</v>
      </c>
      <c r="L523" s="250"/>
      <c r="M523" s="251" t="s">
        <v>21</v>
      </c>
      <c r="N523" s="252" t="s">
        <v>41</v>
      </c>
      <c r="O523" s="43"/>
      <c r="P523" s="215">
        <f>O523*H523</f>
        <v>0</v>
      </c>
      <c r="Q523" s="215">
        <v>0.006</v>
      </c>
      <c r="R523" s="215">
        <f>Q523*H523</f>
        <v>2.2508160000000004</v>
      </c>
      <c r="S523" s="215">
        <v>0</v>
      </c>
      <c r="T523" s="216">
        <f>S523*H523</f>
        <v>0</v>
      </c>
      <c r="AR523" s="25" t="s">
        <v>510</v>
      </c>
      <c r="AT523" s="25" t="s">
        <v>427</v>
      </c>
      <c r="AU523" s="25" t="s">
        <v>79</v>
      </c>
      <c r="AY523" s="25" t="s">
        <v>314</v>
      </c>
      <c r="BE523" s="217">
        <f>IF(N523="základní",J523,0)</f>
        <v>0</v>
      </c>
      <c r="BF523" s="217">
        <f>IF(N523="snížená",J523,0)</f>
        <v>0</v>
      </c>
      <c r="BG523" s="217">
        <f>IF(N523="zákl. přenesená",J523,0)</f>
        <v>0</v>
      </c>
      <c r="BH523" s="217">
        <f>IF(N523="sníž. přenesená",J523,0)</f>
        <v>0</v>
      </c>
      <c r="BI523" s="217">
        <f>IF(N523="nulová",J523,0)</f>
        <v>0</v>
      </c>
      <c r="BJ523" s="25" t="s">
        <v>77</v>
      </c>
      <c r="BK523" s="217">
        <f>ROUND(I523*H523,2)</f>
        <v>0</v>
      </c>
      <c r="BL523" s="25" t="s">
        <v>414</v>
      </c>
      <c r="BM523" s="25" t="s">
        <v>993</v>
      </c>
    </row>
    <row r="524" spans="2:47" s="1" customFormat="1" ht="27">
      <c r="B524" s="42"/>
      <c r="C524" s="64"/>
      <c r="D524" s="218" t="s">
        <v>323</v>
      </c>
      <c r="E524" s="64"/>
      <c r="F524" s="219" t="s">
        <v>994</v>
      </c>
      <c r="G524" s="64"/>
      <c r="H524" s="64"/>
      <c r="I524" s="175"/>
      <c r="J524" s="64"/>
      <c r="K524" s="64"/>
      <c r="L524" s="62"/>
      <c r="M524" s="220"/>
      <c r="N524" s="43"/>
      <c r="O524" s="43"/>
      <c r="P524" s="43"/>
      <c r="Q524" s="43"/>
      <c r="R524" s="43"/>
      <c r="S524" s="43"/>
      <c r="T524" s="79"/>
      <c r="AT524" s="25" t="s">
        <v>323</v>
      </c>
      <c r="AU524" s="25" t="s">
        <v>79</v>
      </c>
    </row>
    <row r="525" spans="2:51" s="12" customFormat="1" ht="13.5">
      <c r="B525" s="221"/>
      <c r="C525" s="222"/>
      <c r="D525" s="218" t="s">
        <v>325</v>
      </c>
      <c r="E525" s="223" t="s">
        <v>21</v>
      </c>
      <c r="F525" s="224" t="s">
        <v>739</v>
      </c>
      <c r="G525" s="222"/>
      <c r="H525" s="225">
        <v>375.136</v>
      </c>
      <c r="I525" s="226"/>
      <c r="J525" s="222"/>
      <c r="K525" s="222"/>
      <c r="L525" s="227"/>
      <c r="M525" s="228"/>
      <c r="N525" s="229"/>
      <c r="O525" s="229"/>
      <c r="P525" s="229"/>
      <c r="Q525" s="229"/>
      <c r="R525" s="229"/>
      <c r="S525" s="229"/>
      <c r="T525" s="230"/>
      <c r="AT525" s="231" t="s">
        <v>325</v>
      </c>
      <c r="AU525" s="231" t="s">
        <v>79</v>
      </c>
      <c r="AV525" s="12" t="s">
        <v>79</v>
      </c>
      <c r="AW525" s="12" t="s">
        <v>34</v>
      </c>
      <c r="AX525" s="12" t="s">
        <v>77</v>
      </c>
      <c r="AY525" s="231" t="s">
        <v>314</v>
      </c>
    </row>
    <row r="526" spans="2:65" s="1" customFormat="1" ht="23.1" customHeight="1">
      <c r="B526" s="42"/>
      <c r="C526" s="206" t="s">
        <v>995</v>
      </c>
      <c r="D526" s="206" t="s">
        <v>316</v>
      </c>
      <c r="E526" s="207" t="s">
        <v>996</v>
      </c>
      <c r="F526" s="208" t="s">
        <v>997</v>
      </c>
      <c r="G526" s="209" t="s">
        <v>394</v>
      </c>
      <c r="H526" s="210">
        <v>4.314</v>
      </c>
      <c r="I526" s="211"/>
      <c r="J526" s="212">
        <f>ROUND(I526*H526,2)</f>
        <v>0</v>
      </c>
      <c r="K526" s="208" t="s">
        <v>320</v>
      </c>
      <c r="L526" s="62"/>
      <c r="M526" s="213" t="s">
        <v>21</v>
      </c>
      <c r="N526" s="214" t="s">
        <v>41</v>
      </c>
      <c r="O526" s="43"/>
      <c r="P526" s="215">
        <f>O526*H526</f>
        <v>0</v>
      </c>
      <c r="Q526" s="215">
        <v>0</v>
      </c>
      <c r="R526" s="215">
        <f>Q526*H526</f>
        <v>0</v>
      </c>
      <c r="S526" s="215">
        <v>0</v>
      </c>
      <c r="T526" s="216">
        <f>S526*H526</f>
        <v>0</v>
      </c>
      <c r="AR526" s="25" t="s">
        <v>414</v>
      </c>
      <c r="AT526" s="25" t="s">
        <v>316</v>
      </c>
      <c r="AU526" s="25" t="s">
        <v>79</v>
      </c>
      <c r="AY526" s="25" t="s">
        <v>314</v>
      </c>
      <c r="BE526" s="217">
        <f>IF(N526="základní",J526,0)</f>
        <v>0</v>
      </c>
      <c r="BF526" s="217">
        <f>IF(N526="snížená",J526,0)</f>
        <v>0</v>
      </c>
      <c r="BG526" s="217">
        <f>IF(N526="zákl. přenesená",J526,0)</f>
        <v>0</v>
      </c>
      <c r="BH526" s="217">
        <f>IF(N526="sníž. přenesená",J526,0)</f>
        <v>0</v>
      </c>
      <c r="BI526" s="217">
        <f>IF(N526="nulová",J526,0)</f>
        <v>0</v>
      </c>
      <c r="BJ526" s="25" t="s">
        <v>77</v>
      </c>
      <c r="BK526" s="217">
        <f>ROUND(I526*H526,2)</f>
        <v>0</v>
      </c>
      <c r="BL526" s="25" t="s">
        <v>414</v>
      </c>
      <c r="BM526" s="25" t="s">
        <v>998</v>
      </c>
    </row>
    <row r="527" spans="2:47" s="1" customFormat="1" ht="40.5">
      <c r="B527" s="42"/>
      <c r="C527" s="64"/>
      <c r="D527" s="218" t="s">
        <v>323</v>
      </c>
      <c r="E527" s="64"/>
      <c r="F527" s="219" t="s">
        <v>999</v>
      </c>
      <c r="G527" s="64"/>
      <c r="H527" s="64"/>
      <c r="I527" s="175"/>
      <c r="J527" s="64"/>
      <c r="K527" s="64"/>
      <c r="L527" s="62"/>
      <c r="M527" s="220"/>
      <c r="N527" s="43"/>
      <c r="O527" s="43"/>
      <c r="P527" s="43"/>
      <c r="Q527" s="43"/>
      <c r="R527" s="43"/>
      <c r="S527" s="43"/>
      <c r="T527" s="79"/>
      <c r="AT527" s="25" t="s">
        <v>323</v>
      </c>
      <c r="AU527" s="25" t="s">
        <v>79</v>
      </c>
    </row>
    <row r="528" spans="2:63" s="11" customFormat="1" ht="29.85" customHeight="1">
      <c r="B528" s="190"/>
      <c r="C528" s="191"/>
      <c r="D528" s="192" t="s">
        <v>69</v>
      </c>
      <c r="E528" s="204" t="s">
        <v>1000</v>
      </c>
      <c r="F528" s="204" t="s">
        <v>1001</v>
      </c>
      <c r="G528" s="191"/>
      <c r="H528" s="191"/>
      <c r="I528" s="194"/>
      <c r="J528" s="205">
        <f>BK528</f>
        <v>0</v>
      </c>
      <c r="K528" s="191"/>
      <c r="L528" s="196"/>
      <c r="M528" s="197"/>
      <c r="N528" s="198"/>
      <c r="O528" s="198"/>
      <c r="P528" s="199">
        <f>SUM(P529:P546)</f>
        <v>0</v>
      </c>
      <c r="Q528" s="198"/>
      <c r="R528" s="199">
        <f>SUM(R529:R546)</f>
        <v>0.0063</v>
      </c>
      <c r="S528" s="198"/>
      <c r="T528" s="200">
        <f>SUM(T529:T546)</f>
        <v>0</v>
      </c>
      <c r="AR528" s="201" t="s">
        <v>79</v>
      </c>
      <c r="AT528" s="202" t="s">
        <v>69</v>
      </c>
      <c r="AU528" s="202" t="s">
        <v>77</v>
      </c>
      <c r="AY528" s="201" t="s">
        <v>314</v>
      </c>
      <c r="BK528" s="203">
        <f>SUM(BK529:BK546)</f>
        <v>0</v>
      </c>
    </row>
    <row r="529" spans="2:65" s="1" customFormat="1" ht="23.1" customHeight="1">
      <c r="B529" s="42"/>
      <c r="C529" s="206" t="s">
        <v>1002</v>
      </c>
      <c r="D529" s="206" t="s">
        <v>316</v>
      </c>
      <c r="E529" s="207" t="s">
        <v>1003</v>
      </c>
      <c r="F529" s="208" t="s">
        <v>1004</v>
      </c>
      <c r="G529" s="209" t="s">
        <v>1005</v>
      </c>
      <c r="H529" s="210">
        <v>1</v>
      </c>
      <c r="I529" s="211"/>
      <c r="J529" s="212">
        <f>ROUND(I529*H529,2)</f>
        <v>0</v>
      </c>
      <c r="K529" s="208" t="s">
        <v>320</v>
      </c>
      <c r="L529" s="62"/>
      <c r="M529" s="213" t="s">
        <v>21</v>
      </c>
      <c r="N529" s="214" t="s">
        <v>41</v>
      </c>
      <c r="O529" s="43"/>
      <c r="P529" s="215">
        <f>O529*H529</f>
        <v>0</v>
      </c>
      <c r="Q529" s="215">
        <v>0.003</v>
      </c>
      <c r="R529" s="215">
        <f>Q529*H529</f>
        <v>0.003</v>
      </c>
      <c r="S529" s="215">
        <v>0</v>
      </c>
      <c r="T529" s="216">
        <f>S529*H529</f>
        <v>0</v>
      </c>
      <c r="AR529" s="25" t="s">
        <v>414</v>
      </c>
      <c r="AT529" s="25" t="s">
        <v>316</v>
      </c>
      <c r="AU529" s="25" t="s">
        <v>79</v>
      </c>
      <c r="AY529" s="25" t="s">
        <v>314</v>
      </c>
      <c r="BE529" s="217">
        <f>IF(N529="základní",J529,0)</f>
        <v>0</v>
      </c>
      <c r="BF529" s="217">
        <f>IF(N529="snížená",J529,0)</f>
        <v>0</v>
      </c>
      <c r="BG529" s="217">
        <f>IF(N529="zákl. přenesená",J529,0)</f>
        <v>0</v>
      </c>
      <c r="BH529" s="217">
        <f>IF(N529="sníž. přenesená",J529,0)</f>
        <v>0</v>
      </c>
      <c r="BI529" s="217">
        <f>IF(N529="nulová",J529,0)</f>
        <v>0</v>
      </c>
      <c r="BJ529" s="25" t="s">
        <v>77</v>
      </c>
      <c r="BK529" s="217">
        <f>ROUND(I529*H529,2)</f>
        <v>0</v>
      </c>
      <c r="BL529" s="25" t="s">
        <v>414</v>
      </c>
      <c r="BM529" s="25" t="s">
        <v>1006</v>
      </c>
    </row>
    <row r="530" spans="2:47" s="1" customFormat="1" ht="13.5">
      <c r="B530" s="42"/>
      <c r="C530" s="64"/>
      <c r="D530" s="218" t="s">
        <v>323</v>
      </c>
      <c r="E530" s="64"/>
      <c r="F530" s="219" t="s">
        <v>1004</v>
      </c>
      <c r="G530" s="64"/>
      <c r="H530" s="64"/>
      <c r="I530" s="175"/>
      <c r="J530" s="64"/>
      <c r="K530" s="64"/>
      <c r="L530" s="62"/>
      <c r="M530" s="220"/>
      <c r="N530" s="43"/>
      <c r="O530" s="43"/>
      <c r="P530" s="43"/>
      <c r="Q530" s="43"/>
      <c r="R530" s="43"/>
      <c r="S530" s="43"/>
      <c r="T530" s="79"/>
      <c r="AT530" s="25" t="s">
        <v>323</v>
      </c>
      <c r="AU530" s="25" t="s">
        <v>79</v>
      </c>
    </row>
    <row r="531" spans="2:65" s="1" customFormat="1" ht="23.1" customHeight="1">
      <c r="B531" s="42"/>
      <c r="C531" s="206" t="s">
        <v>1007</v>
      </c>
      <c r="D531" s="206" t="s">
        <v>316</v>
      </c>
      <c r="E531" s="207" t="s">
        <v>1008</v>
      </c>
      <c r="F531" s="208" t="s">
        <v>1009</v>
      </c>
      <c r="G531" s="209" t="s">
        <v>1005</v>
      </c>
      <c r="H531" s="210">
        <v>2</v>
      </c>
      <c r="I531" s="211"/>
      <c r="J531" s="212">
        <f>ROUND(I531*H531,2)</f>
        <v>0</v>
      </c>
      <c r="K531" s="208" t="s">
        <v>320</v>
      </c>
      <c r="L531" s="62"/>
      <c r="M531" s="213" t="s">
        <v>21</v>
      </c>
      <c r="N531" s="214" t="s">
        <v>41</v>
      </c>
      <c r="O531" s="43"/>
      <c r="P531" s="215">
        <f>O531*H531</f>
        <v>0</v>
      </c>
      <c r="Q531" s="215">
        <v>0.0008</v>
      </c>
      <c r="R531" s="215">
        <f>Q531*H531</f>
        <v>0.0016</v>
      </c>
      <c r="S531" s="215">
        <v>0</v>
      </c>
      <c r="T531" s="216">
        <f>S531*H531</f>
        <v>0</v>
      </c>
      <c r="AR531" s="25" t="s">
        <v>414</v>
      </c>
      <c r="AT531" s="25" t="s">
        <v>316</v>
      </c>
      <c r="AU531" s="25" t="s">
        <v>79</v>
      </c>
      <c r="AY531" s="25" t="s">
        <v>314</v>
      </c>
      <c r="BE531" s="217">
        <f>IF(N531="základní",J531,0)</f>
        <v>0</v>
      </c>
      <c r="BF531" s="217">
        <f>IF(N531="snížená",J531,0)</f>
        <v>0</v>
      </c>
      <c r="BG531" s="217">
        <f>IF(N531="zákl. přenesená",J531,0)</f>
        <v>0</v>
      </c>
      <c r="BH531" s="217">
        <f>IF(N531="sníž. přenesená",J531,0)</f>
        <v>0</v>
      </c>
      <c r="BI531" s="217">
        <f>IF(N531="nulová",J531,0)</f>
        <v>0</v>
      </c>
      <c r="BJ531" s="25" t="s">
        <v>77</v>
      </c>
      <c r="BK531" s="217">
        <f>ROUND(I531*H531,2)</f>
        <v>0</v>
      </c>
      <c r="BL531" s="25" t="s">
        <v>414</v>
      </c>
      <c r="BM531" s="25" t="s">
        <v>1010</v>
      </c>
    </row>
    <row r="532" spans="2:47" s="1" customFormat="1" ht="27">
      <c r="B532" s="42"/>
      <c r="C532" s="64"/>
      <c r="D532" s="218" t="s">
        <v>323</v>
      </c>
      <c r="E532" s="64"/>
      <c r="F532" s="219" t="s">
        <v>1011</v>
      </c>
      <c r="G532" s="64"/>
      <c r="H532" s="64"/>
      <c r="I532" s="175"/>
      <c r="J532" s="64"/>
      <c r="K532" s="64"/>
      <c r="L532" s="62"/>
      <c r="M532" s="220"/>
      <c r="N532" s="43"/>
      <c r="O532" s="43"/>
      <c r="P532" s="43"/>
      <c r="Q532" s="43"/>
      <c r="R532" s="43"/>
      <c r="S532" s="43"/>
      <c r="T532" s="79"/>
      <c r="AT532" s="25" t="s">
        <v>323</v>
      </c>
      <c r="AU532" s="25" t="s">
        <v>79</v>
      </c>
    </row>
    <row r="533" spans="2:65" s="1" customFormat="1" ht="23.1" customHeight="1">
      <c r="B533" s="42"/>
      <c r="C533" s="206" t="s">
        <v>1012</v>
      </c>
      <c r="D533" s="206" t="s">
        <v>316</v>
      </c>
      <c r="E533" s="207" t="s">
        <v>1013</v>
      </c>
      <c r="F533" s="208" t="s">
        <v>1014</v>
      </c>
      <c r="G533" s="209" t="s">
        <v>1005</v>
      </c>
      <c r="H533" s="210">
        <v>2</v>
      </c>
      <c r="I533" s="211"/>
      <c r="J533" s="212">
        <f>ROUND(I533*H533,2)</f>
        <v>0</v>
      </c>
      <c r="K533" s="208" t="s">
        <v>320</v>
      </c>
      <c r="L533" s="62"/>
      <c r="M533" s="213" t="s">
        <v>21</v>
      </c>
      <c r="N533" s="214" t="s">
        <v>41</v>
      </c>
      <c r="O533" s="43"/>
      <c r="P533" s="215">
        <f>O533*H533</f>
        <v>0</v>
      </c>
      <c r="Q533" s="215">
        <v>0.00085</v>
      </c>
      <c r="R533" s="215">
        <f>Q533*H533</f>
        <v>0.0017</v>
      </c>
      <c r="S533" s="215">
        <v>0</v>
      </c>
      <c r="T533" s="216">
        <f>S533*H533</f>
        <v>0</v>
      </c>
      <c r="AR533" s="25" t="s">
        <v>414</v>
      </c>
      <c r="AT533" s="25" t="s">
        <v>316</v>
      </c>
      <c r="AU533" s="25" t="s">
        <v>79</v>
      </c>
      <c r="AY533" s="25" t="s">
        <v>314</v>
      </c>
      <c r="BE533" s="217">
        <f>IF(N533="základní",J533,0)</f>
        <v>0</v>
      </c>
      <c r="BF533" s="217">
        <f>IF(N533="snížená",J533,0)</f>
        <v>0</v>
      </c>
      <c r="BG533" s="217">
        <f>IF(N533="zákl. přenesená",J533,0)</f>
        <v>0</v>
      </c>
      <c r="BH533" s="217">
        <f>IF(N533="sníž. přenesená",J533,0)</f>
        <v>0</v>
      </c>
      <c r="BI533" s="217">
        <f>IF(N533="nulová",J533,0)</f>
        <v>0</v>
      </c>
      <c r="BJ533" s="25" t="s">
        <v>77</v>
      </c>
      <c r="BK533" s="217">
        <f>ROUND(I533*H533,2)</f>
        <v>0</v>
      </c>
      <c r="BL533" s="25" t="s">
        <v>414</v>
      </c>
      <c r="BM533" s="25" t="s">
        <v>1015</v>
      </c>
    </row>
    <row r="534" spans="2:47" s="1" customFormat="1" ht="27">
      <c r="B534" s="42"/>
      <c r="C534" s="64"/>
      <c r="D534" s="218" t="s">
        <v>323</v>
      </c>
      <c r="E534" s="64"/>
      <c r="F534" s="219" t="s">
        <v>1016</v>
      </c>
      <c r="G534" s="64"/>
      <c r="H534" s="64"/>
      <c r="I534" s="175"/>
      <c r="J534" s="64"/>
      <c r="K534" s="64"/>
      <c r="L534" s="62"/>
      <c r="M534" s="220"/>
      <c r="N534" s="43"/>
      <c r="O534" s="43"/>
      <c r="P534" s="43"/>
      <c r="Q534" s="43"/>
      <c r="R534" s="43"/>
      <c r="S534" s="43"/>
      <c r="T534" s="79"/>
      <c r="AT534" s="25" t="s">
        <v>323</v>
      </c>
      <c r="AU534" s="25" t="s">
        <v>79</v>
      </c>
    </row>
    <row r="535" spans="2:65" s="1" customFormat="1" ht="34.5" customHeight="1">
      <c r="B535" s="42"/>
      <c r="C535" s="206" t="s">
        <v>1017</v>
      </c>
      <c r="D535" s="206" t="s">
        <v>316</v>
      </c>
      <c r="E535" s="207" t="s">
        <v>1018</v>
      </c>
      <c r="F535" s="208" t="s">
        <v>1019</v>
      </c>
      <c r="G535" s="209" t="s">
        <v>490</v>
      </c>
      <c r="H535" s="210">
        <v>2</v>
      </c>
      <c r="I535" s="211"/>
      <c r="J535" s="212">
        <f>ROUND(I535*H535,2)</f>
        <v>0</v>
      </c>
      <c r="K535" s="208" t="s">
        <v>21</v>
      </c>
      <c r="L535" s="62"/>
      <c r="M535" s="213" t="s">
        <v>21</v>
      </c>
      <c r="N535" s="214" t="s">
        <v>41</v>
      </c>
      <c r="O535" s="43"/>
      <c r="P535" s="215">
        <f>O535*H535</f>
        <v>0</v>
      </c>
      <c r="Q535" s="215">
        <v>0</v>
      </c>
      <c r="R535" s="215">
        <f>Q535*H535</f>
        <v>0</v>
      </c>
      <c r="S535" s="215">
        <v>0</v>
      </c>
      <c r="T535" s="216">
        <f>S535*H535</f>
        <v>0</v>
      </c>
      <c r="AR535" s="25" t="s">
        <v>321</v>
      </c>
      <c r="AT535" s="25" t="s">
        <v>316</v>
      </c>
      <c r="AU535" s="25" t="s">
        <v>79</v>
      </c>
      <c r="AY535" s="25" t="s">
        <v>314</v>
      </c>
      <c r="BE535" s="217">
        <f>IF(N535="základní",J535,0)</f>
        <v>0</v>
      </c>
      <c r="BF535" s="217">
        <f>IF(N535="snížená",J535,0)</f>
        <v>0</v>
      </c>
      <c r="BG535" s="217">
        <f>IF(N535="zákl. přenesená",J535,0)</f>
        <v>0</v>
      </c>
      <c r="BH535" s="217">
        <f>IF(N535="sníž. přenesená",J535,0)</f>
        <v>0</v>
      </c>
      <c r="BI535" s="217">
        <f>IF(N535="nulová",J535,0)</f>
        <v>0</v>
      </c>
      <c r="BJ535" s="25" t="s">
        <v>77</v>
      </c>
      <c r="BK535" s="217">
        <f>ROUND(I535*H535,2)</f>
        <v>0</v>
      </c>
      <c r="BL535" s="25" t="s">
        <v>321</v>
      </c>
      <c r="BM535" s="25" t="s">
        <v>1020</v>
      </c>
    </row>
    <row r="536" spans="2:65" s="1" customFormat="1" ht="14.45" customHeight="1">
      <c r="B536" s="42"/>
      <c r="C536" s="206" t="s">
        <v>1021</v>
      </c>
      <c r="D536" s="206" t="s">
        <v>316</v>
      </c>
      <c r="E536" s="207" t="s">
        <v>1022</v>
      </c>
      <c r="F536" s="208" t="s">
        <v>1023</v>
      </c>
      <c r="G536" s="209" t="s">
        <v>490</v>
      </c>
      <c r="H536" s="210">
        <v>6</v>
      </c>
      <c r="I536" s="211"/>
      <c r="J536" s="212">
        <f>ROUND(I536*H536,2)</f>
        <v>0</v>
      </c>
      <c r="K536" s="208" t="s">
        <v>21</v>
      </c>
      <c r="L536" s="62"/>
      <c r="M536" s="213" t="s">
        <v>21</v>
      </c>
      <c r="N536" s="214" t="s">
        <v>41</v>
      </c>
      <c r="O536" s="43"/>
      <c r="P536" s="215">
        <f>O536*H536</f>
        <v>0</v>
      </c>
      <c r="Q536" s="215">
        <v>0</v>
      </c>
      <c r="R536" s="215">
        <f>Q536*H536</f>
        <v>0</v>
      </c>
      <c r="S536" s="215">
        <v>0</v>
      </c>
      <c r="T536" s="216">
        <f>S536*H536</f>
        <v>0</v>
      </c>
      <c r="AR536" s="25" t="s">
        <v>321</v>
      </c>
      <c r="AT536" s="25" t="s">
        <v>316</v>
      </c>
      <c r="AU536" s="25" t="s">
        <v>79</v>
      </c>
      <c r="AY536" s="25" t="s">
        <v>314</v>
      </c>
      <c r="BE536" s="217">
        <f>IF(N536="základní",J536,0)</f>
        <v>0</v>
      </c>
      <c r="BF536" s="217">
        <f>IF(N536="snížená",J536,0)</f>
        <v>0</v>
      </c>
      <c r="BG536" s="217">
        <f>IF(N536="zákl. přenesená",J536,0)</f>
        <v>0</v>
      </c>
      <c r="BH536" s="217">
        <f>IF(N536="sníž. přenesená",J536,0)</f>
        <v>0</v>
      </c>
      <c r="BI536" s="217">
        <f>IF(N536="nulová",J536,0)</f>
        <v>0</v>
      </c>
      <c r="BJ536" s="25" t="s">
        <v>77</v>
      </c>
      <c r="BK536" s="217">
        <f>ROUND(I536*H536,2)</f>
        <v>0</v>
      </c>
      <c r="BL536" s="25" t="s">
        <v>321</v>
      </c>
      <c r="BM536" s="25" t="s">
        <v>1024</v>
      </c>
    </row>
    <row r="537" spans="2:47" s="1" customFormat="1" ht="13.5">
      <c r="B537" s="42"/>
      <c r="C537" s="64"/>
      <c r="D537" s="218" t="s">
        <v>323</v>
      </c>
      <c r="E537" s="64"/>
      <c r="F537" s="219" t="s">
        <v>1023</v>
      </c>
      <c r="G537" s="64"/>
      <c r="H537" s="64"/>
      <c r="I537" s="175"/>
      <c r="J537" s="64"/>
      <c r="K537" s="64"/>
      <c r="L537" s="62"/>
      <c r="M537" s="220"/>
      <c r="N537" s="43"/>
      <c r="O537" s="43"/>
      <c r="P537" s="43"/>
      <c r="Q537" s="43"/>
      <c r="R537" s="43"/>
      <c r="S537" s="43"/>
      <c r="T537" s="79"/>
      <c r="AT537" s="25" t="s">
        <v>323</v>
      </c>
      <c r="AU537" s="25" t="s">
        <v>79</v>
      </c>
    </row>
    <row r="538" spans="2:65" s="1" customFormat="1" ht="14.45" customHeight="1">
      <c r="B538" s="42"/>
      <c r="C538" s="206" t="s">
        <v>1025</v>
      </c>
      <c r="D538" s="206" t="s">
        <v>316</v>
      </c>
      <c r="E538" s="207" t="s">
        <v>1026</v>
      </c>
      <c r="F538" s="208" t="s">
        <v>1027</v>
      </c>
      <c r="G538" s="209" t="s">
        <v>490</v>
      </c>
      <c r="H538" s="210">
        <v>7</v>
      </c>
      <c r="I538" s="211"/>
      <c r="J538" s="212">
        <f aca="true" t="shared" si="0" ref="J538:J545">ROUND(I538*H538,2)</f>
        <v>0</v>
      </c>
      <c r="K538" s="208" t="s">
        <v>21</v>
      </c>
      <c r="L538" s="62"/>
      <c r="M538" s="213" t="s">
        <v>21</v>
      </c>
      <c r="N538" s="214" t="s">
        <v>41</v>
      </c>
      <c r="O538" s="43"/>
      <c r="P538" s="215">
        <f aca="true" t="shared" si="1" ref="P538:P545">O538*H538</f>
        <v>0</v>
      </c>
      <c r="Q538" s="215">
        <v>0</v>
      </c>
      <c r="R538" s="215">
        <f aca="true" t="shared" si="2" ref="R538:R545">Q538*H538</f>
        <v>0</v>
      </c>
      <c r="S538" s="215">
        <v>0</v>
      </c>
      <c r="T538" s="216">
        <f aca="true" t="shared" si="3" ref="T538:T545">S538*H538</f>
        <v>0</v>
      </c>
      <c r="AR538" s="25" t="s">
        <v>321</v>
      </c>
      <c r="AT538" s="25" t="s">
        <v>316</v>
      </c>
      <c r="AU538" s="25" t="s">
        <v>79</v>
      </c>
      <c r="AY538" s="25" t="s">
        <v>314</v>
      </c>
      <c r="BE538" s="217">
        <f aca="true" t="shared" si="4" ref="BE538:BE545">IF(N538="základní",J538,0)</f>
        <v>0</v>
      </c>
      <c r="BF538" s="217">
        <f aca="true" t="shared" si="5" ref="BF538:BF545">IF(N538="snížená",J538,0)</f>
        <v>0</v>
      </c>
      <c r="BG538" s="217">
        <f aca="true" t="shared" si="6" ref="BG538:BG545">IF(N538="zákl. přenesená",J538,0)</f>
        <v>0</v>
      </c>
      <c r="BH538" s="217">
        <f aca="true" t="shared" si="7" ref="BH538:BH545">IF(N538="sníž. přenesená",J538,0)</f>
        <v>0</v>
      </c>
      <c r="BI538" s="217">
        <f aca="true" t="shared" si="8" ref="BI538:BI545">IF(N538="nulová",J538,0)</f>
        <v>0</v>
      </c>
      <c r="BJ538" s="25" t="s">
        <v>77</v>
      </c>
      <c r="BK538" s="217">
        <f aca="true" t="shared" si="9" ref="BK538:BK545">ROUND(I538*H538,2)</f>
        <v>0</v>
      </c>
      <c r="BL538" s="25" t="s">
        <v>321</v>
      </c>
      <c r="BM538" s="25" t="s">
        <v>1028</v>
      </c>
    </row>
    <row r="539" spans="2:65" s="1" customFormat="1" ht="14.45" customHeight="1">
      <c r="B539" s="42"/>
      <c r="C539" s="206" t="s">
        <v>1029</v>
      </c>
      <c r="D539" s="206" t="s">
        <v>316</v>
      </c>
      <c r="E539" s="207" t="s">
        <v>1030</v>
      </c>
      <c r="F539" s="208" t="s">
        <v>1031</v>
      </c>
      <c r="G539" s="209" t="s">
        <v>490</v>
      </c>
      <c r="H539" s="210">
        <v>10</v>
      </c>
      <c r="I539" s="211"/>
      <c r="J539" s="212">
        <f t="shared" si="0"/>
        <v>0</v>
      </c>
      <c r="K539" s="208" t="s">
        <v>21</v>
      </c>
      <c r="L539" s="62"/>
      <c r="M539" s="213" t="s">
        <v>21</v>
      </c>
      <c r="N539" s="214" t="s">
        <v>41</v>
      </c>
      <c r="O539" s="43"/>
      <c r="P539" s="215">
        <f t="shared" si="1"/>
        <v>0</v>
      </c>
      <c r="Q539" s="215">
        <v>0</v>
      </c>
      <c r="R539" s="215">
        <f t="shared" si="2"/>
        <v>0</v>
      </c>
      <c r="S539" s="215">
        <v>0</v>
      </c>
      <c r="T539" s="216">
        <f t="shared" si="3"/>
        <v>0</v>
      </c>
      <c r="AR539" s="25" t="s">
        <v>321</v>
      </c>
      <c r="AT539" s="25" t="s">
        <v>316</v>
      </c>
      <c r="AU539" s="25" t="s">
        <v>79</v>
      </c>
      <c r="AY539" s="25" t="s">
        <v>314</v>
      </c>
      <c r="BE539" s="217">
        <f t="shared" si="4"/>
        <v>0</v>
      </c>
      <c r="BF539" s="217">
        <f t="shared" si="5"/>
        <v>0</v>
      </c>
      <c r="BG539" s="217">
        <f t="shared" si="6"/>
        <v>0</v>
      </c>
      <c r="BH539" s="217">
        <f t="shared" si="7"/>
        <v>0</v>
      </c>
      <c r="BI539" s="217">
        <f t="shared" si="8"/>
        <v>0</v>
      </c>
      <c r="BJ539" s="25" t="s">
        <v>77</v>
      </c>
      <c r="BK539" s="217">
        <f t="shared" si="9"/>
        <v>0</v>
      </c>
      <c r="BL539" s="25" t="s">
        <v>321</v>
      </c>
      <c r="BM539" s="25" t="s">
        <v>1032</v>
      </c>
    </row>
    <row r="540" spans="2:65" s="1" customFormat="1" ht="14.45" customHeight="1">
      <c r="B540" s="42"/>
      <c r="C540" s="206" t="s">
        <v>1033</v>
      </c>
      <c r="D540" s="206" t="s">
        <v>316</v>
      </c>
      <c r="E540" s="207" t="s">
        <v>1034</v>
      </c>
      <c r="F540" s="208" t="s">
        <v>1035</v>
      </c>
      <c r="G540" s="209" t="s">
        <v>490</v>
      </c>
      <c r="H540" s="210">
        <v>7</v>
      </c>
      <c r="I540" s="211"/>
      <c r="J540" s="212">
        <f t="shared" si="0"/>
        <v>0</v>
      </c>
      <c r="K540" s="208" t="s">
        <v>21</v>
      </c>
      <c r="L540" s="62"/>
      <c r="M540" s="213" t="s">
        <v>21</v>
      </c>
      <c r="N540" s="214" t="s">
        <v>41</v>
      </c>
      <c r="O540" s="43"/>
      <c r="P540" s="215">
        <f t="shared" si="1"/>
        <v>0</v>
      </c>
      <c r="Q540" s="215">
        <v>0</v>
      </c>
      <c r="R540" s="215">
        <f t="shared" si="2"/>
        <v>0</v>
      </c>
      <c r="S540" s="215">
        <v>0</v>
      </c>
      <c r="T540" s="216">
        <f t="shared" si="3"/>
        <v>0</v>
      </c>
      <c r="AR540" s="25" t="s">
        <v>321</v>
      </c>
      <c r="AT540" s="25" t="s">
        <v>316</v>
      </c>
      <c r="AU540" s="25" t="s">
        <v>79</v>
      </c>
      <c r="AY540" s="25" t="s">
        <v>314</v>
      </c>
      <c r="BE540" s="217">
        <f t="shared" si="4"/>
        <v>0</v>
      </c>
      <c r="BF540" s="217">
        <f t="shared" si="5"/>
        <v>0</v>
      </c>
      <c r="BG540" s="217">
        <f t="shared" si="6"/>
        <v>0</v>
      </c>
      <c r="BH540" s="217">
        <f t="shared" si="7"/>
        <v>0</v>
      </c>
      <c r="BI540" s="217">
        <f t="shared" si="8"/>
        <v>0</v>
      </c>
      <c r="BJ540" s="25" t="s">
        <v>77</v>
      </c>
      <c r="BK540" s="217">
        <f t="shared" si="9"/>
        <v>0</v>
      </c>
      <c r="BL540" s="25" t="s">
        <v>321</v>
      </c>
      <c r="BM540" s="25" t="s">
        <v>1036</v>
      </c>
    </row>
    <row r="541" spans="2:65" s="1" customFormat="1" ht="14.45" customHeight="1">
      <c r="B541" s="42"/>
      <c r="C541" s="206" t="s">
        <v>1037</v>
      </c>
      <c r="D541" s="206" t="s">
        <v>316</v>
      </c>
      <c r="E541" s="207" t="s">
        <v>1038</v>
      </c>
      <c r="F541" s="208" t="s">
        <v>1039</v>
      </c>
      <c r="G541" s="209" t="s">
        <v>490</v>
      </c>
      <c r="H541" s="210">
        <v>20</v>
      </c>
      <c r="I541" s="211"/>
      <c r="J541" s="212">
        <f t="shared" si="0"/>
        <v>0</v>
      </c>
      <c r="K541" s="208" t="s">
        <v>21</v>
      </c>
      <c r="L541" s="62"/>
      <c r="M541" s="213" t="s">
        <v>21</v>
      </c>
      <c r="N541" s="214" t="s">
        <v>41</v>
      </c>
      <c r="O541" s="43"/>
      <c r="P541" s="215">
        <f t="shared" si="1"/>
        <v>0</v>
      </c>
      <c r="Q541" s="215">
        <v>0</v>
      </c>
      <c r="R541" s="215">
        <f t="shared" si="2"/>
        <v>0</v>
      </c>
      <c r="S541" s="215">
        <v>0</v>
      </c>
      <c r="T541" s="216">
        <f t="shared" si="3"/>
        <v>0</v>
      </c>
      <c r="AR541" s="25" t="s">
        <v>321</v>
      </c>
      <c r="AT541" s="25" t="s">
        <v>316</v>
      </c>
      <c r="AU541" s="25" t="s">
        <v>79</v>
      </c>
      <c r="AY541" s="25" t="s">
        <v>314</v>
      </c>
      <c r="BE541" s="217">
        <f t="shared" si="4"/>
        <v>0</v>
      </c>
      <c r="BF541" s="217">
        <f t="shared" si="5"/>
        <v>0</v>
      </c>
      <c r="BG541" s="217">
        <f t="shared" si="6"/>
        <v>0</v>
      </c>
      <c r="BH541" s="217">
        <f t="shared" si="7"/>
        <v>0</v>
      </c>
      <c r="BI541" s="217">
        <f t="shared" si="8"/>
        <v>0</v>
      </c>
      <c r="BJ541" s="25" t="s">
        <v>77</v>
      </c>
      <c r="BK541" s="217">
        <f t="shared" si="9"/>
        <v>0</v>
      </c>
      <c r="BL541" s="25" t="s">
        <v>321</v>
      </c>
      <c r="BM541" s="25" t="s">
        <v>1040</v>
      </c>
    </row>
    <row r="542" spans="2:65" s="1" customFormat="1" ht="14.45" customHeight="1">
      <c r="B542" s="42"/>
      <c r="C542" s="206" t="s">
        <v>1041</v>
      </c>
      <c r="D542" s="206" t="s">
        <v>316</v>
      </c>
      <c r="E542" s="207" t="s">
        <v>1042</v>
      </c>
      <c r="F542" s="208" t="s">
        <v>1043</v>
      </c>
      <c r="G542" s="209" t="s">
        <v>490</v>
      </c>
      <c r="H542" s="210">
        <v>10</v>
      </c>
      <c r="I542" s="211"/>
      <c r="J542" s="212">
        <f t="shared" si="0"/>
        <v>0</v>
      </c>
      <c r="K542" s="208" t="s">
        <v>21</v>
      </c>
      <c r="L542" s="62"/>
      <c r="M542" s="213" t="s">
        <v>21</v>
      </c>
      <c r="N542" s="214" t="s">
        <v>41</v>
      </c>
      <c r="O542" s="43"/>
      <c r="P542" s="215">
        <f t="shared" si="1"/>
        <v>0</v>
      </c>
      <c r="Q542" s="215">
        <v>0</v>
      </c>
      <c r="R542" s="215">
        <f t="shared" si="2"/>
        <v>0</v>
      </c>
      <c r="S542" s="215">
        <v>0</v>
      </c>
      <c r="T542" s="216">
        <f t="shared" si="3"/>
        <v>0</v>
      </c>
      <c r="AR542" s="25" t="s">
        <v>321</v>
      </c>
      <c r="AT542" s="25" t="s">
        <v>316</v>
      </c>
      <c r="AU542" s="25" t="s">
        <v>79</v>
      </c>
      <c r="AY542" s="25" t="s">
        <v>314</v>
      </c>
      <c r="BE542" s="217">
        <f t="shared" si="4"/>
        <v>0</v>
      </c>
      <c r="BF542" s="217">
        <f t="shared" si="5"/>
        <v>0</v>
      </c>
      <c r="BG542" s="217">
        <f t="shared" si="6"/>
        <v>0</v>
      </c>
      <c r="BH542" s="217">
        <f t="shared" si="7"/>
        <v>0</v>
      </c>
      <c r="BI542" s="217">
        <f t="shared" si="8"/>
        <v>0</v>
      </c>
      <c r="BJ542" s="25" t="s">
        <v>77</v>
      </c>
      <c r="BK542" s="217">
        <f t="shared" si="9"/>
        <v>0</v>
      </c>
      <c r="BL542" s="25" t="s">
        <v>321</v>
      </c>
      <c r="BM542" s="25" t="s">
        <v>1044</v>
      </c>
    </row>
    <row r="543" spans="2:65" s="1" customFormat="1" ht="14.45" customHeight="1">
      <c r="B543" s="42"/>
      <c r="C543" s="206" t="s">
        <v>1045</v>
      </c>
      <c r="D543" s="206" t="s">
        <v>316</v>
      </c>
      <c r="E543" s="207" t="s">
        <v>1046</v>
      </c>
      <c r="F543" s="208" t="s">
        <v>1047</v>
      </c>
      <c r="G543" s="209" t="s">
        <v>490</v>
      </c>
      <c r="H543" s="210">
        <v>5</v>
      </c>
      <c r="I543" s="211"/>
      <c r="J543" s="212">
        <f t="shared" si="0"/>
        <v>0</v>
      </c>
      <c r="K543" s="208" t="s">
        <v>21</v>
      </c>
      <c r="L543" s="62"/>
      <c r="M543" s="213" t="s">
        <v>21</v>
      </c>
      <c r="N543" s="214" t="s">
        <v>41</v>
      </c>
      <c r="O543" s="43"/>
      <c r="P543" s="215">
        <f t="shared" si="1"/>
        <v>0</v>
      </c>
      <c r="Q543" s="215">
        <v>0</v>
      </c>
      <c r="R543" s="215">
        <f t="shared" si="2"/>
        <v>0</v>
      </c>
      <c r="S543" s="215">
        <v>0</v>
      </c>
      <c r="T543" s="216">
        <f t="shared" si="3"/>
        <v>0</v>
      </c>
      <c r="AR543" s="25" t="s">
        <v>321</v>
      </c>
      <c r="AT543" s="25" t="s">
        <v>316</v>
      </c>
      <c r="AU543" s="25" t="s">
        <v>79</v>
      </c>
      <c r="AY543" s="25" t="s">
        <v>314</v>
      </c>
      <c r="BE543" s="217">
        <f t="shared" si="4"/>
        <v>0</v>
      </c>
      <c r="BF543" s="217">
        <f t="shared" si="5"/>
        <v>0</v>
      </c>
      <c r="BG543" s="217">
        <f t="shared" si="6"/>
        <v>0</v>
      </c>
      <c r="BH543" s="217">
        <f t="shared" si="7"/>
        <v>0</v>
      </c>
      <c r="BI543" s="217">
        <f t="shared" si="8"/>
        <v>0</v>
      </c>
      <c r="BJ543" s="25" t="s">
        <v>77</v>
      </c>
      <c r="BK543" s="217">
        <f t="shared" si="9"/>
        <v>0</v>
      </c>
      <c r="BL543" s="25" t="s">
        <v>321</v>
      </c>
      <c r="BM543" s="25" t="s">
        <v>1048</v>
      </c>
    </row>
    <row r="544" spans="2:65" s="1" customFormat="1" ht="14.45" customHeight="1">
      <c r="B544" s="42"/>
      <c r="C544" s="206" t="s">
        <v>1049</v>
      </c>
      <c r="D544" s="206" t="s">
        <v>316</v>
      </c>
      <c r="E544" s="207" t="s">
        <v>1050</v>
      </c>
      <c r="F544" s="208" t="s">
        <v>1051</v>
      </c>
      <c r="G544" s="209" t="s">
        <v>490</v>
      </c>
      <c r="H544" s="210">
        <v>7</v>
      </c>
      <c r="I544" s="211"/>
      <c r="J544" s="212">
        <f t="shared" si="0"/>
        <v>0</v>
      </c>
      <c r="K544" s="208" t="s">
        <v>21</v>
      </c>
      <c r="L544" s="62"/>
      <c r="M544" s="213" t="s">
        <v>21</v>
      </c>
      <c r="N544" s="214" t="s">
        <v>41</v>
      </c>
      <c r="O544" s="43"/>
      <c r="P544" s="215">
        <f t="shared" si="1"/>
        <v>0</v>
      </c>
      <c r="Q544" s="215">
        <v>0</v>
      </c>
      <c r="R544" s="215">
        <f t="shared" si="2"/>
        <v>0</v>
      </c>
      <c r="S544" s="215">
        <v>0</v>
      </c>
      <c r="T544" s="216">
        <f t="shared" si="3"/>
        <v>0</v>
      </c>
      <c r="AR544" s="25" t="s">
        <v>321</v>
      </c>
      <c r="AT544" s="25" t="s">
        <v>316</v>
      </c>
      <c r="AU544" s="25" t="s">
        <v>79</v>
      </c>
      <c r="AY544" s="25" t="s">
        <v>314</v>
      </c>
      <c r="BE544" s="217">
        <f t="shared" si="4"/>
        <v>0</v>
      </c>
      <c r="BF544" s="217">
        <f t="shared" si="5"/>
        <v>0</v>
      </c>
      <c r="BG544" s="217">
        <f t="shared" si="6"/>
        <v>0</v>
      </c>
      <c r="BH544" s="217">
        <f t="shared" si="7"/>
        <v>0</v>
      </c>
      <c r="BI544" s="217">
        <f t="shared" si="8"/>
        <v>0</v>
      </c>
      <c r="BJ544" s="25" t="s">
        <v>77</v>
      </c>
      <c r="BK544" s="217">
        <f t="shared" si="9"/>
        <v>0</v>
      </c>
      <c r="BL544" s="25" t="s">
        <v>321</v>
      </c>
      <c r="BM544" s="25" t="s">
        <v>1052</v>
      </c>
    </row>
    <row r="545" spans="2:65" s="1" customFormat="1" ht="23.1" customHeight="1">
      <c r="B545" s="42"/>
      <c r="C545" s="206" t="s">
        <v>1053</v>
      </c>
      <c r="D545" s="206" t="s">
        <v>316</v>
      </c>
      <c r="E545" s="207" t="s">
        <v>1054</v>
      </c>
      <c r="F545" s="208" t="s">
        <v>1055</v>
      </c>
      <c r="G545" s="209" t="s">
        <v>394</v>
      </c>
      <c r="H545" s="210">
        <v>0.006</v>
      </c>
      <c r="I545" s="211"/>
      <c r="J545" s="212">
        <f t="shared" si="0"/>
        <v>0</v>
      </c>
      <c r="K545" s="208" t="s">
        <v>320</v>
      </c>
      <c r="L545" s="62"/>
      <c r="M545" s="213" t="s">
        <v>21</v>
      </c>
      <c r="N545" s="214" t="s">
        <v>41</v>
      </c>
      <c r="O545" s="43"/>
      <c r="P545" s="215">
        <f t="shared" si="1"/>
        <v>0</v>
      </c>
      <c r="Q545" s="215">
        <v>0</v>
      </c>
      <c r="R545" s="215">
        <f t="shared" si="2"/>
        <v>0</v>
      </c>
      <c r="S545" s="215">
        <v>0</v>
      </c>
      <c r="T545" s="216">
        <f t="shared" si="3"/>
        <v>0</v>
      </c>
      <c r="AR545" s="25" t="s">
        <v>414</v>
      </c>
      <c r="AT545" s="25" t="s">
        <v>316</v>
      </c>
      <c r="AU545" s="25" t="s">
        <v>79</v>
      </c>
      <c r="AY545" s="25" t="s">
        <v>314</v>
      </c>
      <c r="BE545" s="217">
        <f t="shared" si="4"/>
        <v>0</v>
      </c>
      <c r="BF545" s="217">
        <f t="shared" si="5"/>
        <v>0</v>
      </c>
      <c r="BG545" s="217">
        <f t="shared" si="6"/>
        <v>0</v>
      </c>
      <c r="BH545" s="217">
        <f t="shared" si="7"/>
        <v>0</v>
      </c>
      <c r="BI545" s="217">
        <f t="shared" si="8"/>
        <v>0</v>
      </c>
      <c r="BJ545" s="25" t="s">
        <v>77</v>
      </c>
      <c r="BK545" s="217">
        <f t="shared" si="9"/>
        <v>0</v>
      </c>
      <c r="BL545" s="25" t="s">
        <v>414</v>
      </c>
      <c r="BM545" s="25" t="s">
        <v>1056</v>
      </c>
    </row>
    <row r="546" spans="2:47" s="1" customFormat="1" ht="40.5">
      <c r="B546" s="42"/>
      <c r="C546" s="64"/>
      <c r="D546" s="218" t="s">
        <v>323</v>
      </c>
      <c r="E546" s="64"/>
      <c r="F546" s="219" t="s">
        <v>1057</v>
      </c>
      <c r="G546" s="64"/>
      <c r="H546" s="64"/>
      <c r="I546" s="175"/>
      <c r="J546" s="64"/>
      <c r="K546" s="64"/>
      <c r="L546" s="62"/>
      <c r="M546" s="220"/>
      <c r="N546" s="43"/>
      <c r="O546" s="43"/>
      <c r="P546" s="43"/>
      <c r="Q546" s="43"/>
      <c r="R546" s="43"/>
      <c r="S546" s="43"/>
      <c r="T546" s="79"/>
      <c r="AT546" s="25" t="s">
        <v>323</v>
      </c>
      <c r="AU546" s="25" t="s">
        <v>79</v>
      </c>
    </row>
    <row r="547" spans="2:63" s="11" customFormat="1" ht="29.85" customHeight="1">
      <c r="B547" s="190"/>
      <c r="C547" s="191"/>
      <c r="D547" s="192" t="s">
        <v>69</v>
      </c>
      <c r="E547" s="204" t="s">
        <v>1058</v>
      </c>
      <c r="F547" s="204" t="s">
        <v>1059</v>
      </c>
      <c r="G547" s="191"/>
      <c r="H547" s="191"/>
      <c r="I547" s="194"/>
      <c r="J547" s="205">
        <f>BK547</f>
        <v>0</v>
      </c>
      <c r="K547" s="191"/>
      <c r="L547" s="196"/>
      <c r="M547" s="197"/>
      <c r="N547" s="198"/>
      <c r="O547" s="198"/>
      <c r="P547" s="199">
        <f>SUM(P548:P571)</f>
        <v>0</v>
      </c>
      <c r="Q547" s="198"/>
      <c r="R547" s="199">
        <f>SUM(R548:R571)</f>
        <v>2.9850220400000005</v>
      </c>
      <c r="S547" s="198"/>
      <c r="T547" s="200">
        <f>SUM(T548:T571)</f>
        <v>0</v>
      </c>
      <c r="AR547" s="201" t="s">
        <v>79</v>
      </c>
      <c r="AT547" s="202" t="s">
        <v>69</v>
      </c>
      <c r="AU547" s="202" t="s">
        <v>77</v>
      </c>
      <c r="AY547" s="201" t="s">
        <v>314</v>
      </c>
      <c r="BK547" s="203">
        <f>SUM(BK548:BK571)</f>
        <v>0</v>
      </c>
    </row>
    <row r="548" spans="2:65" s="1" customFormat="1" ht="23.1" customHeight="1">
      <c r="B548" s="42"/>
      <c r="C548" s="206" t="s">
        <v>1060</v>
      </c>
      <c r="D548" s="206" t="s">
        <v>316</v>
      </c>
      <c r="E548" s="207" t="s">
        <v>1061</v>
      </c>
      <c r="F548" s="208" t="s">
        <v>1062</v>
      </c>
      <c r="G548" s="209" t="s">
        <v>349</v>
      </c>
      <c r="H548" s="210">
        <v>68.043</v>
      </c>
      <c r="I548" s="211"/>
      <c r="J548" s="212">
        <f>ROUND(I548*H548,2)</f>
        <v>0</v>
      </c>
      <c r="K548" s="208" t="s">
        <v>320</v>
      </c>
      <c r="L548" s="62"/>
      <c r="M548" s="213" t="s">
        <v>21</v>
      </c>
      <c r="N548" s="214" t="s">
        <v>41</v>
      </c>
      <c r="O548" s="43"/>
      <c r="P548" s="215">
        <f>O548*H548</f>
        <v>0</v>
      </c>
      <c r="Q548" s="215">
        <v>0.0325</v>
      </c>
      <c r="R548" s="215">
        <f>Q548*H548</f>
        <v>2.2113975000000003</v>
      </c>
      <c r="S548" s="215">
        <v>0</v>
      </c>
      <c r="T548" s="216">
        <f>S548*H548</f>
        <v>0</v>
      </c>
      <c r="AR548" s="25" t="s">
        <v>414</v>
      </c>
      <c r="AT548" s="25" t="s">
        <v>316</v>
      </c>
      <c r="AU548" s="25" t="s">
        <v>79</v>
      </c>
      <c r="AY548" s="25" t="s">
        <v>314</v>
      </c>
      <c r="BE548" s="217">
        <f>IF(N548="základní",J548,0)</f>
        <v>0</v>
      </c>
      <c r="BF548" s="217">
        <f>IF(N548="snížená",J548,0)</f>
        <v>0</v>
      </c>
      <c r="BG548" s="217">
        <f>IF(N548="zákl. přenesená",J548,0)</f>
        <v>0</v>
      </c>
      <c r="BH548" s="217">
        <f>IF(N548="sníž. přenesená",J548,0)</f>
        <v>0</v>
      </c>
      <c r="BI548" s="217">
        <f>IF(N548="nulová",J548,0)</f>
        <v>0</v>
      </c>
      <c r="BJ548" s="25" t="s">
        <v>77</v>
      </c>
      <c r="BK548" s="217">
        <f>ROUND(I548*H548,2)</f>
        <v>0</v>
      </c>
      <c r="BL548" s="25" t="s">
        <v>414</v>
      </c>
      <c r="BM548" s="25" t="s">
        <v>1063</v>
      </c>
    </row>
    <row r="549" spans="2:47" s="1" customFormat="1" ht="40.5">
      <c r="B549" s="42"/>
      <c r="C549" s="64"/>
      <c r="D549" s="218" t="s">
        <v>323</v>
      </c>
      <c r="E549" s="64"/>
      <c r="F549" s="219" t="s">
        <v>1064</v>
      </c>
      <c r="G549" s="64"/>
      <c r="H549" s="64"/>
      <c r="I549" s="175"/>
      <c r="J549" s="64"/>
      <c r="K549" s="64"/>
      <c r="L549" s="62"/>
      <c r="M549" s="220"/>
      <c r="N549" s="43"/>
      <c r="O549" s="43"/>
      <c r="P549" s="43"/>
      <c r="Q549" s="43"/>
      <c r="R549" s="43"/>
      <c r="S549" s="43"/>
      <c r="T549" s="79"/>
      <c r="AT549" s="25" t="s">
        <v>323</v>
      </c>
      <c r="AU549" s="25" t="s">
        <v>79</v>
      </c>
    </row>
    <row r="550" spans="2:51" s="12" customFormat="1" ht="13.5">
      <c r="B550" s="221"/>
      <c r="C550" s="222"/>
      <c r="D550" s="218" t="s">
        <v>325</v>
      </c>
      <c r="E550" s="223" t="s">
        <v>21</v>
      </c>
      <c r="F550" s="224" t="s">
        <v>1065</v>
      </c>
      <c r="G550" s="222"/>
      <c r="H550" s="225">
        <v>20.64</v>
      </c>
      <c r="I550" s="226"/>
      <c r="J550" s="222"/>
      <c r="K550" s="222"/>
      <c r="L550" s="227"/>
      <c r="M550" s="228"/>
      <c r="N550" s="229"/>
      <c r="O550" s="229"/>
      <c r="P550" s="229"/>
      <c r="Q550" s="229"/>
      <c r="R550" s="229"/>
      <c r="S550" s="229"/>
      <c r="T550" s="230"/>
      <c r="AT550" s="231" t="s">
        <v>325</v>
      </c>
      <c r="AU550" s="231" t="s">
        <v>79</v>
      </c>
      <c r="AV550" s="12" t="s">
        <v>79</v>
      </c>
      <c r="AW550" s="12" t="s">
        <v>34</v>
      </c>
      <c r="AX550" s="12" t="s">
        <v>70</v>
      </c>
      <c r="AY550" s="231" t="s">
        <v>314</v>
      </c>
    </row>
    <row r="551" spans="2:51" s="12" customFormat="1" ht="13.5">
      <c r="B551" s="221"/>
      <c r="C551" s="222"/>
      <c r="D551" s="218" t="s">
        <v>325</v>
      </c>
      <c r="E551" s="223" t="s">
        <v>21</v>
      </c>
      <c r="F551" s="224" t="s">
        <v>1066</v>
      </c>
      <c r="G551" s="222"/>
      <c r="H551" s="225">
        <v>22.222</v>
      </c>
      <c r="I551" s="226"/>
      <c r="J551" s="222"/>
      <c r="K551" s="222"/>
      <c r="L551" s="227"/>
      <c r="M551" s="228"/>
      <c r="N551" s="229"/>
      <c r="O551" s="229"/>
      <c r="P551" s="229"/>
      <c r="Q551" s="229"/>
      <c r="R551" s="229"/>
      <c r="S551" s="229"/>
      <c r="T551" s="230"/>
      <c r="AT551" s="231" t="s">
        <v>325</v>
      </c>
      <c r="AU551" s="231" t="s">
        <v>79</v>
      </c>
      <c r="AV551" s="12" t="s">
        <v>79</v>
      </c>
      <c r="AW551" s="12" t="s">
        <v>34</v>
      </c>
      <c r="AX551" s="12" t="s">
        <v>70</v>
      </c>
      <c r="AY551" s="231" t="s">
        <v>314</v>
      </c>
    </row>
    <row r="552" spans="2:51" s="12" customFormat="1" ht="13.5">
      <c r="B552" s="221"/>
      <c r="C552" s="222"/>
      <c r="D552" s="218" t="s">
        <v>325</v>
      </c>
      <c r="E552" s="223" t="s">
        <v>21</v>
      </c>
      <c r="F552" s="224" t="s">
        <v>1067</v>
      </c>
      <c r="G552" s="222"/>
      <c r="H552" s="225">
        <v>3.612</v>
      </c>
      <c r="I552" s="226"/>
      <c r="J552" s="222"/>
      <c r="K552" s="222"/>
      <c r="L552" s="227"/>
      <c r="M552" s="228"/>
      <c r="N552" s="229"/>
      <c r="O552" s="229"/>
      <c r="P552" s="229"/>
      <c r="Q552" s="229"/>
      <c r="R552" s="229"/>
      <c r="S552" s="229"/>
      <c r="T552" s="230"/>
      <c r="AT552" s="231" t="s">
        <v>325</v>
      </c>
      <c r="AU552" s="231" t="s">
        <v>79</v>
      </c>
      <c r="AV552" s="12" t="s">
        <v>79</v>
      </c>
      <c r="AW552" s="12" t="s">
        <v>34</v>
      </c>
      <c r="AX552" s="12" t="s">
        <v>70</v>
      </c>
      <c r="AY552" s="231" t="s">
        <v>314</v>
      </c>
    </row>
    <row r="553" spans="2:51" s="12" customFormat="1" ht="13.5">
      <c r="B553" s="221"/>
      <c r="C553" s="222"/>
      <c r="D553" s="218" t="s">
        <v>325</v>
      </c>
      <c r="E553" s="223" t="s">
        <v>21</v>
      </c>
      <c r="F553" s="224" t="s">
        <v>1068</v>
      </c>
      <c r="G553" s="222"/>
      <c r="H553" s="225">
        <v>8.256</v>
      </c>
      <c r="I553" s="226"/>
      <c r="J553" s="222"/>
      <c r="K553" s="222"/>
      <c r="L553" s="227"/>
      <c r="M553" s="228"/>
      <c r="N553" s="229"/>
      <c r="O553" s="229"/>
      <c r="P553" s="229"/>
      <c r="Q553" s="229"/>
      <c r="R553" s="229"/>
      <c r="S553" s="229"/>
      <c r="T553" s="230"/>
      <c r="AT553" s="231" t="s">
        <v>325</v>
      </c>
      <c r="AU553" s="231" t="s">
        <v>79</v>
      </c>
      <c r="AV553" s="12" t="s">
        <v>79</v>
      </c>
      <c r="AW553" s="12" t="s">
        <v>34</v>
      </c>
      <c r="AX553" s="12" t="s">
        <v>70</v>
      </c>
      <c r="AY553" s="231" t="s">
        <v>314</v>
      </c>
    </row>
    <row r="554" spans="2:51" s="12" customFormat="1" ht="13.5">
      <c r="B554" s="221"/>
      <c r="C554" s="222"/>
      <c r="D554" s="218" t="s">
        <v>325</v>
      </c>
      <c r="E554" s="223" t="s">
        <v>21</v>
      </c>
      <c r="F554" s="224" t="s">
        <v>1069</v>
      </c>
      <c r="G554" s="222"/>
      <c r="H554" s="225">
        <v>10.217</v>
      </c>
      <c r="I554" s="226"/>
      <c r="J554" s="222"/>
      <c r="K554" s="222"/>
      <c r="L554" s="227"/>
      <c r="M554" s="228"/>
      <c r="N554" s="229"/>
      <c r="O554" s="229"/>
      <c r="P554" s="229"/>
      <c r="Q554" s="229"/>
      <c r="R554" s="229"/>
      <c r="S554" s="229"/>
      <c r="T554" s="230"/>
      <c r="AT554" s="231" t="s">
        <v>325</v>
      </c>
      <c r="AU554" s="231" t="s">
        <v>79</v>
      </c>
      <c r="AV554" s="12" t="s">
        <v>79</v>
      </c>
      <c r="AW554" s="12" t="s">
        <v>34</v>
      </c>
      <c r="AX554" s="12" t="s">
        <v>70</v>
      </c>
      <c r="AY554" s="231" t="s">
        <v>314</v>
      </c>
    </row>
    <row r="555" spans="2:51" s="12" customFormat="1" ht="13.5">
      <c r="B555" s="221"/>
      <c r="C555" s="222"/>
      <c r="D555" s="218" t="s">
        <v>325</v>
      </c>
      <c r="E555" s="223" t="s">
        <v>21</v>
      </c>
      <c r="F555" s="224" t="s">
        <v>1070</v>
      </c>
      <c r="G555" s="222"/>
      <c r="H555" s="225">
        <v>3.096</v>
      </c>
      <c r="I555" s="226"/>
      <c r="J555" s="222"/>
      <c r="K555" s="222"/>
      <c r="L555" s="227"/>
      <c r="M555" s="228"/>
      <c r="N555" s="229"/>
      <c r="O555" s="229"/>
      <c r="P555" s="229"/>
      <c r="Q555" s="229"/>
      <c r="R555" s="229"/>
      <c r="S555" s="229"/>
      <c r="T555" s="230"/>
      <c r="AT555" s="231" t="s">
        <v>325</v>
      </c>
      <c r="AU555" s="231" t="s">
        <v>79</v>
      </c>
      <c r="AV555" s="12" t="s">
        <v>79</v>
      </c>
      <c r="AW555" s="12" t="s">
        <v>34</v>
      </c>
      <c r="AX555" s="12" t="s">
        <v>70</v>
      </c>
      <c r="AY555" s="231" t="s">
        <v>314</v>
      </c>
    </row>
    <row r="556" spans="2:51" s="13" customFormat="1" ht="13.5">
      <c r="B556" s="232"/>
      <c r="C556" s="233"/>
      <c r="D556" s="218" t="s">
        <v>325</v>
      </c>
      <c r="E556" s="234" t="s">
        <v>174</v>
      </c>
      <c r="F556" s="235" t="s">
        <v>340</v>
      </c>
      <c r="G556" s="233"/>
      <c r="H556" s="236">
        <v>68.043</v>
      </c>
      <c r="I556" s="237"/>
      <c r="J556" s="233"/>
      <c r="K556" s="233"/>
      <c r="L556" s="238"/>
      <c r="M556" s="239"/>
      <c r="N556" s="240"/>
      <c r="O556" s="240"/>
      <c r="P556" s="240"/>
      <c r="Q556" s="240"/>
      <c r="R556" s="240"/>
      <c r="S556" s="240"/>
      <c r="T556" s="241"/>
      <c r="AT556" s="242" t="s">
        <v>325</v>
      </c>
      <c r="AU556" s="242" t="s">
        <v>79</v>
      </c>
      <c r="AV556" s="13" t="s">
        <v>321</v>
      </c>
      <c r="AW556" s="13" t="s">
        <v>34</v>
      </c>
      <c r="AX556" s="13" t="s">
        <v>77</v>
      </c>
      <c r="AY556" s="242" t="s">
        <v>314</v>
      </c>
    </row>
    <row r="557" spans="2:65" s="1" customFormat="1" ht="34.5" customHeight="1">
      <c r="B557" s="42"/>
      <c r="C557" s="206" t="s">
        <v>1071</v>
      </c>
      <c r="D557" s="206" t="s">
        <v>316</v>
      </c>
      <c r="E557" s="207" t="s">
        <v>1072</v>
      </c>
      <c r="F557" s="208" t="s">
        <v>1073</v>
      </c>
      <c r="G557" s="209" t="s">
        <v>349</v>
      </c>
      <c r="H557" s="210">
        <v>29.171</v>
      </c>
      <c r="I557" s="211"/>
      <c r="J557" s="212">
        <f>ROUND(I557*H557,2)</f>
        <v>0</v>
      </c>
      <c r="K557" s="208" t="s">
        <v>320</v>
      </c>
      <c r="L557" s="62"/>
      <c r="M557" s="213" t="s">
        <v>21</v>
      </c>
      <c r="N557" s="214" t="s">
        <v>41</v>
      </c>
      <c r="O557" s="43"/>
      <c r="P557" s="215">
        <f>O557*H557</f>
        <v>0</v>
      </c>
      <c r="Q557" s="215">
        <v>0.01874</v>
      </c>
      <c r="R557" s="215">
        <f>Q557*H557</f>
        <v>0.54666454</v>
      </c>
      <c r="S557" s="215">
        <v>0</v>
      </c>
      <c r="T557" s="216">
        <f>S557*H557</f>
        <v>0</v>
      </c>
      <c r="AR557" s="25" t="s">
        <v>414</v>
      </c>
      <c r="AT557" s="25" t="s">
        <v>316</v>
      </c>
      <c r="AU557" s="25" t="s">
        <v>79</v>
      </c>
      <c r="AY557" s="25" t="s">
        <v>314</v>
      </c>
      <c r="BE557" s="217">
        <f>IF(N557="základní",J557,0)</f>
        <v>0</v>
      </c>
      <c r="BF557" s="217">
        <f>IF(N557="snížená",J557,0)</f>
        <v>0</v>
      </c>
      <c r="BG557" s="217">
        <f>IF(N557="zákl. přenesená",J557,0)</f>
        <v>0</v>
      </c>
      <c r="BH557" s="217">
        <f>IF(N557="sníž. přenesená",J557,0)</f>
        <v>0</v>
      </c>
      <c r="BI557" s="217">
        <f>IF(N557="nulová",J557,0)</f>
        <v>0</v>
      </c>
      <c r="BJ557" s="25" t="s">
        <v>77</v>
      </c>
      <c r="BK557" s="217">
        <f>ROUND(I557*H557,2)</f>
        <v>0</v>
      </c>
      <c r="BL557" s="25" t="s">
        <v>414</v>
      </c>
      <c r="BM557" s="25" t="s">
        <v>1074</v>
      </c>
    </row>
    <row r="558" spans="2:47" s="1" customFormat="1" ht="27">
      <c r="B558" s="42"/>
      <c r="C558" s="64"/>
      <c r="D558" s="218" t="s">
        <v>323</v>
      </c>
      <c r="E558" s="64"/>
      <c r="F558" s="219" t="s">
        <v>1075</v>
      </c>
      <c r="G558" s="64"/>
      <c r="H558" s="64"/>
      <c r="I558" s="175"/>
      <c r="J558" s="64"/>
      <c r="K558" s="64"/>
      <c r="L558" s="62"/>
      <c r="M558" s="220"/>
      <c r="N558" s="43"/>
      <c r="O558" s="43"/>
      <c r="P558" s="43"/>
      <c r="Q558" s="43"/>
      <c r="R558" s="43"/>
      <c r="S558" s="43"/>
      <c r="T558" s="79"/>
      <c r="AT558" s="25" t="s">
        <v>323</v>
      </c>
      <c r="AU558" s="25" t="s">
        <v>79</v>
      </c>
    </row>
    <row r="559" spans="2:51" s="12" customFormat="1" ht="13.5">
      <c r="B559" s="221"/>
      <c r="C559" s="222"/>
      <c r="D559" s="218" t="s">
        <v>325</v>
      </c>
      <c r="E559" s="223" t="s">
        <v>21</v>
      </c>
      <c r="F559" s="224" t="s">
        <v>1076</v>
      </c>
      <c r="G559" s="222"/>
      <c r="H559" s="225">
        <v>9.237</v>
      </c>
      <c r="I559" s="226"/>
      <c r="J559" s="222"/>
      <c r="K559" s="222"/>
      <c r="L559" s="227"/>
      <c r="M559" s="228"/>
      <c r="N559" s="229"/>
      <c r="O559" s="229"/>
      <c r="P559" s="229"/>
      <c r="Q559" s="229"/>
      <c r="R559" s="229"/>
      <c r="S559" s="229"/>
      <c r="T559" s="230"/>
      <c r="AT559" s="231" t="s">
        <v>325</v>
      </c>
      <c r="AU559" s="231" t="s">
        <v>79</v>
      </c>
      <c r="AV559" s="12" t="s">
        <v>79</v>
      </c>
      <c r="AW559" s="12" t="s">
        <v>34</v>
      </c>
      <c r="AX559" s="12" t="s">
        <v>70</v>
      </c>
      <c r="AY559" s="231" t="s">
        <v>314</v>
      </c>
    </row>
    <row r="560" spans="2:51" s="12" customFormat="1" ht="13.5">
      <c r="B560" s="221"/>
      <c r="C560" s="222"/>
      <c r="D560" s="218" t="s">
        <v>325</v>
      </c>
      <c r="E560" s="223" t="s">
        <v>21</v>
      </c>
      <c r="F560" s="224" t="s">
        <v>1077</v>
      </c>
      <c r="G560" s="222"/>
      <c r="H560" s="225">
        <v>12.18</v>
      </c>
      <c r="I560" s="226"/>
      <c r="J560" s="222"/>
      <c r="K560" s="222"/>
      <c r="L560" s="227"/>
      <c r="M560" s="228"/>
      <c r="N560" s="229"/>
      <c r="O560" s="229"/>
      <c r="P560" s="229"/>
      <c r="Q560" s="229"/>
      <c r="R560" s="229"/>
      <c r="S560" s="229"/>
      <c r="T560" s="230"/>
      <c r="AT560" s="231" t="s">
        <v>325</v>
      </c>
      <c r="AU560" s="231" t="s">
        <v>79</v>
      </c>
      <c r="AV560" s="12" t="s">
        <v>79</v>
      </c>
      <c r="AW560" s="12" t="s">
        <v>34</v>
      </c>
      <c r="AX560" s="12" t="s">
        <v>70</v>
      </c>
      <c r="AY560" s="231" t="s">
        <v>314</v>
      </c>
    </row>
    <row r="561" spans="2:51" s="12" customFormat="1" ht="13.5">
      <c r="B561" s="221"/>
      <c r="C561" s="222"/>
      <c r="D561" s="218" t="s">
        <v>325</v>
      </c>
      <c r="E561" s="223" t="s">
        <v>21</v>
      </c>
      <c r="F561" s="224" t="s">
        <v>1078</v>
      </c>
      <c r="G561" s="222"/>
      <c r="H561" s="225">
        <v>2.944</v>
      </c>
      <c r="I561" s="226"/>
      <c r="J561" s="222"/>
      <c r="K561" s="222"/>
      <c r="L561" s="227"/>
      <c r="M561" s="228"/>
      <c r="N561" s="229"/>
      <c r="O561" s="229"/>
      <c r="P561" s="229"/>
      <c r="Q561" s="229"/>
      <c r="R561" s="229"/>
      <c r="S561" s="229"/>
      <c r="T561" s="230"/>
      <c r="AT561" s="231" t="s">
        <v>325</v>
      </c>
      <c r="AU561" s="231" t="s">
        <v>79</v>
      </c>
      <c r="AV561" s="12" t="s">
        <v>79</v>
      </c>
      <c r="AW561" s="12" t="s">
        <v>34</v>
      </c>
      <c r="AX561" s="12" t="s">
        <v>70</v>
      </c>
      <c r="AY561" s="231" t="s">
        <v>314</v>
      </c>
    </row>
    <row r="562" spans="2:51" s="12" customFormat="1" ht="13.5">
      <c r="B562" s="221"/>
      <c r="C562" s="222"/>
      <c r="D562" s="218" t="s">
        <v>325</v>
      </c>
      <c r="E562" s="223" t="s">
        <v>21</v>
      </c>
      <c r="F562" s="224" t="s">
        <v>1079</v>
      </c>
      <c r="G562" s="222"/>
      <c r="H562" s="225">
        <v>3.451</v>
      </c>
      <c r="I562" s="226"/>
      <c r="J562" s="222"/>
      <c r="K562" s="222"/>
      <c r="L562" s="227"/>
      <c r="M562" s="228"/>
      <c r="N562" s="229"/>
      <c r="O562" s="229"/>
      <c r="P562" s="229"/>
      <c r="Q562" s="229"/>
      <c r="R562" s="229"/>
      <c r="S562" s="229"/>
      <c r="T562" s="230"/>
      <c r="AT562" s="231" t="s">
        <v>325</v>
      </c>
      <c r="AU562" s="231" t="s">
        <v>79</v>
      </c>
      <c r="AV562" s="12" t="s">
        <v>79</v>
      </c>
      <c r="AW562" s="12" t="s">
        <v>34</v>
      </c>
      <c r="AX562" s="12" t="s">
        <v>70</v>
      </c>
      <c r="AY562" s="231" t="s">
        <v>314</v>
      </c>
    </row>
    <row r="563" spans="2:51" s="12" customFormat="1" ht="13.5">
      <c r="B563" s="221"/>
      <c r="C563" s="222"/>
      <c r="D563" s="218" t="s">
        <v>325</v>
      </c>
      <c r="E563" s="223" t="s">
        <v>21</v>
      </c>
      <c r="F563" s="224" t="s">
        <v>1080</v>
      </c>
      <c r="G563" s="222"/>
      <c r="H563" s="225">
        <v>6.07</v>
      </c>
      <c r="I563" s="226"/>
      <c r="J563" s="222"/>
      <c r="K563" s="222"/>
      <c r="L563" s="227"/>
      <c r="M563" s="228"/>
      <c r="N563" s="229"/>
      <c r="O563" s="229"/>
      <c r="P563" s="229"/>
      <c r="Q563" s="229"/>
      <c r="R563" s="229"/>
      <c r="S563" s="229"/>
      <c r="T563" s="230"/>
      <c r="AT563" s="231" t="s">
        <v>325</v>
      </c>
      <c r="AU563" s="231" t="s">
        <v>79</v>
      </c>
      <c r="AV563" s="12" t="s">
        <v>79</v>
      </c>
      <c r="AW563" s="12" t="s">
        <v>34</v>
      </c>
      <c r="AX563" s="12" t="s">
        <v>70</v>
      </c>
      <c r="AY563" s="231" t="s">
        <v>314</v>
      </c>
    </row>
    <row r="564" spans="2:51" s="12" customFormat="1" ht="13.5">
      <c r="B564" s="221"/>
      <c r="C564" s="222"/>
      <c r="D564" s="218" t="s">
        <v>325</v>
      </c>
      <c r="E564" s="223" t="s">
        <v>21</v>
      </c>
      <c r="F564" s="224" t="s">
        <v>1081</v>
      </c>
      <c r="G564" s="222"/>
      <c r="H564" s="225">
        <v>1.827</v>
      </c>
      <c r="I564" s="226"/>
      <c r="J564" s="222"/>
      <c r="K564" s="222"/>
      <c r="L564" s="227"/>
      <c r="M564" s="228"/>
      <c r="N564" s="229"/>
      <c r="O564" s="229"/>
      <c r="P564" s="229"/>
      <c r="Q564" s="229"/>
      <c r="R564" s="229"/>
      <c r="S564" s="229"/>
      <c r="T564" s="230"/>
      <c r="AT564" s="231" t="s">
        <v>325</v>
      </c>
      <c r="AU564" s="231" t="s">
        <v>79</v>
      </c>
      <c r="AV564" s="12" t="s">
        <v>79</v>
      </c>
      <c r="AW564" s="12" t="s">
        <v>34</v>
      </c>
      <c r="AX564" s="12" t="s">
        <v>70</v>
      </c>
      <c r="AY564" s="231" t="s">
        <v>314</v>
      </c>
    </row>
    <row r="565" spans="2:51" s="12" customFormat="1" ht="13.5">
      <c r="B565" s="221"/>
      <c r="C565" s="222"/>
      <c r="D565" s="218" t="s">
        <v>325</v>
      </c>
      <c r="E565" s="223" t="s">
        <v>21</v>
      </c>
      <c r="F565" s="224" t="s">
        <v>1082</v>
      </c>
      <c r="G565" s="222"/>
      <c r="H565" s="225">
        <v>3.654</v>
      </c>
      <c r="I565" s="226"/>
      <c r="J565" s="222"/>
      <c r="K565" s="222"/>
      <c r="L565" s="227"/>
      <c r="M565" s="228"/>
      <c r="N565" s="229"/>
      <c r="O565" s="229"/>
      <c r="P565" s="229"/>
      <c r="Q565" s="229"/>
      <c r="R565" s="229"/>
      <c r="S565" s="229"/>
      <c r="T565" s="230"/>
      <c r="AT565" s="231" t="s">
        <v>325</v>
      </c>
      <c r="AU565" s="231" t="s">
        <v>79</v>
      </c>
      <c r="AV565" s="12" t="s">
        <v>79</v>
      </c>
      <c r="AW565" s="12" t="s">
        <v>34</v>
      </c>
      <c r="AX565" s="12" t="s">
        <v>70</v>
      </c>
      <c r="AY565" s="231" t="s">
        <v>314</v>
      </c>
    </row>
    <row r="566" spans="2:51" s="12" customFormat="1" ht="13.5">
      <c r="B566" s="221"/>
      <c r="C566" s="222"/>
      <c r="D566" s="218" t="s">
        <v>325</v>
      </c>
      <c r="E566" s="223" t="s">
        <v>21</v>
      </c>
      <c r="F566" s="224" t="s">
        <v>1083</v>
      </c>
      <c r="G566" s="222"/>
      <c r="H566" s="225">
        <v>-10.192</v>
      </c>
      <c r="I566" s="226"/>
      <c r="J566" s="222"/>
      <c r="K566" s="222"/>
      <c r="L566" s="227"/>
      <c r="M566" s="228"/>
      <c r="N566" s="229"/>
      <c r="O566" s="229"/>
      <c r="P566" s="229"/>
      <c r="Q566" s="229"/>
      <c r="R566" s="229"/>
      <c r="S566" s="229"/>
      <c r="T566" s="230"/>
      <c r="AT566" s="231" t="s">
        <v>325</v>
      </c>
      <c r="AU566" s="231" t="s">
        <v>79</v>
      </c>
      <c r="AV566" s="12" t="s">
        <v>79</v>
      </c>
      <c r="AW566" s="12" t="s">
        <v>34</v>
      </c>
      <c r="AX566" s="12" t="s">
        <v>70</v>
      </c>
      <c r="AY566" s="231" t="s">
        <v>314</v>
      </c>
    </row>
    <row r="567" spans="2:51" s="13" customFormat="1" ht="13.5">
      <c r="B567" s="232"/>
      <c r="C567" s="233"/>
      <c r="D567" s="218" t="s">
        <v>325</v>
      </c>
      <c r="E567" s="234" t="s">
        <v>21</v>
      </c>
      <c r="F567" s="235" t="s">
        <v>340</v>
      </c>
      <c r="G567" s="233"/>
      <c r="H567" s="236">
        <v>29.171</v>
      </c>
      <c r="I567" s="237"/>
      <c r="J567" s="233"/>
      <c r="K567" s="233"/>
      <c r="L567" s="238"/>
      <c r="M567" s="239"/>
      <c r="N567" s="240"/>
      <c r="O567" s="240"/>
      <c r="P567" s="240"/>
      <c r="Q567" s="240"/>
      <c r="R567" s="240"/>
      <c r="S567" s="240"/>
      <c r="T567" s="241"/>
      <c r="AT567" s="242" t="s">
        <v>325</v>
      </c>
      <c r="AU567" s="242" t="s">
        <v>79</v>
      </c>
      <c r="AV567" s="13" t="s">
        <v>321</v>
      </c>
      <c r="AW567" s="13" t="s">
        <v>34</v>
      </c>
      <c r="AX567" s="13" t="s">
        <v>77</v>
      </c>
      <c r="AY567" s="242" t="s">
        <v>314</v>
      </c>
    </row>
    <row r="568" spans="2:65" s="1" customFormat="1" ht="23.1" customHeight="1">
      <c r="B568" s="42"/>
      <c r="C568" s="206" t="s">
        <v>1084</v>
      </c>
      <c r="D568" s="206" t="s">
        <v>316</v>
      </c>
      <c r="E568" s="207" t="s">
        <v>1085</v>
      </c>
      <c r="F568" s="208" t="s">
        <v>1086</v>
      </c>
      <c r="G568" s="209" t="s">
        <v>490</v>
      </c>
      <c r="H568" s="210">
        <v>8</v>
      </c>
      <c r="I568" s="211"/>
      <c r="J568" s="212">
        <f>ROUND(I568*H568,2)</f>
        <v>0</v>
      </c>
      <c r="K568" s="208" t="s">
        <v>320</v>
      </c>
      <c r="L568" s="62"/>
      <c r="M568" s="213" t="s">
        <v>21</v>
      </c>
      <c r="N568" s="214" t="s">
        <v>41</v>
      </c>
      <c r="O568" s="43"/>
      <c r="P568" s="215">
        <f>O568*H568</f>
        <v>0</v>
      </c>
      <c r="Q568" s="215">
        <v>0.02837</v>
      </c>
      <c r="R568" s="215">
        <f>Q568*H568</f>
        <v>0.22696</v>
      </c>
      <c r="S568" s="215">
        <v>0</v>
      </c>
      <c r="T568" s="216">
        <f>S568*H568</f>
        <v>0</v>
      </c>
      <c r="AR568" s="25" t="s">
        <v>414</v>
      </c>
      <c r="AT568" s="25" t="s">
        <v>316</v>
      </c>
      <c r="AU568" s="25" t="s">
        <v>79</v>
      </c>
      <c r="AY568" s="25" t="s">
        <v>314</v>
      </c>
      <c r="BE568" s="217">
        <f>IF(N568="základní",J568,0)</f>
        <v>0</v>
      </c>
      <c r="BF568" s="217">
        <f>IF(N568="snížená",J568,0)</f>
        <v>0</v>
      </c>
      <c r="BG568" s="217">
        <f>IF(N568="zákl. přenesená",J568,0)</f>
        <v>0</v>
      </c>
      <c r="BH568" s="217">
        <f>IF(N568="sníž. přenesená",J568,0)</f>
        <v>0</v>
      </c>
      <c r="BI568" s="217">
        <f>IF(N568="nulová",J568,0)</f>
        <v>0</v>
      </c>
      <c r="BJ568" s="25" t="s">
        <v>77</v>
      </c>
      <c r="BK568" s="217">
        <f>ROUND(I568*H568,2)</f>
        <v>0</v>
      </c>
      <c r="BL568" s="25" t="s">
        <v>414</v>
      </c>
      <c r="BM568" s="25" t="s">
        <v>1087</v>
      </c>
    </row>
    <row r="569" spans="2:47" s="1" customFormat="1" ht="54">
      <c r="B569" s="42"/>
      <c r="C569" s="64"/>
      <c r="D569" s="218" t="s">
        <v>323</v>
      </c>
      <c r="E569" s="64"/>
      <c r="F569" s="219" t="s">
        <v>1088</v>
      </c>
      <c r="G569" s="64"/>
      <c r="H569" s="64"/>
      <c r="I569" s="175"/>
      <c r="J569" s="64"/>
      <c r="K569" s="64"/>
      <c r="L569" s="62"/>
      <c r="M569" s="220"/>
      <c r="N569" s="43"/>
      <c r="O569" s="43"/>
      <c r="P569" s="43"/>
      <c r="Q569" s="43"/>
      <c r="R569" s="43"/>
      <c r="S569" s="43"/>
      <c r="T569" s="79"/>
      <c r="AT569" s="25" t="s">
        <v>323</v>
      </c>
      <c r="AU569" s="25" t="s">
        <v>79</v>
      </c>
    </row>
    <row r="570" spans="2:65" s="1" customFormat="1" ht="23.1" customHeight="1">
      <c r="B570" s="42"/>
      <c r="C570" s="206" t="s">
        <v>1089</v>
      </c>
      <c r="D570" s="206" t="s">
        <v>316</v>
      </c>
      <c r="E570" s="207" t="s">
        <v>1090</v>
      </c>
      <c r="F570" s="208" t="s">
        <v>1091</v>
      </c>
      <c r="G570" s="209" t="s">
        <v>394</v>
      </c>
      <c r="H570" s="210">
        <v>2.985</v>
      </c>
      <c r="I570" s="211"/>
      <c r="J570" s="212">
        <f>ROUND(I570*H570,2)</f>
        <v>0</v>
      </c>
      <c r="K570" s="208" t="s">
        <v>320</v>
      </c>
      <c r="L570" s="62"/>
      <c r="M570" s="213" t="s">
        <v>21</v>
      </c>
      <c r="N570" s="214" t="s">
        <v>41</v>
      </c>
      <c r="O570" s="43"/>
      <c r="P570" s="215">
        <f>O570*H570</f>
        <v>0</v>
      </c>
      <c r="Q570" s="215">
        <v>0</v>
      </c>
      <c r="R570" s="215">
        <f>Q570*H570</f>
        <v>0</v>
      </c>
      <c r="S570" s="215">
        <v>0</v>
      </c>
      <c r="T570" s="216">
        <f>S570*H570</f>
        <v>0</v>
      </c>
      <c r="AR570" s="25" t="s">
        <v>414</v>
      </c>
      <c r="AT570" s="25" t="s">
        <v>316</v>
      </c>
      <c r="AU570" s="25" t="s">
        <v>79</v>
      </c>
      <c r="AY570" s="25" t="s">
        <v>314</v>
      </c>
      <c r="BE570" s="217">
        <f>IF(N570="základní",J570,0)</f>
        <v>0</v>
      </c>
      <c r="BF570" s="217">
        <f>IF(N570="snížená",J570,0)</f>
        <v>0</v>
      </c>
      <c r="BG570" s="217">
        <f>IF(N570="zákl. přenesená",J570,0)</f>
        <v>0</v>
      </c>
      <c r="BH570" s="217">
        <f>IF(N570="sníž. přenesená",J570,0)</f>
        <v>0</v>
      </c>
      <c r="BI570" s="217">
        <f>IF(N570="nulová",J570,0)</f>
        <v>0</v>
      </c>
      <c r="BJ570" s="25" t="s">
        <v>77</v>
      </c>
      <c r="BK570" s="217">
        <f>ROUND(I570*H570,2)</f>
        <v>0</v>
      </c>
      <c r="BL570" s="25" t="s">
        <v>414</v>
      </c>
      <c r="BM570" s="25" t="s">
        <v>1092</v>
      </c>
    </row>
    <row r="571" spans="2:47" s="1" customFormat="1" ht="54">
      <c r="B571" s="42"/>
      <c r="C571" s="64"/>
      <c r="D571" s="218" t="s">
        <v>323</v>
      </c>
      <c r="E571" s="64"/>
      <c r="F571" s="219" t="s">
        <v>1093</v>
      </c>
      <c r="G571" s="64"/>
      <c r="H571" s="64"/>
      <c r="I571" s="175"/>
      <c r="J571" s="64"/>
      <c r="K571" s="64"/>
      <c r="L571" s="62"/>
      <c r="M571" s="220"/>
      <c r="N571" s="43"/>
      <c r="O571" s="43"/>
      <c r="P571" s="43"/>
      <c r="Q571" s="43"/>
      <c r="R571" s="43"/>
      <c r="S571" s="43"/>
      <c r="T571" s="79"/>
      <c r="AT571" s="25" t="s">
        <v>323</v>
      </c>
      <c r="AU571" s="25" t="s">
        <v>79</v>
      </c>
    </row>
    <row r="572" spans="2:63" s="11" customFormat="1" ht="29.85" customHeight="1">
      <c r="B572" s="190"/>
      <c r="C572" s="191"/>
      <c r="D572" s="192" t="s">
        <v>69</v>
      </c>
      <c r="E572" s="204" t="s">
        <v>1094</v>
      </c>
      <c r="F572" s="204" t="s">
        <v>1095</v>
      </c>
      <c r="G572" s="191"/>
      <c r="H572" s="191"/>
      <c r="I572" s="194"/>
      <c r="J572" s="205">
        <f>BK572</f>
        <v>0</v>
      </c>
      <c r="K572" s="191"/>
      <c r="L572" s="196"/>
      <c r="M572" s="197"/>
      <c r="N572" s="198"/>
      <c r="O572" s="198"/>
      <c r="P572" s="199">
        <f>SUM(P573:P579)</f>
        <v>0</v>
      </c>
      <c r="Q572" s="198"/>
      <c r="R572" s="199">
        <f>SUM(R573:R579)</f>
        <v>0.46431339999999993</v>
      </c>
      <c r="S572" s="198"/>
      <c r="T572" s="200">
        <f>SUM(T573:T579)</f>
        <v>0</v>
      </c>
      <c r="AR572" s="201" t="s">
        <v>79</v>
      </c>
      <c r="AT572" s="202" t="s">
        <v>69</v>
      </c>
      <c r="AU572" s="202" t="s">
        <v>77</v>
      </c>
      <c r="AY572" s="201" t="s">
        <v>314</v>
      </c>
      <c r="BK572" s="203">
        <f>SUM(BK573:BK579)</f>
        <v>0</v>
      </c>
    </row>
    <row r="573" spans="2:65" s="1" customFormat="1" ht="23.1" customHeight="1">
      <c r="B573" s="42"/>
      <c r="C573" s="206" t="s">
        <v>1096</v>
      </c>
      <c r="D573" s="206" t="s">
        <v>316</v>
      </c>
      <c r="E573" s="207" t="s">
        <v>1097</v>
      </c>
      <c r="F573" s="208" t="s">
        <v>1098</v>
      </c>
      <c r="G573" s="209" t="s">
        <v>436</v>
      </c>
      <c r="H573" s="210">
        <v>103.94</v>
      </c>
      <c r="I573" s="211"/>
      <c r="J573" s="212">
        <f>ROUND(I573*H573,2)</f>
        <v>0</v>
      </c>
      <c r="K573" s="208" t="s">
        <v>320</v>
      </c>
      <c r="L573" s="62"/>
      <c r="M573" s="213" t="s">
        <v>21</v>
      </c>
      <c r="N573" s="214" t="s">
        <v>41</v>
      </c>
      <c r="O573" s="43"/>
      <c r="P573" s="215">
        <f>O573*H573</f>
        <v>0</v>
      </c>
      <c r="Q573" s="215">
        <v>0.00437</v>
      </c>
      <c r="R573" s="215">
        <f>Q573*H573</f>
        <v>0.45421779999999995</v>
      </c>
      <c r="S573" s="215">
        <v>0</v>
      </c>
      <c r="T573" s="216">
        <f>S573*H573</f>
        <v>0</v>
      </c>
      <c r="AR573" s="25" t="s">
        <v>414</v>
      </c>
      <c r="AT573" s="25" t="s">
        <v>316</v>
      </c>
      <c r="AU573" s="25" t="s">
        <v>79</v>
      </c>
      <c r="AY573" s="25" t="s">
        <v>314</v>
      </c>
      <c r="BE573" s="217">
        <f>IF(N573="základní",J573,0)</f>
        <v>0</v>
      </c>
      <c r="BF573" s="217">
        <f>IF(N573="snížená",J573,0)</f>
        <v>0</v>
      </c>
      <c r="BG573" s="217">
        <f>IF(N573="zákl. přenesená",J573,0)</f>
        <v>0</v>
      </c>
      <c r="BH573" s="217">
        <f>IF(N573="sníž. přenesená",J573,0)</f>
        <v>0</v>
      </c>
      <c r="BI573" s="217">
        <f>IF(N573="nulová",J573,0)</f>
        <v>0</v>
      </c>
      <c r="BJ573" s="25" t="s">
        <v>77</v>
      </c>
      <c r="BK573" s="217">
        <f>ROUND(I573*H573,2)</f>
        <v>0</v>
      </c>
      <c r="BL573" s="25" t="s">
        <v>414</v>
      </c>
      <c r="BM573" s="25" t="s">
        <v>1099</v>
      </c>
    </row>
    <row r="574" spans="2:47" s="1" customFormat="1" ht="27">
      <c r="B574" s="42"/>
      <c r="C574" s="64"/>
      <c r="D574" s="218" t="s">
        <v>323</v>
      </c>
      <c r="E574" s="64"/>
      <c r="F574" s="219" t="s">
        <v>1100</v>
      </c>
      <c r="G574" s="64"/>
      <c r="H574" s="64"/>
      <c r="I574" s="175"/>
      <c r="J574" s="64"/>
      <c r="K574" s="64"/>
      <c r="L574" s="62"/>
      <c r="M574" s="220"/>
      <c r="N574" s="43"/>
      <c r="O574" s="43"/>
      <c r="P574" s="43"/>
      <c r="Q574" s="43"/>
      <c r="R574" s="43"/>
      <c r="S574" s="43"/>
      <c r="T574" s="79"/>
      <c r="AT574" s="25" t="s">
        <v>323</v>
      </c>
      <c r="AU574" s="25" t="s">
        <v>79</v>
      </c>
    </row>
    <row r="575" spans="2:65" s="1" customFormat="1" ht="23.1" customHeight="1">
      <c r="B575" s="42"/>
      <c r="C575" s="206" t="s">
        <v>1101</v>
      </c>
      <c r="D575" s="206" t="s">
        <v>316</v>
      </c>
      <c r="E575" s="207" t="s">
        <v>1102</v>
      </c>
      <c r="F575" s="208" t="s">
        <v>1103</v>
      </c>
      <c r="G575" s="209" t="s">
        <v>436</v>
      </c>
      <c r="H575" s="210">
        <v>5.64</v>
      </c>
      <c r="I575" s="211"/>
      <c r="J575" s="212">
        <f>ROUND(I575*H575,2)</f>
        <v>0</v>
      </c>
      <c r="K575" s="208" t="s">
        <v>320</v>
      </c>
      <c r="L575" s="62"/>
      <c r="M575" s="213" t="s">
        <v>21</v>
      </c>
      <c r="N575" s="214" t="s">
        <v>41</v>
      </c>
      <c r="O575" s="43"/>
      <c r="P575" s="215">
        <f>O575*H575</f>
        <v>0</v>
      </c>
      <c r="Q575" s="215">
        <v>0.00179</v>
      </c>
      <c r="R575" s="215">
        <f>Q575*H575</f>
        <v>0.0100956</v>
      </c>
      <c r="S575" s="215">
        <v>0</v>
      </c>
      <c r="T575" s="216">
        <f>S575*H575</f>
        <v>0</v>
      </c>
      <c r="AR575" s="25" t="s">
        <v>414</v>
      </c>
      <c r="AT575" s="25" t="s">
        <v>316</v>
      </c>
      <c r="AU575" s="25" t="s">
        <v>79</v>
      </c>
      <c r="AY575" s="25" t="s">
        <v>314</v>
      </c>
      <c r="BE575" s="217">
        <f>IF(N575="základní",J575,0)</f>
        <v>0</v>
      </c>
      <c r="BF575" s="217">
        <f>IF(N575="snížená",J575,0)</f>
        <v>0</v>
      </c>
      <c r="BG575" s="217">
        <f>IF(N575="zákl. přenesená",J575,0)</f>
        <v>0</v>
      </c>
      <c r="BH575" s="217">
        <f>IF(N575="sníž. přenesená",J575,0)</f>
        <v>0</v>
      </c>
      <c r="BI575" s="217">
        <f>IF(N575="nulová",J575,0)</f>
        <v>0</v>
      </c>
      <c r="BJ575" s="25" t="s">
        <v>77</v>
      </c>
      <c r="BK575" s="217">
        <f>ROUND(I575*H575,2)</f>
        <v>0</v>
      </c>
      <c r="BL575" s="25" t="s">
        <v>414</v>
      </c>
      <c r="BM575" s="25" t="s">
        <v>1104</v>
      </c>
    </row>
    <row r="576" spans="2:47" s="1" customFormat="1" ht="27">
      <c r="B576" s="42"/>
      <c r="C576" s="64"/>
      <c r="D576" s="218" t="s">
        <v>323</v>
      </c>
      <c r="E576" s="64"/>
      <c r="F576" s="219" t="s">
        <v>1105</v>
      </c>
      <c r="G576" s="64"/>
      <c r="H576" s="64"/>
      <c r="I576" s="175"/>
      <c r="J576" s="64"/>
      <c r="K576" s="64"/>
      <c r="L576" s="62"/>
      <c r="M576" s="220"/>
      <c r="N576" s="43"/>
      <c r="O576" s="43"/>
      <c r="P576" s="43"/>
      <c r="Q576" s="43"/>
      <c r="R576" s="43"/>
      <c r="S576" s="43"/>
      <c r="T576" s="79"/>
      <c r="AT576" s="25" t="s">
        <v>323</v>
      </c>
      <c r="AU576" s="25" t="s">
        <v>79</v>
      </c>
    </row>
    <row r="577" spans="2:51" s="12" customFormat="1" ht="13.5">
      <c r="B577" s="221"/>
      <c r="C577" s="222"/>
      <c r="D577" s="218" t="s">
        <v>325</v>
      </c>
      <c r="E577" s="223" t="s">
        <v>21</v>
      </c>
      <c r="F577" s="224" t="s">
        <v>1106</v>
      </c>
      <c r="G577" s="222"/>
      <c r="H577" s="225">
        <v>5.64</v>
      </c>
      <c r="I577" s="226"/>
      <c r="J577" s="222"/>
      <c r="K577" s="222"/>
      <c r="L577" s="227"/>
      <c r="M577" s="228"/>
      <c r="N577" s="229"/>
      <c r="O577" s="229"/>
      <c r="P577" s="229"/>
      <c r="Q577" s="229"/>
      <c r="R577" s="229"/>
      <c r="S577" s="229"/>
      <c r="T577" s="230"/>
      <c r="AT577" s="231" t="s">
        <v>325</v>
      </c>
      <c r="AU577" s="231" t="s">
        <v>79</v>
      </c>
      <c r="AV577" s="12" t="s">
        <v>79</v>
      </c>
      <c r="AW577" s="12" t="s">
        <v>34</v>
      </c>
      <c r="AX577" s="12" t="s">
        <v>77</v>
      </c>
      <c r="AY577" s="231" t="s">
        <v>314</v>
      </c>
    </row>
    <row r="578" spans="2:65" s="1" customFormat="1" ht="23.1" customHeight="1">
      <c r="B578" s="42"/>
      <c r="C578" s="206" t="s">
        <v>1107</v>
      </c>
      <c r="D578" s="206" t="s">
        <v>316</v>
      </c>
      <c r="E578" s="207" t="s">
        <v>1108</v>
      </c>
      <c r="F578" s="208" t="s">
        <v>1109</v>
      </c>
      <c r="G578" s="209" t="s">
        <v>394</v>
      </c>
      <c r="H578" s="210">
        <v>0.464</v>
      </c>
      <c r="I578" s="211"/>
      <c r="J578" s="212">
        <f>ROUND(I578*H578,2)</f>
        <v>0</v>
      </c>
      <c r="K578" s="208" t="s">
        <v>320</v>
      </c>
      <c r="L578" s="62"/>
      <c r="M578" s="213" t="s">
        <v>21</v>
      </c>
      <c r="N578" s="214" t="s">
        <v>41</v>
      </c>
      <c r="O578" s="43"/>
      <c r="P578" s="215">
        <f>O578*H578</f>
        <v>0</v>
      </c>
      <c r="Q578" s="215">
        <v>0</v>
      </c>
      <c r="R578" s="215">
        <f>Q578*H578</f>
        <v>0</v>
      </c>
      <c r="S578" s="215">
        <v>0</v>
      </c>
      <c r="T578" s="216">
        <f>S578*H578</f>
        <v>0</v>
      </c>
      <c r="AR578" s="25" t="s">
        <v>414</v>
      </c>
      <c r="AT578" s="25" t="s">
        <v>316</v>
      </c>
      <c r="AU578" s="25" t="s">
        <v>79</v>
      </c>
      <c r="AY578" s="25" t="s">
        <v>314</v>
      </c>
      <c r="BE578" s="217">
        <f>IF(N578="základní",J578,0)</f>
        <v>0</v>
      </c>
      <c r="BF578" s="217">
        <f>IF(N578="snížená",J578,0)</f>
        <v>0</v>
      </c>
      <c r="BG578" s="217">
        <f>IF(N578="zákl. přenesená",J578,0)</f>
        <v>0</v>
      </c>
      <c r="BH578" s="217">
        <f>IF(N578="sníž. přenesená",J578,0)</f>
        <v>0</v>
      </c>
      <c r="BI578" s="217">
        <f>IF(N578="nulová",J578,0)</f>
        <v>0</v>
      </c>
      <c r="BJ578" s="25" t="s">
        <v>77</v>
      </c>
      <c r="BK578" s="217">
        <f>ROUND(I578*H578,2)</f>
        <v>0</v>
      </c>
      <c r="BL578" s="25" t="s">
        <v>414</v>
      </c>
      <c r="BM578" s="25" t="s">
        <v>1110</v>
      </c>
    </row>
    <row r="579" spans="2:47" s="1" customFormat="1" ht="40.5">
      <c r="B579" s="42"/>
      <c r="C579" s="64"/>
      <c r="D579" s="218" t="s">
        <v>323</v>
      </c>
      <c r="E579" s="64"/>
      <c r="F579" s="219" t="s">
        <v>1111</v>
      </c>
      <c r="G579" s="64"/>
      <c r="H579" s="64"/>
      <c r="I579" s="175"/>
      <c r="J579" s="64"/>
      <c r="K579" s="64"/>
      <c r="L579" s="62"/>
      <c r="M579" s="220"/>
      <c r="N579" s="43"/>
      <c r="O579" s="43"/>
      <c r="P579" s="43"/>
      <c r="Q579" s="43"/>
      <c r="R579" s="43"/>
      <c r="S579" s="43"/>
      <c r="T579" s="79"/>
      <c r="AT579" s="25" t="s">
        <v>323</v>
      </c>
      <c r="AU579" s="25" t="s">
        <v>79</v>
      </c>
    </row>
    <row r="580" spans="2:63" s="11" customFormat="1" ht="29.85" customHeight="1">
      <c r="B580" s="190"/>
      <c r="C580" s="191"/>
      <c r="D580" s="192" t="s">
        <v>69</v>
      </c>
      <c r="E580" s="204" t="s">
        <v>1112</v>
      </c>
      <c r="F580" s="204" t="s">
        <v>1113</v>
      </c>
      <c r="G580" s="191"/>
      <c r="H580" s="191"/>
      <c r="I580" s="194"/>
      <c r="J580" s="205">
        <f>BK580</f>
        <v>0</v>
      </c>
      <c r="K580" s="191"/>
      <c r="L580" s="196"/>
      <c r="M580" s="197"/>
      <c r="N580" s="198"/>
      <c r="O580" s="198"/>
      <c r="P580" s="199">
        <f>SUM(P581:P635)</f>
        <v>0</v>
      </c>
      <c r="Q580" s="198"/>
      <c r="R580" s="199">
        <f>SUM(R581:R635)</f>
        <v>0.111039</v>
      </c>
      <c r="S580" s="198"/>
      <c r="T580" s="200">
        <f>SUM(T581:T635)</f>
        <v>0</v>
      </c>
      <c r="AR580" s="201" t="s">
        <v>79</v>
      </c>
      <c r="AT580" s="202" t="s">
        <v>69</v>
      </c>
      <c r="AU580" s="202" t="s">
        <v>77</v>
      </c>
      <c r="AY580" s="201" t="s">
        <v>314</v>
      </c>
      <c r="BK580" s="203">
        <f>SUM(BK581:BK635)</f>
        <v>0</v>
      </c>
    </row>
    <row r="581" spans="2:65" s="1" customFormat="1" ht="23.1" customHeight="1">
      <c r="B581" s="42"/>
      <c r="C581" s="206" t="s">
        <v>1114</v>
      </c>
      <c r="D581" s="206" t="s">
        <v>316</v>
      </c>
      <c r="E581" s="207" t="s">
        <v>1115</v>
      </c>
      <c r="F581" s="208" t="s">
        <v>1116</v>
      </c>
      <c r="G581" s="209" t="s">
        <v>490</v>
      </c>
      <c r="H581" s="210">
        <v>6</v>
      </c>
      <c r="I581" s="211"/>
      <c r="J581" s="212">
        <f>ROUND(I581*H581,2)</f>
        <v>0</v>
      </c>
      <c r="K581" s="208" t="s">
        <v>320</v>
      </c>
      <c r="L581" s="62"/>
      <c r="M581" s="213" t="s">
        <v>21</v>
      </c>
      <c r="N581" s="214" t="s">
        <v>41</v>
      </c>
      <c r="O581" s="43"/>
      <c r="P581" s="215">
        <f>O581*H581</f>
        <v>0</v>
      </c>
      <c r="Q581" s="215">
        <v>0</v>
      </c>
      <c r="R581" s="215">
        <f>Q581*H581</f>
        <v>0</v>
      </c>
      <c r="S581" s="215">
        <v>0</v>
      </c>
      <c r="T581" s="216">
        <f>S581*H581</f>
        <v>0</v>
      </c>
      <c r="AR581" s="25" t="s">
        <v>414</v>
      </c>
      <c r="AT581" s="25" t="s">
        <v>316</v>
      </c>
      <c r="AU581" s="25" t="s">
        <v>79</v>
      </c>
      <c r="AY581" s="25" t="s">
        <v>314</v>
      </c>
      <c r="BE581" s="217">
        <f>IF(N581="základní",J581,0)</f>
        <v>0</v>
      </c>
      <c r="BF581" s="217">
        <f>IF(N581="snížená",J581,0)</f>
        <v>0</v>
      </c>
      <c r="BG581" s="217">
        <f>IF(N581="zákl. přenesená",J581,0)</f>
        <v>0</v>
      </c>
      <c r="BH581" s="217">
        <f>IF(N581="sníž. přenesená",J581,0)</f>
        <v>0</v>
      </c>
      <c r="BI581" s="217">
        <f>IF(N581="nulová",J581,0)</f>
        <v>0</v>
      </c>
      <c r="BJ581" s="25" t="s">
        <v>77</v>
      </c>
      <c r="BK581" s="217">
        <f>ROUND(I581*H581,2)</f>
        <v>0</v>
      </c>
      <c r="BL581" s="25" t="s">
        <v>414</v>
      </c>
      <c r="BM581" s="25" t="s">
        <v>1117</v>
      </c>
    </row>
    <row r="582" spans="2:47" s="1" customFormat="1" ht="27">
      <c r="B582" s="42"/>
      <c r="C582" s="64"/>
      <c r="D582" s="218" t="s">
        <v>323</v>
      </c>
      <c r="E582" s="64"/>
      <c r="F582" s="219" t="s">
        <v>1118</v>
      </c>
      <c r="G582" s="64"/>
      <c r="H582" s="64"/>
      <c r="I582" s="175"/>
      <c r="J582" s="64"/>
      <c r="K582" s="64"/>
      <c r="L582" s="62"/>
      <c r="M582" s="220"/>
      <c r="N582" s="43"/>
      <c r="O582" s="43"/>
      <c r="P582" s="43"/>
      <c r="Q582" s="43"/>
      <c r="R582" s="43"/>
      <c r="S582" s="43"/>
      <c r="T582" s="79"/>
      <c r="AT582" s="25" t="s">
        <v>323</v>
      </c>
      <c r="AU582" s="25" t="s">
        <v>79</v>
      </c>
    </row>
    <row r="583" spans="2:51" s="12" customFormat="1" ht="13.5">
      <c r="B583" s="221"/>
      <c r="C583" s="222"/>
      <c r="D583" s="218" t="s">
        <v>325</v>
      </c>
      <c r="E583" s="223" t="s">
        <v>21</v>
      </c>
      <c r="F583" s="224" t="s">
        <v>1119</v>
      </c>
      <c r="G583" s="222"/>
      <c r="H583" s="225">
        <v>1</v>
      </c>
      <c r="I583" s="226"/>
      <c r="J583" s="222"/>
      <c r="K583" s="222"/>
      <c r="L583" s="227"/>
      <c r="M583" s="228"/>
      <c r="N583" s="229"/>
      <c r="O583" s="229"/>
      <c r="P583" s="229"/>
      <c r="Q583" s="229"/>
      <c r="R583" s="229"/>
      <c r="S583" s="229"/>
      <c r="T583" s="230"/>
      <c r="AT583" s="231" t="s">
        <v>325</v>
      </c>
      <c r="AU583" s="231" t="s">
        <v>79</v>
      </c>
      <c r="AV583" s="12" t="s">
        <v>79</v>
      </c>
      <c r="AW583" s="12" t="s">
        <v>34</v>
      </c>
      <c r="AX583" s="12" t="s">
        <v>70</v>
      </c>
      <c r="AY583" s="231" t="s">
        <v>314</v>
      </c>
    </row>
    <row r="584" spans="2:51" s="12" customFormat="1" ht="13.5">
      <c r="B584" s="221"/>
      <c r="C584" s="222"/>
      <c r="D584" s="218" t="s">
        <v>325</v>
      </c>
      <c r="E584" s="223" t="s">
        <v>21</v>
      </c>
      <c r="F584" s="224" t="s">
        <v>1120</v>
      </c>
      <c r="G584" s="222"/>
      <c r="H584" s="225">
        <v>1</v>
      </c>
      <c r="I584" s="226"/>
      <c r="J584" s="222"/>
      <c r="K584" s="222"/>
      <c r="L584" s="227"/>
      <c r="M584" s="228"/>
      <c r="N584" s="229"/>
      <c r="O584" s="229"/>
      <c r="P584" s="229"/>
      <c r="Q584" s="229"/>
      <c r="R584" s="229"/>
      <c r="S584" s="229"/>
      <c r="T584" s="230"/>
      <c r="AT584" s="231" t="s">
        <v>325</v>
      </c>
      <c r="AU584" s="231" t="s">
        <v>79</v>
      </c>
      <c r="AV584" s="12" t="s">
        <v>79</v>
      </c>
      <c r="AW584" s="12" t="s">
        <v>34</v>
      </c>
      <c r="AX584" s="12" t="s">
        <v>70</v>
      </c>
      <c r="AY584" s="231" t="s">
        <v>314</v>
      </c>
    </row>
    <row r="585" spans="2:51" s="12" customFormat="1" ht="13.5">
      <c r="B585" s="221"/>
      <c r="C585" s="222"/>
      <c r="D585" s="218" t="s">
        <v>325</v>
      </c>
      <c r="E585" s="223" t="s">
        <v>21</v>
      </c>
      <c r="F585" s="224" t="s">
        <v>1121</v>
      </c>
      <c r="G585" s="222"/>
      <c r="H585" s="225">
        <v>3</v>
      </c>
      <c r="I585" s="226"/>
      <c r="J585" s="222"/>
      <c r="K585" s="222"/>
      <c r="L585" s="227"/>
      <c r="M585" s="228"/>
      <c r="N585" s="229"/>
      <c r="O585" s="229"/>
      <c r="P585" s="229"/>
      <c r="Q585" s="229"/>
      <c r="R585" s="229"/>
      <c r="S585" s="229"/>
      <c r="T585" s="230"/>
      <c r="AT585" s="231" t="s">
        <v>325</v>
      </c>
      <c r="AU585" s="231" t="s">
        <v>79</v>
      </c>
      <c r="AV585" s="12" t="s">
        <v>79</v>
      </c>
      <c r="AW585" s="12" t="s">
        <v>34</v>
      </c>
      <c r="AX585" s="12" t="s">
        <v>70</v>
      </c>
      <c r="AY585" s="231" t="s">
        <v>314</v>
      </c>
    </row>
    <row r="586" spans="2:51" s="12" customFormat="1" ht="13.5">
      <c r="B586" s="221"/>
      <c r="C586" s="222"/>
      <c r="D586" s="218" t="s">
        <v>325</v>
      </c>
      <c r="E586" s="223" t="s">
        <v>21</v>
      </c>
      <c r="F586" s="224" t="s">
        <v>1122</v>
      </c>
      <c r="G586" s="222"/>
      <c r="H586" s="225">
        <v>1</v>
      </c>
      <c r="I586" s="226"/>
      <c r="J586" s="222"/>
      <c r="K586" s="222"/>
      <c r="L586" s="227"/>
      <c r="M586" s="228"/>
      <c r="N586" s="229"/>
      <c r="O586" s="229"/>
      <c r="P586" s="229"/>
      <c r="Q586" s="229"/>
      <c r="R586" s="229"/>
      <c r="S586" s="229"/>
      <c r="T586" s="230"/>
      <c r="AT586" s="231" t="s">
        <v>325</v>
      </c>
      <c r="AU586" s="231" t="s">
        <v>79</v>
      </c>
      <c r="AV586" s="12" t="s">
        <v>79</v>
      </c>
      <c r="AW586" s="12" t="s">
        <v>34</v>
      </c>
      <c r="AX586" s="12" t="s">
        <v>70</v>
      </c>
      <c r="AY586" s="231" t="s">
        <v>314</v>
      </c>
    </row>
    <row r="587" spans="2:51" s="13" customFormat="1" ht="13.5">
      <c r="B587" s="232"/>
      <c r="C587" s="233"/>
      <c r="D587" s="218" t="s">
        <v>325</v>
      </c>
      <c r="E587" s="234" t="s">
        <v>21</v>
      </c>
      <c r="F587" s="235" t="s">
        <v>340</v>
      </c>
      <c r="G587" s="233"/>
      <c r="H587" s="236">
        <v>6</v>
      </c>
      <c r="I587" s="237"/>
      <c r="J587" s="233"/>
      <c r="K587" s="233"/>
      <c r="L587" s="238"/>
      <c r="M587" s="239"/>
      <c r="N587" s="240"/>
      <c r="O587" s="240"/>
      <c r="P587" s="240"/>
      <c r="Q587" s="240"/>
      <c r="R587" s="240"/>
      <c r="S587" s="240"/>
      <c r="T587" s="241"/>
      <c r="AT587" s="242" t="s">
        <v>325</v>
      </c>
      <c r="AU587" s="242" t="s">
        <v>79</v>
      </c>
      <c r="AV587" s="13" t="s">
        <v>321</v>
      </c>
      <c r="AW587" s="13" t="s">
        <v>34</v>
      </c>
      <c r="AX587" s="13" t="s">
        <v>77</v>
      </c>
      <c r="AY587" s="242" t="s">
        <v>314</v>
      </c>
    </row>
    <row r="588" spans="2:65" s="1" customFormat="1" ht="34.5" customHeight="1">
      <c r="B588" s="42"/>
      <c r="C588" s="243" t="s">
        <v>1123</v>
      </c>
      <c r="D588" s="243" t="s">
        <v>427</v>
      </c>
      <c r="E588" s="244" t="s">
        <v>1124</v>
      </c>
      <c r="F588" s="245" t="s">
        <v>1125</v>
      </c>
      <c r="G588" s="246" t="s">
        <v>490</v>
      </c>
      <c r="H588" s="247">
        <v>4</v>
      </c>
      <c r="I588" s="248"/>
      <c r="J588" s="249">
        <f>ROUND(I588*H588,2)</f>
        <v>0</v>
      </c>
      <c r="K588" s="245" t="s">
        <v>21</v>
      </c>
      <c r="L588" s="250"/>
      <c r="M588" s="251" t="s">
        <v>21</v>
      </c>
      <c r="N588" s="252" t="s">
        <v>41</v>
      </c>
      <c r="O588" s="43"/>
      <c r="P588" s="215">
        <f>O588*H588</f>
        <v>0</v>
      </c>
      <c r="Q588" s="215">
        <v>0</v>
      </c>
      <c r="R588" s="215">
        <f>Q588*H588</f>
        <v>0</v>
      </c>
      <c r="S588" s="215">
        <v>0</v>
      </c>
      <c r="T588" s="216">
        <f>S588*H588</f>
        <v>0</v>
      </c>
      <c r="AR588" s="25" t="s">
        <v>510</v>
      </c>
      <c r="AT588" s="25" t="s">
        <v>427</v>
      </c>
      <c r="AU588" s="25" t="s">
        <v>79</v>
      </c>
      <c r="AY588" s="25" t="s">
        <v>314</v>
      </c>
      <c r="BE588" s="217">
        <f>IF(N588="základní",J588,0)</f>
        <v>0</v>
      </c>
      <c r="BF588" s="217">
        <f>IF(N588="snížená",J588,0)</f>
        <v>0</v>
      </c>
      <c r="BG588" s="217">
        <f>IF(N588="zákl. přenesená",J588,0)</f>
        <v>0</v>
      </c>
      <c r="BH588" s="217">
        <f>IF(N588="sníž. přenesená",J588,0)</f>
        <v>0</v>
      </c>
      <c r="BI588" s="217">
        <f>IF(N588="nulová",J588,0)</f>
        <v>0</v>
      </c>
      <c r="BJ588" s="25" t="s">
        <v>77</v>
      </c>
      <c r="BK588" s="217">
        <f>ROUND(I588*H588,2)</f>
        <v>0</v>
      </c>
      <c r="BL588" s="25" t="s">
        <v>414</v>
      </c>
      <c r="BM588" s="25" t="s">
        <v>1126</v>
      </c>
    </row>
    <row r="589" spans="2:47" s="1" customFormat="1" ht="27">
      <c r="B589" s="42"/>
      <c r="C589" s="64"/>
      <c r="D589" s="218" t="s">
        <v>323</v>
      </c>
      <c r="E589" s="64"/>
      <c r="F589" s="219" t="s">
        <v>1125</v>
      </c>
      <c r="G589" s="64"/>
      <c r="H589" s="64"/>
      <c r="I589" s="175"/>
      <c r="J589" s="64"/>
      <c r="K589" s="64"/>
      <c r="L589" s="62"/>
      <c r="M589" s="220"/>
      <c r="N589" s="43"/>
      <c r="O589" s="43"/>
      <c r="P589" s="43"/>
      <c r="Q589" s="43"/>
      <c r="R589" s="43"/>
      <c r="S589" s="43"/>
      <c r="T589" s="79"/>
      <c r="AT589" s="25" t="s">
        <v>323</v>
      </c>
      <c r="AU589" s="25" t="s">
        <v>79</v>
      </c>
    </row>
    <row r="590" spans="2:51" s="12" customFormat="1" ht="13.5">
      <c r="B590" s="221"/>
      <c r="C590" s="222"/>
      <c r="D590" s="218" t="s">
        <v>325</v>
      </c>
      <c r="E590" s="223" t="s">
        <v>21</v>
      </c>
      <c r="F590" s="224" t="s">
        <v>1127</v>
      </c>
      <c r="G590" s="222"/>
      <c r="H590" s="225">
        <v>4</v>
      </c>
      <c r="I590" s="226"/>
      <c r="J590" s="222"/>
      <c r="K590" s="222"/>
      <c r="L590" s="227"/>
      <c r="M590" s="228"/>
      <c r="N590" s="229"/>
      <c r="O590" s="229"/>
      <c r="P590" s="229"/>
      <c r="Q590" s="229"/>
      <c r="R590" s="229"/>
      <c r="S590" s="229"/>
      <c r="T590" s="230"/>
      <c r="AT590" s="231" t="s">
        <v>325</v>
      </c>
      <c r="AU590" s="231" t="s">
        <v>79</v>
      </c>
      <c r="AV590" s="12" t="s">
        <v>79</v>
      </c>
      <c r="AW590" s="12" t="s">
        <v>34</v>
      </c>
      <c r="AX590" s="12" t="s">
        <v>77</v>
      </c>
      <c r="AY590" s="231" t="s">
        <v>314</v>
      </c>
    </row>
    <row r="591" spans="2:65" s="1" customFormat="1" ht="34.5" customHeight="1">
      <c r="B591" s="42"/>
      <c r="C591" s="243" t="s">
        <v>1128</v>
      </c>
      <c r="D591" s="243" t="s">
        <v>427</v>
      </c>
      <c r="E591" s="244" t="s">
        <v>1129</v>
      </c>
      <c r="F591" s="245" t="s">
        <v>1130</v>
      </c>
      <c r="G591" s="246" t="s">
        <v>490</v>
      </c>
      <c r="H591" s="247">
        <v>2</v>
      </c>
      <c r="I591" s="248"/>
      <c r="J591" s="249">
        <f>ROUND(I591*H591,2)</f>
        <v>0</v>
      </c>
      <c r="K591" s="245" t="s">
        <v>21</v>
      </c>
      <c r="L591" s="250"/>
      <c r="M591" s="251" t="s">
        <v>21</v>
      </c>
      <c r="N591" s="252" t="s">
        <v>41</v>
      </c>
      <c r="O591" s="43"/>
      <c r="P591" s="215">
        <f>O591*H591</f>
        <v>0</v>
      </c>
      <c r="Q591" s="215">
        <v>0</v>
      </c>
      <c r="R591" s="215">
        <f>Q591*H591</f>
        <v>0</v>
      </c>
      <c r="S591" s="215">
        <v>0</v>
      </c>
      <c r="T591" s="216">
        <f>S591*H591</f>
        <v>0</v>
      </c>
      <c r="AR591" s="25" t="s">
        <v>510</v>
      </c>
      <c r="AT591" s="25" t="s">
        <v>427</v>
      </c>
      <c r="AU591" s="25" t="s">
        <v>79</v>
      </c>
      <c r="AY591" s="25" t="s">
        <v>314</v>
      </c>
      <c r="BE591" s="217">
        <f>IF(N591="základní",J591,0)</f>
        <v>0</v>
      </c>
      <c r="BF591" s="217">
        <f>IF(N591="snížená",J591,0)</f>
        <v>0</v>
      </c>
      <c r="BG591" s="217">
        <f>IF(N591="zákl. přenesená",J591,0)</f>
        <v>0</v>
      </c>
      <c r="BH591" s="217">
        <f>IF(N591="sníž. přenesená",J591,0)</f>
        <v>0</v>
      </c>
      <c r="BI591" s="217">
        <f>IF(N591="nulová",J591,0)</f>
        <v>0</v>
      </c>
      <c r="BJ591" s="25" t="s">
        <v>77</v>
      </c>
      <c r="BK591" s="217">
        <f>ROUND(I591*H591,2)</f>
        <v>0</v>
      </c>
      <c r="BL591" s="25" t="s">
        <v>414</v>
      </c>
      <c r="BM591" s="25" t="s">
        <v>1131</v>
      </c>
    </row>
    <row r="592" spans="2:47" s="1" customFormat="1" ht="27">
      <c r="B592" s="42"/>
      <c r="C592" s="64"/>
      <c r="D592" s="218" t="s">
        <v>323</v>
      </c>
      <c r="E592" s="64"/>
      <c r="F592" s="219" t="s">
        <v>1130</v>
      </c>
      <c r="G592" s="64"/>
      <c r="H592" s="64"/>
      <c r="I592" s="175"/>
      <c r="J592" s="64"/>
      <c r="K592" s="64"/>
      <c r="L592" s="62"/>
      <c r="M592" s="220"/>
      <c r="N592" s="43"/>
      <c r="O592" s="43"/>
      <c r="P592" s="43"/>
      <c r="Q592" s="43"/>
      <c r="R592" s="43"/>
      <c r="S592" s="43"/>
      <c r="T592" s="79"/>
      <c r="AT592" s="25" t="s">
        <v>323</v>
      </c>
      <c r="AU592" s="25" t="s">
        <v>79</v>
      </c>
    </row>
    <row r="593" spans="2:51" s="12" customFormat="1" ht="13.5">
      <c r="B593" s="221"/>
      <c r="C593" s="222"/>
      <c r="D593" s="218" t="s">
        <v>325</v>
      </c>
      <c r="E593" s="223" t="s">
        <v>21</v>
      </c>
      <c r="F593" s="224" t="s">
        <v>1132</v>
      </c>
      <c r="G593" s="222"/>
      <c r="H593" s="225">
        <v>2</v>
      </c>
      <c r="I593" s="226"/>
      <c r="J593" s="222"/>
      <c r="K593" s="222"/>
      <c r="L593" s="227"/>
      <c r="M593" s="228"/>
      <c r="N593" s="229"/>
      <c r="O593" s="229"/>
      <c r="P593" s="229"/>
      <c r="Q593" s="229"/>
      <c r="R593" s="229"/>
      <c r="S593" s="229"/>
      <c r="T593" s="230"/>
      <c r="AT593" s="231" t="s">
        <v>325</v>
      </c>
      <c r="AU593" s="231" t="s">
        <v>79</v>
      </c>
      <c r="AV593" s="12" t="s">
        <v>79</v>
      </c>
      <c r="AW593" s="12" t="s">
        <v>34</v>
      </c>
      <c r="AX593" s="12" t="s">
        <v>77</v>
      </c>
      <c r="AY593" s="231" t="s">
        <v>314</v>
      </c>
    </row>
    <row r="594" spans="2:65" s="1" customFormat="1" ht="23.1" customHeight="1">
      <c r="B594" s="42"/>
      <c r="C594" s="206" t="s">
        <v>1133</v>
      </c>
      <c r="D594" s="206" t="s">
        <v>316</v>
      </c>
      <c r="E594" s="207" t="s">
        <v>1134</v>
      </c>
      <c r="F594" s="208" t="s">
        <v>1135</v>
      </c>
      <c r="G594" s="209" t="s">
        <v>490</v>
      </c>
      <c r="H594" s="210">
        <v>7</v>
      </c>
      <c r="I594" s="211"/>
      <c r="J594" s="212">
        <f>ROUND(I594*H594,2)</f>
        <v>0</v>
      </c>
      <c r="K594" s="208" t="s">
        <v>320</v>
      </c>
      <c r="L594" s="62"/>
      <c r="M594" s="213" t="s">
        <v>21</v>
      </c>
      <c r="N594" s="214" t="s">
        <v>41</v>
      </c>
      <c r="O594" s="43"/>
      <c r="P594" s="215">
        <f>O594*H594</f>
        <v>0</v>
      </c>
      <c r="Q594" s="215">
        <v>0</v>
      </c>
      <c r="R594" s="215">
        <f>Q594*H594</f>
        <v>0</v>
      </c>
      <c r="S594" s="215">
        <v>0</v>
      </c>
      <c r="T594" s="216">
        <f>S594*H594</f>
        <v>0</v>
      </c>
      <c r="AR594" s="25" t="s">
        <v>414</v>
      </c>
      <c r="AT594" s="25" t="s">
        <v>316</v>
      </c>
      <c r="AU594" s="25" t="s">
        <v>79</v>
      </c>
      <c r="AY594" s="25" t="s">
        <v>314</v>
      </c>
      <c r="BE594" s="217">
        <f>IF(N594="základní",J594,0)</f>
        <v>0</v>
      </c>
      <c r="BF594" s="217">
        <f>IF(N594="snížená",J594,0)</f>
        <v>0</v>
      </c>
      <c r="BG594" s="217">
        <f>IF(N594="zákl. přenesená",J594,0)</f>
        <v>0</v>
      </c>
      <c r="BH594" s="217">
        <f>IF(N594="sníž. přenesená",J594,0)</f>
        <v>0</v>
      </c>
      <c r="BI594" s="217">
        <f>IF(N594="nulová",J594,0)</f>
        <v>0</v>
      </c>
      <c r="BJ594" s="25" t="s">
        <v>77</v>
      </c>
      <c r="BK594" s="217">
        <f>ROUND(I594*H594,2)</f>
        <v>0</v>
      </c>
      <c r="BL594" s="25" t="s">
        <v>414</v>
      </c>
      <c r="BM594" s="25" t="s">
        <v>1136</v>
      </c>
    </row>
    <row r="595" spans="2:47" s="1" customFormat="1" ht="27">
      <c r="B595" s="42"/>
      <c r="C595" s="64"/>
      <c r="D595" s="218" t="s">
        <v>323</v>
      </c>
      <c r="E595" s="64"/>
      <c r="F595" s="219" t="s">
        <v>1137</v>
      </c>
      <c r="G595" s="64"/>
      <c r="H595" s="64"/>
      <c r="I595" s="175"/>
      <c r="J595" s="64"/>
      <c r="K595" s="64"/>
      <c r="L595" s="62"/>
      <c r="M595" s="220"/>
      <c r="N595" s="43"/>
      <c r="O595" s="43"/>
      <c r="P595" s="43"/>
      <c r="Q595" s="43"/>
      <c r="R595" s="43"/>
      <c r="S595" s="43"/>
      <c r="T595" s="79"/>
      <c r="AT595" s="25" t="s">
        <v>323</v>
      </c>
      <c r="AU595" s="25" t="s">
        <v>79</v>
      </c>
    </row>
    <row r="596" spans="2:51" s="12" customFormat="1" ht="13.5">
      <c r="B596" s="221"/>
      <c r="C596" s="222"/>
      <c r="D596" s="218" t="s">
        <v>325</v>
      </c>
      <c r="E596" s="223" t="s">
        <v>21</v>
      </c>
      <c r="F596" s="224" t="s">
        <v>1138</v>
      </c>
      <c r="G596" s="222"/>
      <c r="H596" s="225">
        <v>1</v>
      </c>
      <c r="I596" s="226"/>
      <c r="J596" s="222"/>
      <c r="K596" s="222"/>
      <c r="L596" s="227"/>
      <c r="M596" s="228"/>
      <c r="N596" s="229"/>
      <c r="O596" s="229"/>
      <c r="P596" s="229"/>
      <c r="Q596" s="229"/>
      <c r="R596" s="229"/>
      <c r="S596" s="229"/>
      <c r="T596" s="230"/>
      <c r="AT596" s="231" t="s">
        <v>325</v>
      </c>
      <c r="AU596" s="231" t="s">
        <v>79</v>
      </c>
      <c r="AV596" s="12" t="s">
        <v>79</v>
      </c>
      <c r="AW596" s="12" t="s">
        <v>34</v>
      </c>
      <c r="AX596" s="12" t="s">
        <v>70</v>
      </c>
      <c r="AY596" s="231" t="s">
        <v>314</v>
      </c>
    </row>
    <row r="597" spans="2:51" s="12" customFormat="1" ht="13.5">
      <c r="B597" s="221"/>
      <c r="C597" s="222"/>
      <c r="D597" s="218" t="s">
        <v>325</v>
      </c>
      <c r="E597" s="223" t="s">
        <v>21</v>
      </c>
      <c r="F597" s="224" t="s">
        <v>1139</v>
      </c>
      <c r="G597" s="222"/>
      <c r="H597" s="225">
        <v>2</v>
      </c>
      <c r="I597" s="226"/>
      <c r="J597" s="222"/>
      <c r="K597" s="222"/>
      <c r="L597" s="227"/>
      <c r="M597" s="228"/>
      <c r="N597" s="229"/>
      <c r="O597" s="229"/>
      <c r="P597" s="229"/>
      <c r="Q597" s="229"/>
      <c r="R597" s="229"/>
      <c r="S597" s="229"/>
      <c r="T597" s="230"/>
      <c r="AT597" s="231" t="s">
        <v>325</v>
      </c>
      <c r="AU597" s="231" t="s">
        <v>79</v>
      </c>
      <c r="AV597" s="12" t="s">
        <v>79</v>
      </c>
      <c r="AW597" s="12" t="s">
        <v>34</v>
      </c>
      <c r="AX597" s="12" t="s">
        <v>70</v>
      </c>
      <c r="AY597" s="231" t="s">
        <v>314</v>
      </c>
    </row>
    <row r="598" spans="2:51" s="12" customFormat="1" ht="13.5">
      <c r="B598" s="221"/>
      <c r="C598" s="222"/>
      <c r="D598" s="218" t="s">
        <v>325</v>
      </c>
      <c r="E598" s="223" t="s">
        <v>21</v>
      </c>
      <c r="F598" s="224" t="s">
        <v>1140</v>
      </c>
      <c r="G598" s="222"/>
      <c r="H598" s="225">
        <v>1</v>
      </c>
      <c r="I598" s="226"/>
      <c r="J598" s="222"/>
      <c r="K598" s="222"/>
      <c r="L598" s="227"/>
      <c r="M598" s="228"/>
      <c r="N598" s="229"/>
      <c r="O598" s="229"/>
      <c r="P598" s="229"/>
      <c r="Q598" s="229"/>
      <c r="R598" s="229"/>
      <c r="S598" s="229"/>
      <c r="T598" s="230"/>
      <c r="AT598" s="231" t="s">
        <v>325</v>
      </c>
      <c r="AU598" s="231" t="s">
        <v>79</v>
      </c>
      <c r="AV598" s="12" t="s">
        <v>79</v>
      </c>
      <c r="AW598" s="12" t="s">
        <v>34</v>
      </c>
      <c r="AX598" s="12" t="s">
        <v>70</v>
      </c>
      <c r="AY598" s="231" t="s">
        <v>314</v>
      </c>
    </row>
    <row r="599" spans="2:51" s="12" customFormat="1" ht="13.5">
      <c r="B599" s="221"/>
      <c r="C599" s="222"/>
      <c r="D599" s="218" t="s">
        <v>325</v>
      </c>
      <c r="E599" s="223" t="s">
        <v>21</v>
      </c>
      <c r="F599" s="224" t="s">
        <v>1141</v>
      </c>
      <c r="G599" s="222"/>
      <c r="H599" s="225">
        <v>3</v>
      </c>
      <c r="I599" s="226"/>
      <c r="J599" s="222"/>
      <c r="K599" s="222"/>
      <c r="L599" s="227"/>
      <c r="M599" s="228"/>
      <c r="N599" s="229"/>
      <c r="O599" s="229"/>
      <c r="P599" s="229"/>
      <c r="Q599" s="229"/>
      <c r="R599" s="229"/>
      <c r="S599" s="229"/>
      <c r="T599" s="230"/>
      <c r="AT599" s="231" t="s">
        <v>325</v>
      </c>
      <c r="AU599" s="231" t="s">
        <v>79</v>
      </c>
      <c r="AV599" s="12" t="s">
        <v>79</v>
      </c>
      <c r="AW599" s="12" t="s">
        <v>34</v>
      </c>
      <c r="AX599" s="12" t="s">
        <v>70</v>
      </c>
      <c r="AY599" s="231" t="s">
        <v>314</v>
      </c>
    </row>
    <row r="600" spans="2:51" s="13" customFormat="1" ht="13.5">
      <c r="B600" s="232"/>
      <c r="C600" s="233"/>
      <c r="D600" s="218" t="s">
        <v>325</v>
      </c>
      <c r="E600" s="234" t="s">
        <v>21</v>
      </c>
      <c r="F600" s="235" t="s">
        <v>340</v>
      </c>
      <c r="G600" s="233"/>
      <c r="H600" s="236">
        <v>7</v>
      </c>
      <c r="I600" s="237"/>
      <c r="J600" s="233"/>
      <c r="K600" s="233"/>
      <c r="L600" s="238"/>
      <c r="M600" s="239"/>
      <c r="N600" s="240"/>
      <c r="O600" s="240"/>
      <c r="P600" s="240"/>
      <c r="Q600" s="240"/>
      <c r="R600" s="240"/>
      <c r="S600" s="240"/>
      <c r="T600" s="241"/>
      <c r="AT600" s="242" t="s">
        <v>325</v>
      </c>
      <c r="AU600" s="242" t="s">
        <v>79</v>
      </c>
      <c r="AV600" s="13" t="s">
        <v>321</v>
      </c>
      <c r="AW600" s="13" t="s">
        <v>34</v>
      </c>
      <c r="AX600" s="13" t="s">
        <v>77</v>
      </c>
      <c r="AY600" s="242" t="s">
        <v>314</v>
      </c>
    </row>
    <row r="601" spans="2:65" s="1" customFormat="1" ht="34.5" customHeight="1">
      <c r="B601" s="42"/>
      <c r="C601" s="243" t="s">
        <v>1142</v>
      </c>
      <c r="D601" s="243" t="s">
        <v>427</v>
      </c>
      <c r="E601" s="244" t="s">
        <v>1143</v>
      </c>
      <c r="F601" s="245" t="s">
        <v>1144</v>
      </c>
      <c r="G601" s="246" t="s">
        <v>490</v>
      </c>
      <c r="H601" s="247">
        <v>2</v>
      </c>
      <c r="I601" s="248"/>
      <c r="J601" s="249">
        <f>ROUND(I601*H601,2)</f>
        <v>0</v>
      </c>
      <c r="K601" s="245" t="s">
        <v>21</v>
      </c>
      <c r="L601" s="250"/>
      <c r="M601" s="251" t="s">
        <v>21</v>
      </c>
      <c r="N601" s="252" t="s">
        <v>41</v>
      </c>
      <c r="O601" s="43"/>
      <c r="P601" s="215">
        <f>O601*H601</f>
        <v>0</v>
      </c>
      <c r="Q601" s="215">
        <v>0.015</v>
      </c>
      <c r="R601" s="215">
        <f>Q601*H601</f>
        <v>0.03</v>
      </c>
      <c r="S601" s="215">
        <v>0</v>
      </c>
      <c r="T601" s="216">
        <f>S601*H601</f>
        <v>0</v>
      </c>
      <c r="AR601" s="25" t="s">
        <v>510</v>
      </c>
      <c r="AT601" s="25" t="s">
        <v>427</v>
      </c>
      <c r="AU601" s="25" t="s">
        <v>79</v>
      </c>
      <c r="AY601" s="25" t="s">
        <v>314</v>
      </c>
      <c r="BE601" s="217">
        <f>IF(N601="základní",J601,0)</f>
        <v>0</v>
      </c>
      <c r="BF601" s="217">
        <f>IF(N601="snížená",J601,0)</f>
        <v>0</v>
      </c>
      <c r="BG601" s="217">
        <f>IF(N601="zákl. přenesená",J601,0)</f>
        <v>0</v>
      </c>
      <c r="BH601" s="217">
        <f>IF(N601="sníž. přenesená",J601,0)</f>
        <v>0</v>
      </c>
      <c r="BI601" s="217">
        <f>IF(N601="nulová",J601,0)</f>
        <v>0</v>
      </c>
      <c r="BJ601" s="25" t="s">
        <v>77</v>
      </c>
      <c r="BK601" s="217">
        <f>ROUND(I601*H601,2)</f>
        <v>0</v>
      </c>
      <c r="BL601" s="25" t="s">
        <v>414</v>
      </c>
      <c r="BM601" s="25" t="s">
        <v>1145</v>
      </c>
    </row>
    <row r="602" spans="2:47" s="1" customFormat="1" ht="27">
      <c r="B602" s="42"/>
      <c r="C602" s="64"/>
      <c r="D602" s="218" t="s">
        <v>323</v>
      </c>
      <c r="E602" s="64"/>
      <c r="F602" s="219" t="s">
        <v>1144</v>
      </c>
      <c r="G602" s="64"/>
      <c r="H602" s="64"/>
      <c r="I602" s="175"/>
      <c r="J602" s="64"/>
      <c r="K602" s="64"/>
      <c r="L602" s="62"/>
      <c r="M602" s="220"/>
      <c r="N602" s="43"/>
      <c r="O602" s="43"/>
      <c r="P602" s="43"/>
      <c r="Q602" s="43"/>
      <c r="R602" s="43"/>
      <c r="S602" s="43"/>
      <c r="T602" s="79"/>
      <c r="AT602" s="25" t="s">
        <v>323</v>
      </c>
      <c r="AU602" s="25" t="s">
        <v>79</v>
      </c>
    </row>
    <row r="603" spans="2:65" s="1" customFormat="1" ht="34.5" customHeight="1">
      <c r="B603" s="42"/>
      <c r="C603" s="243" t="s">
        <v>1146</v>
      </c>
      <c r="D603" s="243" t="s">
        <v>427</v>
      </c>
      <c r="E603" s="244" t="s">
        <v>1147</v>
      </c>
      <c r="F603" s="245" t="s">
        <v>1148</v>
      </c>
      <c r="G603" s="246" t="s">
        <v>490</v>
      </c>
      <c r="H603" s="247">
        <v>5</v>
      </c>
      <c r="I603" s="248"/>
      <c r="J603" s="249">
        <f>ROUND(I603*H603,2)</f>
        <v>0</v>
      </c>
      <c r="K603" s="245" t="s">
        <v>21</v>
      </c>
      <c r="L603" s="250"/>
      <c r="M603" s="251" t="s">
        <v>21</v>
      </c>
      <c r="N603" s="252" t="s">
        <v>41</v>
      </c>
      <c r="O603" s="43"/>
      <c r="P603" s="215">
        <f>O603*H603</f>
        <v>0</v>
      </c>
      <c r="Q603" s="215">
        <v>0.015</v>
      </c>
      <c r="R603" s="215">
        <f>Q603*H603</f>
        <v>0.075</v>
      </c>
      <c r="S603" s="215">
        <v>0</v>
      </c>
      <c r="T603" s="216">
        <f>S603*H603</f>
        <v>0</v>
      </c>
      <c r="AR603" s="25" t="s">
        <v>510</v>
      </c>
      <c r="AT603" s="25" t="s">
        <v>427</v>
      </c>
      <c r="AU603" s="25" t="s">
        <v>79</v>
      </c>
      <c r="AY603" s="25" t="s">
        <v>314</v>
      </c>
      <c r="BE603" s="217">
        <f>IF(N603="základní",J603,0)</f>
        <v>0</v>
      </c>
      <c r="BF603" s="217">
        <f>IF(N603="snížená",J603,0)</f>
        <v>0</v>
      </c>
      <c r="BG603" s="217">
        <f>IF(N603="zákl. přenesená",J603,0)</f>
        <v>0</v>
      </c>
      <c r="BH603" s="217">
        <f>IF(N603="sníž. přenesená",J603,0)</f>
        <v>0</v>
      </c>
      <c r="BI603" s="217">
        <f>IF(N603="nulová",J603,0)</f>
        <v>0</v>
      </c>
      <c r="BJ603" s="25" t="s">
        <v>77</v>
      </c>
      <c r="BK603" s="217">
        <f>ROUND(I603*H603,2)</f>
        <v>0</v>
      </c>
      <c r="BL603" s="25" t="s">
        <v>414</v>
      </c>
      <c r="BM603" s="25" t="s">
        <v>1149</v>
      </c>
    </row>
    <row r="604" spans="2:51" s="12" customFormat="1" ht="13.5">
      <c r="B604" s="221"/>
      <c r="C604" s="222"/>
      <c r="D604" s="218" t="s">
        <v>325</v>
      </c>
      <c r="E604" s="223" t="s">
        <v>21</v>
      </c>
      <c r="F604" s="224" t="s">
        <v>778</v>
      </c>
      <c r="G604" s="222"/>
      <c r="H604" s="225">
        <v>5</v>
      </c>
      <c r="I604" s="226"/>
      <c r="J604" s="222"/>
      <c r="K604" s="222"/>
      <c r="L604" s="227"/>
      <c r="M604" s="228"/>
      <c r="N604" s="229"/>
      <c r="O604" s="229"/>
      <c r="P604" s="229"/>
      <c r="Q604" s="229"/>
      <c r="R604" s="229"/>
      <c r="S604" s="229"/>
      <c r="T604" s="230"/>
      <c r="AT604" s="231" t="s">
        <v>325</v>
      </c>
      <c r="AU604" s="231" t="s">
        <v>79</v>
      </c>
      <c r="AV604" s="12" t="s">
        <v>79</v>
      </c>
      <c r="AW604" s="12" t="s">
        <v>34</v>
      </c>
      <c r="AX604" s="12" t="s">
        <v>77</v>
      </c>
      <c r="AY604" s="231" t="s">
        <v>314</v>
      </c>
    </row>
    <row r="605" spans="2:51" s="12" customFormat="1" ht="13.5">
      <c r="B605" s="221"/>
      <c r="C605" s="222"/>
      <c r="D605" s="218" t="s">
        <v>325</v>
      </c>
      <c r="E605" s="223" t="s">
        <v>21</v>
      </c>
      <c r="F605" s="224" t="s">
        <v>21</v>
      </c>
      <c r="G605" s="222"/>
      <c r="H605" s="225">
        <v>0</v>
      </c>
      <c r="I605" s="226"/>
      <c r="J605" s="222"/>
      <c r="K605" s="222"/>
      <c r="L605" s="227"/>
      <c r="M605" s="228"/>
      <c r="N605" s="229"/>
      <c r="O605" s="229"/>
      <c r="P605" s="229"/>
      <c r="Q605" s="229"/>
      <c r="R605" s="229"/>
      <c r="S605" s="229"/>
      <c r="T605" s="230"/>
      <c r="AT605" s="231" t="s">
        <v>325</v>
      </c>
      <c r="AU605" s="231" t="s">
        <v>79</v>
      </c>
      <c r="AV605" s="12" t="s">
        <v>79</v>
      </c>
      <c r="AW605" s="12" t="s">
        <v>34</v>
      </c>
      <c r="AX605" s="12" t="s">
        <v>70</v>
      </c>
      <c r="AY605" s="231" t="s">
        <v>314</v>
      </c>
    </row>
    <row r="606" spans="2:51" s="12" customFormat="1" ht="13.5">
      <c r="B606" s="221"/>
      <c r="C606" s="222"/>
      <c r="D606" s="218" t="s">
        <v>325</v>
      </c>
      <c r="E606" s="223" t="s">
        <v>21</v>
      </c>
      <c r="F606" s="224" t="s">
        <v>21</v>
      </c>
      <c r="G606" s="222"/>
      <c r="H606" s="225">
        <v>0</v>
      </c>
      <c r="I606" s="226"/>
      <c r="J606" s="222"/>
      <c r="K606" s="222"/>
      <c r="L606" s="227"/>
      <c r="M606" s="228"/>
      <c r="N606" s="229"/>
      <c r="O606" s="229"/>
      <c r="P606" s="229"/>
      <c r="Q606" s="229"/>
      <c r="R606" s="229"/>
      <c r="S606" s="229"/>
      <c r="T606" s="230"/>
      <c r="AT606" s="231" t="s">
        <v>325</v>
      </c>
      <c r="AU606" s="231" t="s">
        <v>79</v>
      </c>
      <c r="AV606" s="12" t="s">
        <v>79</v>
      </c>
      <c r="AW606" s="12" t="s">
        <v>34</v>
      </c>
      <c r="AX606" s="12" t="s">
        <v>70</v>
      </c>
      <c r="AY606" s="231" t="s">
        <v>314</v>
      </c>
    </row>
    <row r="607" spans="2:51" s="12" customFormat="1" ht="13.5">
      <c r="B607" s="221"/>
      <c r="C607" s="222"/>
      <c r="D607" s="218" t="s">
        <v>325</v>
      </c>
      <c r="E607" s="223" t="s">
        <v>21</v>
      </c>
      <c r="F607" s="224" t="s">
        <v>21</v>
      </c>
      <c r="G607" s="222"/>
      <c r="H607" s="225">
        <v>0</v>
      </c>
      <c r="I607" s="226"/>
      <c r="J607" s="222"/>
      <c r="K607" s="222"/>
      <c r="L607" s="227"/>
      <c r="M607" s="228"/>
      <c r="N607" s="229"/>
      <c r="O607" s="229"/>
      <c r="P607" s="229"/>
      <c r="Q607" s="229"/>
      <c r="R607" s="229"/>
      <c r="S607" s="229"/>
      <c r="T607" s="230"/>
      <c r="AT607" s="231" t="s">
        <v>325</v>
      </c>
      <c r="AU607" s="231" t="s">
        <v>79</v>
      </c>
      <c r="AV607" s="12" t="s">
        <v>79</v>
      </c>
      <c r="AW607" s="12" t="s">
        <v>34</v>
      </c>
      <c r="AX607" s="12" t="s">
        <v>70</v>
      </c>
      <c r="AY607" s="231" t="s">
        <v>314</v>
      </c>
    </row>
    <row r="608" spans="2:51" s="12" customFormat="1" ht="13.5">
      <c r="B608" s="221"/>
      <c r="C608" s="222"/>
      <c r="D608" s="218" t="s">
        <v>325</v>
      </c>
      <c r="E608" s="223" t="s">
        <v>21</v>
      </c>
      <c r="F608" s="224" t="s">
        <v>21</v>
      </c>
      <c r="G608" s="222"/>
      <c r="H608" s="225">
        <v>0</v>
      </c>
      <c r="I608" s="226"/>
      <c r="J608" s="222"/>
      <c r="K608" s="222"/>
      <c r="L608" s="227"/>
      <c r="M608" s="228"/>
      <c r="N608" s="229"/>
      <c r="O608" s="229"/>
      <c r="P608" s="229"/>
      <c r="Q608" s="229"/>
      <c r="R608" s="229"/>
      <c r="S608" s="229"/>
      <c r="T608" s="230"/>
      <c r="AT608" s="231" t="s">
        <v>325</v>
      </c>
      <c r="AU608" s="231" t="s">
        <v>79</v>
      </c>
      <c r="AV608" s="12" t="s">
        <v>79</v>
      </c>
      <c r="AW608" s="12" t="s">
        <v>34</v>
      </c>
      <c r="AX608" s="12" t="s">
        <v>70</v>
      </c>
      <c r="AY608" s="231" t="s">
        <v>314</v>
      </c>
    </row>
    <row r="609" spans="2:51" s="12" customFormat="1" ht="13.5">
      <c r="B609" s="221"/>
      <c r="C609" s="222"/>
      <c r="D609" s="218" t="s">
        <v>325</v>
      </c>
      <c r="E609" s="223" t="s">
        <v>21</v>
      </c>
      <c r="F609" s="224" t="s">
        <v>21</v>
      </c>
      <c r="G609" s="222"/>
      <c r="H609" s="225">
        <v>0</v>
      </c>
      <c r="I609" s="226"/>
      <c r="J609" s="222"/>
      <c r="K609" s="222"/>
      <c r="L609" s="227"/>
      <c r="M609" s="228"/>
      <c r="N609" s="229"/>
      <c r="O609" s="229"/>
      <c r="P609" s="229"/>
      <c r="Q609" s="229"/>
      <c r="R609" s="229"/>
      <c r="S609" s="229"/>
      <c r="T609" s="230"/>
      <c r="AT609" s="231" t="s">
        <v>325</v>
      </c>
      <c r="AU609" s="231" t="s">
        <v>79</v>
      </c>
      <c r="AV609" s="12" t="s">
        <v>79</v>
      </c>
      <c r="AW609" s="12" t="s">
        <v>34</v>
      </c>
      <c r="AX609" s="12" t="s">
        <v>70</v>
      </c>
      <c r="AY609" s="231" t="s">
        <v>314</v>
      </c>
    </row>
    <row r="610" spans="2:51" s="12" customFormat="1" ht="13.5">
      <c r="B610" s="221"/>
      <c r="C610" s="222"/>
      <c r="D610" s="218" t="s">
        <v>325</v>
      </c>
      <c r="E610" s="223" t="s">
        <v>21</v>
      </c>
      <c r="F610" s="224" t="s">
        <v>21</v>
      </c>
      <c r="G610" s="222"/>
      <c r="H610" s="225">
        <v>0</v>
      </c>
      <c r="I610" s="226"/>
      <c r="J610" s="222"/>
      <c r="K610" s="222"/>
      <c r="L610" s="227"/>
      <c r="M610" s="228"/>
      <c r="N610" s="229"/>
      <c r="O610" s="229"/>
      <c r="P610" s="229"/>
      <c r="Q610" s="229"/>
      <c r="R610" s="229"/>
      <c r="S610" s="229"/>
      <c r="T610" s="230"/>
      <c r="AT610" s="231" t="s">
        <v>325</v>
      </c>
      <c r="AU610" s="231" t="s">
        <v>79</v>
      </c>
      <c r="AV610" s="12" t="s">
        <v>79</v>
      </c>
      <c r="AW610" s="12" t="s">
        <v>34</v>
      </c>
      <c r="AX610" s="12" t="s">
        <v>70</v>
      </c>
      <c r="AY610" s="231" t="s">
        <v>314</v>
      </c>
    </row>
    <row r="611" spans="2:51" s="12" customFormat="1" ht="13.5">
      <c r="B611" s="221"/>
      <c r="C611" s="222"/>
      <c r="D611" s="218" t="s">
        <v>325</v>
      </c>
      <c r="E611" s="223" t="s">
        <v>21</v>
      </c>
      <c r="F611" s="224" t="s">
        <v>21</v>
      </c>
      <c r="G611" s="222"/>
      <c r="H611" s="225">
        <v>0</v>
      </c>
      <c r="I611" s="226"/>
      <c r="J611" s="222"/>
      <c r="K611" s="222"/>
      <c r="L611" s="227"/>
      <c r="M611" s="228"/>
      <c r="N611" s="229"/>
      <c r="O611" s="229"/>
      <c r="P611" s="229"/>
      <c r="Q611" s="229"/>
      <c r="R611" s="229"/>
      <c r="S611" s="229"/>
      <c r="T611" s="230"/>
      <c r="AT611" s="231" t="s">
        <v>325</v>
      </c>
      <c r="AU611" s="231" t="s">
        <v>79</v>
      </c>
      <c r="AV611" s="12" t="s">
        <v>79</v>
      </c>
      <c r="AW611" s="12" t="s">
        <v>34</v>
      </c>
      <c r="AX611" s="12" t="s">
        <v>70</v>
      </c>
      <c r="AY611" s="231" t="s">
        <v>314</v>
      </c>
    </row>
    <row r="612" spans="2:51" s="12" customFormat="1" ht="13.5">
      <c r="B612" s="221"/>
      <c r="C612" s="222"/>
      <c r="D612" s="218" t="s">
        <v>325</v>
      </c>
      <c r="E612" s="223" t="s">
        <v>21</v>
      </c>
      <c r="F612" s="224" t="s">
        <v>21</v>
      </c>
      <c r="G612" s="222"/>
      <c r="H612" s="225">
        <v>0</v>
      </c>
      <c r="I612" s="226"/>
      <c r="J612" s="222"/>
      <c r="K612" s="222"/>
      <c r="L612" s="227"/>
      <c r="M612" s="228"/>
      <c r="N612" s="229"/>
      <c r="O612" s="229"/>
      <c r="P612" s="229"/>
      <c r="Q612" s="229"/>
      <c r="R612" s="229"/>
      <c r="S612" s="229"/>
      <c r="T612" s="230"/>
      <c r="AT612" s="231" t="s">
        <v>325</v>
      </c>
      <c r="AU612" s="231" t="s">
        <v>79</v>
      </c>
      <c r="AV612" s="12" t="s">
        <v>79</v>
      </c>
      <c r="AW612" s="12" t="s">
        <v>34</v>
      </c>
      <c r="AX612" s="12" t="s">
        <v>70</v>
      </c>
      <c r="AY612" s="231" t="s">
        <v>314</v>
      </c>
    </row>
    <row r="613" spans="2:51" s="12" customFormat="1" ht="13.5">
      <c r="B613" s="221"/>
      <c r="C613" s="222"/>
      <c r="D613" s="218" t="s">
        <v>325</v>
      </c>
      <c r="E613" s="223" t="s">
        <v>21</v>
      </c>
      <c r="F613" s="224" t="s">
        <v>21</v>
      </c>
      <c r="G613" s="222"/>
      <c r="H613" s="225">
        <v>0</v>
      </c>
      <c r="I613" s="226"/>
      <c r="J613" s="222"/>
      <c r="K613" s="222"/>
      <c r="L613" s="227"/>
      <c r="M613" s="228"/>
      <c r="N613" s="229"/>
      <c r="O613" s="229"/>
      <c r="P613" s="229"/>
      <c r="Q613" s="229"/>
      <c r="R613" s="229"/>
      <c r="S613" s="229"/>
      <c r="T613" s="230"/>
      <c r="AT613" s="231" t="s">
        <v>325</v>
      </c>
      <c r="AU613" s="231" t="s">
        <v>79</v>
      </c>
      <c r="AV613" s="12" t="s">
        <v>79</v>
      </c>
      <c r="AW613" s="12" t="s">
        <v>34</v>
      </c>
      <c r="AX613" s="12" t="s">
        <v>70</v>
      </c>
      <c r="AY613" s="231" t="s">
        <v>314</v>
      </c>
    </row>
    <row r="614" spans="2:51" s="12" customFormat="1" ht="13.5">
      <c r="B614" s="221"/>
      <c r="C614" s="222"/>
      <c r="D614" s="218" t="s">
        <v>325</v>
      </c>
      <c r="E614" s="223" t="s">
        <v>21</v>
      </c>
      <c r="F614" s="224" t="s">
        <v>21</v>
      </c>
      <c r="G614" s="222"/>
      <c r="H614" s="225">
        <v>0</v>
      </c>
      <c r="I614" s="226"/>
      <c r="J614" s="222"/>
      <c r="K614" s="222"/>
      <c r="L614" s="227"/>
      <c r="M614" s="228"/>
      <c r="N614" s="229"/>
      <c r="O614" s="229"/>
      <c r="P614" s="229"/>
      <c r="Q614" s="229"/>
      <c r="R614" s="229"/>
      <c r="S614" s="229"/>
      <c r="T614" s="230"/>
      <c r="AT614" s="231" t="s">
        <v>325</v>
      </c>
      <c r="AU614" s="231" t="s">
        <v>79</v>
      </c>
      <c r="AV614" s="12" t="s">
        <v>79</v>
      </c>
      <c r="AW614" s="12" t="s">
        <v>34</v>
      </c>
      <c r="AX614" s="12" t="s">
        <v>70</v>
      </c>
      <c r="AY614" s="231" t="s">
        <v>314</v>
      </c>
    </row>
    <row r="615" spans="2:51" s="12" customFormat="1" ht="13.5">
      <c r="B615" s="221"/>
      <c r="C615" s="222"/>
      <c r="D615" s="218" t="s">
        <v>325</v>
      </c>
      <c r="E615" s="223" t="s">
        <v>21</v>
      </c>
      <c r="F615" s="224" t="s">
        <v>21</v>
      </c>
      <c r="G615" s="222"/>
      <c r="H615" s="225">
        <v>0</v>
      </c>
      <c r="I615" s="226"/>
      <c r="J615" s="222"/>
      <c r="K615" s="222"/>
      <c r="L615" s="227"/>
      <c r="M615" s="228"/>
      <c r="N615" s="229"/>
      <c r="O615" s="229"/>
      <c r="P615" s="229"/>
      <c r="Q615" s="229"/>
      <c r="R615" s="229"/>
      <c r="S615" s="229"/>
      <c r="T615" s="230"/>
      <c r="AT615" s="231" t="s">
        <v>325</v>
      </c>
      <c r="AU615" s="231" t="s">
        <v>79</v>
      </c>
      <c r="AV615" s="12" t="s">
        <v>79</v>
      </c>
      <c r="AW615" s="12" t="s">
        <v>34</v>
      </c>
      <c r="AX615" s="12" t="s">
        <v>70</v>
      </c>
      <c r="AY615" s="231" t="s">
        <v>314</v>
      </c>
    </row>
    <row r="616" spans="2:65" s="1" customFormat="1" ht="23.1" customHeight="1">
      <c r="B616" s="42"/>
      <c r="C616" s="206" t="s">
        <v>1150</v>
      </c>
      <c r="D616" s="206" t="s">
        <v>316</v>
      </c>
      <c r="E616" s="207" t="s">
        <v>1151</v>
      </c>
      <c r="F616" s="208" t="s">
        <v>1152</v>
      </c>
      <c r="G616" s="209" t="s">
        <v>490</v>
      </c>
      <c r="H616" s="210">
        <v>1</v>
      </c>
      <c r="I616" s="211"/>
      <c r="J616" s="212">
        <f>ROUND(I616*H616,2)</f>
        <v>0</v>
      </c>
      <c r="K616" s="208" t="s">
        <v>320</v>
      </c>
      <c r="L616" s="62"/>
      <c r="M616" s="213" t="s">
        <v>21</v>
      </c>
      <c r="N616" s="214" t="s">
        <v>41</v>
      </c>
      <c r="O616" s="43"/>
      <c r="P616" s="215">
        <f>O616*H616</f>
        <v>0</v>
      </c>
      <c r="Q616" s="215">
        <v>0</v>
      </c>
      <c r="R616" s="215">
        <f>Q616*H616</f>
        <v>0</v>
      </c>
      <c r="S616" s="215">
        <v>0</v>
      </c>
      <c r="T616" s="216">
        <f>S616*H616</f>
        <v>0</v>
      </c>
      <c r="AR616" s="25" t="s">
        <v>414</v>
      </c>
      <c r="AT616" s="25" t="s">
        <v>316</v>
      </c>
      <c r="AU616" s="25" t="s">
        <v>79</v>
      </c>
      <c r="AY616" s="25" t="s">
        <v>314</v>
      </c>
      <c r="BE616" s="217">
        <f>IF(N616="základní",J616,0)</f>
        <v>0</v>
      </c>
      <c r="BF616" s="217">
        <f>IF(N616="snížená",J616,0)</f>
        <v>0</v>
      </c>
      <c r="BG616" s="217">
        <f>IF(N616="zákl. přenesená",J616,0)</f>
        <v>0</v>
      </c>
      <c r="BH616" s="217">
        <f>IF(N616="sníž. přenesená",J616,0)</f>
        <v>0</v>
      </c>
      <c r="BI616" s="217">
        <f>IF(N616="nulová",J616,0)</f>
        <v>0</v>
      </c>
      <c r="BJ616" s="25" t="s">
        <v>77</v>
      </c>
      <c r="BK616" s="217">
        <f>ROUND(I616*H616,2)</f>
        <v>0</v>
      </c>
      <c r="BL616" s="25" t="s">
        <v>414</v>
      </c>
      <c r="BM616" s="25" t="s">
        <v>1153</v>
      </c>
    </row>
    <row r="617" spans="2:47" s="1" customFormat="1" ht="27">
      <c r="B617" s="42"/>
      <c r="C617" s="64"/>
      <c r="D617" s="218" t="s">
        <v>323</v>
      </c>
      <c r="E617" s="64"/>
      <c r="F617" s="219" t="s">
        <v>1154</v>
      </c>
      <c r="G617" s="64"/>
      <c r="H617" s="64"/>
      <c r="I617" s="175"/>
      <c r="J617" s="64"/>
      <c r="K617" s="64"/>
      <c r="L617" s="62"/>
      <c r="M617" s="220"/>
      <c r="N617" s="43"/>
      <c r="O617" s="43"/>
      <c r="P617" s="43"/>
      <c r="Q617" s="43"/>
      <c r="R617" s="43"/>
      <c r="S617" s="43"/>
      <c r="T617" s="79"/>
      <c r="AT617" s="25" t="s">
        <v>323</v>
      </c>
      <c r="AU617" s="25" t="s">
        <v>79</v>
      </c>
    </row>
    <row r="618" spans="2:65" s="1" customFormat="1" ht="23.1" customHeight="1">
      <c r="B618" s="42"/>
      <c r="C618" s="206" t="s">
        <v>1155</v>
      </c>
      <c r="D618" s="206" t="s">
        <v>316</v>
      </c>
      <c r="E618" s="207" t="s">
        <v>1156</v>
      </c>
      <c r="F618" s="208" t="s">
        <v>1157</v>
      </c>
      <c r="G618" s="209" t="s">
        <v>490</v>
      </c>
      <c r="H618" s="210">
        <v>1</v>
      </c>
      <c r="I618" s="211"/>
      <c r="J618" s="212">
        <f>ROUND(I618*H618,2)</f>
        <v>0</v>
      </c>
      <c r="K618" s="208" t="s">
        <v>320</v>
      </c>
      <c r="L618" s="62"/>
      <c r="M618" s="213" t="s">
        <v>21</v>
      </c>
      <c r="N618" s="214" t="s">
        <v>41</v>
      </c>
      <c r="O618" s="43"/>
      <c r="P618" s="215">
        <f>O618*H618</f>
        <v>0</v>
      </c>
      <c r="Q618" s="215">
        <v>0</v>
      </c>
      <c r="R618" s="215">
        <f>Q618*H618</f>
        <v>0</v>
      </c>
      <c r="S618" s="215">
        <v>0</v>
      </c>
      <c r="T618" s="216">
        <f>S618*H618</f>
        <v>0</v>
      </c>
      <c r="AR618" s="25" t="s">
        <v>414</v>
      </c>
      <c r="AT618" s="25" t="s">
        <v>316</v>
      </c>
      <c r="AU618" s="25" t="s">
        <v>79</v>
      </c>
      <c r="AY618" s="25" t="s">
        <v>314</v>
      </c>
      <c r="BE618" s="217">
        <f>IF(N618="základní",J618,0)</f>
        <v>0</v>
      </c>
      <c r="BF618" s="217">
        <f>IF(N618="snížená",J618,0)</f>
        <v>0</v>
      </c>
      <c r="BG618" s="217">
        <f>IF(N618="zákl. přenesená",J618,0)</f>
        <v>0</v>
      </c>
      <c r="BH618" s="217">
        <f>IF(N618="sníž. přenesená",J618,0)</f>
        <v>0</v>
      </c>
      <c r="BI618" s="217">
        <f>IF(N618="nulová",J618,0)</f>
        <v>0</v>
      </c>
      <c r="BJ618" s="25" t="s">
        <v>77</v>
      </c>
      <c r="BK618" s="217">
        <f>ROUND(I618*H618,2)</f>
        <v>0</v>
      </c>
      <c r="BL618" s="25" t="s">
        <v>414</v>
      </c>
      <c r="BM618" s="25" t="s">
        <v>1158</v>
      </c>
    </row>
    <row r="619" spans="2:47" s="1" customFormat="1" ht="27">
      <c r="B619" s="42"/>
      <c r="C619" s="64"/>
      <c r="D619" s="218" t="s">
        <v>323</v>
      </c>
      <c r="E619" s="64"/>
      <c r="F619" s="219" t="s">
        <v>1159</v>
      </c>
      <c r="G619" s="64"/>
      <c r="H619" s="64"/>
      <c r="I619" s="175"/>
      <c r="J619" s="64"/>
      <c r="K619" s="64"/>
      <c r="L619" s="62"/>
      <c r="M619" s="220"/>
      <c r="N619" s="43"/>
      <c r="O619" s="43"/>
      <c r="P619" s="43"/>
      <c r="Q619" s="43"/>
      <c r="R619" s="43"/>
      <c r="S619" s="43"/>
      <c r="T619" s="79"/>
      <c r="AT619" s="25" t="s">
        <v>323</v>
      </c>
      <c r="AU619" s="25" t="s">
        <v>79</v>
      </c>
    </row>
    <row r="620" spans="2:65" s="1" customFormat="1" ht="23.1" customHeight="1">
      <c r="B620" s="42"/>
      <c r="C620" s="243" t="s">
        <v>1160</v>
      </c>
      <c r="D620" s="243" t="s">
        <v>427</v>
      </c>
      <c r="E620" s="244" t="s">
        <v>1161</v>
      </c>
      <c r="F620" s="245" t="s">
        <v>1162</v>
      </c>
      <c r="G620" s="246" t="s">
        <v>436</v>
      </c>
      <c r="H620" s="247">
        <v>5.49</v>
      </c>
      <c r="I620" s="248"/>
      <c r="J620" s="249">
        <f>ROUND(I620*H620,2)</f>
        <v>0</v>
      </c>
      <c r="K620" s="245" t="s">
        <v>320</v>
      </c>
      <c r="L620" s="250"/>
      <c r="M620" s="251" t="s">
        <v>21</v>
      </c>
      <c r="N620" s="252" t="s">
        <v>41</v>
      </c>
      <c r="O620" s="43"/>
      <c r="P620" s="215">
        <f>O620*H620</f>
        <v>0</v>
      </c>
      <c r="Q620" s="215">
        <v>0.0011</v>
      </c>
      <c r="R620" s="215">
        <f>Q620*H620</f>
        <v>0.006039000000000001</v>
      </c>
      <c r="S620" s="215">
        <v>0</v>
      </c>
      <c r="T620" s="216">
        <f>S620*H620</f>
        <v>0</v>
      </c>
      <c r="AR620" s="25" t="s">
        <v>510</v>
      </c>
      <c r="AT620" s="25" t="s">
        <v>427</v>
      </c>
      <c r="AU620" s="25" t="s">
        <v>79</v>
      </c>
      <c r="AY620" s="25" t="s">
        <v>314</v>
      </c>
      <c r="BE620" s="217">
        <f>IF(N620="základní",J620,0)</f>
        <v>0</v>
      </c>
      <c r="BF620" s="217">
        <f>IF(N620="snížená",J620,0)</f>
        <v>0</v>
      </c>
      <c r="BG620" s="217">
        <f>IF(N620="zákl. přenesená",J620,0)</f>
        <v>0</v>
      </c>
      <c r="BH620" s="217">
        <f>IF(N620="sníž. přenesená",J620,0)</f>
        <v>0</v>
      </c>
      <c r="BI620" s="217">
        <f>IF(N620="nulová",J620,0)</f>
        <v>0</v>
      </c>
      <c r="BJ620" s="25" t="s">
        <v>77</v>
      </c>
      <c r="BK620" s="217">
        <f>ROUND(I620*H620,2)</f>
        <v>0</v>
      </c>
      <c r="BL620" s="25" t="s">
        <v>414</v>
      </c>
      <c r="BM620" s="25" t="s">
        <v>1163</v>
      </c>
    </row>
    <row r="621" spans="2:47" s="1" customFormat="1" ht="13.5">
      <c r="B621" s="42"/>
      <c r="C621" s="64"/>
      <c r="D621" s="218" t="s">
        <v>323</v>
      </c>
      <c r="E621" s="64"/>
      <c r="F621" s="219" t="s">
        <v>1162</v>
      </c>
      <c r="G621" s="64"/>
      <c r="H621" s="64"/>
      <c r="I621" s="175"/>
      <c r="J621" s="64"/>
      <c r="K621" s="64"/>
      <c r="L621" s="62"/>
      <c r="M621" s="220"/>
      <c r="N621" s="43"/>
      <c r="O621" s="43"/>
      <c r="P621" s="43"/>
      <c r="Q621" s="43"/>
      <c r="R621" s="43"/>
      <c r="S621" s="43"/>
      <c r="T621" s="79"/>
      <c r="AT621" s="25" t="s">
        <v>323</v>
      </c>
      <c r="AU621" s="25" t="s">
        <v>79</v>
      </c>
    </row>
    <row r="622" spans="2:51" s="12" customFormat="1" ht="13.5">
      <c r="B622" s="221"/>
      <c r="C622" s="222"/>
      <c r="D622" s="218" t="s">
        <v>325</v>
      </c>
      <c r="E622" s="223" t="s">
        <v>21</v>
      </c>
      <c r="F622" s="224" t="s">
        <v>1164</v>
      </c>
      <c r="G622" s="222"/>
      <c r="H622" s="225">
        <v>5.49</v>
      </c>
      <c r="I622" s="226"/>
      <c r="J622" s="222"/>
      <c r="K622" s="222"/>
      <c r="L622" s="227"/>
      <c r="M622" s="228"/>
      <c r="N622" s="229"/>
      <c r="O622" s="229"/>
      <c r="P622" s="229"/>
      <c r="Q622" s="229"/>
      <c r="R622" s="229"/>
      <c r="S622" s="229"/>
      <c r="T622" s="230"/>
      <c r="AT622" s="231" t="s">
        <v>325</v>
      </c>
      <c r="AU622" s="231" t="s">
        <v>79</v>
      </c>
      <c r="AV622" s="12" t="s">
        <v>79</v>
      </c>
      <c r="AW622" s="12" t="s">
        <v>34</v>
      </c>
      <c r="AX622" s="12" t="s">
        <v>77</v>
      </c>
      <c r="AY622" s="231" t="s">
        <v>314</v>
      </c>
    </row>
    <row r="623" spans="2:65" s="1" customFormat="1" ht="23.1" customHeight="1">
      <c r="B623" s="42"/>
      <c r="C623" s="206" t="s">
        <v>1165</v>
      </c>
      <c r="D623" s="206" t="s">
        <v>316</v>
      </c>
      <c r="E623" s="207" t="s">
        <v>1166</v>
      </c>
      <c r="F623" s="208" t="s">
        <v>1167</v>
      </c>
      <c r="G623" s="209" t="s">
        <v>490</v>
      </c>
      <c r="H623" s="210">
        <v>5</v>
      </c>
      <c r="I623" s="211"/>
      <c r="J623" s="212">
        <f>ROUND(I623*H623,2)</f>
        <v>0</v>
      </c>
      <c r="K623" s="208" t="s">
        <v>21</v>
      </c>
      <c r="L623" s="62"/>
      <c r="M623" s="213" t="s">
        <v>21</v>
      </c>
      <c r="N623" s="214" t="s">
        <v>41</v>
      </c>
      <c r="O623" s="43"/>
      <c r="P623" s="215">
        <f>O623*H623</f>
        <v>0</v>
      </c>
      <c r="Q623" s="215">
        <v>0</v>
      </c>
      <c r="R623" s="215">
        <f>Q623*H623</f>
        <v>0</v>
      </c>
      <c r="S623" s="215">
        <v>0</v>
      </c>
      <c r="T623" s="216">
        <f>S623*H623</f>
        <v>0</v>
      </c>
      <c r="AR623" s="25" t="s">
        <v>414</v>
      </c>
      <c r="AT623" s="25" t="s">
        <v>316</v>
      </c>
      <c r="AU623" s="25" t="s">
        <v>79</v>
      </c>
      <c r="AY623" s="25" t="s">
        <v>314</v>
      </c>
      <c r="BE623" s="217">
        <f>IF(N623="základní",J623,0)</f>
        <v>0</v>
      </c>
      <c r="BF623" s="217">
        <f>IF(N623="snížená",J623,0)</f>
        <v>0</v>
      </c>
      <c r="BG623" s="217">
        <f>IF(N623="zákl. přenesená",J623,0)</f>
        <v>0</v>
      </c>
      <c r="BH623" s="217">
        <f>IF(N623="sníž. přenesená",J623,0)</f>
        <v>0</v>
      </c>
      <c r="BI623" s="217">
        <f>IF(N623="nulová",J623,0)</f>
        <v>0</v>
      </c>
      <c r="BJ623" s="25" t="s">
        <v>77</v>
      </c>
      <c r="BK623" s="217">
        <f>ROUND(I623*H623,2)</f>
        <v>0</v>
      </c>
      <c r="BL623" s="25" t="s">
        <v>414</v>
      </c>
      <c r="BM623" s="25" t="s">
        <v>1168</v>
      </c>
    </row>
    <row r="624" spans="2:47" s="1" customFormat="1" ht="27">
      <c r="B624" s="42"/>
      <c r="C624" s="64"/>
      <c r="D624" s="218" t="s">
        <v>323</v>
      </c>
      <c r="E624" s="64"/>
      <c r="F624" s="219" t="s">
        <v>1167</v>
      </c>
      <c r="G624" s="64"/>
      <c r="H624" s="64"/>
      <c r="I624" s="175"/>
      <c r="J624" s="64"/>
      <c r="K624" s="64"/>
      <c r="L624" s="62"/>
      <c r="M624" s="220"/>
      <c r="N624" s="43"/>
      <c r="O624" s="43"/>
      <c r="P624" s="43"/>
      <c r="Q624" s="43"/>
      <c r="R624" s="43"/>
      <c r="S624" s="43"/>
      <c r="T624" s="79"/>
      <c r="AT624" s="25" t="s">
        <v>323</v>
      </c>
      <c r="AU624" s="25" t="s">
        <v>79</v>
      </c>
    </row>
    <row r="625" spans="2:65" s="1" customFormat="1" ht="34.5" customHeight="1">
      <c r="B625" s="42"/>
      <c r="C625" s="206" t="s">
        <v>1169</v>
      </c>
      <c r="D625" s="206" t="s">
        <v>316</v>
      </c>
      <c r="E625" s="207" t="s">
        <v>1170</v>
      </c>
      <c r="F625" s="208" t="s">
        <v>1171</v>
      </c>
      <c r="G625" s="209" t="s">
        <v>490</v>
      </c>
      <c r="H625" s="210">
        <v>4</v>
      </c>
      <c r="I625" s="211"/>
      <c r="J625" s="212">
        <f>ROUND(I625*H625,2)</f>
        <v>0</v>
      </c>
      <c r="K625" s="208" t="s">
        <v>21</v>
      </c>
      <c r="L625" s="62"/>
      <c r="M625" s="213" t="s">
        <v>21</v>
      </c>
      <c r="N625" s="214" t="s">
        <v>41</v>
      </c>
      <c r="O625" s="43"/>
      <c r="P625" s="215">
        <f>O625*H625</f>
        <v>0</v>
      </c>
      <c r="Q625" s="215">
        <v>0</v>
      </c>
      <c r="R625" s="215">
        <f>Q625*H625</f>
        <v>0</v>
      </c>
      <c r="S625" s="215">
        <v>0</v>
      </c>
      <c r="T625" s="216">
        <f>S625*H625</f>
        <v>0</v>
      </c>
      <c r="AR625" s="25" t="s">
        <v>414</v>
      </c>
      <c r="AT625" s="25" t="s">
        <v>316</v>
      </c>
      <c r="AU625" s="25" t="s">
        <v>79</v>
      </c>
      <c r="AY625" s="25" t="s">
        <v>314</v>
      </c>
      <c r="BE625" s="217">
        <f>IF(N625="základní",J625,0)</f>
        <v>0</v>
      </c>
      <c r="BF625" s="217">
        <f>IF(N625="snížená",J625,0)</f>
        <v>0</v>
      </c>
      <c r="BG625" s="217">
        <f>IF(N625="zákl. přenesená",J625,0)</f>
        <v>0</v>
      </c>
      <c r="BH625" s="217">
        <f>IF(N625="sníž. přenesená",J625,0)</f>
        <v>0</v>
      </c>
      <c r="BI625" s="217">
        <f>IF(N625="nulová",J625,0)</f>
        <v>0</v>
      </c>
      <c r="BJ625" s="25" t="s">
        <v>77</v>
      </c>
      <c r="BK625" s="217">
        <f>ROUND(I625*H625,2)</f>
        <v>0</v>
      </c>
      <c r="BL625" s="25" t="s">
        <v>414</v>
      </c>
      <c r="BM625" s="25" t="s">
        <v>1172</v>
      </c>
    </row>
    <row r="626" spans="2:47" s="1" customFormat="1" ht="27">
      <c r="B626" s="42"/>
      <c r="C626" s="64"/>
      <c r="D626" s="218" t="s">
        <v>323</v>
      </c>
      <c r="E626" s="64"/>
      <c r="F626" s="219" t="s">
        <v>1171</v>
      </c>
      <c r="G626" s="64"/>
      <c r="H626" s="64"/>
      <c r="I626" s="175"/>
      <c r="J626" s="64"/>
      <c r="K626" s="64"/>
      <c r="L626" s="62"/>
      <c r="M626" s="220"/>
      <c r="N626" s="43"/>
      <c r="O626" s="43"/>
      <c r="P626" s="43"/>
      <c r="Q626" s="43"/>
      <c r="R626" s="43"/>
      <c r="S626" s="43"/>
      <c r="T626" s="79"/>
      <c r="AT626" s="25" t="s">
        <v>323</v>
      </c>
      <c r="AU626" s="25" t="s">
        <v>79</v>
      </c>
    </row>
    <row r="627" spans="2:65" s="1" customFormat="1" ht="23.1" customHeight="1">
      <c r="B627" s="42"/>
      <c r="C627" s="206" t="s">
        <v>1173</v>
      </c>
      <c r="D627" s="206" t="s">
        <v>316</v>
      </c>
      <c r="E627" s="207" t="s">
        <v>1174</v>
      </c>
      <c r="F627" s="208" t="s">
        <v>1175</v>
      </c>
      <c r="G627" s="209" t="s">
        <v>490</v>
      </c>
      <c r="H627" s="210">
        <v>1</v>
      </c>
      <c r="I627" s="211"/>
      <c r="J627" s="212">
        <f>ROUND(I627*H627,2)</f>
        <v>0</v>
      </c>
      <c r="K627" s="208" t="s">
        <v>21</v>
      </c>
      <c r="L627" s="62"/>
      <c r="M627" s="213" t="s">
        <v>21</v>
      </c>
      <c r="N627" s="214" t="s">
        <v>41</v>
      </c>
      <c r="O627" s="43"/>
      <c r="P627" s="215">
        <f>O627*H627</f>
        <v>0</v>
      </c>
      <c r="Q627" s="215">
        <v>0</v>
      </c>
      <c r="R627" s="215">
        <f>Q627*H627</f>
        <v>0</v>
      </c>
      <c r="S627" s="215">
        <v>0</v>
      </c>
      <c r="T627" s="216">
        <f>S627*H627</f>
        <v>0</v>
      </c>
      <c r="AR627" s="25" t="s">
        <v>414</v>
      </c>
      <c r="AT627" s="25" t="s">
        <v>316</v>
      </c>
      <c r="AU627" s="25" t="s">
        <v>79</v>
      </c>
      <c r="AY627" s="25" t="s">
        <v>314</v>
      </c>
      <c r="BE627" s="217">
        <f>IF(N627="základní",J627,0)</f>
        <v>0</v>
      </c>
      <c r="BF627" s="217">
        <f>IF(N627="snížená",J627,0)</f>
        <v>0</v>
      </c>
      <c r="BG627" s="217">
        <f>IF(N627="zákl. přenesená",J627,0)</f>
        <v>0</v>
      </c>
      <c r="BH627" s="217">
        <f>IF(N627="sníž. přenesená",J627,0)</f>
        <v>0</v>
      </c>
      <c r="BI627" s="217">
        <f>IF(N627="nulová",J627,0)</f>
        <v>0</v>
      </c>
      <c r="BJ627" s="25" t="s">
        <v>77</v>
      </c>
      <c r="BK627" s="217">
        <f>ROUND(I627*H627,2)</f>
        <v>0</v>
      </c>
      <c r="BL627" s="25" t="s">
        <v>414</v>
      </c>
      <c r="BM627" s="25" t="s">
        <v>1176</v>
      </c>
    </row>
    <row r="628" spans="2:47" s="1" customFormat="1" ht="13.5">
      <c r="B628" s="42"/>
      <c r="C628" s="64"/>
      <c r="D628" s="218" t="s">
        <v>323</v>
      </c>
      <c r="E628" s="64"/>
      <c r="F628" s="219" t="s">
        <v>1175</v>
      </c>
      <c r="G628" s="64"/>
      <c r="H628" s="64"/>
      <c r="I628" s="175"/>
      <c r="J628" s="64"/>
      <c r="K628" s="64"/>
      <c r="L628" s="62"/>
      <c r="M628" s="220"/>
      <c r="N628" s="43"/>
      <c r="O628" s="43"/>
      <c r="P628" s="43"/>
      <c r="Q628" s="43"/>
      <c r="R628" s="43"/>
      <c r="S628" s="43"/>
      <c r="T628" s="79"/>
      <c r="AT628" s="25" t="s">
        <v>323</v>
      </c>
      <c r="AU628" s="25" t="s">
        <v>79</v>
      </c>
    </row>
    <row r="629" spans="2:65" s="1" customFormat="1" ht="23.1" customHeight="1">
      <c r="B629" s="42"/>
      <c r="C629" s="206" t="s">
        <v>1177</v>
      </c>
      <c r="D629" s="206" t="s">
        <v>316</v>
      </c>
      <c r="E629" s="207" t="s">
        <v>1178</v>
      </c>
      <c r="F629" s="208" t="s">
        <v>1179</v>
      </c>
      <c r="G629" s="209" t="s">
        <v>490</v>
      </c>
      <c r="H629" s="210">
        <v>1</v>
      </c>
      <c r="I629" s="211"/>
      <c r="J629" s="212">
        <f>ROUND(I629*H629,2)</f>
        <v>0</v>
      </c>
      <c r="K629" s="208" t="s">
        <v>21</v>
      </c>
      <c r="L629" s="62"/>
      <c r="M629" s="213" t="s">
        <v>21</v>
      </c>
      <c r="N629" s="214" t="s">
        <v>41</v>
      </c>
      <c r="O629" s="43"/>
      <c r="P629" s="215">
        <f>O629*H629</f>
        <v>0</v>
      </c>
      <c r="Q629" s="215">
        <v>0</v>
      </c>
      <c r="R629" s="215">
        <f>Q629*H629</f>
        <v>0</v>
      </c>
      <c r="S629" s="215">
        <v>0</v>
      </c>
      <c r="T629" s="216">
        <f>S629*H629</f>
        <v>0</v>
      </c>
      <c r="AR629" s="25" t="s">
        <v>414</v>
      </c>
      <c r="AT629" s="25" t="s">
        <v>316</v>
      </c>
      <c r="AU629" s="25" t="s">
        <v>79</v>
      </c>
      <c r="AY629" s="25" t="s">
        <v>314</v>
      </c>
      <c r="BE629" s="217">
        <f>IF(N629="základní",J629,0)</f>
        <v>0</v>
      </c>
      <c r="BF629" s="217">
        <f>IF(N629="snížená",J629,0)</f>
        <v>0</v>
      </c>
      <c r="BG629" s="217">
        <f>IF(N629="zákl. přenesená",J629,0)</f>
        <v>0</v>
      </c>
      <c r="BH629" s="217">
        <f>IF(N629="sníž. přenesená",J629,0)</f>
        <v>0</v>
      </c>
      <c r="BI629" s="217">
        <f>IF(N629="nulová",J629,0)</f>
        <v>0</v>
      </c>
      <c r="BJ629" s="25" t="s">
        <v>77</v>
      </c>
      <c r="BK629" s="217">
        <f>ROUND(I629*H629,2)</f>
        <v>0</v>
      </c>
      <c r="BL629" s="25" t="s">
        <v>414</v>
      </c>
      <c r="BM629" s="25" t="s">
        <v>1180</v>
      </c>
    </row>
    <row r="630" spans="2:47" s="1" customFormat="1" ht="13.5">
      <c r="B630" s="42"/>
      <c r="C630" s="64"/>
      <c r="D630" s="218" t="s">
        <v>323</v>
      </c>
      <c r="E630" s="64"/>
      <c r="F630" s="219" t="s">
        <v>1179</v>
      </c>
      <c r="G630" s="64"/>
      <c r="H630" s="64"/>
      <c r="I630" s="175"/>
      <c r="J630" s="64"/>
      <c r="K630" s="64"/>
      <c r="L630" s="62"/>
      <c r="M630" s="220"/>
      <c r="N630" s="43"/>
      <c r="O630" s="43"/>
      <c r="P630" s="43"/>
      <c r="Q630" s="43"/>
      <c r="R630" s="43"/>
      <c r="S630" s="43"/>
      <c r="T630" s="79"/>
      <c r="AT630" s="25" t="s">
        <v>323</v>
      </c>
      <c r="AU630" s="25" t="s">
        <v>79</v>
      </c>
    </row>
    <row r="631" spans="2:65" s="1" customFormat="1" ht="23.1" customHeight="1">
      <c r="B631" s="42"/>
      <c r="C631" s="206" t="s">
        <v>1181</v>
      </c>
      <c r="D631" s="206" t="s">
        <v>316</v>
      </c>
      <c r="E631" s="207" t="s">
        <v>1182</v>
      </c>
      <c r="F631" s="208" t="s">
        <v>1183</v>
      </c>
      <c r="G631" s="209" t="s">
        <v>490</v>
      </c>
      <c r="H631" s="210">
        <v>1</v>
      </c>
      <c r="I631" s="211"/>
      <c r="J631" s="212">
        <f>ROUND(I631*H631,2)</f>
        <v>0</v>
      </c>
      <c r="K631" s="208" t="s">
        <v>21</v>
      </c>
      <c r="L631" s="62"/>
      <c r="M631" s="213" t="s">
        <v>21</v>
      </c>
      <c r="N631" s="214" t="s">
        <v>41</v>
      </c>
      <c r="O631" s="43"/>
      <c r="P631" s="215">
        <f>O631*H631</f>
        <v>0</v>
      </c>
      <c r="Q631" s="215">
        <v>0</v>
      </c>
      <c r="R631" s="215">
        <f>Q631*H631</f>
        <v>0</v>
      </c>
      <c r="S631" s="215">
        <v>0</v>
      </c>
      <c r="T631" s="216">
        <f>S631*H631</f>
        <v>0</v>
      </c>
      <c r="AR631" s="25" t="s">
        <v>414</v>
      </c>
      <c r="AT631" s="25" t="s">
        <v>316</v>
      </c>
      <c r="AU631" s="25" t="s">
        <v>79</v>
      </c>
      <c r="AY631" s="25" t="s">
        <v>314</v>
      </c>
      <c r="BE631" s="217">
        <f>IF(N631="základní",J631,0)</f>
        <v>0</v>
      </c>
      <c r="BF631" s="217">
        <f>IF(N631="snížená",J631,0)</f>
        <v>0</v>
      </c>
      <c r="BG631" s="217">
        <f>IF(N631="zákl. přenesená",J631,0)</f>
        <v>0</v>
      </c>
      <c r="BH631" s="217">
        <f>IF(N631="sníž. přenesená",J631,0)</f>
        <v>0</v>
      </c>
      <c r="BI631" s="217">
        <f>IF(N631="nulová",J631,0)</f>
        <v>0</v>
      </c>
      <c r="BJ631" s="25" t="s">
        <v>77</v>
      </c>
      <c r="BK631" s="217">
        <f>ROUND(I631*H631,2)</f>
        <v>0</v>
      </c>
      <c r="BL631" s="25" t="s">
        <v>414</v>
      </c>
      <c r="BM631" s="25" t="s">
        <v>1184</v>
      </c>
    </row>
    <row r="632" spans="2:65" s="1" customFormat="1" ht="14.45" customHeight="1">
      <c r="B632" s="42"/>
      <c r="C632" s="206" t="s">
        <v>1185</v>
      </c>
      <c r="D632" s="206" t="s">
        <v>316</v>
      </c>
      <c r="E632" s="207" t="s">
        <v>1186</v>
      </c>
      <c r="F632" s="208" t="s">
        <v>1187</v>
      </c>
      <c r="G632" s="209" t="s">
        <v>490</v>
      </c>
      <c r="H632" s="210">
        <v>1</v>
      </c>
      <c r="I632" s="211"/>
      <c r="J632" s="212">
        <f>ROUND(I632*H632,2)</f>
        <v>0</v>
      </c>
      <c r="K632" s="208" t="s">
        <v>21</v>
      </c>
      <c r="L632" s="62"/>
      <c r="M632" s="213" t="s">
        <v>21</v>
      </c>
      <c r="N632" s="214" t="s">
        <v>41</v>
      </c>
      <c r="O632" s="43"/>
      <c r="P632" s="215">
        <f>O632*H632</f>
        <v>0</v>
      </c>
      <c r="Q632" s="215">
        <v>0</v>
      </c>
      <c r="R632" s="215">
        <f>Q632*H632</f>
        <v>0</v>
      </c>
      <c r="S632" s="215">
        <v>0</v>
      </c>
      <c r="T632" s="216">
        <f>S632*H632</f>
        <v>0</v>
      </c>
      <c r="AR632" s="25" t="s">
        <v>414</v>
      </c>
      <c r="AT632" s="25" t="s">
        <v>316</v>
      </c>
      <c r="AU632" s="25" t="s">
        <v>79</v>
      </c>
      <c r="AY632" s="25" t="s">
        <v>314</v>
      </c>
      <c r="BE632" s="217">
        <f>IF(N632="základní",J632,0)</f>
        <v>0</v>
      </c>
      <c r="BF632" s="217">
        <f>IF(N632="snížená",J632,0)</f>
        <v>0</v>
      </c>
      <c r="BG632" s="217">
        <f>IF(N632="zákl. přenesená",J632,0)</f>
        <v>0</v>
      </c>
      <c r="BH632" s="217">
        <f>IF(N632="sníž. přenesená",J632,0)</f>
        <v>0</v>
      </c>
      <c r="BI632" s="217">
        <f>IF(N632="nulová",J632,0)</f>
        <v>0</v>
      </c>
      <c r="BJ632" s="25" t="s">
        <v>77</v>
      </c>
      <c r="BK632" s="217">
        <f>ROUND(I632*H632,2)</f>
        <v>0</v>
      </c>
      <c r="BL632" s="25" t="s">
        <v>414</v>
      </c>
      <c r="BM632" s="25" t="s">
        <v>1188</v>
      </c>
    </row>
    <row r="633" spans="2:65" s="1" customFormat="1" ht="34.5" customHeight="1">
      <c r="B633" s="42"/>
      <c r="C633" s="206" t="s">
        <v>1189</v>
      </c>
      <c r="D633" s="206" t="s">
        <v>316</v>
      </c>
      <c r="E633" s="207" t="s">
        <v>1190</v>
      </c>
      <c r="F633" s="208" t="s">
        <v>1191</v>
      </c>
      <c r="G633" s="209" t="s">
        <v>490</v>
      </c>
      <c r="H633" s="210">
        <v>1</v>
      </c>
      <c r="I633" s="211"/>
      <c r="J633" s="212">
        <f>ROUND(I633*H633,2)</f>
        <v>0</v>
      </c>
      <c r="K633" s="208" t="s">
        <v>21</v>
      </c>
      <c r="L633" s="62"/>
      <c r="M633" s="213" t="s">
        <v>21</v>
      </c>
      <c r="N633" s="214" t="s">
        <v>41</v>
      </c>
      <c r="O633" s="43"/>
      <c r="P633" s="215">
        <f>O633*H633</f>
        <v>0</v>
      </c>
      <c r="Q633" s="215">
        <v>0</v>
      </c>
      <c r="R633" s="215">
        <f>Q633*H633</f>
        <v>0</v>
      </c>
      <c r="S633" s="215">
        <v>0</v>
      </c>
      <c r="T633" s="216">
        <f>S633*H633</f>
        <v>0</v>
      </c>
      <c r="AR633" s="25" t="s">
        <v>414</v>
      </c>
      <c r="AT633" s="25" t="s">
        <v>316</v>
      </c>
      <c r="AU633" s="25" t="s">
        <v>79</v>
      </c>
      <c r="AY633" s="25" t="s">
        <v>314</v>
      </c>
      <c r="BE633" s="217">
        <f>IF(N633="základní",J633,0)</f>
        <v>0</v>
      </c>
      <c r="BF633" s="217">
        <f>IF(N633="snížená",J633,0)</f>
        <v>0</v>
      </c>
      <c r="BG633" s="217">
        <f>IF(N633="zákl. přenesená",J633,0)</f>
        <v>0</v>
      </c>
      <c r="BH633" s="217">
        <f>IF(N633="sníž. přenesená",J633,0)</f>
        <v>0</v>
      </c>
      <c r="BI633" s="217">
        <f>IF(N633="nulová",J633,0)</f>
        <v>0</v>
      </c>
      <c r="BJ633" s="25" t="s">
        <v>77</v>
      </c>
      <c r="BK633" s="217">
        <f>ROUND(I633*H633,2)</f>
        <v>0</v>
      </c>
      <c r="BL633" s="25" t="s">
        <v>414</v>
      </c>
      <c r="BM633" s="25" t="s">
        <v>1192</v>
      </c>
    </row>
    <row r="634" spans="2:65" s="1" customFormat="1" ht="23.1" customHeight="1">
      <c r="B634" s="42"/>
      <c r="C634" s="206" t="s">
        <v>1193</v>
      </c>
      <c r="D634" s="206" t="s">
        <v>316</v>
      </c>
      <c r="E634" s="207" t="s">
        <v>1194</v>
      </c>
      <c r="F634" s="208" t="s">
        <v>1195</v>
      </c>
      <c r="G634" s="209" t="s">
        <v>394</v>
      </c>
      <c r="H634" s="210">
        <v>0.111</v>
      </c>
      <c r="I634" s="211"/>
      <c r="J634" s="212">
        <f>ROUND(I634*H634,2)</f>
        <v>0</v>
      </c>
      <c r="K634" s="208" t="s">
        <v>320</v>
      </c>
      <c r="L634" s="62"/>
      <c r="M634" s="213" t="s">
        <v>21</v>
      </c>
      <c r="N634" s="214" t="s">
        <v>41</v>
      </c>
      <c r="O634" s="43"/>
      <c r="P634" s="215">
        <f>O634*H634</f>
        <v>0</v>
      </c>
      <c r="Q634" s="215">
        <v>0</v>
      </c>
      <c r="R634" s="215">
        <f>Q634*H634</f>
        <v>0</v>
      </c>
      <c r="S634" s="215">
        <v>0</v>
      </c>
      <c r="T634" s="216">
        <f>S634*H634</f>
        <v>0</v>
      </c>
      <c r="AR634" s="25" t="s">
        <v>414</v>
      </c>
      <c r="AT634" s="25" t="s">
        <v>316</v>
      </c>
      <c r="AU634" s="25" t="s">
        <v>79</v>
      </c>
      <c r="AY634" s="25" t="s">
        <v>314</v>
      </c>
      <c r="BE634" s="217">
        <f>IF(N634="základní",J634,0)</f>
        <v>0</v>
      </c>
      <c r="BF634" s="217">
        <f>IF(N634="snížená",J634,0)</f>
        <v>0</v>
      </c>
      <c r="BG634" s="217">
        <f>IF(N634="zákl. přenesená",J634,0)</f>
        <v>0</v>
      </c>
      <c r="BH634" s="217">
        <f>IF(N634="sníž. přenesená",J634,0)</f>
        <v>0</v>
      </c>
      <c r="BI634" s="217">
        <f>IF(N634="nulová",J634,0)</f>
        <v>0</v>
      </c>
      <c r="BJ634" s="25" t="s">
        <v>77</v>
      </c>
      <c r="BK634" s="217">
        <f>ROUND(I634*H634,2)</f>
        <v>0</v>
      </c>
      <c r="BL634" s="25" t="s">
        <v>414</v>
      </c>
      <c r="BM634" s="25" t="s">
        <v>1196</v>
      </c>
    </row>
    <row r="635" spans="2:47" s="1" customFormat="1" ht="40.5">
      <c r="B635" s="42"/>
      <c r="C635" s="64"/>
      <c r="D635" s="218" t="s">
        <v>323</v>
      </c>
      <c r="E635" s="64"/>
      <c r="F635" s="219" t="s">
        <v>1197</v>
      </c>
      <c r="G635" s="64"/>
      <c r="H635" s="64"/>
      <c r="I635" s="175"/>
      <c r="J635" s="64"/>
      <c r="K635" s="64"/>
      <c r="L635" s="62"/>
      <c r="M635" s="220"/>
      <c r="N635" s="43"/>
      <c r="O635" s="43"/>
      <c r="P635" s="43"/>
      <c r="Q635" s="43"/>
      <c r="R635" s="43"/>
      <c r="S635" s="43"/>
      <c r="T635" s="79"/>
      <c r="AT635" s="25" t="s">
        <v>323</v>
      </c>
      <c r="AU635" s="25" t="s">
        <v>79</v>
      </c>
    </row>
    <row r="636" spans="2:63" s="11" customFormat="1" ht="29.85" customHeight="1">
      <c r="B636" s="190"/>
      <c r="C636" s="191"/>
      <c r="D636" s="192" t="s">
        <v>69</v>
      </c>
      <c r="E636" s="204" t="s">
        <v>1198</v>
      </c>
      <c r="F636" s="204" t="s">
        <v>1199</v>
      </c>
      <c r="G636" s="191"/>
      <c r="H636" s="191"/>
      <c r="I636" s="194"/>
      <c r="J636" s="205">
        <f>BK636</f>
        <v>0</v>
      </c>
      <c r="K636" s="191"/>
      <c r="L636" s="196"/>
      <c r="M636" s="197"/>
      <c r="N636" s="198"/>
      <c r="O636" s="198"/>
      <c r="P636" s="199">
        <f>SUM(P637:P692)</f>
        <v>0</v>
      </c>
      <c r="Q636" s="198"/>
      <c r="R636" s="199">
        <f>SUM(R637:R692)</f>
        <v>5.0905641500000005</v>
      </c>
      <c r="S636" s="198"/>
      <c r="T636" s="200">
        <f>SUM(T637:T692)</f>
        <v>0</v>
      </c>
      <c r="AR636" s="201" t="s">
        <v>79</v>
      </c>
      <c r="AT636" s="202" t="s">
        <v>69</v>
      </c>
      <c r="AU636" s="202" t="s">
        <v>77</v>
      </c>
      <c r="AY636" s="201" t="s">
        <v>314</v>
      </c>
      <c r="BK636" s="203">
        <f>SUM(BK637:BK692)</f>
        <v>0</v>
      </c>
    </row>
    <row r="637" spans="2:65" s="1" customFormat="1" ht="23.1" customHeight="1">
      <c r="B637" s="42"/>
      <c r="C637" s="206" t="s">
        <v>1200</v>
      </c>
      <c r="D637" s="206" t="s">
        <v>316</v>
      </c>
      <c r="E637" s="207" t="s">
        <v>1201</v>
      </c>
      <c r="F637" s="208" t="s">
        <v>1202</v>
      </c>
      <c r="G637" s="209" t="s">
        <v>436</v>
      </c>
      <c r="H637" s="210">
        <v>170.34</v>
      </c>
      <c r="I637" s="211"/>
      <c r="J637" s="212">
        <f>ROUND(I637*H637,2)</f>
        <v>0</v>
      </c>
      <c r="K637" s="208" t="s">
        <v>320</v>
      </c>
      <c r="L637" s="62"/>
      <c r="M637" s="213" t="s">
        <v>21</v>
      </c>
      <c r="N637" s="214" t="s">
        <v>41</v>
      </c>
      <c r="O637" s="43"/>
      <c r="P637" s="215">
        <f>O637*H637</f>
        <v>0</v>
      </c>
      <c r="Q637" s="215">
        <v>6E-05</v>
      </c>
      <c r="R637" s="215">
        <f>Q637*H637</f>
        <v>0.010220400000000001</v>
      </c>
      <c r="S637" s="215">
        <v>0</v>
      </c>
      <c r="T637" s="216">
        <f>S637*H637</f>
        <v>0</v>
      </c>
      <c r="AR637" s="25" t="s">
        <v>414</v>
      </c>
      <c r="AT637" s="25" t="s">
        <v>316</v>
      </c>
      <c r="AU637" s="25" t="s">
        <v>79</v>
      </c>
      <c r="AY637" s="25" t="s">
        <v>314</v>
      </c>
      <c r="BE637" s="217">
        <f>IF(N637="základní",J637,0)</f>
        <v>0</v>
      </c>
      <c r="BF637" s="217">
        <f>IF(N637="snížená",J637,0)</f>
        <v>0</v>
      </c>
      <c r="BG637" s="217">
        <f>IF(N637="zákl. přenesená",J637,0)</f>
        <v>0</v>
      </c>
      <c r="BH637" s="217">
        <f>IF(N637="sníž. přenesená",J637,0)</f>
        <v>0</v>
      </c>
      <c r="BI637" s="217">
        <f>IF(N637="nulová",J637,0)</f>
        <v>0</v>
      </c>
      <c r="BJ637" s="25" t="s">
        <v>77</v>
      </c>
      <c r="BK637" s="217">
        <f>ROUND(I637*H637,2)</f>
        <v>0</v>
      </c>
      <c r="BL637" s="25" t="s">
        <v>414</v>
      </c>
      <c r="BM637" s="25" t="s">
        <v>1203</v>
      </c>
    </row>
    <row r="638" spans="2:47" s="1" customFormat="1" ht="27">
      <c r="B638" s="42"/>
      <c r="C638" s="64"/>
      <c r="D638" s="218" t="s">
        <v>323</v>
      </c>
      <c r="E638" s="64"/>
      <c r="F638" s="219" t="s">
        <v>1204</v>
      </c>
      <c r="G638" s="64"/>
      <c r="H638" s="64"/>
      <c r="I638" s="175"/>
      <c r="J638" s="64"/>
      <c r="K638" s="64"/>
      <c r="L638" s="62"/>
      <c r="M638" s="220"/>
      <c r="N638" s="43"/>
      <c r="O638" s="43"/>
      <c r="P638" s="43"/>
      <c r="Q638" s="43"/>
      <c r="R638" s="43"/>
      <c r="S638" s="43"/>
      <c r="T638" s="79"/>
      <c r="AT638" s="25" t="s">
        <v>323</v>
      </c>
      <c r="AU638" s="25" t="s">
        <v>79</v>
      </c>
    </row>
    <row r="639" spans="2:51" s="12" customFormat="1" ht="13.5">
      <c r="B639" s="221"/>
      <c r="C639" s="222"/>
      <c r="D639" s="218" t="s">
        <v>325</v>
      </c>
      <c r="E639" s="223" t="s">
        <v>21</v>
      </c>
      <c r="F639" s="224" t="s">
        <v>1205</v>
      </c>
      <c r="G639" s="222"/>
      <c r="H639" s="225">
        <v>170.34</v>
      </c>
      <c r="I639" s="226"/>
      <c r="J639" s="222"/>
      <c r="K639" s="222"/>
      <c r="L639" s="227"/>
      <c r="M639" s="228"/>
      <c r="N639" s="229"/>
      <c r="O639" s="229"/>
      <c r="P639" s="229"/>
      <c r="Q639" s="229"/>
      <c r="R639" s="229"/>
      <c r="S639" s="229"/>
      <c r="T639" s="230"/>
      <c r="AT639" s="231" t="s">
        <v>325</v>
      </c>
      <c r="AU639" s="231" t="s">
        <v>79</v>
      </c>
      <c r="AV639" s="12" t="s">
        <v>79</v>
      </c>
      <c r="AW639" s="12" t="s">
        <v>34</v>
      </c>
      <c r="AX639" s="12" t="s">
        <v>77</v>
      </c>
      <c r="AY639" s="231" t="s">
        <v>314</v>
      </c>
    </row>
    <row r="640" spans="2:65" s="1" customFormat="1" ht="23.1" customHeight="1">
      <c r="B640" s="42"/>
      <c r="C640" s="243" t="s">
        <v>1206</v>
      </c>
      <c r="D640" s="243" t="s">
        <v>427</v>
      </c>
      <c r="E640" s="244" t="s">
        <v>1207</v>
      </c>
      <c r="F640" s="245" t="s">
        <v>1208</v>
      </c>
      <c r="G640" s="246" t="s">
        <v>436</v>
      </c>
      <c r="H640" s="247">
        <v>126.04</v>
      </c>
      <c r="I640" s="248"/>
      <c r="J640" s="249">
        <f>ROUND(I640*H640,2)</f>
        <v>0</v>
      </c>
      <c r="K640" s="245" t="s">
        <v>21</v>
      </c>
      <c r="L640" s="250"/>
      <c r="M640" s="251" t="s">
        <v>21</v>
      </c>
      <c r="N640" s="252" t="s">
        <v>41</v>
      </c>
      <c r="O640" s="43"/>
      <c r="P640" s="215">
        <f>O640*H640</f>
        <v>0</v>
      </c>
      <c r="Q640" s="215">
        <v>0.025</v>
      </c>
      <c r="R640" s="215">
        <f>Q640*H640</f>
        <v>3.1510000000000002</v>
      </c>
      <c r="S640" s="215">
        <v>0</v>
      </c>
      <c r="T640" s="216">
        <f>S640*H640</f>
        <v>0</v>
      </c>
      <c r="AR640" s="25" t="s">
        <v>510</v>
      </c>
      <c r="AT640" s="25" t="s">
        <v>427</v>
      </c>
      <c r="AU640" s="25" t="s">
        <v>79</v>
      </c>
      <c r="AY640" s="25" t="s">
        <v>314</v>
      </c>
      <c r="BE640" s="217">
        <f>IF(N640="základní",J640,0)</f>
        <v>0</v>
      </c>
      <c r="BF640" s="217">
        <f>IF(N640="snížená",J640,0)</f>
        <v>0</v>
      </c>
      <c r="BG640" s="217">
        <f>IF(N640="zákl. přenesená",J640,0)</f>
        <v>0</v>
      </c>
      <c r="BH640" s="217">
        <f>IF(N640="sníž. přenesená",J640,0)</f>
        <v>0</v>
      </c>
      <c r="BI640" s="217">
        <f>IF(N640="nulová",J640,0)</f>
        <v>0</v>
      </c>
      <c r="BJ640" s="25" t="s">
        <v>77</v>
      </c>
      <c r="BK640" s="217">
        <f>ROUND(I640*H640,2)</f>
        <v>0</v>
      </c>
      <c r="BL640" s="25" t="s">
        <v>414</v>
      </c>
      <c r="BM640" s="25" t="s">
        <v>1209</v>
      </c>
    </row>
    <row r="641" spans="2:47" s="1" customFormat="1" ht="27">
      <c r="B641" s="42"/>
      <c r="C641" s="64"/>
      <c r="D641" s="218" t="s">
        <v>323</v>
      </c>
      <c r="E641" s="64"/>
      <c r="F641" s="219" t="s">
        <v>1208</v>
      </c>
      <c r="G641" s="64"/>
      <c r="H641" s="64"/>
      <c r="I641" s="175"/>
      <c r="J641" s="64"/>
      <c r="K641" s="64"/>
      <c r="L641" s="62"/>
      <c r="M641" s="220"/>
      <c r="N641" s="43"/>
      <c r="O641" s="43"/>
      <c r="P641" s="43"/>
      <c r="Q641" s="43"/>
      <c r="R641" s="43"/>
      <c r="S641" s="43"/>
      <c r="T641" s="79"/>
      <c r="AT641" s="25" t="s">
        <v>323</v>
      </c>
      <c r="AU641" s="25" t="s">
        <v>79</v>
      </c>
    </row>
    <row r="642" spans="2:65" s="1" customFormat="1" ht="45.95" customHeight="1">
      <c r="B642" s="42"/>
      <c r="C642" s="243" t="s">
        <v>1210</v>
      </c>
      <c r="D642" s="243" t="s">
        <v>427</v>
      </c>
      <c r="E642" s="244" t="s">
        <v>1211</v>
      </c>
      <c r="F642" s="245" t="s">
        <v>1212</v>
      </c>
      <c r="G642" s="246" t="s">
        <v>436</v>
      </c>
      <c r="H642" s="247">
        <v>44.3</v>
      </c>
      <c r="I642" s="248"/>
      <c r="J642" s="249">
        <f>ROUND(I642*H642,2)</f>
        <v>0</v>
      </c>
      <c r="K642" s="245" t="s">
        <v>21</v>
      </c>
      <c r="L642" s="250"/>
      <c r="M642" s="251" t="s">
        <v>21</v>
      </c>
      <c r="N642" s="252" t="s">
        <v>41</v>
      </c>
      <c r="O642" s="43"/>
      <c r="P642" s="215">
        <f>O642*H642</f>
        <v>0</v>
      </c>
      <c r="Q642" s="215">
        <v>0.02</v>
      </c>
      <c r="R642" s="215">
        <f>Q642*H642</f>
        <v>0.886</v>
      </c>
      <c r="S642" s="215">
        <v>0</v>
      </c>
      <c r="T642" s="216">
        <f>S642*H642</f>
        <v>0</v>
      </c>
      <c r="AR642" s="25" t="s">
        <v>510</v>
      </c>
      <c r="AT642" s="25" t="s">
        <v>427</v>
      </c>
      <c r="AU642" s="25" t="s">
        <v>79</v>
      </c>
      <c r="AY642" s="25" t="s">
        <v>314</v>
      </c>
      <c r="BE642" s="217">
        <f>IF(N642="základní",J642,0)</f>
        <v>0</v>
      </c>
      <c r="BF642" s="217">
        <f>IF(N642="snížená",J642,0)</f>
        <v>0</v>
      </c>
      <c r="BG642" s="217">
        <f>IF(N642="zákl. přenesená",J642,0)</f>
        <v>0</v>
      </c>
      <c r="BH642" s="217">
        <f>IF(N642="sníž. přenesená",J642,0)</f>
        <v>0</v>
      </c>
      <c r="BI642" s="217">
        <f>IF(N642="nulová",J642,0)</f>
        <v>0</v>
      </c>
      <c r="BJ642" s="25" t="s">
        <v>77</v>
      </c>
      <c r="BK642" s="217">
        <f>ROUND(I642*H642,2)</f>
        <v>0</v>
      </c>
      <c r="BL642" s="25" t="s">
        <v>414</v>
      </c>
      <c r="BM642" s="25" t="s">
        <v>1213</v>
      </c>
    </row>
    <row r="643" spans="2:65" s="1" customFormat="1" ht="23.1" customHeight="1">
      <c r="B643" s="42"/>
      <c r="C643" s="206" t="s">
        <v>1214</v>
      </c>
      <c r="D643" s="206" t="s">
        <v>316</v>
      </c>
      <c r="E643" s="207" t="s">
        <v>1215</v>
      </c>
      <c r="F643" s="208" t="s">
        <v>1216</v>
      </c>
      <c r="G643" s="209" t="s">
        <v>436</v>
      </c>
      <c r="H643" s="210">
        <v>45</v>
      </c>
      <c r="I643" s="211"/>
      <c r="J643" s="212">
        <f>ROUND(I643*H643,2)</f>
        <v>0</v>
      </c>
      <c r="K643" s="208" t="s">
        <v>320</v>
      </c>
      <c r="L643" s="62"/>
      <c r="M643" s="213" t="s">
        <v>21</v>
      </c>
      <c r="N643" s="214" t="s">
        <v>41</v>
      </c>
      <c r="O643" s="43"/>
      <c r="P643" s="215">
        <f>O643*H643</f>
        <v>0</v>
      </c>
      <c r="Q643" s="215">
        <v>0</v>
      </c>
      <c r="R643" s="215">
        <f>Q643*H643</f>
        <v>0</v>
      </c>
      <c r="S643" s="215">
        <v>0</v>
      </c>
      <c r="T643" s="216">
        <f>S643*H643</f>
        <v>0</v>
      </c>
      <c r="AR643" s="25" t="s">
        <v>414</v>
      </c>
      <c r="AT643" s="25" t="s">
        <v>316</v>
      </c>
      <c r="AU643" s="25" t="s">
        <v>79</v>
      </c>
      <c r="AY643" s="25" t="s">
        <v>314</v>
      </c>
      <c r="BE643" s="217">
        <f>IF(N643="základní",J643,0)</f>
        <v>0</v>
      </c>
      <c r="BF643" s="217">
        <f>IF(N643="snížená",J643,0)</f>
        <v>0</v>
      </c>
      <c r="BG643" s="217">
        <f>IF(N643="zákl. přenesená",J643,0)</f>
        <v>0</v>
      </c>
      <c r="BH643" s="217">
        <f>IF(N643="sníž. přenesená",J643,0)</f>
        <v>0</v>
      </c>
      <c r="BI643" s="217">
        <f>IF(N643="nulová",J643,0)</f>
        <v>0</v>
      </c>
      <c r="BJ643" s="25" t="s">
        <v>77</v>
      </c>
      <c r="BK643" s="217">
        <f>ROUND(I643*H643,2)</f>
        <v>0</v>
      </c>
      <c r="BL643" s="25" t="s">
        <v>414</v>
      </c>
      <c r="BM643" s="25" t="s">
        <v>1217</v>
      </c>
    </row>
    <row r="644" spans="2:47" s="1" customFormat="1" ht="27">
      <c r="B644" s="42"/>
      <c r="C644" s="64"/>
      <c r="D644" s="218" t="s">
        <v>323</v>
      </c>
      <c r="E644" s="64"/>
      <c r="F644" s="219" t="s">
        <v>1218</v>
      </c>
      <c r="G644" s="64"/>
      <c r="H644" s="64"/>
      <c r="I644" s="175"/>
      <c r="J644" s="64"/>
      <c r="K644" s="64"/>
      <c r="L644" s="62"/>
      <c r="M644" s="220"/>
      <c r="N644" s="43"/>
      <c r="O644" s="43"/>
      <c r="P644" s="43"/>
      <c r="Q644" s="43"/>
      <c r="R644" s="43"/>
      <c r="S644" s="43"/>
      <c r="T644" s="79"/>
      <c r="AT644" s="25" t="s">
        <v>323</v>
      </c>
      <c r="AU644" s="25" t="s">
        <v>79</v>
      </c>
    </row>
    <row r="645" spans="2:51" s="12" customFormat="1" ht="13.5">
      <c r="B645" s="221"/>
      <c r="C645" s="222"/>
      <c r="D645" s="218" t="s">
        <v>325</v>
      </c>
      <c r="E645" s="223" t="s">
        <v>21</v>
      </c>
      <c r="F645" s="224" t="s">
        <v>1219</v>
      </c>
      <c r="G645" s="222"/>
      <c r="H645" s="225">
        <v>45</v>
      </c>
      <c r="I645" s="226"/>
      <c r="J645" s="222"/>
      <c r="K645" s="222"/>
      <c r="L645" s="227"/>
      <c r="M645" s="228"/>
      <c r="N645" s="229"/>
      <c r="O645" s="229"/>
      <c r="P645" s="229"/>
      <c r="Q645" s="229"/>
      <c r="R645" s="229"/>
      <c r="S645" s="229"/>
      <c r="T645" s="230"/>
      <c r="AT645" s="231" t="s">
        <v>325</v>
      </c>
      <c r="AU645" s="231" t="s">
        <v>79</v>
      </c>
      <c r="AV645" s="12" t="s">
        <v>79</v>
      </c>
      <c r="AW645" s="12" t="s">
        <v>34</v>
      </c>
      <c r="AX645" s="12" t="s">
        <v>77</v>
      </c>
      <c r="AY645" s="231" t="s">
        <v>314</v>
      </c>
    </row>
    <row r="646" spans="2:65" s="1" customFormat="1" ht="23.1" customHeight="1">
      <c r="B646" s="42"/>
      <c r="C646" s="243" t="s">
        <v>1220</v>
      </c>
      <c r="D646" s="243" t="s">
        <v>427</v>
      </c>
      <c r="E646" s="244" t="s">
        <v>1221</v>
      </c>
      <c r="F646" s="245" t="s">
        <v>1222</v>
      </c>
      <c r="G646" s="246" t="s">
        <v>1223</v>
      </c>
      <c r="H646" s="247">
        <v>219.285</v>
      </c>
      <c r="I646" s="248"/>
      <c r="J646" s="249">
        <f>ROUND(I646*H646,2)</f>
        <v>0</v>
      </c>
      <c r="K646" s="245" t="s">
        <v>21</v>
      </c>
      <c r="L646" s="250"/>
      <c r="M646" s="251" t="s">
        <v>21</v>
      </c>
      <c r="N646" s="252" t="s">
        <v>41</v>
      </c>
      <c r="O646" s="43"/>
      <c r="P646" s="215">
        <f>O646*H646</f>
        <v>0</v>
      </c>
      <c r="Q646" s="215">
        <v>0.001</v>
      </c>
      <c r="R646" s="215">
        <f>Q646*H646</f>
        <v>0.219285</v>
      </c>
      <c r="S646" s="215">
        <v>0</v>
      </c>
      <c r="T646" s="216">
        <f>S646*H646</f>
        <v>0</v>
      </c>
      <c r="AR646" s="25" t="s">
        <v>510</v>
      </c>
      <c r="AT646" s="25" t="s">
        <v>427</v>
      </c>
      <c r="AU646" s="25" t="s">
        <v>79</v>
      </c>
      <c r="AY646" s="25" t="s">
        <v>314</v>
      </c>
      <c r="BE646" s="217">
        <f>IF(N646="základní",J646,0)</f>
        <v>0</v>
      </c>
      <c r="BF646" s="217">
        <f>IF(N646="snížená",J646,0)</f>
        <v>0</v>
      </c>
      <c r="BG646" s="217">
        <f>IF(N646="zákl. přenesená",J646,0)</f>
        <v>0</v>
      </c>
      <c r="BH646" s="217">
        <f>IF(N646="sníž. přenesená",J646,0)</f>
        <v>0</v>
      </c>
      <c r="BI646" s="217">
        <f>IF(N646="nulová",J646,0)</f>
        <v>0</v>
      </c>
      <c r="BJ646" s="25" t="s">
        <v>77</v>
      </c>
      <c r="BK646" s="217">
        <f>ROUND(I646*H646,2)</f>
        <v>0</v>
      </c>
      <c r="BL646" s="25" t="s">
        <v>414</v>
      </c>
      <c r="BM646" s="25" t="s">
        <v>1224</v>
      </c>
    </row>
    <row r="647" spans="2:47" s="1" customFormat="1" ht="27">
      <c r="B647" s="42"/>
      <c r="C647" s="64"/>
      <c r="D647" s="218" t="s">
        <v>323</v>
      </c>
      <c r="E647" s="64"/>
      <c r="F647" s="219" t="s">
        <v>1222</v>
      </c>
      <c r="G647" s="64"/>
      <c r="H647" s="64"/>
      <c r="I647" s="175"/>
      <c r="J647" s="64"/>
      <c r="K647" s="64"/>
      <c r="L647" s="62"/>
      <c r="M647" s="220"/>
      <c r="N647" s="43"/>
      <c r="O647" s="43"/>
      <c r="P647" s="43"/>
      <c r="Q647" s="43"/>
      <c r="R647" s="43"/>
      <c r="S647" s="43"/>
      <c r="T647" s="79"/>
      <c r="AT647" s="25" t="s">
        <v>323</v>
      </c>
      <c r="AU647" s="25" t="s">
        <v>79</v>
      </c>
    </row>
    <row r="648" spans="2:51" s="12" customFormat="1" ht="13.5">
      <c r="B648" s="221"/>
      <c r="C648" s="222"/>
      <c r="D648" s="218" t="s">
        <v>325</v>
      </c>
      <c r="E648" s="223" t="s">
        <v>21</v>
      </c>
      <c r="F648" s="224" t="s">
        <v>1225</v>
      </c>
      <c r="G648" s="222"/>
      <c r="H648" s="225">
        <v>219.285</v>
      </c>
      <c r="I648" s="226"/>
      <c r="J648" s="222"/>
      <c r="K648" s="222"/>
      <c r="L648" s="227"/>
      <c r="M648" s="228"/>
      <c r="N648" s="229"/>
      <c r="O648" s="229"/>
      <c r="P648" s="229"/>
      <c r="Q648" s="229"/>
      <c r="R648" s="229"/>
      <c r="S648" s="229"/>
      <c r="T648" s="230"/>
      <c r="AT648" s="231" t="s">
        <v>325</v>
      </c>
      <c r="AU648" s="231" t="s">
        <v>79</v>
      </c>
      <c r="AV648" s="12" t="s">
        <v>79</v>
      </c>
      <c r="AW648" s="12" t="s">
        <v>34</v>
      </c>
      <c r="AX648" s="12" t="s">
        <v>77</v>
      </c>
      <c r="AY648" s="231" t="s">
        <v>314</v>
      </c>
    </row>
    <row r="649" spans="2:65" s="1" customFormat="1" ht="23.1" customHeight="1">
      <c r="B649" s="42"/>
      <c r="C649" s="206" t="s">
        <v>246</v>
      </c>
      <c r="D649" s="206" t="s">
        <v>316</v>
      </c>
      <c r="E649" s="207" t="s">
        <v>1226</v>
      </c>
      <c r="F649" s="208" t="s">
        <v>1227</v>
      </c>
      <c r="G649" s="209" t="s">
        <v>436</v>
      </c>
      <c r="H649" s="210">
        <v>3.85</v>
      </c>
      <c r="I649" s="211"/>
      <c r="J649" s="212">
        <f>ROUND(I649*H649,2)</f>
        <v>0</v>
      </c>
      <c r="K649" s="208" t="s">
        <v>320</v>
      </c>
      <c r="L649" s="62"/>
      <c r="M649" s="213" t="s">
        <v>21</v>
      </c>
      <c r="N649" s="214" t="s">
        <v>41</v>
      </c>
      <c r="O649" s="43"/>
      <c r="P649" s="215">
        <f>O649*H649</f>
        <v>0</v>
      </c>
      <c r="Q649" s="215">
        <v>0</v>
      </c>
      <c r="R649" s="215">
        <f>Q649*H649</f>
        <v>0</v>
      </c>
      <c r="S649" s="215">
        <v>0</v>
      </c>
      <c r="T649" s="216">
        <f>S649*H649</f>
        <v>0</v>
      </c>
      <c r="AR649" s="25" t="s">
        <v>414</v>
      </c>
      <c r="AT649" s="25" t="s">
        <v>316</v>
      </c>
      <c r="AU649" s="25" t="s">
        <v>79</v>
      </c>
      <c r="AY649" s="25" t="s">
        <v>314</v>
      </c>
      <c r="BE649" s="217">
        <f>IF(N649="základní",J649,0)</f>
        <v>0</v>
      </c>
      <c r="BF649" s="217">
        <f>IF(N649="snížená",J649,0)</f>
        <v>0</v>
      </c>
      <c r="BG649" s="217">
        <f>IF(N649="zákl. přenesená",J649,0)</f>
        <v>0</v>
      </c>
      <c r="BH649" s="217">
        <f>IF(N649="sníž. přenesená",J649,0)</f>
        <v>0</v>
      </c>
      <c r="BI649" s="217">
        <f>IF(N649="nulová",J649,0)</f>
        <v>0</v>
      </c>
      <c r="BJ649" s="25" t="s">
        <v>77</v>
      </c>
      <c r="BK649" s="217">
        <f>ROUND(I649*H649,2)</f>
        <v>0</v>
      </c>
      <c r="BL649" s="25" t="s">
        <v>414</v>
      </c>
      <c r="BM649" s="25" t="s">
        <v>1228</v>
      </c>
    </row>
    <row r="650" spans="2:47" s="1" customFormat="1" ht="27">
      <c r="B650" s="42"/>
      <c r="C650" s="64"/>
      <c r="D650" s="218" t="s">
        <v>323</v>
      </c>
      <c r="E650" s="64"/>
      <c r="F650" s="219" t="s">
        <v>1229</v>
      </c>
      <c r="G650" s="64"/>
      <c r="H650" s="64"/>
      <c r="I650" s="175"/>
      <c r="J650" s="64"/>
      <c r="K650" s="64"/>
      <c r="L650" s="62"/>
      <c r="M650" s="220"/>
      <c r="N650" s="43"/>
      <c r="O650" s="43"/>
      <c r="P650" s="43"/>
      <c r="Q650" s="43"/>
      <c r="R650" s="43"/>
      <c r="S650" s="43"/>
      <c r="T650" s="79"/>
      <c r="AT650" s="25" t="s">
        <v>323</v>
      </c>
      <c r="AU650" s="25" t="s">
        <v>79</v>
      </c>
    </row>
    <row r="651" spans="2:65" s="1" customFormat="1" ht="34.5" customHeight="1">
      <c r="B651" s="42"/>
      <c r="C651" s="243" t="s">
        <v>1230</v>
      </c>
      <c r="D651" s="243" t="s">
        <v>427</v>
      </c>
      <c r="E651" s="244" t="s">
        <v>1231</v>
      </c>
      <c r="F651" s="245" t="s">
        <v>1232</v>
      </c>
      <c r="G651" s="246" t="s">
        <v>436</v>
      </c>
      <c r="H651" s="247">
        <v>3.85</v>
      </c>
      <c r="I651" s="248"/>
      <c r="J651" s="249">
        <f>ROUND(I651*H651,2)</f>
        <v>0</v>
      </c>
      <c r="K651" s="245" t="s">
        <v>21</v>
      </c>
      <c r="L651" s="250"/>
      <c r="M651" s="251" t="s">
        <v>21</v>
      </c>
      <c r="N651" s="252" t="s">
        <v>41</v>
      </c>
      <c r="O651" s="43"/>
      <c r="P651" s="215">
        <f>O651*H651</f>
        <v>0</v>
      </c>
      <c r="Q651" s="215">
        <v>0</v>
      </c>
      <c r="R651" s="215">
        <f>Q651*H651</f>
        <v>0</v>
      </c>
      <c r="S651" s="215">
        <v>0</v>
      </c>
      <c r="T651" s="216">
        <f>S651*H651</f>
        <v>0</v>
      </c>
      <c r="AR651" s="25" t="s">
        <v>510</v>
      </c>
      <c r="AT651" s="25" t="s">
        <v>427</v>
      </c>
      <c r="AU651" s="25" t="s">
        <v>79</v>
      </c>
      <c r="AY651" s="25" t="s">
        <v>314</v>
      </c>
      <c r="BE651" s="217">
        <f>IF(N651="základní",J651,0)</f>
        <v>0</v>
      </c>
      <c r="BF651" s="217">
        <f>IF(N651="snížená",J651,0)</f>
        <v>0</v>
      </c>
      <c r="BG651" s="217">
        <f>IF(N651="zákl. přenesená",J651,0)</f>
        <v>0</v>
      </c>
      <c r="BH651" s="217">
        <f>IF(N651="sníž. přenesená",J651,0)</f>
        <v>0</v>
      </c>
      <c r="BI651" s="217">
        <f>IF(N651="nulová",J651,0)</f>
        <v>0</v>
      </c>
      <c r="BJ651" s="25" t="s">
        <v>77</v>
      </c>
      <c r="BK651" s="217">
        <f>ROUND(I651*H651,2)</f>
        <v>0</v>
      </c>
      <c r="BL651" s="25" t="s">
        <v>414</v>
      </c>
      <c r="BM651" s="25" t="s">
        <v>1233</v>
      </c>
    </row>
    <row r="652" spans="2:47" s="1" customFormat="1" ht="27">
      <c r="B652" s="42"/>
      <c r="C652" s="64"/>
      <c r="D652" s="218" t="s">
        <v>323</v>
      </c>
      <c r="E652" s="64"/>
      <c r="F652" s="219" t="s">
        <v>1232</v>
      </c>
      <c r="G652" s="64"/>
      <c r="H652" s="64"/>
      <c r="I652" s="175"/>
      <c r="J652" s="64"/>
      <c r="K652" s="64"/>
      <c r="L652" s="62"/>
      <c r="M652" s="220"/>
      <c r="N652" s="43"/>
      <c r="O652" s="43"/>
      <c r="P652" s="43"/>
      <c r="Q652" s="43"/>
      <c r="R652" s="43"/>
      <c r="S652" s="43"/>
      <c r="T652" s="79"/>
      <c r="AT652" s="25" t="s">
        <v>323</v>
      </c>
      <c r="AU652" s="25" t="s">
        <v>79</v>
      </c>
    </row>
    <row r="653" spans="2:65" s="1" customFormat="1" ht="23.1" customHeight="1">
      <c r="B653" s="42"/>
      <c r="C653" s="206" t="s">
        <v>1234</v>
      </c>
      <c r="D653" s="206" t="s">
        <v>316</v>
      </c>
      <c r="E653" s="207" t="s">
        <v>1235</v>
      </c>
      <c r="F653" s="208" t="s">
        <v>1236</v>
      </c>
      <c r="G653" s="209" t="s">
        <v>349</v>
      </c>
      <c r="H653" s="210">
        <v>8.235</v>
      </c>
      <c r="I653" s="211"/>
      <c r="J653" s="212">
        <f>ROUND(I653*H653,2)</f>
        <v>0</v>
      </c>
      <c r="K653" s="208" t="s">
        <v>320</v>
      </c>
      <c r="L653" s="62"/>
      <c r="M653" s="213" t="s">
        <v>21</v>
      </c>
      <c r="N653" s="214" t="s">
        <v>41</v>
      </c>
      <c r="O653" s="43"/>
      <c r="P653" s="215">
        <f>O653*H653</f>
        <v>0</v>
      </c>
      <c r="Q653" s="215">
        <v>0.00025</v>
      </c>
      <c r="R653" s="215">
        <f>Q653*H653</f>
        <v>0.00205875</v>
      </c>
      <c r="S653" s="215">
        <v>0</v>
      </c>
      <c r="T653" s="216">
        <f>S653*H653</f>
        <v>0</v>
      </c>
      <c r="AR653" s="25" t="s">
        <v>414</v>
      </c>
      <c r="AT653" s="25" t="s">
        <v>316</v>
      </c>
      <c r="AU653" s="25" t="s">
        <v>79</v>
      </c>
      <c r="AY653" s="25" t="s">
        <v>314</v>
      </c>
      <c r="BE653" s="217">
        <f>IF(N653="základní",J653,0)</f>
        <v>0</v>
      </c>
      <c r="BF653" s="217">
        <f>IF(N653="snížená",J653,0)</f>
        <v>0</v>
      </c>
      <c r="BG653" s="217">
        <f>IF(N653="zákl. přenesená",J653,0)</f>
        <v>0</v>
      </c>
      <c r="BH653" s="217">
        <f>IF(N653="sníž. přenesená",J653,0)</f>
        <v>0</v>
      </c>
      <c r="BI653" s="217">
        <f>IF(N653="nulová",J653,0)</f>
        <v>0</v>
      </c>
      <c r="BJ653" s="25" t="s">
        <v>77</v>
      </c>
      <c r="BK653" s="217">
        <f>ROUND(I653*H653,2)</f>
        <v>0</v>
      </c>
      <c r="BL653" s="25" t="s">
        <v>414</v>
      </c>
      <c r="BM653" s="25" t="s">
        <v>1237</v>
      </c>
    </row>
    <row r="654" spans="2:47" s="1" customFormat="1" ht="27">
      <c r="B654" s="42"/>
      <c r="C654" s="64"/>
      <c r="D654" s="218" t="s">
        <v>323</v>
      </c>
      <c r="E654" s="64"/>
      <c r="F654" s="219" t="s">
        <v>1238</v>
      </c>
      <c r="G654" s="64"/>
      <c r="H654" s="64"/>
      <c r="I654" s="175"/>
      <c r="J654" s="64"/>
      <c r="K654" s="64"/>
      <c r="L654" s="62"/>
      <c r="M654" s="220"/>
      <c r="N654" s="43"/>
      <c r="O654" s="43"/>
      <c r="P654" s="43"/>
      <c r="Q654" s="43"/>
      <c r="R654" s="43"/>
      <c r="S654" s="43"/>
      <c r="T654" s="79"/>
      <c r="AT654" s="25" t="s">
        <v>323</v>
      </c>
      <c r="AU654" s="25" t="s">
        <v>79</v>
      </c>
    </row>
    <row r="655" spans="2:51" s="12" customFormat="1" ht="13.5">
      <c r="B655" s="221"/>
      <c r="C655" s="222"/>
      <c r="D655" s="218" t="s">
        <v>325</v>
      </c>
      <c r="E655" s="223" t="s">
        <v>21</v>
      </c>
      <c r="F655" s="224" t="s">
        <v>1239</v>
      </c>
      <c r="G655" s="222"/>
      <c r="H655" s="225">
        <v>1.875</v>
      </c>
      <c r="I655" s="226"/>
      <c r="J655" s="222"/>
      <c r="K655" s="222"/>
      <c r="L655" s="227"/>
      <c r="M655" s="228"/>
      <c r="N655" s="229"/>
      <c r="O655" s="229"/>
      <c r="P655" s="229"/>
      <c r="Q655" s="229"/>
      <c r="R655" s="229"/>
      <c r="S655" s="229"/>
      <c r="T655" s="230"/>
      <c r="AT655" s="231" t="s">
        <v>325</v>
      </c>
      <c r="AU655" s="231" t="s">
        <v>79</v>
      </c>
      <c r="AV655" s="12" t="s">
        <v>79</v>
      </c>
      <c r="AW655" s="12" t="s">
        <v>34</v>
      </c>
      <c r="AX655" s="12" t="s">
        <v>70</v>
      </c>
      <c r="AY655" s="231" t="s">
        <v>314</v>
      </c>
    </row>
    <row r="656" spans="2:51" s="12" customFormat="1" ht="13.5">
      <c r="B656" s="221"/>
      <c r="C656" s="222"/>
      <c r="D656" s="218" t="s">
        <v>325</v>
      </c>
      <c r="E656" s="223" t="s">
        <v>21</v>
      </c>
      <c r="F656" s="224" t="s">
        <v>1240</v>
      </c>
      <c r="G656" s="222"/>
      <c r="H656" s="225">
        <v>6.36</v>
      </c>
      <c r="I656" s="226"/>
      <c r="J656" s="222"/>
      <c r="K656" s="222"/>
      <c r="L656" s="227"/>
      <c r="M656" s="228"/>
      <c r="N656" s="229"/>
      <c r="O656" s="229"/>
      <c r="P656" s="229"/>
      <c r="Q656" s="229"/>
      <c r="R656" s="229"/>
      <c r="S656" s="229"/>
      <c r="T656" s="230"/>
      <c r="AT656" s="231" t="s">
        <v>325</v>
      </c>
      <c r="AU656" s="231" t="s">
        <v>79</v>
      </c>
      <c r="AV656" s="12" t="s">
        <v>79</v>
      </c>
      <c r="AW656" s="12" t="s">
        <v>34</v>
      </c>
      <c r="AX656" s="12" t="s">
        <v>70</v>
      </c>
      <c r="AY656" s="231" t="s">
        <v>314</v>
      </c>
    </row>
    <row r="657" spans="2:51" s="13" customFormat="1" ht="13.5">
      <c r="B657" s="232"/>
      <c r="C657" s="233"/>
      <c r="D657" s="218" t="s">
        <v>325</v>
      </c>
      <c r="E657" s="234" t="s">
        <v>21</v>
      </c>
      <c r="F657" s="235" t="s">
        <v>340</v>
      </c>
      <c r="G657" s="233"/>
      <c r="H657" s="236">
        <v>8.235</v>
      </c>
      <c r="I657" s="237"/>
      <c r="J657" s="233"/>
      <c r="K657" s="233"/>
      <c r="L657" s="238"/>
      <c r="M657" s="239"/>
      <c r="N657" s="240"/>
      <c r="O657" s="240"/>
      <c r="P657" s="240"/>
      <c r="Q657" s="240"/>
      <c r="R657" s="240"/>
      <c r="S657" s="240"/>
      <c r="T657" s="241"/>
      <c r="AT657" s="242" t="s">
        <v>325</v>
      </c>
      <c r="AU657" s="242" t="s">
        <v>79</v>
      </c>
      <c r="AV657" s="13" t="s">
        <v>321</v>
      </c>
      <c r="AW657" s="13" t="s">
        <v>34</v>
      </c>
      <c r="AX657" s="13" t="s">
        <v>77</v>
      </c>
      <c r="AY657" s="242" t="s">
        <v>314</v>
      </c>
    </row>
    <row r="658" spans="2:65" s="1" customFormat="1" ht="34.5" customHeight="1">
      <c r="B658" s="42"/>
      <c r="C658" s="243" t="s">
        <v>1241</v>
      </c>
      <c r="D658" s="243" t="s">
        <v>427</v>
      </c>
      <c r="E658" s="244" t="s">
        <v>1242</v>
      </c>
      <c r="F658" s="245" t="s">
        <v>1243</v>
      </c>
      <c r="G658" s="246" t="s">
        <v>490</v>
      </c>
      <c r="H658" s="247">
        <v>1</v>
      </c>
      <c r="I658" s="248"/>
      <c r="J658" s="249">
        <f>ROUND(I658*H658,2)</f>
        <v>0</v>
      </c>
      <c r="K658" s="245" t="s">
        <v>21</v>
      </c>
      <c r="L658" s="250"/>
      <c r="M658" s="251" t="s">
        <v>21</v>
      </c>
      <c r="N658" s="252" t="s">
        <v>41</v>
      </c>
      <c r="O658" s="43"/>
      <c r="P658" s="215">
        <f>O658*H658</f>
        <v>0</v>
      </c>
      <c r="Q658" s="215">
        <v>0.036</v>
      </c>
      <c r="R658" s="215">
        <f>Q658*H658</f>
        <v>0.036</v>
      </c>
      <c r="S658" s="215">
        <v>0</v>
      </c>
      <c r="T658" s="216">
        <f>S658*H658</f>
        <v>0</v>
      </c>
      <c r="AR658" s="25" t="s">
        <v>510</v>
      </c>
      <c r="AT658" s="25" t="s">
        <v>427</v>
      </c>
      <c r="AU658" s="25" t="s">
        <v>79</v>
      </c>
      <c r="AY658" s="25" t="s">
        <v>314</v>
      </c>
      <c r="BE658" s="217">
        <f>IF(N658="základní",J658,0)</f>
        <v>0</v>
      </c>
      <c r="BF658" s="217">
        <f>IF(N658="snížená",J658,0)</f>
        <v>0</v>
      </c>
      <c r="BG658" s="217">
        <f>IF(N658="zákl. přenesená",J658,0)</f>
        <v>0</v>
      </c>
      <c r="BH658" s="217">
        <f>IF(N658="sníž. přenesená",J658,0)</f>
        <v>0</v>
      </c>
      <c r="BI658" s="217">
        <f>IF(N658="nulová",J658,0)</f>
        <v>0</v>
      </c>
      <c r="BJ658" s="25" t="s">
        <v>77</v>
      </c>
      <c r="BK658" s="217">
        <f>ROUND(I658*H658,2)</f>
        <v>0</v>
      </c>
      <c r="BL658" s="25" t="s">
        <v>414</v>
      </c>
      <c r="BM658" s="25" t="s">
        <v>1244</v>
      </c>
    </row>
    <row r="659" spans="2:47" s="1" customFormat="1" ht="27">
      <c r="B659" s="42"/>
      <c r="C659" s="64"/>
      <c r="D659" s="218" t="s">
        <v>323</v>
      </c>
      <c r="E659" s="64"/>
      <c r="F659" s="219" t="s">
        <v>1243</v>
      </c>
      <c r="G659" s="64"/>
      <c r="H659" s="64"/>
      <c r="I659" s="175"/>
      <c r="J659" s="64"/>
      <c r="K659" s="64"/>
      <c r="L659" s="62"/>
      <c r="M659" s="220"/>
      <c r="N659" s="43"/>
      <c r="O659" s="43"/>
      <c r="P659" s="43"/>
      <c r="Q659" s="43"/>
      <c r="R659" s="43"/>
      <c r="S659" s="43"/>
      <c r="T659" s="79"/>
      <c r="AT659" s="25" t="s">
        <v>323</v>
      </c>
      <c r="AU659" s="25" t="s">
        <v>79</v>
      </c>
    </row>
    <row r="660" spans="2:65" s="1" customFormat="1" ht="34.5" customHeight="1">
      <c r="B660" s="42"/>
      <c r="C660" s="243" t="s">
        <v>1245</v>
      </c>
      <c r="D660" s="243" t="s">
        <v>427</v>
      </c>
      <c r="E660" s="244" t="s">
        <v>1246</v>
      </c>
      <c r="F660" s="245" t="s">
        <v>1247</v>
      </c>
      <c r="G660" s="246" t="s">
        <v>490</v>
      </c>
      <c r="H660" s="247">
        <v>1</v>
      </c>
      <c r="I660" s="248"/>
      <c r="J660" s="249">
        <f>ROUND(I660*H660,2)</f>
        <v>0</v>
      </c>
      <c r="K660" s="245" t="s">
        <v>21</v>
      </c>
      <c r="L660" s="250"/>
      <c r="M660" s="251" t="s">
        <v>21</v>
      </c>
      <c r="N660" s="252" t="s">
        <v>41</v>
      </c>
      <c r="O660" s="43"/>
      <c r="P660" s="215">
        <f>O660*H660</f>
        <v>0</v>
      </c>
      <c r="Q660" s="215">
        <v>0.15</v>
      </c>
      <c r="R660" s="215">
        <f>Q660*H660</f>
        <v>0.15</v>
      </c>
      <c r="S660" s="215">
        <v>0</v>
      </c>
      <c r="T660" s="216">
        <f>S660*H660</f>
        <v>0</v>
      </c>
      <c r="AR660" s="25" t="s">
        <v>510</v>
      </c>
      <c r="AT660" s="25" t="s">
        <v>427</v>
      </c>
      <c r="AU660" s="25" t="s">
        <v>79</v>
      </c>
      <c r="AY660" s="25" t="s">
        <v>314</v>
      </c>
      <c r="BE660" s="217">
        <f>IF(N660="základní",J660,0)</f>
        <v>0</v>
      </c>
      <c r="BF660" s="217">
        <f>IF(N660="snížená",J660,0)</f>
        <v>0</v>
      </c>
      <c r="BG660" s="217">
        <f>IF(N660="zákl. přenesená",J660,0)</f>
        <v>0</v>
      </c>
      <c r="BH660" s="217">
        <f>IF(N660="sníž. přenesená",J660,0)</f>
        <v>0</v>
      </c>
      <c r="BI660" s="217">
        <f>IF(N660="nulová",J660,0)</f>
        <v>0</v>
      </c>
      <c r="BJ660" s="25" t="s">
        <v>77</v>
      </c>
      <c r="BK660" s="217">
        <f>ROUND(I660*H660,2)</f>
        <v>0</v>
      </c>
      <c r="BL660" s="25" t="s">
        <v>414</v>
      </c>
      <c r="BM660" s="25" t="s">
        <v>1248</v>
      </c>
    </row>
    <row r="661" spans="2:65" s="1" customFormat="1" ht="23.1" customHeight="1">
      <c r="B661" s="42"/>
      <c r="C661" s="206" t="s">
        <v>1249</v>
      </c>
      <c r="D661" s="206" t="s">
        <v>316</v>
      </c>
      <c r="E661" s="207" t="s">
        <v>1250</v>
      </c>
      <c r="F661" s="208" t="s">
        <v>1251</v>
      </c>
      <c r="G661" s="209" t="s">
        <v>490</v>
      </c>
      <c r="H661" s="210">
        <v>10</v>
      </c>
      <c r="I661" s="211"/>
      <c r="J661" s="212">
        <f>ROUND(I661*H661,2)</f>
        <v>0</v>
      </c>
      <c r="K661" s="208" t="s">
        <v>320</v>
      </c>
      <c r="L661" s="62"/>
      <c r="M661" s="213" t="s">
        <v>21</v>
      </c>
      <c r="N661" s="214" t="s">
        <v>41</v>
      </c>
      <c r="O661" s="43"/>
      <c r="P661" s="215">
        <f>O661*H661</f>
        <v>0</v>
      </c>
      <c r="Q661" s="215">
        <v>0</v>
      </c>
      <c r="R661" s="215">
        <f>Q661*H661</f>
        <v>0</v>
      </c>
      <c r="S661" s="215">
        <v>0</v>
      </c>
      <c r="T661" s="216">
        <f>S661*H661</f>
        <v>0</v>
      </c>
      <c r="AR661" s="25" t="s">
        <v>414</v>
      </c>
      <c r="AT661" s="25" t="s">
        <v>316</v>
      </c>
      <c r="AU661" s="25" t="s">
        <v>79</v>
      </c>
      <c r="AY661" s="25" t="s">
        <v>314</v>
      </c>
      <c r="BE661" s="217">
        <f>IF(N661="základní",J661,0)</f>
        <v>0</v>
      </c>
      <c r="BF661" s="217">
        <f>IF(N661="snížená",J661,0)</f>
        <v>0</v>
      </c>
      <c r="BG661" s="217">
        <f>IF(N661="zákl. přenesená",J661,0)</f>
        <v>0</v>
      </c>
      <c r="BH661" s="217">
        <f>IF(N661="sníž. přenesená",J661,0)</f>
        <v>0</v>
      </c>
      <c r="BI661" s="217">
        <f>IF(N661="nulová",J661,0)</f>
        <v>0</v>
      </c>
      <c r="BJ661" s="25" t="s">
        <v>77</v>
      </c>
      <c r="BK661" s="217">
        <f>ROUND(I661*H661,2)</f>
        <v>0</v>
      </c>
      <c r="BL661" s="25" t="s">
        <v>414</v>
      </c>
      <c r="BM661" s="25" t="s">
        <v>1252</v>
      </c>
    </row>
    <row r="662" spans="2:47" s="1" customFormat="1" ht="13.5">
      <c r="B662" s="42"/>
      <c r="C662" s="64"/>
      <c r="D662" s="218" t="s">
        <v>323</v>
      </c>
      <c r="E662" s="64"/>
      <c r="F662" s="219" t="s">
        <v>1253</v>
      </c>
      <c r="G662" s="64"/>
      <c r="H662" s="64"/>
      <c r="I662" s="175"/>
      <c r="J662" s="64"/>
      <c r="K662" s="64"/>
      <c r="L662" s="62"/>
      <c r="M662" s="220"/>
      <c r="N662" s="43"/>
      <c r="O662" s="43"/>
      <c r="P662" s="43"/>
      <c r="Q662" s="43"/>
      <c r="R662" s="43"/>
      <c r="S662" s="43"/>
      <c r="T662" s="79"/>
      <c r="AT662" s="25" t="s">
        <v>323</v>
      </c>
      <c r="AU662" s="25" t="s">
        <v>79</v>
      </c>
    </row>
    <row r="663" spans="2:51" s="12" customFormat="1" ht="13.5">
      <c r="B663" s="221"/>
      <c r="C663" s="222"/>
      <c r="D663" s="218" t="s">
        <v>325</v>
      </c>
      <c r="E663" s="223" t="s">
        <v>21</v>
      </c>
      <c r="F663" s="224" t="s">
        <v>1254</v>
      </c>
      <c r="G663" s="222"/>
      <c r="H663" s="225">
        <v>1</v>
      </c>
      <c r="I663" s="226"/>
      <c r="J663" s="222"/>
      <c r="K663" s="222"/>
      <c r="L663" s="227"/>
      <c r="M663" s="228"/>
      <c r="N663" s="229"/>
      <c r="O663" s="229"/>
      <c r="P663" s="229"/>
      <c r="Q663" s="229"/>
      <c r="R663" s="229"/>
      <c r="S663" s="229"/>
      <c r="T663" s="230"/>
      <c r="AT663" s="231" t="s">
        <v>325</v>
      </c>
      <c r="AU663" s="231" t="s">
        <v>79</v>
      </c>
      <c r="AV663" s="12" t="s">
        <v>79</v>
      </c>
      <c r="AW663" s="12" t="s">
        <v>34</v>
      </c>
      <c r="AX663" s="12" t="s">
        <v>70</v>
      </c>
      <c r="AY663" s="231" t="s">
        <v>314</v>
      </c>
    </row>
    <row r="664" spans="2:51" s="12" customFormat="1" ht="13.5">
      <c r="B664" s="221"/>
      <c r="C664" s="222"/>
      <c r="D664" s="218" t="s">
        <v>325</v>
      </c>
      <c r="E664" s="223" t="s">
        <v>21</v>
      </c>
      <c r="F664" s="224" t="s">
        <v>1255</v>
      </c>
      <c r="G664" s="222"/>
      <c r="H664" s="225">
        <v>1</v>
      </c>
      <c r="I664" s="226"/>
      <c r="J664" s="222"/>
      <c r="K664" s="222"/>
      <c r="L664" s="227"/>
      <c r="M664" s="228"/>
      <c r="N664" s="229"/>
      <c r="O664" s="229"/>
      <c r="P664" s="229"/>
      <c r="Q664" s="229"/>
      <c r="R664" s="229"/>
      <c r="S664" s="229"/>
      <c r="T664" s="230"/>
      <c r="AT664" s="231" t="s">
        <v>325</v>
      </c>
      <c r="AU664" s="231" t="s">
        <v>79</v>
      </c>
      <c r="AV664" s="12" t="s">
        <v>79</v>
      </c>
      <c r="AW664" s="12" t="s">
        <v>34</v>
      </c>
      <c r="AX664" s="12" t="s">
        <v>70</v>
      </c>
      <c r="AY664" s="231" t="s">
        <v>314</v>
      </c>
    </row>
    <row r="665" spans="2:51" s="12" customFormat="1" ht="13.5">
      <c r="B665" s="221"/>
      <c r="C665" s="222"/>
      <c r="D665" s="218" t="s">
        <v>325</v>
      </c>
      <c r="E665" s="223" t="s">
        <v>21</v>
      </c>
      <c r="F665" s="224" t="s">
        <v>1256</v>
      </c>
      <c r="G665" s="222"/>
      <c r="H665" s="225">
        <v>3</v>
      </c>
      <c r="I665" s="226"/>
      <c r="J665" s="222"/>
      <c r="K665" s="222"/>
      <c r="L665" s="227"/>
      <c r="M665" s="228"/>
      <c r="N665" s="229"/>
      <c r="O665" s="229"/>
      <c r="P665" s="229"/>
      <c r="Q665" s="229"/>
      <c r="R665" s="229"/>
      <c r="S665" s="229"/>
      <c r="T665" s="230"/>
      <c r="AT665" s="231" t="s">
        <v>325</v>
      </c>
      <c r="AU665" s="231" t="s">
        <v>79</v>
      </c>
      <c r="AV665" s="12" t="s">
        <v>79</v>
      </c>
      <c r="AW665" s="12" t="s">
        <v>34</v>
      </c>
      <c r="AX665" s="12" t="s">
        <v>70</v>
      </c>
      <c r="AY665" s="231" t="s">
        <v>314</v>
      </c>
    </row>
    <row r="666" spans="2:51" s="12" customFormat="1" ht="13.5">
      <c r="B666" s="221"/>
      <c r="C666" s="222"/>
      <c r="D666" s="218" t="s">
        <v>325</v>
      </c>
      <c r="E666" s="223" t="s">
        <v>21</v>
      </c>
      <c r="F666" s="224" t="s">
        <v>1257</v>
      </c>
      <c r="G666" s="222"/>
      <c r="H666" s="225">
        <v>3</v>
      </c>
      <c r="I666" s="226"/>
      <c r="J666" s="222"/>
      <c r="K666" s="222"/>
      <c r="L666" s="227"/>
      <c r="M666" s="228"/>
      <c r="N666" s="229"/>
      <c r="O666" s="229"/>
      <c r="P666" s="229"/>
      <c r="Q666" s="229"/>
      <c r="R666" s="229"/>
      <c r="S666" s="229"/>
      <c r="T666" s="230"/>
      <c r="AT666" s="231" t="s">
        <v>325</v>
      </c>
      <c r="AU666" s="231" t="s">
        <v>79</v>
      </c>
      <c r="AV666" s="12" t="s">
        <v>79</v>
      </c>
      <c r="AW666" s="12" t="s">
        <v>34</v>
      </c>
      <c r="AX666" s="12" t="s">
        <v>70</v>
      </c>
      <c r="AY666" s="231" t="s">
        <v>314</v>
      </c>
    </row>
    <row r="667" spans="2:51" s="12" customFormat="1" ht="13.5">
      <c r="B667" s="221"/>
      <c r="C667" s="222"/>
      <c r="D667" s="218" t="s">
        <v>325</v>
      </c>
      <c r="E667" s="223" t="s">
        <v>21</v>
      </c>
      <c r="F667" s="224" t="s">
        <v>759</v>
      </c>
      <c r="G667" s="222"/>
      <c r="H667" s="225">
        <v>2</v>
      </c>
      <c r="I667" s="226"/>
      <c r="J667" s="222"/>
      <c r="K667" s="222"/>
      <c r="L667" s="227"/>
      <c r="M667" s="228"/>
      <c r="N667" s="229"/>
      <c r="O667" s="229"/>
      <c r="P667" s="229"/>
      <c r="Q667" s="229"/>
      <c r="R667" s="229"/>
      <c r="S667" s="229"/>
      <c r="T667" s="230"/>
      <c r="AT667" s="231" t="s">
        <v>325</v>
      </c>
      <c r="AU667" s="231" t="s">
        <v>79</v>
      </c>
      <c r="AV667" s="12" t="s">
        <v>79</v>
      </c>
      <c r="AW667" s="12" t="s">
        <v>34</v>
      </c>
      <c r="AX667" s="12" t="s">
        <v>70</v>
      </c>
      <c r="AY667" s="231" t="s">
        <v>314</v>
      </c>
    </row>
    <row r="668" spans="2:51" s="13" customFormat="1" ht="13.5">
      <c r="B668" s="232"/>
      <c r="C668" s="233"/>
      <c r="D668" s="218" t="s">
        <v>325</v>
      </c>
      <c r="E668" s="234" t="s">
        <v>21</v>
      </c>
      <c r="F668" s="235" t="s">
        <v>340</v>
      </c>
      <c r="G668" s="233"/>
      <c r="H668" s="236">
        <v>10</v>
      </c>
      <c r="I668" s="237"/>
      <c r="J668" s="233"/>
      <c r="K668" s="233"/>
      <c r="L668" s="238"/>
      <c r="M668" s="239"/>
      <c r="N668" s="240"/>
      <c r="O668" s="240"/>
      <c r="P668" s="240"/>
      <c r="Q668" s="240"/>
      <c r="R668" s="240"/>
      <c r="S668" s="240"/>
      <c r="T668" s="241"/>
      <c r="AT668" s="242" t="s">
        <v>325</v>
      </c>
      <c r="AU668" s="242" t="s">
        <v>79</v>
      </c>
      <c r="AV668" s="13" t="s">
        <v>321</v>
      </c>
      <c r="AW668" s="13" t="s">
        <v>34</v>
      </c>
      <c r="AX668" s="13" t="s">
        <v>77</v>
      </c>
      <c r="AY668" s="242" t="s">
        <v>314</v>
      </c>
    </row>
    <row r="669" spans="2:65" s="1" customFormat="1" ht="34.5" customHeight="1">
      <c r="B669" s="42"/>
      <c r="C669" s="243" t="s">
        <v>1258</v>
      </c>
      <c r="D669" s="243" t="s">
        <v>427</v>
      </c>
      <c r="E669" s="244" t="s">
        <v>1259</v>
      </c>
      <c r="F669" s="245" t="s">
        <v>1260</v>
      </c>
      <c r="G669" s="246" t="s">
        <v>490</v>
      </c>
      <c r="H669" s="247">
        <v>2</v>
      </c>
      <c r="I669" s="248"/>
      <c r="J669" s="249">
        <f>ROUND(I669*H669,2)</f>
        <v>0</v>
      </c>
      <c r="K669" s="245" t="s">
        <v>21</v>
      </c>
      <c r="L669" s="250"/>
      <c r="M669" s="251" t="s">
        <v>21</v>
      </c>
      <c r="N669" s="252" t="s">
        <v>41</v>
      </c>
      <c r="O669" s="43"/>
      <c r="P669" s="215">
        <f>O669*H669</f>
        <v>0</v>
      </c>
      <c r="Q669" s="215">
        <v>0.045</v>
      </c>
      <c r="R669" s="215">
        <f>Q669*H669</f>
        <v>0.09</v>
      </c>
      <c r="S669" s="215">
        <v>0</v>
      </c>
      <c r="T669" s="216">
        <f>S669*H669</f>
        <v>0</v>
      </c>
      <c r="AR669" s="25" t="s">
        <v>510</v>
      </c>
      <c r="AT669" s="25" t="s">
        <v>427</v>
      </c>
      <c r="AU669" s="25" t="s">
        <v>79</v>
      </c>
      <c r="AY669" s="25" t="s">
        <v>314</v>
      </c>
      <c r="BE669" s="217">
        <f>IF(N669="základní",J669,0)</f>
        <v>0</v>
      </c>
      <c r="BF669" s="217">
        <f>IF(N669="snížená",J669,0)</f>
        <v>0</v>
      </c>
      <c r="BG669" s="217">
        <f>IF(N669="zákl. přenesená",J669,0)</f>
        <v>0</v>
      </c>
      <c r="BH669" s="217">
        <f>IF(N669="sníž. přenesená",J669,0)</f>
        <v>0</v>
      </c>
      <c r="BI669" s="217">
        <f>IF(N669="nulová",J669,0)</f>
        <v>0</v>
      </c>
      <c r="BJ669" s="25" t="s">
        <v>77</v>
      </c>
      <c r="BK669" s="217">
        <f>ROUND(I669*H669,2)</f>
        <v>0</v>
      </c>
      <c r="BL669" s="25" t="s">
        <v>414</v>
      </c>
      <c r="BM669" s="25" t="s">
        <v>1261</v>
      </c>
    </row>
    <row r="670" spans="2:47" s="1" customFormat="1" ht="27">
      <c r="B670" s="42"/>
      <c r="C670" s="64"/>
      <c r="D670" s="218" t="s">
        <v>323</v>
      </c>
      <c r="E670" s="64"/>
      <c r="F670" s="219" t="s">
        <v>1262</v>
      </c>
      <c r="G670" s="64"/>
      <c r="H670" s="64"/>
      <c r="I670" s="175"/>
      <c r="J670" s="64"/>
      <c r="K670" s="64"/>
      <c r="L670" s="62"/>
      <c r="M670" s="220"/>
      <c r="N670" s="43"/>
      <c r="O670" s="43"/>
      <c r="P670" s="43"/>
      <c r="Q670" s="43"/>
      <c r="R670" s="43"/>
      <c r="S670" s="43"/>
      <c r="T670" s="79"/>
      <c r="AT670" s="25" t="s">
        <v>323</v>
      </c>
      <c r="AU670" s="25" t="s">
        <v>79</v>
      </c>
    </row>
    <row r="671" spans="2:51" s="12" customFormat="1" ht="13.5">
      <c r="B671" s="221"/>
      <c r="C671" s="222"/>
      <c r="D671" s="218" t="s">
        <v>325</v>
      </c>
      <c r="E671" s="223" t="s">
        <v>21</v>
      </c>
      <c r="F671" s="224" t="s">
        <v>1132</v>
      </c>
      <c r="G671" s="222"/>
      <c r="H671" s="225">
        <v>2</v>
      </c>
      <c r="I671" s="226"/>
      <c r="J671" s="222"/>
      <c r="K671" s="222"/>
      <c r="L671" s="227"/>
      <c r="M671" s="228"/>
      <c r="N671" s="229"/>
      <c r="O671" s="229"/>
      <c r="P671" s="229"/>
      <c r="Q671" s="229"/>
      <c r="R671" s="229"/>
      <c r="S671" s="229"/>
      <c r="T671" s="230"/>
      <c r="AT671" s="231" t="s">
        <v>325</v>
      </c>
      <c r="AU671" s="231" t="s">
        <v>79</v>
      </c>
      <c r="AV671" s="12" t="s">
        <v>79</v>
      </c>
      <c r="AW671" s="12" t="s">
        <v>34</v>
      </c>
      <c r="AX671" s="12" t="s">
        <v>77</v>
      </c>
      <c r="AY671" s="231" t="s">
        <v>314</v>
      </c>
    </row>
    <row r="672" spans="2:65" s="1" customFormat="1" ht="34.5" customHeight="1">
      <c r="B672" s="42"/>
      <c r="C672" s="243" t="s">
        <v>1263</v>
      </c>
      <c r="D672" s="243" t="s">
        <v>427</v>
      </c>
      <c r="E672" s="244" t="s">
        <v>1264</v>
      </c>
      <c r="F672" s="245" t="s">
        <v>1265</v>
      </c>
      <c r="G672" s="246" t="s">
        <v>490</v>
      </c>
      <c r="H672" s="247">
        <v>6</v>
      </c>
      <c r="I672" s="248"/>
      <c r="J672" s="249">
        <f>ROUND(I672*H672,2)</f>
        <v>0</v>
      </c>
      <c r="K672" s="245" t="s">
        <v>21</v>
      </c>
      <c r="L672" s="250"/>
      <c r="M672" s="251" t="s">
        <v>21</v>
      </c>
      <c r="N672" s="252" t="s">
        <v>41</v>
      </c>
      <c r="O672" s="43"/>
      <c r="P672" s="215">
        <f>O672*H672</f>
        <v>0</v>
      </c>
      <c r="Q672" s="215">
        <v>0.045</v>
      </c>
      <c r="R672" s="215">
        <f>Q672*H672</f>
        <v>0.27</v>
      </c>
      <c r="S672" s="215">
        <v>0</v>
      </c>
      <c r="T672" s="216">
        <f>S672*H672</f>
        <v>0</v>
      </c>
      <c r="AR672" s="25" t="s">
        <v>510</v>
      </c>
      <c r="AT672" s="25" t="s">
        <v>427</v>
      </c>
      <c r="AU672" s="25" t="s">
        <v>79</v>
      </c>
      <c r="AY672" s="25" t="s">
        <v>314</v>
      </c>
      <c r="BE672" s="217">
        <f>IF(N672="základní",J672,0)</f>
        <v>0</v>
      </c>
      <c r="BF672" s="217">
        <f>IF(N672="snížená",J672,0)</f>
        <v>0</v>
      </c>
      <c r="BG672" s="217">
        <f>IF(N672="zákl. přenesená",J672,0)</f>
        <v>0</v>
      </c>
      <c r="BH672" s="217">
        <f>IF(N672="sníž. přenesená",J672,0)</f>
        <v>0</v>
      </c>
      <c r="BI672" s="217">
        <f>IF(N672="nulová",J672,0)</f>
        <v>0</v>
      </c>
      <c r="BJ672" s="25" t="s">
        <v>77</v>
      </c>
      <c r="BK672" s="217">
        <f>ROUND(I672*H672,2)</f>
        <v>0</v>
      </c>
      <c r="BL672" s="25" t="s">
        <v>414</v>
      </c>
      <c r="BM672" s="25" t="s">
        <v>1266</v>
      </c>
    </row>
    <row r="673" spans="2:51" s="12" customFormat="1" ht="13.5">
      <c r="B673" s="221"/>
      <c r="C673" s="222"/>
      <c r="D673" s="218" t="s">
        <v>325</v>
      </c>
      <c r="E673" s="223" t="s">
        <v>21</v>
      </c>
      <c r="F673" s="224" t="s">
        <v>1267</v>
      </c>
      <c r="G673" s="222"/>
      <c r="H673" s="225">
        <v>6</v>
      </c>
      <c r="I673" s="226"/>
      <c r="J673" s="222"/>
      <c r="K673" s="222"/>
      <c r="L673" s="227"/>
      <c r="M673" s="228"/>
      <c r="N673" s="229"/>
      <c r="O673" s="229"/>
      <c r="P673" s="229"/>
      <c r="Q673" s="229"/>
      <c r="R673" s="229"/>
      <c r="S673" s="229"/>
      <c r="T673" s="230"/>
      <c r="AT673" s="231" t="s">
        <v>325</v>
      </c>
      <c r="AU673" s="231" t="s">
        <v>79</v>
      </c>
      <c r="AV673" s="12" t="s">
        <v>79</v>
      </c>
      <c r="AW673" s="12" t="s">
        <v>34</v>
      </c>
      <c r="AX673" s="12" t="s">
        <v>77</v>
      </c>
      <c r="AY673" s="231" t="s">
        <v>314</v>
      </c>
    </row>
    <row r="674" spans="2:65" s="1" customFormat="1" ht="34.5" customHeight="1">
      <c r="B674" s="42"/>
      <c r="C674" s="243" t="s">
        <v>1268</v>
      </c>
      <c r="D674" s="243" t="s">
        <v>427</v>
      </c>
      <c r="E674" s="244" t="s">
        <v>1269</v>
      </c>
      <c r="F674" s="245" t="s">
        <v>1270</v>
      </c>
      <c r="G674" s="246" t="s">
        <v>490</v>
      </c>
      <c r="H674" s="247">
        <v>2</v>
      </c>
      <c r="I674" s="248"/>
      <c r="J674" s="249">
        <f>ROUND(I674*H674,2)</f>
        <v>0</v>
      </c>
      <c r="K674" s="245" t="s">
        <v>21</v>
      </c>
      <c r="L674" s="250"/>
      <c r="M674" s="251" t="s">
        <v>21</v>
      </c>
      <c r="N674" s="252" t="s">
        <v>41</v>
      </c>
      <c r="O674" s="43"/>
      <c r="P674" s="215">
        <f>O674*H674</f>
        <v>0</v>
      </c>
      <c r="Q674" s="215">
        <v>0.045</v>
      </c>
      <c r="R674" s="215">
        <f>Q674*H674</f>
        <v>0.09</v>
      </c>
      <c r="S674" s="215">
        <v>0</v>
      </c>
      <c r="T674" s="216">
        <f>S674*H674</f>
        <v>0</v>
      </c>
      <c r="AR674" s="25" t="s">
        <v>510</v>
      </c>
      <c r="AT674" s="25" t="s">
        <v>427</v>
      </c>
      <c r="AU674" s="25" t="s">
        <v>79</v>
      </c>
      <c r="AY674" s="25" t="s">
        <v>314</v>
      </c>
      <c r="BE674" s="217">
        <f>IF(N674="základní",J674,0)</f>
        <v>0</v>
      </c>
      <c r="BF674" s="217">
        <f>IF(N674="snížená",J674,0)</f>
        <v>0</v>
      </c>
      <c r="BG674" s="217">
        <f>IF(N674="zákl. přenesená",J674,0)</f>
        <v>0</v>
      </c>
      <c r="BH674" s="217">
        <f>IF(N674="sníž. přenesená",J674,0)</f>
        <v>0</v>
      </c>
      <c r="BI674" s="217">
        <f>IF(N674="nulová",J674,0)</f>
        <v>0</v>
      </c>
      <c r="BJ674" s="25" t="s">
        <v>77</v>
      </c>
      <c r="BK674" s="217">
        <f>ROUND(I674*H674,2)</f>
        <v>0</v>
      </c>
      <c r="BL674" s="25" t="s">
        <v>414</v>
      </c>
      <c r="BM674" s="25" t="s">
        <v>1271</v>
      </c>
    </row>
    <row r="675" spans="2:51" s="12" customFormat="1" ht="13.5">
      <c r="B675" s="221"/>
      <c r="C675" s="222"/>
      <c r="D675" s="218" t="s">
        <v>325</v>
      </c>
      <c r="E675" s="223" t="s">
        <v>21</v>
      </c>
      <c r="F675" s="224" t="s">
        <v>79</v>
      </c>
      <c r="G675" s="222"/>
      <c r="H675" s="225">
        <v>2</v>
      </c>
      <c r="I675" s="226"/>
      <c r="J675" s="222"/>
      <c r="K675" s="222"/>
      <c r="L675" s="227"/>
      <c r="M675" s="228"/>
      <c r="N675" s="229"/>
      <c r="O675" s="229"/>
      <c r="P675" s="229"/>
      <c r="Q675" s="229"/>
      <c r="R675" s="229"/>
      <c r="S675" s="229"/>
      <c r="T675" s="230"/>
      <c r="AT675" s="231" t="s">
        <v>325</v>
      </c>
      <c r="AU675" s="231" t="s">
        <v>79</v>
      </c>
      <c r="AV675" s="12" t="s">
        <v>79</v>
      </c>
      <c r="AW675" s="12" t="s">
        <v>34</v>
      </c>
      <c r="AX675" s="12" t="s">
        <v>77</v>
      </c>
      <c r="AY675" s="231" t="s">
        <v>314</v>
      </c>
    </row>
    <row r="676" spans="2:65" s="1" customFormat="1" ht="23.1" customHeight="1">
      <c r="B676" s="42"/>
      <c r="C676" s="206" t="s">
        <v>1272</v>
      </c>
      <c r="D676" s="206" t="s">
        <v>316</v>
      </c>
      <c r="E676" s="207" t="s">
        <v>1273</v>
      </c>
      <c r="F676" s="208" t="s">
        <v>1274</v>
      </c>
      <c r="G676" s="209" t="s">
        <v>490</v>
      </c>
      <c r="H676" s="210">
        <v>1</v>
      </c>
      <c r="I676" s="211"/>
      <c r="J676" s="212">
        <f>ROUND(I676*H676,2)</f>
        <v>0</v>
      </c>
      <c r="K676" s="208" t="s">
        <v>320</v>
      </c>
      <c r="L676" s="62"/>
      <c r="M676" s="213" t="s">
        <v>21</v>
      </c>
      <c r="N676" s="214" t="s">
        <v>41</v>
      </c>
      <c r="O676" s="43"/>
      <c r="P676" s="215">
        <f>O676*H676</f>
        <v>0</v>
      </c>
      <c r="Q676" s="215">
        <v>0</v>
      </c>
      <c r="R676" s="215">
        <f>Q676*H676</f>
        <v>0</v>
      </c>
      <c r="S676" s="215">
        <v>0</v>
      </c>
      <c r="T676" s="216">
        <f>S676*H676</f>
        <v>0</v>
      </c>
      <c r="AR676" s="25" t="s">
        <v>414</v>
      </c>
      <c r="AT676" s="25" t="s">
        <v>316</v>
      </c>
      <c r="AU676" s="25" t="s">
        <v>79</v>
      </c>
      <c r="AY676" s="25" t="s">
        <v>314</v>
      </c>
      <c r="BE676" s="217">
        <f>IF(N676="základní",J676,0)</f>
        <v>0</v>
      </c>
      <c r="BF676" s="217">
        <f>IF(N676="snížená",J676,0)</f>
        <v>0</v>
      </c>
      <c r="BG676" s="217">
        <f>IF(N676="zákl. přenesená",J676,0)</f>
        <v>0</v>
      </c>
      <c r="BH676" s="217">
        <f>IF(N676="sníž. přenesená",J676,0)</f>
        <v>0</v>
      </c>
      <c r="BI676" s="217">
        <f>IF(N676="nulová",J676,0)</f>
        <v>0</v>
      </c>
      <c r="BJ676" s="25" t="s">
        <v>77</v>
      </c>
      <c r="BK676" s="217">
        <f>ROUND(I676*H676,2)</f>
        <v>0</v>
      </c>
      <c r="BL676" s="25" t="s">
        <v>414</v>
      </c>
      <c r="BM676" s="25" t="s">
        <v>1275</v>
      </c>
    </row>
    <row r="677" spans="2:47" s="1" customFormat="1" ht="13.5">
      <c r="B677" s="42"/>
      <c r="C677" s="64"/>
      <c r="D677" s="218" t="s">
        <v>323</v>
      </c>
      <c r="E677" s="64"/>
      <c r="F677" s="219" t="s">
        <v>1276</v>
      </c>
      <c r="G677" s="64"/>
      <c r="H677" s="64"/>
      <c r="I677" s="175"/>
      <c r="J677" s="64"/>
      <c r="K677" s="64"/>
      <c r="L677" s="62"/>
      <c r="M677" s="220"/>
      <c r="N677" s="43"/>
      <c r="O677" s="43"/>
      <c r="P677" s="43"/>
      <c r="Q677" s="43"/>
      <c r="R677" s="43"/>
      <c r="S677" s="43"/>
      <c r="T677" s="79"/>
      <c r="AT677" s="25" t="s">
        <v>323</v>
      </c>
      <c r="AU677" s="25" t="s">
        <v>79</v>
      </c>
    </row>
    <row r="678" spans="2:51" s="12" customFormat="1" ht="13.5">
      <c r="B678" s="221"/>
      <c r="C678" s="222"/>
      <c r="D678" s="218" t="s">
        <v>325</v>
      </c>
      <c r="E678" s="223" t="s">
        <v>21</v>
      </c>
      <c r="F678" s="224" t="s">
        <v>1277</v>
      </c>
      <c r="G678" s="222"/>
      <c r="H678" s="225">
        <v>1</v>
      </c>
      <c r="I678" s="226"/>
      <c r="J678" s="222"/>
      <c r="K678" s="222"/>
      <c r="L678" s="227"/>
      <c r="M678" s="228"/>
      <c r="N678" s="229"/>
      <c r="O678" s="229"/>
      <c r="P678" s="229"/>
      <c r="Q678" s="229"/>
      <c r="R678" s="229"/>
      <c r="S678" s="229"/>
      <c r="T678" s="230"/>
      <c r="AT678" s="231" t="s">
        <v>325</v>
      </c>
      <c r="AU678" s="231" t="s">
        <v>79</v>
      </c>
      <c r="AV678" s="12" t="s">
        <v>79</v>
      </c>
      <c r="AW678" s="12" t="s">
        <v>34</v>
      </c>
      <c r="AX678" s="12" t="s">
        <v>77</v>
      </c>
      <c r="AY678" s="231" t="s">
        <v>314</v>
      </c>
    </row>
    <row r="679" spans="2:65" s="1" customFormat="1" ht="34.5" customHeight="1">
      <c r="B679" s="42"/>
      <c r="C679" s="243" t="s">
        <v>1278</v>
      </c>
      <c r="D679" s="243" t="s">
        <v>427</v>
      </c>
      <c r="E679" s="244" t="s">
        <v>1279</v>
      </c>
      <c r="F679" s="245" t="s">
        <v>1280</v>
      </c>
      <c r="G679" s="246" t="s">
        <v>490</v>
      </c>
      <c r="H679" s="247">
        <v>1</v>
      </c>
      <c r="I679" s="248"/>
      <c r="J679" s="249">
        <f>ROUND(I679*H679,2)</f>
        <v>0</v>
      </c>
      <c r="K679" s="245" t="s">
        <v>21</v>
      </c>
      <c r="L679" s="250"/>
      <c r="M679" s="251" t="s">
        <v>21</v>
      </c>
      <c r="N679" s="252" t="s">
        <v>41</v>
      </c>
      <c r="O679" s="43"/>
      <c r="P679" s="215">
        <f>O679*H679</f>
        <v>0</v>
      </c>
      <c r="Q679" s="215">
        <v>0.08</v>
      </c>
      <c r="R679" s="215">
        <f>Q679*H679</f>
        <v>0.08</v>
      </c>
      <c r="S679" s="215">
        <v>0</v>
      </c>
      <c r="T679" s="216">
        <f>S679*H679</f>
        <v>0</v>
      </c>
      <c r="AR679" s="25" t="s">
        <v>510</v>
      </c>
      <c r="AT679" s="25" t="s">
        <v>427</v>
      </c>
      <c r="AU679" s="25" t="s">
        <v>79</v>
      </c>
      <c r="AY679" s="25" t="s">
        <v>314</v>
      </c>
      <c r="BE679" s="217">
        <f>IF(N679="základní",J679,0)</f>
        <v>0</v>
      </c>
      <c r="BF679" s="217">
        <f>IF(N679="snížená",J679,0)</f>
        <v>0</v>
      </c>
      <c r="BG679" s="217">
        <f>IF(N679="zákl. přenesená",J679,0)</f>
        <v>0</v>
      </c>
      <c r="BH679" s="217">
        <f>IF(N679="sníž. přenesená",J679,0)</f>
        <v>0</v>
      </c>
      <c r="BI679" s="217">
        <f>IF(N679="nulová",J679,0)</f>
        <v>0</v>
      </c>
      <c r="BJ679" s="25" t="s">
        <v>77</v>
      </c>
      <c r="BK679" s="217">
        <f>ROUND(I679*H679,2)</f>
        <v>0</v>
      </c>
      <c r="BL679" s="25" t="s">
        <v>414</v>
      </c>
      <c r="BM679" s="25" t="s">
        <v>1281</v>
      </c>
    </row>
    <row r="680" spans="2:47" s="1" customFormat="1" ht="40.5">
      <c r="B680" s="42"/>
      <c r="C680" s="64"/>
      <c r="D680" s="218" t="s">
        <v>323</v>
      </c>
      <c r="E680" s="64"/>
      <c r="F680" s="219" t="s">
        <v>1280</v>
      </c>
      <c r="G680" s="64"/>
      <c r="H680" s="64"/>
      <c r="I680" s="175"/>
      <c r="J680" s="64"/>
      <c r="K680" s="64"/>
      <c r="L680" s="62"/>
      <c r="M680" s="220"/>
      <c r="N680" s="43"/>
      <c r="O680" s="43"/>
      <c r="P680" s="43"/>
      <c r="Q680" s="43"/>
      <c r="R680" s="43"/>
      <c r="S680" s="43"/>
      <c r="T680" s="79"/>
      <c r="AT680" s="25" t="s">
        <v>323</v>
      </c>
      <c r="AU680" s="25" t="s">
        <v>79</v>
      </c>
    </row>
    <row r="681" spans="2:65" s="1" customFormat="1" ht="14.45" customHeight="1">
      <c r="B681" s="42"/>
      <c r="C681" s="206" t="s">
        <v>1282</v>
      </c>
      <c r="D681" s="206" t="s">
        <v>316</v>
      </c>
      <c r="E681" s="207" t="s">
        <v>1283</v>
      </c>
      <c r="F681" s="208" t="s">
        <v>1284</v>
      </c>
      <c r="G681" s="209" t="s">
        <v>490</v>
      </c>
      <c r="H681" s="210">
        <v>2</v>
      </c>
      <c r="I681" s="211"/>
      <c r="J681" s="212">
        <f>ROUND(I681*H681,2)</f>
        <v>0</v>
      </c>
      <c r="K681" s="208" t="s">
        <v>320</v>
      </c>
      <c r="L681" s="62"/>
      <c r="M681" s="213" t="s">
        <v>21</v>
      </c>
      <c r="N681" s="214" t="s">
        <v>41</v>
      </c>
      <c r="O681" s="43"/>
      <c r="P681" s="215">
        <f>O681*H681</f>
        <v>0</v>
      </c>
      <c r="Q681" s="215">
        <v>0</v>
      </c>
      <c r="R681" s="215">
        <f>Q681*H681</f>
        <v>0</v>
      </c>
      <c r="S681" s="215">
        <v>0</v>
      </c>
      <c r="T681" s="216">
        <f>S681*H681</f>
        <v>0</v>
      </c>
      <c r="AR681" s="25" t="s">
        <v>414</v>
      </c>
      <c r="AT681" s="25" t="s">
        <v>316</v>
      </c>
      <c r="AU681" s="25" t="s">
        <v>79</v>
      </c>
      <c r="AY681" s="25" t="s">
        <v>314</v>
      </c>
      <c r="BE681" s="217">
        <f>IF(N681="základní",J681,0)</f>
        <v>0</v>
      </c>
      <c r="BF681" s="217">
        <f>IF(N681="snížená",J681,0)</f>
        <v>0</v>
      </c>
      <c r="BG681" s="217">
        <f>IF(N681="zákl. přenesená",J681,0)</f>
        <v>0</v>
      </c>
      <c r="BH681" s="217">
        <f>IF(N681="sníž. přenesená",J681,0)</f>
        <v>0</v>
      </c>
      <c r="BI681" s="217">
        <f>IF(N681="nulová",J681,0)</f>
        <v>0</v>
      </c>
      <c r="BJ681" s="25" t="s">
        <v>77</v>
      </c>
      <c r="BK681" s="217">
        <f>ROUND(I681*H681,2)</f>
        <v>0</v>
      </c>
      <c r="BL681" s="25" t="s">
        <v>414</v>
      </c>
      <c r="BM681" s="25" t="s">
        <v>1285</v>
      </c>
    </row>
    <row r="682" spans="2:47" s="1" customFormat="1" ht="13.5">
      <c r="B682" s="42"/>
      <c r="C682" s="64"/>
      <c r="D682" s="218" t="s">
        <v>323</v>
      </c>
      <c r="E682" s="64"/>
      <c r="F682" s="219" t="s">
        <v>1286</v>
      </c>
      <c r="G682" s="64"/>
      <c r="H682" s="64"/>
      <c r="I682" s="175"/>
      <c r="J682" s="64"/>
      <c r="K682" s="64"/>
      <c r="L682" s="62"/>
      <c r="M682" s="220"/>
      <c r="N682" s="43"/>
      <c r="O682" s="43"/>
      <c r="P682" s="43"/>
      <c r="Q682" s="43"/>
      <c r="R682" s="43"/>
      <c r="S682" s="43"/>
      <c r="T682" s="79"/>
      <c r="AT682" s="25" t="s">
        <v>323</v>
      </c>
      <c r="AU682" s="25" t="s">
        <v>79</v>
      </c>
    </row>
    <row r="683" spans="2:51" s="12" customFormat="1" ht="13.5">
      <c r="B683" s="221"/>
      <c r="C683" s="222"/>
      <c r="D683" s="218" t="s">
        <v>325</v>
      </c>
      <c r="E683" s="223" t="s">
        <v>21</v>
      </c>
      <c r="F683" s="224" t="s">
        <v>1287</v>
      </c>
      <c r="G683" s="222"/>
      <c r="H683" s="225">
        <v>1</v>
      </c>
      <c r="I683" s="226"/>
      <c r="J683" s="222"/>
      <c r="K683" s="222"/>
      <c r="L683" s="227"/>
      <c r="M683" s="228"/>
      <c r="N683" s="229"/>
      <c r="O683" s="229"/>
      <c r="P683" s="229"/>
      <c r="Q683" s="229"/>
      <c r="R683" s="229"/>
      <c r="S683" s="229"/>
      <c r="T683" s="230"/>
      <c r="AT683" s="231" t="s">
        <v>325</v>
      </c>
      <c r="AU683" s="231" t="s">
        <v>79</v>
      </c>
      <c r="AV683" s="12" t="s">
        <v>79</v>
      </c>
      <c r="AW683" s="12" t="s">
        <v>34</v>
      </c>
      <c r="AX683" s="12" t="s">
        <v>70</v>
      </c>
      <c r="AY683" s="231" t="s">
        <v>314</v>
      </c>
    </row>
    <row r="684" spans="2:51" s="12" customFormat="1" ht="13.5">
      <c r="B684" s="221"/>
      <c r="C684" s="222"/>
      <c r="D684" s="218" t="s">
        <v>325</v>
      </c>
      <c r="E684" s="223" t="s">
        <v>21</v>
      </c>
      <c r="F684" s="224" t="s">
        <v>1288</v>
      </c>
      <c r="G684" s="222"/>
      <c r="H684" s="225">
        <v>1</v>
      </c>
      <c r="I684" s="226"/>
      <c r="J684" s="222"/>
      <c r="K684" s="222"/>
      <c r="L684" s="227"/>
      <c r="M684" s="228"/>
      <c r="N684" s="229"/>
      <c r="O684" s="229"/>
      <c r="P684" s="229"/>
      <c r="Q684" s="229"/>
      <c r="R684" s="229"/>
      <c r="S684" s="229"/>
      <c r="T684" s="230"/>
      <c r="AT684" s="231" t="s">
        <v>325</v>
      </c>
      <c r="AU684" s="231" t="s">
        <v>79</v>
      </c>
      <c r="AV684" s="12" t="s">
        <v>79</v>
      </c>
      <c r="AW684" s="12" t="s">
        <v>34</v>
      </c>
      <c r="AX684" s="12" t="s">
        <v>70</v>
      </c>
      <c r="AY684" s="231" t="s">
        <v>314</v>
      </c>
    </row>
    <row r="685" spans="2:51" s="13" customFormat="1" ht="13.5">
      <c r="B685" s="232"/>
      <c r="C685" s="233"/>
      <c r="D685" s="218" t="s">
        <v>325</v>
      </c>
      <c r="E685" s="234" t="s">
        <v>21</v>
      </c>
      <c r="F685" s="235" t="s">
        <v>340</v>
      </c>
      <c r="G685" s="233"/>
      <c r="H685" s="236">
        <v>2</v>
      </c>
      <c r="I685" s="237"/>
      <c r="J685" s="233"/>
      <c r="K685" s="233"/>
      <c r="L685" s="238"/>
      <c r="M685" s="239"/>
      <c r="N685" s="240"/>
      <c r="O685" s="240"/>
      <c r="P685" s="240"/>
      <c r="Q685" s="240"/>
      <c r="R685" s="240"/>
      <c r="S685" s="240"/>
      <c r="T685" s="241"/>
      <c r="AT685" s="242" t="s">
        <v>325</v>
      </c>
      <c r="AU685" s="242" t="s">
        <v>79</v>
      </c>
      <c r="AV685" s="13" t="s">
        <v>321</v>
      </c>
      <c r="AW685" s="13" t="s">
        <v>34</v>
      </c>
      <c r="AX685" s="13" t="s">
        <v>77</v>
      </c>
      <c r="AY685" s="242" t="s">
        <v>314</v>
      </c>
    </row>
    <row r="686" spans="2:65" s="1" customFormat="1" ht="23.1" customHeight="1">
      <c r="B686" s="42"/>
      <c r="C686" s="243" t="s">
        <v>1289</v>
      </c>
      <c r="D686" s="243" t="s">
        <v>427</v>
      </c>
      <c r="E686" s="244" t="s">
        <v>1290</v>
      </c>
      <c r="F686" s="245" t="s">
        <v>1291</v>
      </c>
      <c r="G686" s="246" t="s">
        <v>490</v>
      </c>
      <c r="H686" s="247">
        <v>1</v>
      </c>
      <c r="I686" s="248"/>
      <c r="J686" s="249">
        <f>ROUND(I686*H686,2)</f>
        <v>0</v>
      </c>
      <c r="K686" s="245" t="s">
        <v>21</v>
      </c>
      <c r="L686" s="250"/>
      <c r="M686" s="251" t="s">
        <v>21</v>
      </c>
      <c r="N686" s="252" t="s">
        <v>41</v>
      </c>
      <c r="O686" s="43"/>
      <c r="P686" s="215">
        <f>O686*H686</f>
        <v>0</v>
      </c>
      <c r="Q686" s="215">
        <v>0.053</v>
      </c>
      <c r="R686" s="215">
        <f>Q686*H686</f>
        <v>0.053</v>
      </c>
      <c r="S686" s="215">
        <v>0</v>
      </c>
      <c r="T686" s="216">
        <f>S686*H686</f>
        <v>0</v>
      </c>
      <c r="AR686" s="25" t="s">
        <v>510</v>
      </c>
      <c r="AT686" s="25" t="s">
        <v>427</v>
      </c>
      <c r="AU686" s="25" t="s">
        <v>79</v>
      </c>
      <c r="AY686" s="25" t="s">
        <v>314</v>
      </c>
      <c r="BE686" s="217">
        <f>IF(N686="základní",J686,0)</f>
        <v>0</v>
      </c>
      <c r="BF686" s="217">
        <f>IF(N686="snížená",J686,0)</f>
        <v>0</v>
      </c>
      <c r="BG686" s="217">
        <f>IF(N686="zákl. přenesená",J686,0)</f>
        <v>0</v>
      </c>
      <c r="BH686" s="217">
        <f>IF(N686="sníž. přenesená",J686,0)</f>
        <v>0</v>
      </c>
      <c r="BI686" s="217">
        <f>IF(N686="nulová",J686,0)</f>
        <v>0</v>
      </c>
      <c r="BJ686" s="25" t="s">
        <v>77</v>
      </c>
      <c r="BK686" s="217">
        <f>ROUND(I686*H686,2)</f>
        <v>0</v>
      </c>
      <c r="BL686" s="25" t="s">
        <v>414</v>
      </c>
      <c r="BM686" s="25" t="s">
        <v>1292</v>
      </c>
    </row>
    <row r="687" spans="2:47" s="1" customFormat="1" ht="27">
      <c r="B687" s="42"/>
      <c r="C687" s="64"/>
      <c r="D687" s="218" t="s">
        <v>323</v>
      </c>
      <c r="E687" s="64"/>
      <c r="F687" s="219" t="s">
        <v>1291</v>
      </c>
      <c r="G687" s="64"/>
      <c r="H687" s="64"/>
      <c r="I687" s="175"/>
      <c r="J687" s="64"/>
      <c r="K687" s="64"/>
      <c r="L687" s="62"/>
      <c r="M687" s="220"/>
      <c r="N687" s="43"/>
      <c r="O687" s="43"/>
      <c r="P687" s="43"/>
      <c r="Q687" s="43"/>
      <c r="R687" s="43"/>
      <c r="S687" s="43"/>
      <c r="T687" s="79"/>
      <c r="AT687" s="25" t="s">
        <v>323</v>
      </c>
      <c r="AU687" s="25" t="s">
        <v>79</v>
      </c>
    </row>
    <row r="688" spans="2:65" s="1" customFormat="1" ht="23.1" customHeight="1">
      <c r="B688" s="42"/>
      <c r="C688" s="243" t="s">
        <v>1293</v>
      </c>
      <c r="D688" s="243" t="s">
        <v>427</v>
      </c>
      <c r="E688" s="244" t="s">
        <v>1294</v>
      </c>
      <c r="F688" s="245" t="s">
        <v>1295</v>
      </c>
      <c r="G688" s="246" t="s">
        <v>490</v>
      </c>
      <c r="H688" s="247">
        <v>1</v>
      </c>
      <c r="I688" s="248"/>
      <c r="J688" s="249">
        <f>ROUND(I688*H688,2)</f>
        <v>0</v>
      </c>
      <c r="K688" s="245" t="s">
        <v>21</v>
      </c>
      <c r="L688" s="250"/>
      <c r="M688" s="251" t="s">
        <v>21</v>
      </c>
      <c r="N688" s="252" t="s">
        <v>41</v>
      </c>
      <c r="O688" s="43"/>
      <c r="P688" s="215">
        <f>O688*H688</f>
        <v>0</v>
      </c>
      <c r="Q688" s="215">
        <v>0.053</v>
      </c>
      <c r="R688" s="215">
        <f>Q688*H688</f>
        <v>0.053</v>
      </c>
      <c r="S688" s="215">
        <v>0</v>
      </c>
      <c r="T688" s="216">
        <f>S688*H688</f>
        <v>0</v>
      </c>
      <c r="AR688" s="25" t="s">
        <v>510</v>
      </c>
      <c r="AT688" s="25" t="s">
        <v>427</v>
      </c>
      <c r="AU688" s="25" t="s">
        <v>79</v>
      </c>
      <c r="AY688" s="25" t="s">
        <v>314</v>
      </c>
      <c r="BE688" s="217">
        <f>IF(N688="základní",J688,0)</f>
        <v>0</v>
      </c>
      <c r="BF688" s="217">
        <f>IF(N688="snížená",J688,0)</f>
        <v>0</v>
      </c>
      <c r="BG688" s="217">
        <f>IF(N688="zákl. přenesená",J688,0)</f>
        <v>0</v>
      </c>
      <c r="BH688" s="217">
        <f>IF(N688="sníž. přenesená",J688,0)</f>
        <v>0</v>
      </c>
      <c r="BI688" s="217">
        <f>IF(N688="nulová",J688,0)</f>
        <v>0</v>
      </c>
      <c r="BJ688" s="25" t="s">
        <v>77</v>
      </c>
      <c r="BK688" s="217">
        <f>ROUND(I688*H688,2)</f>
        <v>0</v>
      </c>
      <c r="BL688" s="25" t="s">
        <v>414</v>
      </c>
      <c r="BM688" s="25" t="s">
        <v>1296</v>
      </c>
    </row>
    <row r="689" spans="2:65" s="1" customFormat="1" ht="23.1" customHeight="1">
      <c r="B689" s="42"/>
      <c r="C689" s="206" t="s">
        <v>1297</v>
      </c>
      <c r="D689" s="206" t="s">
        <v>316</v>
      </c>
      <c r="E689" s="207" t="s">
        <v>1298</v>
      </c>
      <c r="F689" s="208" t="s">
        <v>1299</v>
      </c>
      <c r="G689" s="209" t="s">
        <v>490</v>
      </c>
      <c r="H689" s="210">
        <v>2</v>
      </c>
      <c r="I689" s="211"/>
      <c r="J689" s="212">
        <f>ROUND(I689*H689,2)</f>
        <v>0</v>
      </c>
      <c r="K689" s="208" t="s">
        <v>21</v>
      </c>
      <c r="L689" s="62"/>
      <c r="M689" s="213" t="s">
        <v>21</v>
      </c>
      <c r="N689" s="214" t="s">
        <v>41</v>
      </c>
      <c r="O689" s="43"/>
      <c r="P689" s="215">
        <f>O689*H689</f>
        <v>0</v>
      </c>
      <c r="Q689" s="215">
        <v>0</v>
      </c>
      <c r="R689" s="215">
        <f>Q689*H689</f>
        <v>0</v>
      </c>
      <c r="S689" s="215">
        <v>0</v>
      </c>
      <c r="T689" s="216">
        <f>S689*H689</f>
        <v>0</v>
      </c>
      <c r="AR689" s="25" t="s">
        <v>414</v>
      </c>
      <c r="AT689" s="25" t="s">
        <v>316</v>
      </c>
      <c r="AU689" s="25" t="s">
        <v>79</v>
      </c>
      <c r="AY689" s="25" t="s">
        <v>314</v>
      </c>
      <c r="BE689" s="217">
        <f>IF(N689="základní",J689,0)</f>
        <v>0</v>
      </c>
      <c r="BF689" s="217">
        <f>IF(N689="snížená",J689,0)</f>
        <v>0</v>
      </c>
      <c r="BG689" s="217">
        <f>IF(N689="zákl. přenesená",J689,0)</f>
        <v>0</v>
      </c>
      <c r="BH689" s="217">
        <f>IF(N689="sníž. přenesená",J689,0)</f>
        <v>0</v>
      </c>
      <c r="BI689" s="217">
        <f>IF(N689="nulová",J689,0)</f>
        <v>0</v>
      </c>
      <c r="BJ689" s="25" t="s">
        <v>77</v>
      </c>
      <c r="BK689" s="217">
        <f>ROUND(I689*H689,2)</f>
        <v>0</v>
      </c>
      <c r="BL689" s="25" t="s">
        <v>414</v>
      </c>
      <c r="BM689" s="25" t="s">
        <v>1300</v>
      </c>
    </row>
    <row r="690" spans="2:47" s="1" customFormat="1" ht="13.5">
      <c r="B690" s="42"/>
      <c r="C690" s="64"/>
      <c r="D690" s="218" t="s">
        <v>323</v>
      </c>
      <c r="E690" s="64"/>
      <c r="F690" s="219" t="s">
        <v>1299</v>
      </c>
      <c r="G690" s="64"/>
      <c r="H690" s="64"/>
      <c r="I690" s="175"/>
      <c r="J690" s="64"/>
      <c r="K690" s="64"/>
      <c r="L690" s="62"/>
      <c r="M690" s="220"/>
      <c r="N690" s="43"/>
      <c r="O690" s="43"/>
      <c r="P690" s="43"/>
      <c r="Q690" s="43"/>
      <c r="R690" s="43"/>
      <c r="S690" s="43"/>
      <c r="T690" s="79"/>
      <c r="AT690" s="25" t="s">
        <v>323</v>
      </c>
      <c r="AU690" s="25" t="s">
        <v>79</v>
      </c>
    </row>
    <row r="691" spans="2:65" s="1" customFormat="1" ht="23.1" customHeight="1">
      <c r="B691" s="42"/>
      <c r="C691" s="206" t="s">
        <v>1301</v>
      </c>
      <c r="D691" s="206" t="s">
        <v>316</v>
      </c>
      <c r="E691" s="207" t="s">
        <v>1302</v>
      </c>
      <c r="F691" s="208" t="s">
        <v>1303</v>
      </c>
      <c r="G691" s="209" t="s">
        <v>394</v>
      </c>
      <c r="H691" s="210">
        <v>5.091</v>
      </c>
      <c r="I691" s="211"/>
      <c r="J691" s="212">
        <f>ROUND(I691*H691,2)</f>
        <v>0</v>
      </c>
      <c r="K691" s="208" t="s">
        <v>320</v>
      </c>
      <c r="L691" s="62"/>
      <c r="M691" s="213" t="s">
        <v>21</v>
      </c>
      <c r="N691" s="214" t="s">
        <v>41</v>
      </c>
      <c r="O691" s="43"/>
      <c r="P691" s="215">
        <f>O691*H691</f>
        <v>0</v>
      </c>
      <c r="Q691" s="215">
        <v>0</v>
      </c>
      <c r="R691" s="215">
        <f>Q691*H691</f>
        <v>0</v>
      </c>
      <c r="S691" s="215">
        <v>0</v>
      </c>
      <c r="T691" s="216">
        <f>S691*H691</f>
        <v>0</v>
      </c>
      <c r="AR691" s="25" t="s">
        <v>414</v>
      </c>
      <c r="AT691" s="25" t="s">
        <v>316</v>
      </c>
      <c r="AU691" s="25" t="s">
        <v>79</v>
      </c>
      <c r="AY691" s="25" t="s">
        <v>314</v>
      </c>
      <c r="BE691" s="217">
        <f>IF(N691="základní",J691,0)</f>
        <v>0</v>
      </c>
      <c r="BF691" s="217">
        <f>IF(N691="snížená",J691,0)</f>
        <v>0</v>
      </c>
      <c r="BG691" s="217">
        <f>IF(N691="zákl. přenesená",J691,0)</f>
        <v>0</v>
      </c>
      <c r="BH691" s="217">
        <f>IF(N691="sníž. přenesená",J691,0)</f>
        <v>0</v>
      </c>
      <c r="BI691" s="217">
        <f>IF(N691="nulová",J691,0)</f>
        <v>0</v>
      </c>
      <c r="BJ691" s="25" t="s">
        <v>77</v>
      </c>
      <c r="BK691" s="217">
        <f>ROUND(I691*H691,2)</f>
        <v>0</v>
      </c>
      <c r="BL691" s="25" t="s">
        <v>414</v>
      </c>
      <c r="BM691" s="25" t="s">
        <v>1304</v>
      </c>
    </row>
    <row r="692" spans="2:47" s="1" customFormat="1" ht="40.5">
      <c r="B692" s="42"/>
      <c r="C692" s="64"/>
      <c r="D692" s="218" t="s">
        <v>323</v>
      </c>
      <c r="E692" s="64"/>
      <c r="F692" s="219" t="s">
        <v>1305</v>
      </c>
      <c r="G692" s="64"/>
      <c r="H692" s="64"/>
      <c r="I692" s="175"/>
      <c r="J692" s="64"/>
      <c r="K692" s="64"/>
      <c r="L692" s="62"/>
      <c r="M692" s="220"/>
      <c r="N692" s="43"/>
      <c r="O692" s="43"/>
      <c r="P692" s="43"/>
      <c r="Q692" s="43"/>
      <c r="R692" s="43"/>
      <c r="S692" s="43"/>
      <c r="T692" s="79"/>
      <c r="AT692" s="25" t="s">
        <v>323</v>
      </c>
      <c r="AU692" s="25" t="s">
        <v>79</v>
      </c>
    </row>
    <row r="693" spans="2:63" s="11" customFormat="1" ht="29.85" customHeight="1">
      <c r="B693" s="190"/>
      <c r="C693" s="191"/>
      <c r="D693" s="192" t="s">
        <v>69</v>
      </c>
      <c r="E693" s="204" t="s">
        <v>1306</v>
      </c>
      <c r="F693" s="204" t="s">
        <v>1307</v>
      </c>
      <c r="G693" s="191"/>
      <c r="H693" s="191"/>
      <c r="I693" s="194"/>
      <c r="J693" s="205">
        <f>BK693</f>
        <v>0</v>
      </c>
      <c r="K693" s="191"/>
      <c r="L693" s="196"/>
      <c r="M693" s="197"/>
      <c r="N693" s="198"/>
      <c r="O693" s="198"/>
      <c r="P693" s="199">
        <f>SUM(P694:P720)</f>
        <v>0</v>
      </c>
      <c r="Q693" s="198"/>
      <c r="R693" s="199">
        <f>SUM(R694:R720)</f>
        <v>4.6686042</v>
      </c>
      <c r="S693" s="198"/>
      <c r="T693" s="200">
        <f>SUM(T694:T720)</f>
        <v>0</v>
      </c>
      <c r="AR693" s="201" t="s">
        <v>79</v>
      </c>
      <c r="AT693" s="202" t="s">
        <v>69</v>
      </c>
      <c r="AU693" s="202" t="s">
        <v>77</v>
      </c>
      <c r="AY693" s="201" t="s">
        <v>314</v>
      </c>
      <c r="BK693" s="203">
        <f>SUM(BK694:BK720)</f>
        <v>0</v>
      </c>
    </row>
    <row r="694" spans="2:65" s="1" customFormat="1" ht="23.1" customHeight="1">
      <c r="B694" s="42"/>
      <c r="C694" s="206" t="s">
        <v>1308</v>
      </c>
      <c r="D694" s="206" t="s">
        <v>316</v>
      </c>
      <c r="E694" s="207" t="s">
        <v>1309</v>
      </c>
      <c r="F694" s="208" t="s">
        <v>1310</v>
      </c>
      <c r="G694" s="209" t="s">
        <v>436</v>
      </c>
      <c r="H694" s="210">
        <v>29.52</v>
      </c>
      <c r="I694" s="211"/>
      <c r="J694" s="212">
        <f>ROUND(I694*H694,2)</f>
        <v>0</v>
      </c>
      <c r="K694" s="208" t="s">
        <v>320</v>
      </c>
      <c r="L694" s="62"/>
      <c r="M694" s="213" t="s">
        <v>21</v>
      </c>
      <c r="N694" s="214" t="s">
        <v>41</v>
      </c>
      <c r="O694" s="43"/>
      <c r="P694" s="215">
        <f>O694*H694</f>
        <v>0</v>
      </c>
      <c r="Q694" s="215">
        <v>0.00079</v>
      </c>
      <c r="R694" s="215">
        <f>Q694*H694</f>
        <v>0.0233208</v>
      </c>
      <c r="S694" s="215">
        <v>0</v>
      </c>
      <c r="T694" s="216">
        <f>S694*H694</f>
        <v>0</v>
      </c>
      <c r="AR694" s="25" t="s">
        <v>414</v>
      </c>
      <c r="AT694" s="25" t="s">
        <v>316</v>
      </c>
      <c r="AU694" s="25" t="s">
        <v>79</v>
      </c>
      <c r="AY694" s="25" t="s">
        <v>314</v>
      </c>
      <c r="BE694" s="217">
        <f>IF(N694="základní",J694,0)</f>
        <v>0</v>
      </c>
      <c r="BF694" s="217">
        <f>IF(N694="snížená",J694,0)</f>
        <v>0</v>
      </c>
      <c r="BG694" s="217">
        <f>IF(N694="zákl. přenesená",J694,0)</f>
        <v>0</v>
      </c>
      <c r="BH694" s="217">
        <f>IF(N694="sníž. přenesená",J694,0)</f>
        <v>0</v>
      </c>
      <c r="BI694" s="217">
        <f>IF(N694="nulová",J694,0)</f>
        <v>0</v>
      </c>
      <c r="BJ694" s="25" t="s">
        <v>77</v>
      </c>
      <c r="BK694" s="217">
        <f>ROUND(I694*H694,2)</f>
        <v>0</v>
      </c>
      <c r="BL694" s="25" t="s">
        <v>414</v>
      </c>
      <c r="BM694" s="25" t="s">
        <v>1311</v>
      </c>
    </row>
    <row r="695" spans="2:47" s="1" customFormat="1" ht="27">
      <c r="B695" s="42"/>
      <c r="C695" s="64"/>
      <c r="D695" s="218" t="s">
        <v>323</v>
      </c>
      <c r="E695" s="64"/>
      <c r="F695" s="219" t="s">
        <v>1312</v>
      </c>
      <c r="G695" s="64"/>
      <c r="H695" s="64"/>
      <c r="I695" s="175"/>
      <c r="J695" s="64"/>
      <c r="K695" s="64"/>
      <c r="L695" s="62"/>
      <c r="M695" s="220"/>
      <c r="N695" s="43"/>
      <c r="O695" s="43"/>
      <c r="P695" s="43"/>
      <c r="Q695" s="43"/>
      <c r="R695" s="43"/>
      <c r="S695" s="43"/>
      <c r="T695" s="79"/>
      <c r="AT695" s="25" t="s">
        <v>323</v>
      </c>
      <c r="AU695" s="25" t="s">
        <v>79</v>
      </c>
    </row>
    <row r="696" spans="2:51" s="12" customFormat="1" ht="13.5">
      <c r="B696" s="221"/>
      <c r="C696" s="222"/>
      <c r="D696" s="218" t="s">
        <v>325</v>
      </c>
      <c r="E696" s="223" t="s">
        <v>21</v>
      </c>
      <c r="F696" s="224" t="s">
        <v>1313</v>
      </c>
      <c r="G696" s="222"/>
      <c r="H696" s="225">
        <v>7.34</v>
      </c>
      <c r="I696" s="226"/>
      <c r="J696" s="222"/>
      <c r="K696" s="222"/>
      <c r="L696" s="227"/>
      <c r="M696" s="228"/>
      <c r="N696" s="229"/>
      <c r="O696" s="229"/>
      <c r="P696" s="229"/>
      <c r="Q696" s="229"/>
      <c r="R696" s="229"/>
      <c r="S696" s="229"/>
      <c r="T696" s="230"/>
      <c r="AT696" s="231" t="s">
        <v>325</v>
      </c>
      <c r="AU696" s="231" t="s">
        <v>79</v>
      </c>
      <c r="AV696" s="12" t="s">
        <v>79</v>
      </c>
      <c r="AW696" s="12" t="s">
        <v>34</v>
      </c>
      <c r="AX696" s="12" t="s">
        <v>70</v>
      </c>
      <c r="AY696" s="231" t="s">
        <v>314</v>
      </c>
    </row>
    <row r="697" spans="2:51" s="12" customFormat="1" ht="13.5">
      <c r="B697" s="221"/>
      <c r="C697" s="222"/>
      <c r="D697" s="218" t="s">
        <v>325</v>
      </c>
      <c r="E697" s="223" t="s">
        <v>21</v>
      </c>
      <c r="F697" s="224" t="s">
        <v>1314</v>
      </c>
      <c r="G697" s="222"/>
      <c r="H697" s="225">
        <v>6.54</v>
      </c>
      <c r="I697" s="226"/>
      <c r="J697" s="222"/>
      <c r="K697" s="222"/>
      <c r="L697" s="227"/>
      <c r="M697" s="228"/>
      <c r="N697" s="229"/>
      <c r="O697" s="229"/>
      <c r="P697" s="229"/>
      <c r="Q697" s="229"/>
      <c r="R697" s="229"/>
      <c r="S697" s="229"/>
      <c r="T697" s="230"/>
      <c r="AT697" s="231" t="s">
        <v>325</v>
      </c>
      <c r="AU697" s="231" t="s">
        <v>79</v>
      </c>
      <c r="AV697" s="12" t="s">
        <v>79</v>
      </c>
      <c r="AW697" s="12" t="s">
        <v>34</v>
      </c>
      <c r="AX697" s="12" t="s">
        <v>70</v>
      </c>
      <c r="AY697" s="231" t="s">
        <v>314</v>
      </c>
    </row>
    <row r="698" spans="2:51" s="12" customFormat="1" ht="13.5">
      <c r="B698" s="221"/>
      <c r="C698" s="222"/>
      <c r="D698" s="218" t="s">
        <v>325</v>
      </c>
      <c r="E698" s="223" t="s">
        <v>21</v>
      </c>
      <c r="F698" s="224" t="s">
        <v>1315</v>
      </c>
      <c r="G698" s="222"/>
      <c r="H698" s="225">
        <v>10.8</v>
      </c>
      <c r="I698" s="226"/>
      <c r="J698" s="222"/>
      <c r="K698" s="222"/>
      <c r="L698" s="227"/>
      <c r="M698" s="228"/>
      <c r="N698" s="229"/>
      <c r="O698" s="229"/>
      <c r="P698" s="229"/>
      <c r="Q698" s="229"/>
      <c r="R698" s="229"/>
      <c r="S698" s="229"/>
      <c r="T698" s="230"/>
      <c r="AT698" s="231" t="s">
        <v>325</v>
      </c>
      <c r="AU698" s="231" t="s">
        <v>79</v>
      </c>
      <c r="AV698" s="12" t="s">
        <v>79</v>
      </c>
      <c r="AW698" s="12" t="s">
        <v>34</v>
      </c>
      <c r="AX698" s="12" t="s">
        <v>70</v>
      </c>
      <c r="AY698" s="231" t="s">
        <v>314</v>
      </c>
    </row>
    <row r="699" spans="2:51" s="12" customFormat="1" ht="13.5">
      <c r="B699" s="221"/>
      <c r="C699" s="222"/>
      <c r="D699" s="218" t="s">
        <v>325</v>
      </c>
      <c r="E699" s="223" t="s">
        <v>21</v>
      </c>
      <c r="F699" s="224" t="s">
        <v>1316</v>
      </c>
      <c r="G699" s="222"/>
      <c r="H699" s="225">
        <v>4.84</v>
      </c>
      <c r="I699" s="226"/>
      <c r="J699" s="222"/>
      <c r="K699" s="222"/>
      <c r="L699" s="227"/>
      <c r="M699" s="228"/>
      <c r="N699" s="229"/>
      <c r="O699" s="229"/>
      <c r="P699" s="229"/>
      <c r="Q699" s="229"/>
      <c r="R699" s="229"/>
      <c r="S699" s="229"/>
      <c r="T699" s="230"/>
      <c r="AT699" s="231" t="s">
        <v>325</v>
      </c>
      <c r="AU699" s="231" t="s">
        <v>79</v>
      </c>
      <c r="AV699" s="12" t="s">
        <v>79</v>
      </c>
      <c r="AW699" s="12" t="s">
        <v>34</v>
      </c>
      <c r="AX699" s="12" t="s">
        <v>70</v>
      </c>
      <c r="AY699" s="231" t="s">
        <v>314</v>
      </c>
    </row>
    <row r="700" spans="2:51" s="13" customFormat="1" ht="13.5">
      <c r="B700" s="232"/>
      <c r="C700" s="233"/>
      <c r="D700" s="218" t="s">
        <v>325</v>
      </c>
      <c r="E700" s="234" t="s">
        <v>172</v>
      </c>
      <c r="F700" s="235" t="s">
        <v>340</v>
      </c>
      <c r="G700" s="233"/>
      <c r="H700" s="236">
        <v>29.52</v>
      </c>
      <c r="I700" s="237"/>
      <c r="J700" s="233"/>
      <c r="K700" s="233"/>
      <c r="L700" s="238"/>
      <c r="M700" s="239"/>
      <c r="N700" s="240"/>
      <c r="O700" s="240"/>
      <c r="P700" s="240"/>
      <c r="Q700" s="240"/>
      <c r="R700" s="240"/>
      <c r="S700" s="240"/>
      <c r="T700" s="241"/>
      <c r="AT700" s="242" t="s">
        <v>325</v>
      </c>
      <c r="AU700" s="242" t="s">
        <v>79</v>
      </c>
      <c r="AV700" s="13" t="s">
        <v>321</v>
      </c>
      <c r="AW700" s="13" t="s">
        <v>34</v>
      </c>
      <c r="AX700" s="13" t="s">
        <v>77</v>
      </c>
      <c r="AY700" s="242" t="s">
        <v>314</v>
      </c>
    </row>
    <row r="701" spans="2:65" s="1" customFormat="1" ht="23.1" customHeight="1">
      <c r="B701" s="42"/>
      <c r="C701" s="206" t="s">
        <v>1317</v>
      </c>
      <c r="D701" s="206" t="s">
        <v>316</v>
      </c>
      <c r="E701" s="207" t="s">
        <v>1318</v>
      </c>
      <c r="F701" s="208" t="s">
        <v>1319</v>
      </c>
      <c r="G701" s="209" t="s">
        <v>349</v>
      </c>
      <c r="H701" s="210">
        <v>137.22</v>
      </c>
      <c r="I701" s="211"/>
      <c r="J701" s="212">
        <f>ROUND(I701*H701,2)</f>
        <v>0</v>
      </c>
      <c r="K701" s="208" t="s">
        <v>320</v>
      </c>
      <c r="L701" s="62"/>
      <c r="M701" s="213" t="s">
        <v>21</v>
      </c>
      <c r="N701" s="214" t="s">
        <v>41</v>
      </c>
      <c r="O701" s="43"/>
      <c r="P701" s="215">
        <f>O701*H701</f>
        <v>0</v>
      </c>
      <c r="Q701" s="215">
        <v>0.00392</v>
      </c>
      <c r="R701" s="215">
        <f>Q701*H701</f>
        <v>0.5379024</v>
      </c>
      <c r="S701" s="215">
        <v>0</v>
      </c>
      <c r="T701" s="216">
        <f>S701*H701</f>
        <v>0</v>
      </c>
      <c r="AR701" s="25" t="s">
        <v>414</v>
      </c>
      <c r="AT701" s="25" t="s">
        <v>316</v>
      </c>
      <c r="AU701" s="25" t="s">
        <v>79</v>
      </c>
      <c r="AY701" s="25" t="s">
        <v>314</v>
      </c>
      <c r="BE701" s="217">
        <f>IF(N701="základní",J701,0)</f>
        <v>0</v>
      </c>
      <c r="BF701" s="217">
        <f>IF(N701="snížená",J701,0)</f>
        <v>0</v>
      </c>
      <c r="BG701" s="217">
        <f>IF(N701="zákl. přenesená",J701,0)</f>
        <v>0</v>
      </c>
      <c r="BH701" s="217">
        <f>IF(N701="sníž. přenesená",J701,0)</f>
        <v>0</v>
      </c>
      <c r="BI701" s="217">
        <f>IF(N701="nulová",J701,0)</f>
        <v>0</v>
      </c>
      <c r="BJ701" s="25" t="s">
        <v>77</v>
      </c>
      <c r="BK701" s="217">
        <f>ROUND(I701*H701,2)</f>
        <v>0</v>
      </c>
      <c r="BL701" s="25" t="s">
        <v>414</v>
      </c>
      <c r="BM701" s="25" t="s">
        <v>1320</v>
      </c>
    </row>
    <row r="702" spans="2:47" s="1" customFormat="1" ht="27">
      <c r="B702" s="42"/>
      <c r="C702" s="64"/>
      <c r="D702" s="218" t="s">
        <v>323</v>
      </c>
      <c r="E702" s="64"/>
      <c r="F702" s="219" t="s">
        <v>1321</v>
      </c>
      <c r="G702" s="64"/>
      <c r="H702" s="64"/>
      <c r="I702" s="175"/>
      <c r="J702" s="64"/>
      <c r="K702" s="64"/>
      <c r="L702" s="62"/>
      <c r="M702" s="220"/>
      <c r="N702" s="43"/>
      <c r="O702" s="43"/>
      <c r="P702" s="43"/>
      <c r="Q702" s="43"/>
      <c r="R702" s="43"/>
      <c r="S702" s="43"/>
      <c r="T702" s="79"/>
      <c r="AT702" s="25" t="s">
        <v>323</v>
      </c>
      <c r="AU702" s="25" t="s">
        <v>79</v>
      </c>
    </row>
    <row r="703" spans="2:51" s="12" customFormat="1" ht="13.5">
      <c r="B703" s="221"/>
      <c r="C703" s="222"/>
      <c r="D703" s="218" t="s">
        <v>325</v>
      </c>
      <c r="E703" s="223" t="s">
        <v>259</v>
      </c>
      <c r="F703" s="224" t="s">
        <v>1322</v>
      </c>
      <c r="G703" s="222"/>
      <c r="H703" s="225">
        <v>48.66</v>
      </c>
      <c r="I703" s="226"/>
      <c r="J703" s="222"/>
      <c r="K703" s="222"/>
      <c r="L703" s="227"/>
      <c r="M703" s="228"/>
      <c r="N703" s="229"/>
      <c r="O703" s="229"/>
      <c r="P703" s="229"/>
      <c r="Q703" s="229"/>
      <c r="R703" s="229"/>
      <c r="S703" s="229"/>
      <c r="T703" s="230"/>
      <c r="AT703" s="231" t="s">
        <v>325</v>
      </c>
      <c r="AU703" s="231" t="s">
        <v>79</v>
      </c>
      <c r="AV703" s="12" t="s">
        <v>79</v>
      </c>
      <c r="AW703" s="12" t="s">
        <v>34</v>
      </c>
      <c r="AX703" s="12" t="s">
        <v>70</v>
      </c>
      <c r="AY703" s="231" t="s">
        <v>314</v>
      </c>
    </row>
    <row r="704" spans="2:51" s="12" customFormat="1" ht="13.5">
      <c r="B704" s="221"/>
      <c r="C704" s="222"/>
      <c r="D704" s="218" t="s">
        <v>325</v>
      </c>
      <c r="E704" s="223" t="s">
        <v>262</v>
      </c>
      <c r="F704" s="224" t="s">
        <v>1323</v>
      </c>
      <c r="G704" s="222"/>
      <c r="H704" s="225">
        <v>88.56</v>
      </c>
      <c r="I704" s="226"/>
      <c r="J704" s="222"/>
      <c r="K704" s="222"/>
      <c r="L704" s="227"/>
      <c r="M704" s="228"/>
      <c r="N704" s="229"/>
      <c r="O704" s="229"/>
      <c r="P704" s="229"/>
      <c r="Q704" s="229"/>
      <c r="R704" s="229"/>
      <c r="S704" s="229"/>
      <c r="T704" s="230"/>
      <c r="AT704" s="231" t="s">
        <v>325</v>
      </c>
      <c r="AU704" s="231" t="s">
        <v>79</v>
      </c>
      <c r="AV704" s="12" t="s">
        <v>79</v>
      </c>
      <c r="AW704" s="12" t="s">
        <v>34</v>
      </c>
      <c r="AX704" s="12" t="s">
        <v>70</v>
      </c>
      <c r="AY704" s="231" t="s">
        <v>314</v>
      </c>
    </row>
    <row r="705" spans="2:51" s="12" customFormat="1" ht="13.5">
      <c r="B705" s="221"/>
      <c r="C705" s="222"/>
      <c r="D705" s="218" t="s">
        <v>325</v>
      </c>
      <c r="E705" s="223" t="s">
        <v>264</v>
      </c>
      <c r="F705" s="224" t="s">
        <v>1324</v>
      </c>
      <c r="G705" s="222"/>
      <c r="H705" s="225">
        <v>58.32</v>
      </c>
      <c r="I705" s="226"/>
      <c r="J705" s="222"/>
      <c r="K705" s="222"/>
      <c r="L705" s="227"/>
      <c r="M705" s="228"/>
      <c r="N705" s="229"/>
      <c r="O705" s="229"/>
      <c r="P705" s="229"/>
      <c r="Q705" s="229"/>
      <c r="R705" s="229"/>
      <c r="S705" s="229"/>
      <c r="T705" s="230"/>
      <c r="AT705" s="231" t="s">
        <v>325</v>
      </c>
      <c r="AU705" s="231" t="s">
        <v>79</v>
      </c>
      <c r="AV705" s="12" t="s">
        <v>79</v>
      </c>
      <c r="AW705" s="12" t="s">
        <v>34</v>
      </c>
      <c r="AX705" s="12" t="s">
        <v>70</v>
      </c>
      <c r="AY705" s="231" t="s">
        <v>314</v>
      </c>
    </row>
    <row r="706" spans="2:51" s="12" customFormat="1" ht="13.5">
      <c r="B706" s="221"/>
      <c r="C706" s="222"/>
      <c r="D706" s="218" t="s">
        <v>325</v>
      </c>
      <c r="E706" s="223" t="s">
        <v>266</v>
      </c>
      <c r="F706" s="224" t="s">
        <v>267</v>
      </c>
      <c r="G706" s="222"/>
      <c r="H706" s="225">
        <v>95.7</v>
      </c>
      <c r="I706" s="226"/>
      <c r="J706" s="222"/>
      <c r="K706" s="222"/>
      <c r="L706" s="227"/>
      <c r="M706" s="228"/>
      <c r="N706" s="229"/>
      <c r="O706" s="229"/>
      <c r="P706" s="229"/>
      <c r="Q706" s="229"/>
      <c r="R706" s="229"/>
      <c r="S706" s="229"/>
      <c r="T706" s="230"/>
      <c r="AT706" s="231" t="s">
        <v>325</v>
      </c>
      <c r="AU706" s="231" t="s">
        <v>79</v>
      </c>
      <c r="AV706" s="12" t="s">
        <v>79</v>
      </c>
      <c r="AW706" s="12" t="s">
        <v>34</v>
      </c>
      <c r="AX706" s="12" t="s">
        <v>70</v>
      </c>
      <c r="AY706" s="231" t="s">
        <v>314</v>
      </c>
    </row>
    <row r="707" spans="2:51" s="12" customFormat="1" ht="13.5">
      <c r="B707" s="221"/>
      <c r="C707" s="222"/>
      <c r="D707" s="218" t="s">
        <v>325</v>
      </c>
      <c r="E707" s="223" t="s">
        <v>268</v>
      </c>
      <c r="F707" s="224" t="s">
        <v>269</v>
      </c>
      <c r="G707" s="222"/>
      <c r="H707" s="225">
        <v>14.41</v>
      </c>
      <c r="I707" s="226"/>
      <c r="J707" s="222"/>
      <c r="K707" s="222"/>
      <c r="L707" s="227"/>
      <c r="M707" s="228"/>
      <c r="N707" s="229"/>
      <c r="O707" s="229"/>
      <c r="P707" s="229"/>
      <c r="Q707" s="229"/>
      <c r="R707" s="229"/>
      <c r="S707" s="229"/>
      <c r="T707" s="230"/>
      <c r="AT707" s="231" t="s">
        <v>325</v>
      </c>
      <c r="AU707" s="231" t="s">
        <v>79</v>
      </c>
      <c r="AV707" s="12" t="s">
        <v>79</v>
      </c>
      <c r="AW707" s="12" t="s">
        <v>34</v>
      </c>
      <c r="AX707" s="12" t="s">
        <v>70</v>
      </c>
      <c r="AY707" s="231" t="s">
        <v>314</v>
      </c>
    </row>
    <row r="708" spans="2:51" s="12" customFormat="1" ht="13.5">
      <c r="B708" s="221"/>
      <c r="C708" s="222"/>
      <c r="D708" s="218" t="s">
        <v>325</v>
      </c>
      <c r="E708" s="223" t="s">
        <v>21</v>
      </c>
      <c r="F708" s="224" t="s">
        <v>1325</v>
      </c>
      <c r="G708" s="222"/>
      <c r="H708" s="225">
        <v>137.22</v>
      </c>
      <c r="I708" s="226"/>
      <c r="J708" s="222"/>
      <c r="K708" s="222"/>
      <c r="L708" s="227"/>
      <c r="M708" s="228"/>
      <c r="N708" s="229"/>
      <c r="O708" s="229"/>
      <c r="P708" s="229"/>
      <c r="Q708" s="229"/>
      <c r="R708" s="229"/>
      <c r="S708" s="229"/>
      <c r="T708" s="230"/>
      <c r="AT708" s="231" t="s">
        <v>325</v>
      </c>
      <c r="AU708" s="231" t="s">
        <v>79</v>
      </c>
      <c r="AV708" s="12" t="s">
        <v>79</v>
      </c>
      <c r="AW708" s="12" t="s">
        <v>34</v>
      </c>
      <c r="AX708" s="12" t="s">
        <v>77</v>
      </c>
      <c r="AY708" s="231" t="s">
        <v>314</v>
      </c>
    </row>
    <row r="709" spans="2:65" s="1" customFormat="1" ht="23.1" customHeight="1">
      <c r="B709" s="42"/>
      <c r="C709" s="243" t="s">
        <v>1326</v>
      </c>
      <c r="D709" s="243" t="s">
        <v>427</v>
      </c>
      <c r="E709" s="244" t="s">
        <v>1327</v>
      </c>
      <c r="F709" s="245" t="s">
        <v>1328</v>
      </c>
      <c r="G709" s="246" t="s">
        <v>1329</v>
      </c>
      <c r="H709" s="247">
        <v>171.394</v>
      </c>
      <c r="I709" s="248"/>
      <c r="J709" s="249">
        <f>ROUND(I709*H709,2)</f>
        <v>0</v>
      </c>
      <c r="K709" s="245" t="s">
        <v>21</v>
      </c>
      <c r="L709" s="250"/>
      <c r="M709" s="251" t="s">
        <v>21</v>
      </c>
      <c r="N709" s="252" t="s">
        <v>41</v>
      </c>
      <c r="O709" s="43"/>
      <c r="P709" s="215">
        <f>O709*H709</f>
        <v>0</v>
      </c>
      <c r="Q709" s="215">
        <v>0.018</v>
      </c>
      <c r="R709" s="215">
        <f>Q709*H709</f>
        <v>3.085092</v>
      </c>
      <c r="S709" s="215">
        <v>0</v>
      </c>
      <c r="T709" s="216">
        <f>S709*H709</f>
        <v>0</v>
      </c>
      <c r="AR709" s="25" t="s">
        <v>510</v>
      </c>
      <c r="AT709" s="25" t="s">
        <v>427</v>
      </c>
      <c r="AU709" s="25" t="s">
        <v>79</v>
      </c>
      <c r="AY709" s="25" t="s">
        <v>314</v>
      </c>
      <c r="BE709" s="217">
        <f>IF(N709="základní",J709,0)</f>
        <v>0</v>
      </c>
      <c r="BF709" s="217">
        <f>IF(N709="snížená",J709,0)</f>
        <v>0</v>
      </c>
      <c r="BG709" s="217">
        <f>IF(N709="zákl. přenesená",J709,0)</f>
        <v>0</v>
      </c>
      <c r="BH709" s="217">
        <f>IF(N709="sníž. přenesená",J709,0)</f>
        <v>0</v>
      </c>
      <c r="BI709" s="217">
        <f>IF(N709="nulová",J709,0)</f>
        <v>0</v>
      </c>
      <c r="BJ709" s="25" t="s">
        <v>77</v>
      </c>
      <c r="BK709" s="217">
        <f>ROUND(I709*H709,2)</f>
        <v>0</v>
      </c>
      <c r="BL709" s="25" t="s">
        <v>414</v>
      </c>
      <c r="BM709" s="25" t="s">
        <v>1330</v>
      </c>
    </row>
    <row r="710" spans="2:47" s="1" customFormat="1" ht="27">
      <c r="B710" s="42"/>
      <c r="C710" s="64"/>
      <c r="D710" s="218" t="s">
        <v>323</v>
      </c>
      <c r="E710" s="64"/>
      <c r="F710" s="219" t="s">
        <v>1328</v>
      </c>
      <c r="G710" s="64"/>
      <c r="H710" s="64"/>
      <c r="I710" s="175"/>
      <c r="J710" s="64"/>
      <c r="K710" s="64"/>
      <c r="L710" s="62"/>
      <c r="M710" s="220"/>
      <c r="N710" s="43"/>
      <c r="O710" s="43"/>
      <c r="P710" s="43"/>
      <c r="Q710" s="43"/>
      <c r="R710" s="43"/>
      <c r="S710" s="43"/>
      <c r="T710" s="79"/>
      <c r="AT710" s="25" t="s">
        <v>323</v>
      </c>
      <c r="AU710" s="25" t="s">
        <v>79</v>
      </c>
    </row>
    <row r="711" spans="2:51" s="12" customFormat="1" ht="13.5">
      <c r="B711" s="221"/>
      <c r="C711" s="222"/>
      <c r="D711" s="218" t="s">
        <v>325</v>
      </c>
      <c r="E711" s="223" t="s">
        <v>21</v>
      </c>
      <c r="F711" s="224" t="s">
        <v>1331</v>
      </c>
      <c r="G711" s="222"/>
      <c r="H711" s="225">
        <v>155.813</v>
      </c>
      <c r="I711" s="226"/>
      <c r="J711" s="222"/>
      <c r="K711" s="222"/>
      <c r="L711" s="227"/>
      <c r="M711" s="228"/>
      <c r="N711" s="229"/>
      <c r="O711" s="229"/>
      <c r="P711" s="229"/>
      <c r="Q711" s="229"/>
      <c r="R711" s="229"/>
      <c r="S711" s="229"/>
      <c r="T711" s="230"/>
      <c r="AT711" s="231" t="s">
        <v>325</v>
      </c>
      <c r="AU711" s="231" t="s">
        <v>79</v>
      </c>
      <c r="AV711" s="12" t="s">
        <v>79</v>
      </c>
      <c r="AW711" s="12" t="s">
        <v>34</v>
      </c>
      <c r="AX711" s="12" t="s">
        <v>77</v>
      </c>
      <c r="AY711" s="231" t="s">
        <v>314</v>
      </c>
    </row>
    <row r="712" spans="2:51" s="12" customFormat="1" ht="13.5">
      <c r="B712" s="221"/>
      <c r="C712" s="222"/>
      <c r="D712" s="218" t="s">
        <v>325</v>
      </c>
      <c r="E712" s="222"/>
      <c r="F712" s="224" t="s">
        <v>1332</v>
      </c>
      <c r="G712" s="222"/>
      <c r="H712" s="225">
        <v>171.394</v>
      </c>
      <c r="I712" s="226"/>
      <c r="J712" s="222"/>
      <c r="K712" s="222"/>
      <c r="L712" s="227"/>
      <c r="M712" s="228"/>
      <c r="N712" s="229"/>
      <c r="O712" s="229"/>
      <c r="P712" s="229"/>
      <c r="Q712" s="229"/>
      <c r="R712" s="229"/>
      <c r="S712" s="229"/>
      <c r="T712" s="230"/>
      <c r="AT712" s="231" t="s">
        <v>325</v>
      </c>
      <c r="AU712" s="231" t="s">
        <v>79</v>
      </c>
      <c r="AV712" s="12" t="s">
        <v>79</v>
      </c>
      <c r="AW712" s="12" t="s">
        <v>6</v>
      </c>
      <c r="AX712" s="12" t="s">
        <v>77</v>
      </c>
      <c r="AY712" s="231" t="s">
        <v>314</v>
      </c>
    </row>
    <row r="713" spans="2:65" s="1" customFormat="1" ht="14.45" customHeight="1">
      <c r="B713" s="42"/>
      <c r="C713" s="206" t="s">
        <v>1333</v>
      </c>
      <c r="D713" s="206" t="s">
        <v>316</v>
      </c>
      <c r="E713" s="207" t="s">
        <v>1334</v>
      </c>
      <c r="F713" s="208" t="s">
        <v>1335</v>
      </c>
      <c r="G713" s="209" t="s">
        <v>349</v>
      </c>
      <c r="H713" s="210">
        <v>137.22</v>
      </c>
      <c r="I713" s="211"/>
      <c r="J713" s="212">
        <f>ROUND(I713*H713,2)</f>
        <v>0</v>
      </c>
      <c r="K713" s="208" t="s">
        <v>320</v>
      </c>
      <c r="L713" s="62"/>
      <c r="M713" s="213" t="s">
        <v>21</v>
      </c>
      <c r="N713" s="214" t="s">
        <v>41</v>
      </c>
      <c r="O713" s="43"/>
      <c r="P713" s="215">
        <f>O713*H713</f>
        <v>0</v>
      </c>
      <c r="Q713" s="215">
        <v>0.0003</v>
      </c>
      <c r="R713" s="215">
        <f>Q713*H713</f>
        <v>0.041165999999999994</v>
      </c>
      <c r="S713" s="215">
        <v>0</v>
      </c>
      <c r="T713" s="216">
        <f>S713*H713</f>
        <v>0</v>
      </c>
      <c r="AR713" s="25" t="s">
        <v>414</v>
      </c>
      <c r="AT713" s="25" t="s">
        <v>316</v>
      </c>
      <c r="AU713" s="25" t="s">
        <v>79</v>
      </c>
      <c r="AY713" s="25" t="s">
        <v>314</v>
      </c>
      <c r="BE713" s="217">
        <f>IF(N713="základní",J713,0)</f>
        <v>0</v>
      </c>
      <c r="BF713" s="217">
        <f>IF(N713="snížená",J713,0)</f>
        <v>0</v>
      </c>
      <c r="BG713" s="217">
        <f>IF(N713="zákl. přenesená",J713,0)</f>
        <v>0</v>
      </c>
      <c r="BH713" s="217">
        <f>IF(N713="sníž. přenesená",J713,0)</f>
        <v>0</v>
      </c>
      <c r="BI713" s="217">
        <f>IF(N713="nulová",J713,0)</f>
        <v>0</v>
      </c>
      <c r="BJ713" s="25" t="s">
        <v>77</v>
      </c>
      <c r="BK713" s="217">
        <f>ROUND(I713*H713,2)</f>
        <v>0</v>
      </c>
      <c r="BL713" s="25" t="s">
        <v>414</v>
      </c>
      <c r="BM713" s="25" t="s">
        <v>1336</v>
      </c>
    </row>
    <row r="714" spans="2:47" s="1" customFormat="1" ht="13.5">
      <c r="B714" s="42"/>
      <c r="C714" s="64"/>
      <c r="D714" s="218" t="s">
        <v>323</v>
      </c>
      <c r="E714" s="64"/>
      <c r="F714" s="219" t="s">
        <v>1337</v>
      </c>
      <c r="G714" s="64"/>
      <c r="H714" s="64"/>
      <c r="I714" s="175"/>
      <c r="J714" s="64"/>
      <c r="K714" s="64"/>
      <c r="L714" s="62"/>
      <c r="M714" s="220"/>
      <c r="N714" s="43"/>
      <c r="O714" s="43"/>
      <c r="P714" s="43"/>
      <c r="Q714" s="43"/>
      <c r="R714" s="43"/>
      <c r="S714" s="43"/>
      <c r="T714" s="79"/>
      <c r="AT714" s="25" t="s">
        <v>323</v>
      </c>
      <c r="AU714" s="25" t="s">
        <v>79</v>
      </c>
    </row>
    <row r="715" spans="2:51" s="12" customFormat="1" ht="13.5">
      <c r="B715" s="221"/>
      <c r="C715" s="222"/>
      <c r="D715" s="218" t="s">
        <v>325</v>
      </c>
      <c r="E715" s="223" t="s">
        <v>21</v>
      </c>
      <c r="F715" s="224" t="s">
        <v>1325</v>
      </c>
      <c r="G715" s="222"/>
      <c r="H715" s="225">
        <v>137.22</v>
      </c>
      <c r="I715" s="226"/>
      <c r="J715" s="222"/>
      <c r="K715" s="222"/>
      <c r="L715" s="227"/>
      <c r="M715" s="228"/>
      <c r="N715" s="229"/>
      <c r="O715" s="229"/>
      <c r="P715" s="229"/>
      <c r="Q715" s="229"/>
      <c r="R715" s="229"/>
      <c r="S715" s="229"/>
      <c r="T715" s="230"/>
      <c r="AT715" s="231" t="s">
        <v>325</v>
      </c>
      <c r="AU715" s="231" t="s">
        <v>79</v>
      </c>
      <c r="AV715" s="12" t="s">
        <v>79</v>
      </c>
      <c r="AW715" s="12" t="s">
        <v>34</v>
      </c>
      <c r="AX715" s="12" t="s">
        <v>77</v>
      </c>
      <c r="AY715" s="231" t="s">
        <v>314</v>
      </c>
    </row>
    <row r="716" spans="2:65" s="1" customFormat="1" ht="23.1" customHeight="1">
      <c r="B716" s="42"/>
      <c r="C716" s="206" t="s">
        <v>1338</v>
      </c>
      <c r="D716" s="206" t="s">
        <v>316</v>
      </c>
      <c r="E716" s="207" t="s">
        <v>1339</v>
      </c>
      <c r="F716" s="208" t="s">
        <v>1340</v>
      </c>
      <c r="G716" s="209" t="s">
        <v>349</v>
      </c>
      <c r="H716" s="210">
        <v>137.22</v>
      </c>
      <c r="I716" s="211"/>
      <c r="J716" s="212">
        <f>ROUND(I716*H716,2)</f>
        <v>0</v>
      </c>
      <c r="K716" s="208" t="s">
        <v>320</v>
      </c>
      <c r="L716" s="62"/>
      <c r="M716" s="213" t="s">
        <v>21</v>
      </c>
      <c r="N716" s="214" t="s">
        <v>41</v>
      </c>
      <c r="O716" s="43"/>
      <c r="P716" s="215">
        <f>O716*H716</f>
        <v>0</v>
      </c>
      <c r="Q716" s="215">
        <v>0.00715</v>
      </c>
      <c r="R716" s="215">
        <f>Q716*H716</f>
        <v>0.981123</v>
      </c>
      <c r="S716" s="215">
        <v>0</v>
      </c>
      <c r="T716" s="216">
        <f>S716*H716</f>
        <v>0</v>
      </c>
      <c r="AR716" s="25" t="s">
        <v>414</v>
      </c>
      <c r="AT716" s="25" t="s">
        <v>316</v>
      </c>
      <c r="AU716" s="25" t="s">
        <v>79</v>
      </c>
      <c r="AY716" s="25" t="s">
        <v>314</v>
      </c>
      <c r="BE716" s="217">
        <f>IF(N716="základní",J716,0)</f>
        <v>0</v>
      </c>
      <c r="BF716" s="217">
        <f>IF(N716="snížená",J716,0)</f>
        <v>0</v>
      </c>
      <c r="BG716" s="217">
        <f>IF(N716="zákl. přenesená",J716,0)</f>
        <v>0</v>
      </c>
      <c r="BH716" s="217">
        <f>IF(N716="sníž. přenesená",J716,0)</f>
        <v>0</v>
      </c>
      <c r="BI716" s="217">
        <f>IF(N716="nulová",J716,0)</f>
        <v>0</v>
      </c>
      <c r="BJ716" s="25" t="s">
        <v>77</v>
      </c>
      <c r="BK716" s="217">
        <f>ROUND(I716*H716,2)</f>
        <v>0</v>
      </c>
      <c r="BL716" s="25" t="s">
        <v>414</v>
      </c>
      <c r="BM716" s="25" t="s">
        <v>1341</v>
      </c>
    </row>
    <row r="717" spans="2:47" s="1" customFormat="1" ht="27">
      <c r="B717" s="42"/>
      <c r="C717" s="64"/>
      <c r="D717" s="218" t="s">
        <v>323</v>
      </c>
      <c r="E717" s="64"/>
      <c r="F717" s="219" t="s">
        <v>1342</v>
      </c>
      <c r="G717" s="64"/>
      <c r="H717" s="64"/>
      <c r="I717" s="175"/>
      <c r="J717" s="64"/>
      <c r="K717" s="64"/>
      <c r="L717" s="62"/>
      <c r="M717" s="220"/>
      <c r="N717" s="43"/>
      <c r="O717" s="43"/>
      <c r="P717" s="43"/>
      <c r="Q717" s="43"/>
      <c r="R717" s="43"/>
      <c r="S717" s="43"/>
      <c r="T717" s="79"/>
      <c r="AT717" s="25" t="s">
        <v>323</v>
      </c>
      <c r="AU717" s="25" t="s">
        <v>79</v>
      </c>
    </row>
    <row r="718" spans="2:51" s="12" customFormat="1" ht="13.5">
      <c r="B718" s="221"/>
      <c r="C718" s="222"/>
      <c r="D718" s="218" t="s">
        <v>325</v>
      </c>
      <c r="E718" s="223" t="s">
        <v>21</v>
      </c>
      <c r="F718" s="224" t="s">
        <v>1325</v>
      </c>
      <c r="G718" s="222"/>
      <c r="H718" s="225">
        <v>137.22</v>
      </c>
      <c r="I718" s="226"/>
      <c r="J718" s="222"/>
      <c r="K718" s="222"/>
      <c r="L718" s="227"/>
      <c r="M718" s="228"/>
      <c r="N718" s="229"/>
      <c r="O718" s="229"/>
      <c r="P718" s="229"/>
      <c r="Q718" s="229"/>
      <c r="R718" s="229"/>
      <c r="S718" s="229"/>
      <c r="T718" s="230"/>
      <c r="AT718" s="231" t="s">
        <v>325</v>
      </c>
      <c r="AU718" s="231" t="s">
        <v>79</v>
      </c>
      <c r="AV718" s="12" t="s">
        <v>79</v>
      </c>
      <c r="AW718" s="12" t="s">
        <v>34</v>
      </c>
      <c r="AX718" s="12" t="s">
        <v>77</v>
      </c>
      <c r="AY718" s="231" t="s">
        <v>314</v>
      </c>
    </row>
    <row r="719" spans="2:65" s="1" customFormat="1" ht="23.1" customHeight="1">
      <c r="B719" s="42"/>
      <c r="C719" s="206" t="s">
        <v>1343</v>
      </c>
      <c r="D719" s="206" t="s">
        <v>316</v>
      </c>
      <c r="E719" s="207" t="s">
        <v>1344</v>
      </c>
      <c r="F719" s="208" t="s">
        <v>1345</v>
      </c>
      <c r="G719" s="209" t="s">
        <v>394</v>
      </c>
      <c r="H719" s="210">
        <v>4.669</v>
      </c>
      <c r="I719" s="211"/>
      <c r="J719" s="212">
        <f>ROUND(I719*H719,2)</f>
        <v>0</v>
      </c>
      <c r="K719" s="208" t="s">
        <v>320</v>
      </c>
      <c r="L719" s="62"/>
      <c r="M719" s="213" t="s">
        <v>21</v>
      </c>
      <c r="N719" s="214" t="s">
        <v>41</v>
      </c>
      <c r="O719" s="43"/>
      <c r="P719" s="215">
        <f>O719*H719</f>
        <v>0</v>
      </c>
      <c r="Q719" s="215">
        <v>0</v>
      </c>
      <c r="R719" s="215">
        <f>Q719*H719</f>
        <v>0</v>
      </c>
      <c r="S719" s="215">
        <v>0</v>
      </c>
      <c r="T719" s="216">
        <f>S719*H719</f>
        <v>0</v>
      </c>
      <c r="AR719" s="25" t="s">
        <v>414</v>
      </c>
      <c r="AT719" s="25" t="s">
        <v>316</v>
      </c>
      <c r="AU719" s="25" t="s">
        <v>79</v>
      </c>
      <c r="AY719" s="25" t="s">
        <v>314</v>
      </c>
      <c r="BE719" s="217">
        <f>IF(N719="základní",J719,0)</f>
        <v>0</v>
      </c>
      <c r="BF719" s="217">
        <f>IF(N719="snížená",J719,0)</f>
        <v>0</v>
      </c>
      <c r="BG719" s="217">
        <f>IF(N719="zákl. přenesená",J719,0)</f>
        <v>0</v>
      </c>
      <c r="BH719" s="217">
        <f>IF(N719="sníž. přenesená",J719,0)</f>
        <v>0</v>
      </c>
      <c r="BI719" s="217">
        <f>IF(N719="nulová",J719,0)</f>
        <v>0</v>
      </c>
      <c r="BJ719" s="25" t="s">
        <v>77</v>
      </c>
      <c r="BK719" s="217">
        <f>ROUND(I719*H719,2)</f>
        <v>0</v>
      </c>
      <c r="BL719" s="25" t="s">
        <v>414</v>
      </c>
      <c r="BM719" s="25" t="s">
        <v>1346</v>
      </c>
    </row>
    <row r="720" spans="2:47" s="1" customFormat="1" ht="40.5">
      <c r="B720" s="42"/>
      <c r="C720" s="64"/>
      <c r="D720" s="218" t="s">
        <v>323</v>
      </c>
      <c r="E720" s="64"/>
      <c r="F720" s="219" t="s">
        <v>1347</v>
      </c>
      <c r="G720" s="64"/>
      <c r="H720" s="64"/>
      <c r="I720" s="175"/>
      <c r="J720" s="64"/>
      <c r="K720" s="64"/>
      <c r="L720" s="62"/>
      <c r="M720" s="220"/>
      <c r="N720" s="43"/>
      <c r="O720" s="43"/>
      <c r="P720" s="43"/>
      <c r="Q720" s="43"/>
      <c r="R720" s="43"/>
      <c r="S720" s="43"/>
      <c r="T720" s="79"/>
      <c r="AT720" s="25" t="s">
        <v>323</v>
      </c>
      <c r="AU720" s="25" t="s">
        <v>79</v>
      </c>
    </row>
    <row r="721" spans="2:63" s="11" customFormat="1" ht="29.85" customHeight="1">
      <c r="B721" s="190"/>
      <c r="C721" s="191"/>
      <c r="D721" s="192" t="s">
        <v>69</v>
      </c>
      <c r="E721" s="204" t="s">
        <v>1348</v>
      </c>
      <c r="F721" s="204" t="s">
        <v>1349</v>
      </c>
      <c r="G721" s="191"/>
      <c r="H721" s="191"/>
      <c r="I721" s="194"/>
      <c r="J721" s="205">
        <f>BK721</f>
        <v>0</v>
      </c>
      <c r="K721" s="191"/>
      <c r="L721" s="196"/>
      <c r="M721" s="197"/>
      <c r="N721" s="198"/>
      <c r="O721" s="198"/>
      <c r="P721" s="199">
        <f>SUM(P722:P727)</f>
        <v>0</v>
      </c>
      <c r="Q721" s="198"/>
      <c r="R721" s="199">
        <f>SUM(R722:R727)</f>
        <v>9.522345459999999</v>
      </c>
      <c r="S721" s="198"/>
      <c r="T721" s="200">
        <f>SUM(T722:T727)</f>
        <v>0</v>
      </c>
      <c r="AR721" s="201" t="s">
        <v>79</v>
      </c>
      <c r="AT721" s="202" t="s">
        <v>69</v>
      </c>
      <c r="AU721" s="202" t="s">
        <v>77</v>
      </c>
      <c r="AY721" s="201" t="s">
        <v>314</v>
      </c>
      <c r="BK721" s="203">
        <f>SUM(BK722:BK727)</f>
        <v>0</v>
      </c>
    </row>
    <row r="722" spans="2:65" s="1" customFormat="1" ht="34.5" customHeight="1">
      <c r="B722" s="42"/>
      <c r="C722" s="206" t="s">
        <v>1350</v>
      </c>
      <c r="D722" s="206" t="s">
        <v>316</v>
      </c>
      <c r="E722" s="207" t="s">
        <v>1351</v>
      </c>
      <c r="F722" s="208" t="s">
        <v>1352</v>
      </c>
      <c r="G722" s="209" t="s">
        <v>349</v>
      </c>
      <c r="H722" s="210">
        <v>316.042</v>
      </c>
      <c r="I722" s="211"/>
      <c r="J722" s="212">
        <f>ROUND(I722*H722,2)</f>
        <v>0</v>
      </c>
      <c r="K722" s="208" t="s">
        <v>21</v>
      </c>
      <c r="L722" s="62"/>
      <c r="M722" s="213" t="s">
        <v>21</v>
      </c>
      <c r="N722" s="214" t="s">
        <v>41</v>
      </c>
      <c r="O722" s="43"/>
      <c r="P722" s="215">
        <f>O722*H722</f>
        <v>0</v>
      </c>
      <c r="Q722" s="215">
        <v>0.03013</v>
      </c>
      <c r="R722" s="215">
        <f>Q722*H722</f>
        <v>9.522345459999999</v>
      </c>
      <c r="S722" s="215">
        <v>0</v>
      </c>
      <c r="T722" s="216">
        <f>S722*H722</f>
        <v>0</v>
      </c>
      <c r="AR722" s="25" t="s">
        <v>414</v>
      </c>
      <c r="AT722" s="25" t="s">
        <v>316</v>
      </c>
      <c r="AU722" s="25" t="s">
        <v>79</v>
      </c>
      <c r="AY722" s="25" t="s">
        <v>314</v>
      </c>
      <c r="BE722" s="217">
        <f>IF(N722="základní",J722,0)</f>
        <v>0</v>
      </c>
      <c r="BF722" s="217">
        <f>IF(N722="snížená",J722,0)</f>
        <v>0</v>
      </c>
      <c r="BG722" s="217">
        <f>IF(N722="zákl. přenesená",J722,0)</f>
        <v>0</v>
      </c>
      <c r="BH722" s="217">
        <f>IF(N722="sníž. přenesená",J722,0)</f>
        <v>0</v>
      </c>
      <c r="BI722" s="217">
        <f>IF(N722="nulová",J722,0)</f>
        <v>0</v>
      </c>
      <c r="BJ722" s="25" t="s">
        <v>77</v>
      </c>
      <c r="BK722" s="217">
        <f>ROUND(I722*H722,2)</f>
        <v>0</v>
      </c>
      <c r="BL722" s="25" t="s">
        <v>414</v>
      </c>
      <c r="BM722" s="25" t="s">
        <v>1353</v>
      </c>
    </row>
    <row r="723" spans="2:47" s="1" customFormat="1" ht="27">
      <c r="B723" s="42"/>
      <c r="C723" s="64"/>
      <c r="D723" s="218" t="s">
        <v>323</v>
      </c>
      <c r="E723" s="64"/>
      <c r="F723" s="219" t="s">
        <v>1354</v>
      </c>
      <c r="G723" s="64"/>
      <c r="H723" s="64"/>
      <c r="I723" s="175"/>
      <c r="J723" s="64"/>
      <c r="K723" s="64"/>
      <c r="L723" s="62"/>
      <c r="M723" s="220"/>
      <c r="N723" s="43"/>
      <c r="O723" s="43"/>
      <c r="P723" s="43"/>
      <c r="Q723" s="43"/>
      <c r="R723" s="43"/>
      <c r="S723" s="43"/>
      <c r="T723" s="79"/>
      <c r="AT723" s="25" t="s">
        <v>323</v>
      </c>
      <c r="AU723" s="25" t="s">
        <v>79</v>
      </c>
    </row>
    <row r="724" spans="2:47" s="1" customFormat="1" ht="40.5">
      <c r="B724" s="42"/>
      <c r="C724" s="64"/>
      <c r="D724" s="218" t="s">
        <v>830</v>
      </c>
      <c r="E724" s="64"/>
      <c r="F724" s="274" t="s">
        <v>1355</v>
      </c>
      <c r="G724" s="64"/>
      <c r="H724" s="64"/>
      <c r="I724" s="175"/>
      <c r="J724" s="64"/>
      <c r="K724" s="64"/>
      <c r="L724" s="62"/>
      <c r="M724" s="220"/>
      <c r="N724" s="43"/>
      <c r="O724" s="43"/>
      <c r="P724" s="43"/>
      <c r="Q724" s="43"/>
      <c r="R724" s="43"/>
      <c r="S724" s="43"/>
      <c r="T724" s="79"/>
      <c r="AT724" s="25" t="s">
        <v>830</v>
      </c>
      <c r="AU724" s="25" t="s">
        <v>79</v>
      </c>
    </row>
    <row r="725" spans="2:51" s="12" customFormat="1" ht="13.5">
      <c r="B725" s="221"/>
      <c r="C725" s="222"/>
      <c r="D725" s="218" t="s">
        <v>325</v>
      </c>
      <c r="E725" s="223" t="s">
        <v>21</v>
      </c>
      <c r="F725" s="224" t="s">
        <v>1356</v>
      </c>
      <c r="G725" s="222"/>
      <c r="H725" s="225">
        <v>316.042</v>
      </c>
      <c r="I725" s="226"/>
      <c r="J725" s="222"/>
      <c r="K725" s="222"/>
      <c r="L725" s="227"/>
      <c r="M725" s="228"/>
      <c r="N725" s="229"/>
      <c r="O725" s="229"/>
      <c r="P725" s="229"/>
      <c r="Q725" s="229"/>
      <c r="R725" s="229"/>
      <c r="S725" s="229"/>
      <c r="T725" s="230"/>
      <c r="AT725" s="231" t="s">
        <v>325</v>
      </c>
      <c r="AU725" s="231" t="s">
        <v>79</v>
      </c>
      <c r="AV725" s="12" t="s">
        <v>79</v>
      </c>
      <c r="AW725" s="12" t="s">
        <v>34</v>
      </c>
      <c r="AX725" s="12" t="s">
        <v>77</v>
      </c>
      <c r="AY725" s="231" t="s">
        <v>314</v>
      </c>
    </row>
    <row r="726" spans="2:65" s="1" customFormat="1" ht="23.1" customHeight="1">
      <c r="B726" s="42"/>
      <c r="C726" s="206" t="s">
        <v>1357</v>
      </c>
      <c r="D726" s="206" t="s">
        <v>316</v>
      </c>
      <c r="E726" s="207" t="s">
        <v>1358</v>
      </c>
      <c r="F726" s="208" t="s">
        <v>1359</v>
      </c>
      <c r="G726" s="209" t="s">
        <v>394</v>
      </c>
      <c r="H726" s="210">
        <v>9.522</v>
      </c>
      <c r="I726" s="211"/>
      <c r="J726" s="212">
        <f>ROUND(I726*H726,2)</f>
        <v>0</v>
      </c>
      <c r="K726" s="208" t="s">
        <v>320</v>
      </c>
      <c r="L726" s="62"/>
      <c r="M726" s="213" t="s">
        <v>21</v>
      </c>
      <c r="N726" s="214" t="s">
        <v>41</v>
      </c>
      <c r="O726" s="43"/>
      <c r="P726" s="215">
        <f>O726*H726</f>
        <v>0</v>
      </c>
      <c r="Q726" s="215">
        <v>0</v>
      </c>
      <c r="R726" s="215">
        <f>Q726*H726</f>
        <v>0</v>
      </c>
      <c r="S726" s="215">
        <v>0</v>
      </c>
      <c r="T726" s="216">
        <f>S726*H726</f>
        <v>0</v>
      </c>
      <c r="AR726" s="25" t="s">
        <v>414</v>
      </c>
      <c r="AT726" s="25" t="s">
        <v>316</v>
      </c>
      <c r="AU726" s="25" t="s">
        <v>79</v>
      </c>
      <c r="AY726" s="25" t="s">
        <v>314</v>
      </c>
      <c r="BE726" s="217">
        <f>IF(N726="základní",J726,0)</f>
        <v>0</v>
      </c>
      <c r="BF726" s="217">
        <f>IF(N726="snížená",J726,0)</f>
        <v>0</v>
      </c>
      <c r="BG726" s="217">
        <f>IF(N726="zákl. přenesená",J726,0)</f>
        <v>0</v>
      </c>
      <c r="BH726" s="217">
        <f>IF(N726="sníž. přenesená",J726,0)</f>
        <v>0</v>
      </c>
      <c r="BI726" s="217">
        <f>IF(N726="nulová",J726,0)</f>
        <v>0</v>
      </c>
      <c r="BJ726" s="25" t="s">
        <v>77</v>
      </c>
      <c r="BK726" s="217">
        <f>ROUND(I726*H726,2)</f>
        <v>0</v>
      </c>
      <c r="BL726" s="25" t="s">
        <v>414</v>
      </c>
      <c r="BM726" s="25" t="s">
        <v>1360</v>
      </c>
    </row>
    <row r="727" spans="2:47" s="1" customFormat="1" ht="40.5">
      <c r="B727" s="42"/>
      <c r="C727" s="64"/>
      <c r="D727" s="218" t="s">
        <v>323</v>
      </c>
      <c r="E727" s="64"/>
      <c r="F727" s="219" t="s">
        <v>1361</v>
      </c>
      <c r="G727" s="64"/>
      <c r="H727" s="64"/>
      <c r="I727" s="175"/>
      <c r="J727" s="64"/>
      <c r="K727" s="64"/>
      <c r="L727" s="62"/>
      <c r="M727" s="220"/>
      <c r="N727" s="43"/>
      <c r="O727" s="43"/>
      <c r="P727" s="43"/>
      <c r="Q727" s="43"/>
      <c r="R727" s="43"/>
      <c r="S727" s="43"/>
      <c r="T727" s="79"/>
      <c r="AT727" s="25" t="s">
        <v>323</v>
      </c>
      <c r="AU727" s="25" t="s">
        <v>79</v>
      </c>
    </row>
    <row r="728" spans="2:63" s="11" customFormat="1" ht="29.85" customHeight="1">
      <c r="B728" s="190"/>
      <c r="C728" s="191"/>
      <c r="D728" s="192" t="s">
        <v>69</v>
      </c>
      <c r="E728" s="204" t="s">
        <v>1362</v>
      </c>
      <c r="F728" s="204" t="s">
        <v>1363</v>
      </c>
      <c r="G728" s="191"/>
      <c r="H728" s="191"/>
      <c r="I728" s="194"/>
      <c r="J728" s="205">
        <f>BK728</f>
        <v>0</v>
      </c>
      <c r="K728" s="191"/>
      <c r="L728" s="196"/>
      <c r="M728" s="197"/>
      <c r="N728" s="198"/>
      <c r="O728" s="198"/>
      <c r="P728" s="199">
        <f>SUM(P729:P764)</f>
        <v>0</v>
      </c>
      <c r="Q728" s="198"/>
      <c r="R728" s="199">
        <f>SUM(R729:R764)</f>
        <v>5.2927938</v>
      </c>
      <c r="S728" s="198"/>
      <c r="T728" s="200">
        <f>SUM(T729:T764)</f>
        <v>0</v>
      </c>
      <c r="AR728" s="201" t="s">
        <v>79</v>
      </c>
      <c r="AT728" s="202" t="s">
        <v>69</v>
      </c>
      <c r="AU728" s="202" t="s">
        <v>77</v>
      </c>
      <c r="AY728" s="201" t="s">
        <v>314</v>
      </c>
      <c r="BK728" s="203">
        <f>SUM(BK729:BK764)</f>
        <v>0</v>
      </c>
    </row>
    <row r="729" spans="2:65" s="1" customFormat="1" ht="23.1" customHeight="1">
      <c r="B729" s="42"/>
      <c r="C729" s="206" t="s">
        <v>1364</v>
      </c>
      <c r="D729" s="206" t="s">
        <v>316</v>
      </c>
      <c r="E729" s="207" t="s">
        <v>1365</v>
      </c>
      <c r="F729" s="208" t="s">
        <v>1366</v>
      </c>
      <c r="G729" s="209" t="s">
        <v>349</v>
      </c>
      <c r="H729" s="210">
        <v>319.874</v>
      </c>
      <c r="I729" s="211"/>
      <c r="J729" s="212">
        <f>ROUND(I729*H729,2)</f>
        <v>0</v>
      </c>
      <c r="K729" s="208" t="s">
        <v>320</v>
      </c>
      <c r="L729" s="62"/>
      <c r="M729" s="213" t="s">
        <v>21</v>
      </c>
      <c r="N729" s="214" t="s">
        <v>41</v>
      </c>
      <c r="O729" s="43"/>
      <c r="P729" s="215">
        <f>O729*H729</f>
        <v>0</v>
      </c>
      <c r="Q729" s="215">
        <v>0.003</v>
      </c>
      <c r="R729" s="215">
        <f>Q729*H729</f>
        <v>0.9596220000000001</v>
      </c>
      <c r="S729" s="215">
        <v>0</v>
      </c>
      <c r="T729" s="216">
        <f>S729*H729</f>
        <v>0</v>
      </c>
      <c r="AR729" s="25" t="s">
        <v>414</v>
      </c>
      <c r="AT729" s="25" t="s">
        <v>316</v>
      </c>
      <c r="AU729" s="25" t="s">
        <v>79</v>
      </c>
      <c r="AY729" s="25" t="s">
        <v>314</v>
      </c>
      <c r="BE729" s="217">
        <f>IF(N729="základní",J729,0)</f>
        <v>0</v>
      </c>
      <c r="BF729" s="217">
        <f>IF(N729="snížená",J729,0)</f>
        <v>0</v>
      </c>
      <c r="BG729" s="217">
        <f>IF(N729="zákl. přenesená",J729,0)</f>
        <v>0</v>
      </c>
      <c r="BH729" s="217">
        <f>IF(N729="sníž. přenesená",J729,0)</f>
        <v>0</v>
      </c>
      <c r="BI729" s="217">
        <f>IF(N729="nulová",J729,0)</f>
        <v>0</v>
      </c>
      <c r="BJ729" s="25" t="s">
        <v>77</v>
      </c>
      <c r="BK729" s="217">
        <f>ROUND(I729*H729,2)</f>
        <v>0</v>
      </c>
      <c r="BL729" s="25" t="s">
        <v>414</v>
      </c>
      <c r="BM729" s="25" t="s">
        <v>1367</v>
      </c>
    </row>
    <row r="730" spans="2:47" s="1" customFormat="1" ht="27">
      <c r="B730" s="42"/>
      <c r="C730" s="64"/>
      <c r="D730" s="218" t="s">
        <v>323</v>
      </c>
      <c r="E730" s="64"/>
      <c r="F730" s="219" t="s">
        <v>1368</v>
      </c>
      <c r="G730" s="64"/>
      <c r="H730" s="64"/>
      <c r="I730" s="175"/>
      <c r="J730" s="64"/>
      <c r="K730" s="64"/>
      <c r="L730" s="62"/>
      <c r="M730" s="220"/>
      <c r="N730" s="43"/>
      <c r="O730" s="43"/>
      <c r="P730" s="43"/>
      <c r="Q730" s="43"/>
      <c r="R730" s="43"/>
      <c r="S730" s="43"/>
      <c r="T730" s="79"/>
      <c r="AT730" s="25" t="s">
        <v>323</v>
      </c>
      <c r="AU730" s="25" t="s">
        <v>79</v>
      </c>
    </row>
    <row r="731" spans="2:51" s="12" customFormat="1" ht="27">
      <c r="B731" s="221"/>
      <c r="C731" s="222"/>
      <c r="D731" s="218" t="s">
        <v>325</v>
      </c>
      <c r="E731" s="223" t="s">
        <v>21</v>
      </c>
      <c r="F731" s="224" t="s">
        <v>1369</v>
      </c>
      <c r="G731" s="222"/>
      <c r="H731" s="225">
        <v>19.853</v>
      </c>
      <c r="I731" s="226"/>
      <c r="J731" s="222"/>
      <c r="K731" s="222"/>
      <c r="L731" s="227"/>
      <c r="M731" s="228"/>
      <c r="N731" s="229"/>
      <c r="O731" s="229"/>
      <c r="P731" s="229"/>
      <c r="Q731" s="229"/>
      <c r="R731" s="229"/>
      <c r="S731" s="229"/>
      <c r="T731" s="230"/>
      <c r="AT731" s="231" t="s">
        <v>325</v>
      </c>
      <c r="AU731" s="231" t="s">
        <v>79</v>
      </c>
      <c r="AV731" s="12" t="s">
        <v>79</v>
      </c>
      <c r="AW731" s="12" t="s">
        <v>34</v>
      </c>
      <c r="AX731" s="12" t="s">
        <v>70</v>
      </c>
      <c r="AY731" s="231" t="s">
        <v>314</v>
      </c>
    </row>
    <row r="732" spans="2:51" s="12" customFormat="1" ht="13.5">
      <c r="B732" s="221"/>
      <c r="C732" s="222"/>
      <c r="D732" s="218" t="s">
        <v>325</v>
      </c>
      <c r="E732" s="223" t="s">
        <v>21</v>
      </c>
      <c r="F732" s="224" t="s">
        <v>1370</v>
      </c>
      <c r="G732" s="222"/>
      <c r="H732" s="225">
        <v>23.287</v>
      </c>
      <c r="I732" s="226"/>
      <c r="J732" s="222"/>
      <c r="K732" s="222"/>
      <c r="L732" s="227"/>
      <c r="M732" s="228"/>
      <c r="N732" s="229"/>
      <c r="O732" s="229"/>
      <c r="P732" s="229"/>
      <c r="Q732" s="229"/>
      <c r="R732" s="229"/>
      <c r="S732" s="229"/>
      <c r="T732" s="230"/>
      <c r="AT732" s="231" t="s">
        <v>325</v>
      </c>
      <c r="AU732" s="231" t="s">
        <v>79</v>
      </c>
      <c r="AV732" s="12" t="s">
        <v>79</v>
      </c>
      <c r="AW732" s="12" t="s">
        <v>34</v>
      </c>
      <c r="AX732" s="12" t="s">
        <v>70</v>
      </c>
      <c r="AY732" s="231" t="s">
        <v>314</v>
      </c>
    </row>
    <row r="733" spans="2:51" s="12" customFormat="1" ht="13.5">
      <c r="B733" s="221"/>
      <c r="C733" s="222"/>
      <c r="D733" s="218" t="s">
        <v>325</v>
      </c>
      <c r="E733" s="223" t="s">
        <v>21</v>
      </c>
      <c r="F733" s="224" t="s">
        <v>1371</v>
      </c>
      <c r="G733" s="222"/>
      <c r="H733" s="225">
        <v>10.08</v>
      </c>
      <c r="I733" s="226"/>
      <c r="J733" s="222"/>
      <c r="K733" s="222"/>
      <c r="L733" s="227"/>
      <c r="M733" s="228"/>
      <c r="N733" s="229"/>
      <c r="O733" s="229"/>
      <c r="P733" s="229"/>
      <c r="Q733" s="229"/>
      <c r="R733" s="229"/>
      <c r="S733" s="229"/>
      <c r="T733" s="230"/>
      <c r="AT733" s="231" t="s">
        <v>325</v>
      </c>
      <c r="AU733" s="231" t="s">
        <v>79</v>
      </c>
      <c r="AV733" s="12" t="s">
        <v>79</v>
      </c>
      <c r="AW733" s="12" t="s">
        <v>34</v>
      </c>
      <c r="AX733" s="12" t="s">
        <v>70</v>
      </c>
      <c r="AY733" s="231" t="s">
        <v>314</v>
      </c>
    </row>
    <row r="734" spans="2:51" s="12" customFormat="1" ht="13.5">
      <c r="B734" s="221"/>
      <c r="C734" s="222"/>
      <c r="D734" s="218" t="s">
        <v>325</v>
      </c>
      <c r="E734" s="223" t="s">
        <v>21</v>
      </c>
      <c r="F734" s="224" t="s">
        <v>1372</v>
      </c>
      <c r="G734" s="222"/>
      <c r="H734" s="225">
        <v>12.722</v>
      </c>
      <c r="I734" s="226"/>
      <c r="J734" s="222"/>
      <c r="K734" s="222"/>
      <c r="L734" s="227"/>
      <c r="M734" s="228"/>
      <c r="N734" s="229"/>
      <c r="O734" s="229"/>
      <c r="P734" s="229"/>
      <c r="Q734" s="229"/>
      <c r="R734" s="229"/>
      <c r="S734" s="229"/>
      <c r="T734" s="230"/>
      <c r="AT734" s="231" t="s">
        <v>325</v>
      </c>
      <c r="AU734" s="231" t="s">
        <v>79</v>
      </c>
      <c r="AV734" s="12" t="s">
        <v>79</v>
      </c>
      <c r="AW734" s="12" t="s">
        <v>34</v>
      </c>
      <c r="AX734" s="12" t="s">
        <v>70</v>
      </c>
      <c r="AY734" s="231" t="s">
        <v>314</v>
      </c>
    </row>
    <row r="735" spans="2:51" s="12" customFormat="1" ht="13.5">
      <c r="B735" s="221"/>
      <c r="C735" s="222"/>
      <c r="D735" s="218" t="s">
        <v>325</v>
      </c>
      <c r="E735" s="223" t="s">
        <v>21</v>
      </c>
      <c r="F735" s="224" t="s">
        <v>1373</v>
      </c>
      <c r="G735" s="222"/>
      <c r="H735" s="225">
        <v>10.114</v>
      </c>
      <c r="I735" s="226"/>
      <c r="J735" s="222"/>
      <c r="K735" s="222"/>
      <c r="L735" s="227"/>
      <c r="M735" s="228"/>
      <c r="N735" s="229"/>
      <c r="O735" s="229"/>
      <c r="P735" s="229"/>
      <c r="Q735" s="229"/>
      <c r="R735" s="229"/>
      <c r="S735" s="229"/>
      <c r="T735" s="230"/>
      <c r="AT735" s="231" t="s">
        <v>325</v>
      </c>
      <c r="AU735" s="231" t="s">
        <v>79</v>
      </c>
      <c r="AV735" s="12" t="s">
        <v>79</v>
      </c>
      <c r="AW735" s="12" t="s">
        <v>34</v>
      </c>
      <c r="AX735" s="12" t="s">
        <v>70</v>
      </c>
      <c r="AY735" s="231" t="s">
        <v>314</v>
      </c>
    </row>
    <row r="736" spans="2:51" s="12" customFormat="1" ht="13.5">
      <c r="B736" s="221"/>
      <c r="C736" s="222"/>
      <c r="D736" s="218" t="s">
        <v>325</v>
      </c>
      <c r="E736" s="223" t="s">
        <v>21</v>
      </c>
      <c r="F736" s="224" t="s">
        <v>1374</v>
      </c>
      <c r="G736" s="222"/>
      <c r="H736" s="225">
        <v>9.034</v>
      </c>
      <c r="I736" s="226"/>
      <c r="J736" s="222"/>
      <c r="K736" s="222"/>
      <c r="L736" s="227"/>
      <c r="M736" s="228"/>
      <c r="N736" s="229"/>
      <c r="O736" s="229"/>
      <c r="P736" s="229"/>
      <c r="Q736" s="229"/>
      <c r="R736" s="229"/>
      <c r="S736" s="229"/>
      <c r="T736" s="230"/>
      <c r="AT736" s="231" t="s">
        <v>325</v>
      </c>
      <c r="AU736" s="231" t="s">
        <v>79</v>
      </c>
      <c r="AV736" s="12" t="s">
        <v>79</v>
      </c>
      <c r="AW736" s="12" t="s">
        <v>34</v>
      </c>
      <c r="AX736" s="12" t="s">
        <v>70</v>
      </c>
      <c r="AY736" s="231" t="s">
        <v>314</v>
      </c>
    </row>
    <row r="737" spans="2:51" s="12" customFormat="1" ht="13.5">
      <c r="B737" s="221"/>
      <c r="C737" s="222"/>
      <c r="D737" s="218" t="s">
        <v>325</v>
      </c>
      <c r="E737" s="223" t="s">
        <v>21</v>
      </c>
      <c r="F737" s="224" t="s">
        <v>1375</v>
      </c>
      <c r="G737" s="222"/>
      <c r="H737" s="225">
        <v>48.848</v>
      </c>
      <c r="I737" s="226"/>
      <c r="J737" s="222"/>
      <c r="K737" s="222"/>
      <c r="L737" s="227"/>
      <c r="M737" s="228"/>
      <c r="N737" s="229"/>
      <c r="O737" s="229"/>
      <c r="P737" s="229"/>
      <c r="Q737" s="229"/>
      <c r="R737" s="229"/>
      <c r="S737" s="229"/>
      <c r="T737" s="230"/>
      <c r="AT737" s="231" t="s">
        <v>325</v>
      </c>
      <c r="AU737" s="231" t="s">
        <v>79</v>
      </c>
      <c r="AV737" s="12" t="s">
        <v>79</v>
      </c>
      <c r="AW737" s="12" t="s">
        <v>34</v>
      </c>
      <c r="AX737" s="12" t="s">
        <v>70</v>
      </c>
      <c r="AY737" s="231" t="s">
        <v>314</v>
      </c>
    </row>
    <row r="738" spans="2:51" s="12" customFormat="1" ht="13.5">
      <c r="B738" s="221"/>
      <c r="C738" s="222"/>
      <c r="D738" s="218" t="s">
        <v>325</v>
      </c>
      <c r="E738" s="223" t="s">
        <v>21</v>
      </c>
      <c r="F738" s="224" t="s">
        <v>1376</v>
      </c>
      <c r="G738" s="222"/>
      <c r="H738" s="225">
        <v>34.862</v>
      </c>
      <c r="I738" s="226"/>
      <c r="J738" s="222"/>
      <c r="K738" s="222"/>
      <c r="L738" s="227"/>
      <c r="M738" s="228"/>
      <c r="N738" s="229"/>
      <c r="O738" s="229"/>
      <c r="P738" s="229"/>
      <c r="Q738" s="229"/>
      <c r="R738" s="229"/>
      <c r="S738" s="229"/>
      <c r="T738" s="230"/>
      <c r="AT738" s="231" t="s">
        <v>325</v>
      </c>
      <c r="AU738" s="231" t="s">
        <v>79</v>
      </c>
      <c r="AV738" s="12" t="s">
        <v>79</v>
      </c>
      <c r="AW738" s="12" t="s">
        <v>34</v>
      </c>
      <c r="AX738" s="12" t="s">
        <v>70</v>
      </c>
      <c r="AY738" s="231" t="s">
        <v>314</v>
      </c>
    </row>
    <row r="739" spans="2:51" s="12" customFormat="1" ht="13.5">
      <c r="B739" s="221"/>
      <c r="C739" s="222"/>
      <c r="D739" s="218" t="s">
        <v>325</v>
      </c>
      <c r="E739" s="223" t="s">
        <v>21</v>
      </c>
      <c r="F739" s="224" t="s">
        <v>1377</v>
      </c>
      <c r="G739" s="222"/>
      <c r="H739" s="225">
        <v>20.68</v>
      </c>
      <c r="I739" s="226"/>
      <c r="J739" s="222"/>
      <c r="K739" s="222"/>
      <c r="L739" s="227"/>
      <c r="M739" s="228"/>
      <c r="N739" s="229"/>
      <c r="O739" s="229"/>
      <c r="P739" s="229"/>
      <c r="Q739" s="229"/>
      <c r="R739" s="229"/>
      <c r="S739" s="229"/>
      <c r="T739" s="230"/>
      <c r="AT739" s="231" t="s">
        <v>325</v>
      </c>
      <c r="AU739" s="231" t="s">
        <v>79</v>
      </c>
      <c r="AV739" s="12" t="s">
        <v>79</v>
      </c>
      <c r="AW739" s="12" t="s">
        <v>34</v>
      </c>
      <c r="AX739" s="12" t="s">
        <v>70</v>
      </c>
      <c r="AY739" s="231" t="s">
        <v>314</v>
      </c>
    </row>
    <row r="740" spans="2:51" s="12" customFormat="1" ht="13.5">
      <c r="B740" s="221"/>
      <c r="C740" s="222"/>
      <c r="D740" s="218" t="s">
        <v>325</v>
      </c>
      <c r="E740" s="223" t="s">
        <v>21</v>
      </c>
      <c r="F740" s="224" t="s">
        <v>1378</v>
      </c>
      <c r="G740" s="222"/>
      <c r="H740" s="225">
        <v>22.88</v>
      </c>
      <c r="I740" s="226"/>
      <c r="J740" s="222"/>
      <c r="K740" s="222"/>
      <c r="L740" s="227"/>
      <c r="M740" s="228"/>
      <c r="N740" s="229"/>
      <c r="O740" s="229"/>
      <c r="P740" s="229"/>
      <c r="Q740" s="229"/>
      <c r="R740" s="229"/>
      <c r="S740" s="229"/>
      <c r="T740" s="230"/>
      <c r="AT740" s="231" t="s">
        <v>325</v>
      </c>
      <c r="AU740" s="231" t="s">
        <v>79</v>
      </c>
      <c r="AV740" s="12" t="s">
        <v>79</v>
      </c>
      <c r="AW740" s="12" t="s">
        <v>34</v>
      </c>
      <c r="AX740" s="12" t="s">
        <v>70</v>
      </c>
      <c r="AY740" s="231" t="s">
        <v>314</v>
      </c>
    </row>
    <row r="741" spans="2:51" s="12" customFormat="1" ht="13.5">
      <c r="B741" s="221"/>
      <c r="C741" s="222"/>
      <c r="D741" s="218" t="s">
        <v>325</v>
      </c>
      <c r="E741" s="223" t="s">
        <v>21</v>
      </c>
      <c r="F741" s="224" t="s">
        <v>1379</v>
      </c>
      <c r="G741" s="222"/>
      <c r="H741" s="225">
        <v>50.872</v>
      </c>
      <c r="I741" s="226"/>
      <c r="J741" s="222"/>
      <c r="K741" s="222"/>
      <c r="L741" s="227"/>
      <c r="M741" s="228"/>
      <c r="N741" s="229"/>
      <c r="O741" s="229"/>
      <c r="P741" s="229"/>
      <c r="Q741" s="229"/>
      <c r="R741" s="229"/>
      <c r="S741" s="229"/>
      <c r="T741" s="230"/>
      <c r="AT741" s="231" t="s">
        <v>325</v>
      </c>
      <c r="AU741" s="231" t="s">
        <v>79</v>
      </c>
      <c r="AV741" s="12" t="s">
        <v>79</v>
      </c>
      <c r="AW741" s="12" t="s">
        <v>34</v>
      </c>
      <c r="AX741" s="12" t="s">
        <v>70</v>
      </c>
      <c r="AY741" s="231" t="s">
        <v>314</v>
      </c>
    </row>
    <row r="742" spans="2:51" s="12" customFormat="1" ht="13.5">
      <c r="B742" s="221"/>
      <c r="C742" s="222"/>
      <c r="D742" s="218" t="s">
        <v>325</v>
      </c>
      <c r="E742" s="223" t="s">
        <v>21</v>
      </c>
      <c r="F742" s="224" t="s">
        <v>1380</v>
      </c>
      <c r="G742" s="222"/>
      <c r="H742" s="225">
        <v>41.558</v>
      </c>
      <c r="I742" s="226"/>
      <c r="J742" s="222"/>
      <c r="K742" s="222"/>
      <c r="L742" s="227"/>
      <c r="M742" s="228"/>
      <c r="N742" s="229"/>
      <c r="O742" s="229"/>
      <c r="P742" s="229"/>
      <c r="Q742" s="229"/>
      <c r="R742" s="229"/>
      <c r="S742" s="229"/>
      <c r="T742" s="230"/>
      <c r="AT742" s="231" t="s">
        <v>325</v>
      </c>
      <c r="AU742" s="231" t="s">
        <v>79</v>
      </c>
      <c r="AV742" s="12" t="s">
        <v>79</v>
      </c>
      <c r="AW742" s="12" t="s">
        <v>34</v>
      </c>
      <c r="AX742" s="12" t="s">
        <v>70</v>
      </c>
      <c r="AY742" s="231" t="s">
        <v>314</v>
      </c>
    </row>
    <row r="743" spans="2:51" s="12" customFormat="1" ht="13.5">
      <c r="B743" s="221"/>
      <c r="C743" s="222"/>
      <c r="D743" s="218" t="s">
        <v>325</v>
      </c>
      <c r="E743" s="223" t="s">
        <v>21</v>
      </c>
      <c r="F743" s="224" t="s">
        <v>1381</v>
      </c>
      <c r="G743" s="222"/>
      <c r="H743" s="225">
        <v>6.732</v>
      </c>
      <c r="I743" s="226"/>
      <c r="J743" s="222"/>
      <c r="K743" s="222"/>
      <c r="L743" s="227"/>
      <c r="M743" s="228"/>
      <c r="N743" s="229"/>
      <c r="O743" s="229"/>
      <c r="P743" s="229"/>
      <c r="Q743" s="229"/>
      <c r="R743" s="229"/>
      <c r="S743" s="229"/>
      <c r="T743" s="230"/>
      <c r="AT743" s="231" t="s">
        <v>325</v>
      </c>
      <c r="AU743" s="231" t="s">
        <v>79</v>
      </c>
      <c r="AV743" s="12" t="s">
        <v>79</v>
      </c>
      <c r="AW743" s="12" t="s">
        <v>34</v>
      </c>
      <c r="AX743" s="12" t="s">
        <v>70</v>
      </c>
      <c r="AY743" s="231" t="s">
        <v>314</v>
      </c>
    </row>
    <row r="744" spans="2:51" s="12" customFormat="1" ht="13.5">
      <c r="B744" s="221"/>
      <c r="C744" s="222"/>
      <c r="D744" s="218" t="s">
        <v>325</v>
      </c>
      <c r="E744" s="223" t="s">
        <v>21</v>
      </c>
      <c r="F744" s="224" t="s">
        <v>1382</v>
      </c>
      <c r="G744" s="222"/>
      <c r="H744" s="225">
        <v>8.352</v>
      </c>
      <c r="I744" s="226"/>
      <c r="J744" s="222"/>
      <c r="K744" s="222"/>
      <c r="L744" s="227"/>
      <c r="M744" s="228"/>
      <c r="N744" s="229"/>
      <c r="O744" s="229"/>
      <c r="P744" s="229"/>
      <c r="Q744" s="229"/>
      <c r="R744" s="229"/>
      <c r="S744" s="229"/>
      <c r="T744" s="230"/>
      <c r="AT744" s="231" t="s">
        <v>325</v>
      </c>
      <c r="AU744" s="231" t="s">
        <v>79</v>
      </c>
      <c r="AV744" s="12" t="s">
        <v>79</v>
      </c>
      <c r="AW744" s="12" t="s">
        <v>34</v>
      </c>
      <c r="AX744" s="12" t="s">
        <v>70</v>
      </c>
      <c r="AY744" s="231" t="s">
        <v>314</v>
      </c>
    </row>
    <row r="745" spans="2:51" s="13" customFormat="1" ht="13.5">
      <c r="B745" s="232"/>
      <c r="C745" s="233"/>
      <c r="D745" s="218" t="s">
        <v>325</v>
      </c>
      <c r="E745" s="234" t="s">
        <v>237</v>
      </c>
      <c r="F745" s="235" t="s">
        <v>340</v>
      </c>
      <c r="G745" s="233"/>
      <c r="H745" s="236">
        <v>319.874</v>
      </c>
      <c r="I745" s="237"/>
      <c r="J745" s="233"/>
      <c r="K745" s="233"/>
      <c r="L745" s="238"/>
      <c r="M745" s="239"/>
      <c r="N745" s="240"/>
      <c r="O745" s="240"/>
      <c r="P745" s="240"/>
      <c r="Q745" s="240"/>
      <c r="R745" s="240"/>
      <c r="S745" s="240"/>
      <c r="T745" s="241"/>
      <c r="AT745" s="242" t="s">
        <v>325</v>
      </c>
      <c r="AU745" s="242" t="s">
        <v>79</v>
      </c>
      <c r="AV745" s="13" t="s">
        <v>321</v>
      </c>
      <c r="AW745" s="13" t="s">
        <v>34</v>
      </c>
      <c r="AX745" s="13" t="s">
        <v>77</v>
      </c>
      <c r="AY745" s="242" t="s">
        <v>314</v>
      </c>
    </row>
    <row r="746" spans="2:65" s="1" customFormat="1" ht="23.1" customHeight="1">
      <c r="B746" s="42"/>
      <c r="C746" s="243" t="s">
        <v>1383</v>
      </c>
      <c r="D746" s="243" t="s">
        <v>427</v>
      </c>
      <c r="E746" s="244" t="s">
        <v>1384</v>
      </c>
      <c r="F746" s="245" t="s">
        <v>1385</v>
      </c>
      <c r="G746" s="246" t="s">
        <v>349</v>
      </c>
      <c r="H746" s="247">
        <v>351.861</v>
      </c>
      <c r="I746" s="248"/>
      <c r="J746" s="249">
        <f>ROUND(I746*H746,2)</f>
        <v>0</v>
      </c>
      <c r="K746" s="245" t="s">
        <v>21</v>
      </c>
      <c r="L746" s="250"/>
      <c r="M746" s="251" t="s">
        <v>21</v>
      </c>
      <c r="N746" s="252" t="s">
        <v>41</v>
      </c>
      <c r="O746" s="43"/>
      <c r="P746" s="215">
        <f>O746*H746</f>
        <v>0</v>
      </c>
      <c r="Q746" s="215">
        <v>0.0118</v>
      </c>
      <c r="R746" s="215">
        <f>Q746*H746</f>
        <v>4.1519598</v>
      </c>
      <c r="S746" s="215">
        <v>0</v>
      </c>
      <c r="T746" s="216">
        <f>S746*H746</f>
        <v>0</v>
      </c>
      <c r="AR746" s="25" t="s">
        <v>510</v>
      </c>
      <c r="AT746" s="25" t="s">
        <v>427</v>
      </c>
      <c r="AU746" s="25" t="s">
        <v>79</v>
      </c>
      <c r="AY746" s="25" t="s">
        <v>314</v>
      </c>
      <c r="BE746" s="217">
        <f>IF(N746="základní",J746,0)</f>
        <v>0</v>
      </c>
      <c r="BF746" s="217">
        <f>IF(N746="snížená",J746,0)</f>
        <v>0</v>
      </c>
      <c r="BG746" s="217">
        <f>IF(N746="zákl. přenesená",J746,0)</f>
        <v>0</v>
      </c>
      <c r="BH746" s="217">
        <f>IF(N746="sníž. přenesená",J746,0)</f>
        <v>0</v>
      </c>
      <c r="BI746" s="217">
        <f>IF(N746="nulová",J746,0)</f>
        <v>0</v>
      </c>
      <c r="BJ746" s="25" t="s">
        <v>77</v>
      </c>
      <c r="BK746" s="217">
        <f>ROUND(I746*H746,2)</f>
        <v>0</v>
      </c>
      <c r="BL746" s="25" t="s">
        <v>414</v>
      </c>
      <c r="BM746" s="25" t="s">
        <v>1386</v>
      </c>
    </row>
    <row r="747" spans="2:47" s="1" customFormat="1" ht="13.5">
      <c r="B747" s="42"/>
      <c r="C747" s="64"/>
      <c r="D747" s="218" t="s">
        <v>323</v>
      </c>
      <c r="E747" s="64"/>
      <c r="F747" s="219" t="s">
        <v>1385</v>
      </c>
      <c r="G747" s="64"/>
      <c r="H747" s="64"/>
      <c r="I747" s="175"/>
      <c r="J747" s="64"/>
      <c r="K747" s="64"/>
      <c r="L747" s="62"/>
      <c r="M747" s="220"/>
      <c r="N747" s="43"/>
      <c r="O747" s="43"/>
      <c r="P747" s="43"/>
      <c r="Q747" s="43"/>
      <c r="R747" s="43"/>
      <c r="S747" s="43"/>
      <c r="T747" s="79"/>
      <c r="AT747" s="25" t="s">
        <v>323</v>
      </c>
      <c r="AU747" s="25" t="s">
        <v>79</v>
      </c>
    </row>
    <row r="748" spans="2:51" s="12" customFormat="1" ht="13.5">
      <c r="B748" s="221"/>
      <c r="C748" s="222"/>
      <c r="D748" s="218" t="s">
        <v>325</v>
      </c>
      <c r="E748" s="223" t="s">
        <v>21</v>
      </c>
      <c r="F748" s="224" t="s">
        <v>1387</v>
      </c>
      <c r="G748" s="222"/>
      <c r="H748" s="225">
        <v>351.861</v>
      </c>
      <c r="I748" s="226"/>
      <c r="J748" s="222"/>
      <c r="K748" s="222"/>
      <c r="L748" s="227"/>
      <c r="M748" s="228"/>
      <c r="N748" s="229"/>
      <c r="O748" s="229"/>
      <c r="P748" s="229"/>
      <c r="Q748" s="229"/>
      <c r="R748" s="229"/>
      <c r="S748" s="229"/>
      <c r="T748" s="230"/>
      <c r="AT748" s="231" t="s">
        <v>325</v>
      </c>
      <c r="AU748" s="231" t="s">
        <v>79</v>
      </c>
      <c r="AV748" s="12" t="s">
        <v>79</v>
      </c>
      <c r="AW748" s="12" t="s">
        <v>34</v>
      </c>
      <c r="AX748" s="12" t="s">
        <v>77</v>
      </c>
      <c r="AY748" s="231" t="s">
        <v>314</v>
      </c>
    </row>
    <row r="749" spans="2:65" s="1" customFormat="1" ht="23.1" customHeight="1">
      <c r="B749" s="42"/>
      <c r="C749" s="206" t="s">
        <v>1388</v>
      </c>
      <c r="D749" s="206" t="s">
        <v>316</v>
      </c>
      <c r="E749" s="207" t="s">
        <v>1389</v>
      </c>
      <c r="F749" s="208" t="s">
        <v>1390</v>
      </c>
      <c r="G749" s="209" t="s">
        <v>349</v>
      </c>
      <c r="H749" s="210">
        <v>5.28</v>
      </c>
      <c r="I749" s="211"/>
      <c r="J749" s="212">
        <f>ROUND(I749*H749,2)</f>
        <v>0</v>
      </c>
      <c r="K749" s="208" t="s">
        <v>320</v>
      </c>
      <c r="L749" s="62"/>
      <c r="M749" s="213" t="s">
        <v>21</v>
      </c>
      <c r="N749" s="214" t="s">
        <v>41</v>
      </c>
      <c r="O749" s="43"/>
      <c r="P749" s="215">
        <f>O749*H749</f>
        <v>0</v>
      </c>
      <c r="Q749" s="215">
        <v>0.00063</v>
      </c>
      <c r="R749" s="215">
        <f>Q749*H749</f>
        <v>0.0033264</v>
      </c>
      <c r="S749" s="215">
        <v>0</v>
      </c>
      <c r="T749" s="216">
        <f>S749*H749</f>
        <v>0</v>
      </c>
      <c r="AR749" s="25" t="s">
        <v>414</v>
      </c>
      <c r="AT749" s="25" t="s">
        <v>316</v>
      </c>
      <c r="AU749" s="25" t="s">
        <v>79</v>
      </c>
      <c r="AY749" s="25" t="s">
        <v>314</v>
      </c>
      <c r="BE749" s="217">
        <f>IF(N749="základní",J749,0)</f>
        <v>0</v>
      </c>
      <c r="BF749" s="217">
        <f>IF(N749="snížená",J749,0)</f>
        <v>0</v>
      </c>
      <c r="BG749" s="217">
        <f>IF(N749="zákl. přenesená",J749,0)</f>
        <v>0</v>
      </c>
      <c r="BH749" s="217">
        <f>IF(N749="sníž. přenesená",J749,0)</f>
        <v>0</v>
      </c>
      <c r="BI749" s="217">
        <f>IF(N749="nulová",J749,0)</f>
        <v>0</v>
      </c>
      <c r="BJ749" s="25" t="s">
        <v>77</v>
      </c>
      <c r="BK749" s="217">
        <f>ROUND(I749*H749,2)</f>
        <v>0</v>
      </c>
      <c r="BL749" s="25" t="s">
        <v>414</v>
      </c>
      <c r="BM749" s="25" t="s">
        <v>1391</v>
      </c>
    </row>
    <row r="750" spans="2:47" s="1" customFormat="1" ht="27">
      <c r="B750" s="42"/>
      <c r="C750" s="64"/>
      <c r="D750" s="218" t="s">
        <v>323</v>
      </c>
      <c r="E750" s="64"/>
      <c r="F750" s="219" t="s">
        <v>1392</v>
      </c>
      <c r="G750" s="64"/>
      <c r="H750" s="64"/>
      <c r="I750" s="175"/>
      <c r="J750" s="64"/>
      <c r="K750" s="64"/>
      <c r="L750" s="62"/>
      <c r="M750" s="220"/>
      <c r="N750" s="43"/>
      <c r="O750" s="43"/>
      <c r="P750" s="43"/>
      <c r="Q750" s="43"/>
      <c r="R750" s="43"/>
      <c r="S750" s="43"/>
      <c r="T750" s="79"/>
      <c r="AT750" s="25" t="s">
        <v>323</v>
      </c>
      <c r="AU750" s="25" t="s">
        <v>79</v>
      </c>
    </row>
    <row r="751" spans="2:51" s="12" customFormat="1" ht="13.5">
      <c r="B751" s="221"/>
      <c r="C751" s="222"/>
      <c r="D751" s="218" t="s">
        <v>325</v>
      </c>
      <c r="E751" s="223" t="s">
        <v>243</v>
      </c>
      <c r="F751" s="224" t="s">
        <v>1393</v>
      </c>
      <c r="G751" s="222"/>
      <c r="H751" s="225">
        <v>5.28</v>
      </c>
      <c r="I751" s="226"/>
      <c r="J751" s="222"/>
      <c r="K751" s="222"/>
      <c r="L751" s="227"/>
      <c r="M751" s="228"/>
      <c r="N751" s="229"/>
      <c r="O751" s="229"/>
      <c r="P751" s="229"/>
      <c r="Q751" s="229"/>
      <c r="R751" s="229"/>
      <c r="S751" s="229"/>
      <c r="T751" s="230"/>
      <c r="AT751" s="231" t="s">
        <v>325</v>
      </c>
      <c r="AU751" s="231" t="s">
        <v>79</v>
      </c>
      <c r="AV751" s="12" t="s">
        <v>79</v>
      </c>
      <c r="AW751" s="12" t="s">
        <v>34</v>
      </c>
      <c r="AX751" s="12" t="s">
        <v>77</v>
      </c>
      <c r="AY751" s="231" t="s">
        <v>314</v>
      </c>
    </row>
    <row r="752" spans="2:65" s="1" customFormat="1" ht="23.1" customHeight="1">
      <c r="B752" s="42"/>
      <c r="C752" s="243" t="s">
        <v>1394</v>
      </c>
      <c r="D752" s="243" t="s">
        <v>427</v>
      </c>
      <c r="E752" s="244" t="s">
        <v>1395</v>
      </c>
      <c r="F752" s="245" t="s">
        <v>1396</v>
      </c>
      <c r="G752" s="246" t="s">
        <v>349</v>
      </c>
      <c r="H752" s="247">
        <v>5.808</v>
      </c>
      <c r="I752" s="248"/>
      <c r="J752" s="249">
        <f>ROUND(I752*H752,2)</f>
        <v>0</v>
      </c>
      <c r="K752" s="245" t="s">
        <v>320</v>
      </c>
      <c r="L752" s="250"/>
      <c r="M752" s="251" t="s">
        <v>21</v>
      </c>
      <c r="N752" s="252" t="s">
        <v>41</v>
      </c>
      <c r="O752" s="43"/>
      <c r="P752" s="215">
        <f>O752*H752</f>
        <v>0</v>
      </c>
      <c r="Q752" s="215">
        <v>0.01</v>
      </c>
      <c r="R752" s="215">
        <f>Q752*H752</f>
        <v>0.05808</v>
      </c>
      <c r="S752" s="215">
        <v>0</v>
      </c>
      <c r="T752" s="216">
        <f>S752*H752</f>
        <v>0</v>
      </c>
      <c r="AR752" s="25" t="s">
        <v>510</v>
      </c>
      <c r="AT752" s="25" t="s">
        <v>427</v>
      </c>
      <c r="AU752" s="25" t="s">
        <v>79</v>
      </c>
      <c r="AY752" s="25" t="s">
        <v>314</v>
      </c>
      <c r="BE752" s="217">
        <f>IF(N752="základní",J752,0)</f>
        <v>0</v>
      </c>
      <c r="BF752" s="217">
        <f>IF(N752="snížená",J752,0)</f>
        <v>0</v>
      </c>
      <c r="BG752" s="217">
        <f>IF(N752="zákl. přenesená",J752,0)</f>
        <v>0</v>
      </c>
      <c r="BH752" s="217">
        <f>IF(N752="sníž. přenesená",J752,0)</f>
        <v>0</v>
      </c>
      <c r="BI752" s="217">
        <f>IF(N752="nulová",J752,0)</f>
        <v>0</v>
      </c>
      <c r="BJ752" s="25" t="s">
        <v>77</v>
      </c>
      <c r="BK752" s="217">
        <f>ROUND(I752*H752,2)</f>
        <v>0</v>
      </c>
      <c r="BL752" s="25" t="s">
        <v>414</v>
      </c>
      <c r="BM752" s="25" t="s">
        <v>1397</v>
      </c>
    </row>
    <row r="753" spans="2:47" s="1" customFormat="1" ht="13.5">
      <c r="B753" s="42"/>
      <c r="C753" s="64"/>
      <c r="D753" s="218" t="s">
        <v>323</v>
      </c>
      <c r="E753" s="64"/>
      <c r="F753" s="219" t="s">
        <v>1398</v>
      </c>
      <c r="G753" s="64"/>
      <c r="H753" s="64"/>
      <c r="I753" s="175"/>
      <c r="J753" s="64"/>
      <c r="K753" s="64"/>
      <c r="L753" s="62"/>
      <c r="M753" s="220"/>
      <c r="N753" s="43"/>
      <c r="O753" s="43"/>
      <c r="P753" s="43"/>
      <c r="Q753" s="43"/>
      <c r="R753" s="43"/>
      <c r="S753" s="43"/>
      <c r="T753" s="79"/>
      <c r="AT753" s="25" t="s">
        <v>323</v>
      </c>
      <c r="AU753" s="25" t="s">
        <v>79</v>
      </c>
    </row>
    <row r="754" spans="2:51" s="12" customFormat="1" ht="13.5">
      <c r="B754" s="221"/>
      <c r="C754" s="222"/>
      <c r="D754" s="218" t="s">
        <v>325</v>
      </c>
      <c r="E754" s="223" t="s">
        <v>21</v>
      </c>
      <c r="F754" s="224" t="s">
        <v>1399</v>
      </c>
      <c r="G754" s="222"/>
      <c r="H754" s="225">
        <v>5.808</v>
      </c>
      <c r="I754" s="226"/>
      <c r="J754" s="222"/>
      <c r="K754" s="222"/>
      <c r="L754" s="227"/>
      <c r="M754" s="228"/>
      <c r="N754" s="229"/>
      <c r="O754" s="229"/>
      <c r="P754" s="229"/>
      <c r="Q754" s="229"/>
      <c r="R754" s="229"/>
      <c r="S754" s="229"/>
      <c r="T754" s="230"/>
      <c r="AT754" s="231" t="s">
        <v>325</v>
      </c>
      <c r="AU754" s="231" t="s">
        <v>79</v>
      </c>
      <c r="AV754" s="12" t="s">
        <v>79</v>
      </c>
      <c r="AW754" s="12" t="s">
        <v>34</v>
      </c>
      <c r="AX754" s="12" t="s">
        <v>77</v>
      </c>
      <c r="AY754" s="231" t="s">
        <v>314</v>
      </c>
    </row>
    <row r="755" spans="2:65" s="1" customFormat="1" ht="14.45" customHeight="1">
      <c r="B755" s="42"/>
      <c r="C755" s="206" t="s">
        <v>1400</v>
      </c>
      <c r="D755" s="206" t="s">
        <v>316</v>
      </c>
      <c r="E755" s="207" t="s">
        <v>1401</v>
      </c>
      <c r="F755" s="208" t="s">
        <v>1402</v>
      </c>
      <c r="G755" s="209" t="s">
        <v>490</v>
      </c>
      <c r="H755" s="210">
        <v>1</v>
      </c>
      <c r="I755" s="211"/>
      <c r="J755" s="212">
        <f>ROUND(I755*H755,2)</f>
        <v>0</v>
      </c>
      <c r="K755" s="208" t="s">
        <v>21</v>
      </c>
      <c r="L755" s="62"/>
      <c r="M755" s="213" t="s">
        <v>21</v>
      </c>
      <c r="N755" s="214" t="s">
        <v>41</v>
      </c>
      <c r="O755" s="43"/>
      <c r="P755" s="215">
        <f>O755*H755</f>
        <v>0</v>
      </c>
      <c r="Q755" s="215">
        <v>0</v>
      </c>
      <c r="R755" s="215">
        <f>Q755*H755</f>
        <v>0</v>
      </c>
      <c r="S755" s="215">
        <v>0</v>
      </c>
      <c r="T755" s="216">
        <f>S755*H755</f>
        <v>0</v>
      </c>
      <c r="AR755" s="25" t="s">
        <v>414</v>
      </c>
      <c r="AT755" s="25" t="s">
        <v>316</v>
      </c>
      <c r="AU755" s="25" t="s">
        <v>79</v>
      </c>
      <c r="AY755" s="25" t="s">
        <v>314</v>
      </c>
      <c r="BE755" s="217">
        <f>IF(N755="základní",J755,0)</f>
        <v>0</v>
      </c>
      <c r="BF755" s="217">
        <f>IF(N755="snížená",J755,0)</f>
        <v>0</v>
      </c>
      <c r="BG755" s="217">
        <f>IF(N755="zákl. přenesená",J755,0)</f>
        <v>0</v>
      </c>
      <c r="BH755" s="217">
        <f>IF(N755="sníž. přenesená",J755,0)</f>
        <v>0</v>
      </c>
      <c r="BI755" s="217">
        <f>IF(N755="nulová",J755,0)</f>
        <v>0</v>
      </c>
      <c r="BJ755" s="25" t="s">
        <v>77</v>
      </c>
      <c r="BK755" s="217">
        <f>ROUND(I755*H755,2)</f>
        <v>0</v>
      </c>
      <c r="BL755" s="25" t="s">
        <v>414</v>
      </c>
      <c r="BM755" s="25" t="s">
        <v>1403</v>
      </c>
    </row>
    <row r="756" spans="2:47" s="1" customFormat="1" ht="13.5">
      <c r="B756" s="42"/>
      <c r="C756" s="64"/>
      <c r="D756" s="218" t="s">
        <v>323</v>
      </c>
      <c r="E756" s="64"/>
      <c r="F756" s="219" t="s">
        <v>1402</v>
      </c>
      <c r="G756" s="64"/>
      <c r="H756" s="64"/>
      <c r="I756" s="175"/>
      <c r="J756" s="64"/>
      <c r="K756" s="64"/>
      <c r="L756" s="62"/>
      <c r="M756" s="220"/>
      <c r="N756" s="43"/>
      <c r="O756" s="43"/>
      <c r="P756" s="43"/>
      <c r="Q756" s="43"/>
      <c r="R756" s="43"/>
      <c r="S756" s="43"/>
      <c r="T756" s="79"/>
      <c r="AT756" s="25" t="s">
        <v>323</v>
      </c>
      <c r="AU756" s="25" t="s">
        <v>79</v>
      </c>
    </row>
    <row r="757" spans="2:65" s="1" customFormat="1" ht="14.45" customHeight="1">
      <c r="B757" s="42"/>
      <c r="C757" s="206" t="s">
        <v>1404</v>
      </c>
      <c r="D757" s="206" t="s">
        <v>316</v>
      </c>
      <c r="E757" s="207" t="s">
        <v>1405</v>
      </c>
      <c r="F757" s="208" t="s">
        <v>1406</v>
      </c>
      <c r="G757" s="209" t="s">
        <v>349</v>
      </c>
      <c r="H757" s="210">
        <v>319.874</v>
      </c>
      <c r="I757" s="211"/>
      <c r="J757" s="212">
        <f>ROUND(I757*H757,2)</f>
        <v>0</v>
      </c>
      <c r="K757" s="208" t="s">
        <v>320</v>
      </c>
      <c r="L757" s="62"/>
      <c r="M757" s="213" t="s">
        <v>21</v>
      </c>
      <c r="N757" s="214" t="s">
        <v>41</v>
      </c>
      <c r="O757" s="43"/>
      <c r="P757" s="215">
        <f>O757*H757</f>
        <v>0</v>
      </c>
      <c r="Q757" s="215">
        <v>0.0003</v>
      </c>
      <c r="R757" s="215">
        <f>Q757*H757</f>
        <v>0.0959622</v>
      </c>
      <c r="S757" s="215">
        <v>0</v>
      </c>
      <c r="T757" s="216">
        <f>S757*H757</f>
        <v>0</v>
      </c>
      <c r="AR757" s="25" t="s">
        <v>414</v>
      </c>
      <c r="AT757" s="25" t="s">
        <v>316</v>
      </c>
      <c r="AU757" s="25" t="s">
        <v>79</v>
      </c>
      <c r="AY757" s="25" t="s">
        <v>314</v>
      </c>
      <c r="BE757" s="217">
        <f>IF(N757="základní",J757,0)</f>
        <v>0</v>
      </c>
      <c r="BF757" s="217">
        <f>IF(N757="snížená",J757,0)</f>
        <v>0</v>
      </c>
      <c r="BG757" s="217">
        <f>IF(N757="zákl. přenesená",J757,0)</f>
        <v>0</v>
      </c>
      <c r="BH757" s="217">
        <f>IF(N757="sníž. přenesená",J757,0)</f>
        <v>0</v>
      </c>
      <c r="BI757" s="217">
        <f>IF(N757="nulová",J757,0)</f>
        <v>0</v>
      </c>
      <c r="BJ757" s="25" t="s">
        <v>77</v>
      </c>
      <c r="BK757" s="217">
        <f>ROUND(I757*H757,2)</f>
        <v>0</v>
      </c>
      <c r="BL757" s="25" t="s">
        <v>414</v>
      </c>
      <c r="BM757" s="25" t="s">
        <v>1407</v>
      </c>
    </row>
    <row r="758" spans="2:47" s="1" customFormat="1" ht="13.5">
      <c r="B758" s="42"/>
      <c r="C758" s="64"/>
      <c r="D758" s="218" t="s">
        <v>323</v>
      </c>
      <c r="E758" s="64"/>
      <c r="F758" s="219" t="s">
        <v>1408</v>
      </c>
      <c r="G758" s="64"/>
      <c r="H758" s="64"/>
      <c r="I758" s="175"/>
      <c r="J758" s="64"/>
      <c r="K758" s="64"/>
      <c r="L758" s="62"/>
      <c r="M758" s="220"/>
      <c r="N758" s="43"/>
      <c r="O758" s="43"/>
      <c r="P758" s="43"/>
      <c r="Q758" s="43"/>
      <c r="R758" s="43"/>
      <c r="S758" s="43"/>
      <c r="T758" s="79"/>
      <c r="AT758" s="25" t="s">
        <v>323</v>
      </c>
      <c r="AU758" s="25" t="s">
        <v>79</v>
      </c>
    </row>
    <row r="759" spans="2:51" s="12" customFormat="1" ht="13.5">
      <c r="B759" s="221"/>
      <c r="C759" s="222"/>
      <c r="D759" s="218" t="s">
        <v>325</v>
      </c>
      <c r="E759" s="223" t="s">
        <v>21</v>
      </c>
      <c r="F759" s="224" t="s">
        <v>237</v>
      </c>
      <c r="G759" s="222"/>
      <c r="H759" s="225">
        <v>319.874</v>
      </c>
      <c r="I759" s="226"/>
      <c r="J759" s="222"/>
      <c r="K759" s="222"/>
      <c r="L759" s="227"/>
      <c r="M759" s="228"/>
      <c r="N759" s="229"/>
      <c r="O759" s="229"/>
      <c r="P759" s="229"/>
      <c r="Q759" s="229"/>
      <c r="R759" s="229"/>
      <c r="S759" s="229"/>
      <c r="T759" s="230"/>
      <c r="AT759" s="231" t="s">
        <v>325</v>
      </c>
      <c r="AU759" s="231" t="s">
        <v>79</v>
      </c>
      <c r="AV759" s="12" t="s">
        <v>79</v>
      </c>
      <c r="AW759" s="12" t="s">
        <v>34</v>
      </c>
      <c r="AX759" s="12" t="s">
        <v>77</v>
      </c>
      <c r="AY759" s="231" t="s">
        <v>314</v>
      </c>
    </row>
    <row r="760" spans="2:65" s="1" customFormat="1" ht="23.1" customHeight="1">
      <c r="B760" s="42"/>
      <c r="C760" s="206" t="s">
        <v>1409</v>
      </c>
      <c r="D760" s="206" t="s">
        <v>316</v>
      </c>
      <c r="E760" s="207" t="s">
        <v>1410</v>
      </c>
      <c r="F760" s="208" t="s">
        <v>1411</v>
      </c>
      <c r="G760" s="209" t="s">
        <v>436</v>
      </c>
      <c r="H760" s="210">
        <v>48.66</v>
      </c>
      <c r="I760" s="211"/>
      <c r="J760" s="212">
        <f>ROUND(I760*H760,2)</f>
        <v>0</v>
      </c>
      <c r="K760" s="208" t="s">
        <v>320</v>
      </c>
      <c r="L760" s="62"/>
      <c r="M760" s="213" t="s">
        <v>21</v>
      </c>
      <c r="N760" s="214" t="s">
        <v>41</v>
      </c>
      <c r="O760" s="43"/>
      <c r="P760" s="215">
        <f>O760*H760</f>
        <v>0</v>
      </c>
      <c r="Q760" s="215">
        <v>0.00049</v>
      </c>
      <c r="R760" s="215">
        <f>Q760*H760</f>
        <v>0.023843399999999997</v>
      </c>
      <c r="S760" s="215">
        <v>0</v>
      </c>
      <c r="T760" s="216">
        <f>S760*H760</f>
        <v>0</v>
      </c>
      <c r="AR760" s="25" t="s">
        <v>414</v>
      </c>
      <c r="AT760" s="25" t="s">
        <v>316</v>
      </c>
      <c r="AU760" s="25" t="s">
        <v>79</v>
      </c>
      <c r="AY760" s="25" t="s">
        <v>314</v>
      </c>
      <c r="BE760" s="217">
        <f>IF(N760="základní",J760,0)</f>
        <v>0</v>
      </c>
      <c r="BF760" s="217">
        <f>IF(N760="snížená",J760,0)</f>
        <v>0</v>
      </c>
      <c r="BG760" s="217">
        <f>IF(N760="zákl. přenesená",J760,0)</f>
        <v>0</v>
      </c>
      <c r="BH760" s="217">
        <f>IF(N760="sníž. přenesená",J760,0)</f>
        <v>0</v>
      </c>
      <c r="BI760" s="217">
        <f>IF(N760="nulová",J760,0)</f>
        <v>0</v>
      </c>
      <c r="BJ760" s="25" t="s">
        <v>77</v>
      </c>
      <c r="BK760" s="217">
        <f>ROUND(I760*H760,2)</f>
        <v>0</v>
      </c>
      <c r="BL760" s="25" t="s">
        <v>414</v>
      </c>
      <c r="BM760" s="25" t="s">
        <v>1412</v>
      </c>
    </row>
    <row r="761" spans="2:47" s="1" customFormat="1" ht="13.5">
      <c r="B761" s="42"/>
      <c r="C761" s="64"/>
      <c r="D761" s="218" t="s">
        <v>323</v>
      </c>
      <c r="E761" s="64"/>
      <c r="F761" s="219" t="s">
        <v>1413</v>
      </c>
      <c r="G761" s="64"/>
      <c r="H761" s="64"/>
      <c r="I761" s="175"/>
      <c r="J761" s="64"/>
      <c r="K761" s="64"/>
      <c r="L761" s="62"/>
      <c r="M761" s="220"/>
      <c r="N761" s="43"/>
      <c r="O761" s="43"/>
      <c r="P761" s="43"/>
      <c r="Q761" s="43"/>
      <c r="R761" s="43"/>
      <c r="S761" s="43"/>
      <c r="T761" s="79"/>
      <c r="AT761" s="25" t="s">
        <v>323</v>
      </c>
      <c r="AU761" s="25" t="s">
        <v>79</v>
      </c>
    </row>
    <row r="762" spans="2:51" s="12" customFormat="1" ht="13.5">
      <c r="B762" s="221"/>
      <c r="C762" s="222"/>
      <c r="D762" s="218" t="s">
        <v>325</v>
      </c>
      <c r="E762" s="223" t="s">
        <v>21</v>
      </c>
      <c r="F762" s="224" t="s">
        <v>259</v>
      </c>
      <c r="G762" s="222"/>
      <c r="H762" s="225">
        <v>48.66</v>
      </c>
      <c r="I762" s="226"/>
      <c r="J762" s="222"/>
      <c r="K762" s="222"/>
      <c r="L762" s="227"/>
      <c r="M762" s="228"/>
      <c r="N762" s="229"/>
      <c r="O762" s="229"/>
      <c r="P762" s="229"/>
      <c r="Q762" s="229"/>
      <c r="R762" s="229"/>
      <c r="S762" s="229"/>
      <c r="T762" s="230"/>
      <c r="AT762" s="231" t="s">
        <v>325</v>
      </c>
      <c r="AU762" s="231" t="s">
        <v>79</v>
      </c>
      <c r="AV762" s="12" t="s">
        <v>79</v>
      </c>
      <c r="AW762" s="12" t="s">
        <v>34</v>
      </c>
      <c r="AX762" s="12" t="s">
        <v>77</v>
      </c>
      <c r="AY762" s="231" t="s">
        <v>314</v>
      </c>
    </row>
    <row r="763" spans="2:65" s="1" customFormat="1" ht="23.1" customHeight="1">
      <c r="B763" s="42"/>
      <c r="C763" s="206" t="s">
        <v>1414</v>
      </c>
      <c r="D763" s="206" t="s">
        <v>316</v>
      </c>
      <c r="E763" s="207" t="s">
        <v>1415</v>
      </c>
      <c r="F763" s="208" t="s">
        <v>1416</v>
      </c>
      <c r="G763" s="209" t="s">
        <v>394</v>
      </c>
      <c r="H763" s="210">
        <v>5.293</v>
      </c>
      <c r="I763" s="211"/>
      <c r="J763" s="212">
        <f>ROUND(I763*H763,2)</f>
        <v>0</v>
      </c>
      <c r="K763" s="208" t="s">
        <v>320</v>
      </c>
      <c r="L763" s="62"/>
      <c r="M763" s="213" t="s">
        <v>21</v>
      </c>
      <c r="N763" s="214" t="s">
        <v>41</v>
      </c>
      <c r="O763" s="43"/>
      <c r="P763" s="215">
        <f>O763*H763</f>
        <v>0</v>
      </c>
      <c r="Q763" s="215">
        <v>0</v>
      </c>
      <c r="R763" s="215">
        <f>Q763*H763</f>
        <v>0</v>
      </c>
      <c r="S763" s="215">
        <v>0</v>
      </c>
      <c r="T763" s="216">
        <f>S763*H763</f>
        <v>0</v>
      </c>
      <c r="AR763" s="25" t="s">
        <v>414</v>
      </c>
      <c r="AT763" s="25" t="s">
        <v>316</v>
      </c>
      <c r="AU763" s="25" t="s">
        <v>79</v>
      </c>
      <c r="AY763" s="25" t="s">
        <v>314</v>
      </c>
      <c r="BE763" s="217">
        <f>IF(N763="základní",J763,0)</f>
        <v>0</v>
      </c>
      <c r="BF763" s="217">
        <f>IF(N763="snížená",J763,0)</f>
        <v>0</v>
      </c>
      <c r="BG763" s="217">
        <f>IF(N763="zákl. přenesená",J763,0)</f>
        <v>0</v>
      </c>
      <c r="BH763" s="217">
        <f>IF(N763="sníž. přenesená",J763,0)</f>
        <v>0</v>
      </c>
      <c r="BI763" s="217">
        <f>IF(N763="nulová",J763,0)</f>
        <v>0</v>
      </c>
      <c r="BJ763" s="25" t="s">
        <v>77</v>
      </c>
      <c r="BK763" s="217">
        <f>ROUND(I763*H763,2)</f>
        <v>0</v>
      </c>
      <c r="BL763" s="25" t="s">
        <v>414</v>
      </c>
      <c r="BM763" s="25" t="s">
        <v>1417</v>
      </c>
    </row>
    <row r="764" spans="2:47" s="1" customFormat="1" ht="40.5">
      <c r="B764" s="42"/>
      <c r="C764" s="64"/>
      <c r="D764" s="218" t="s">
        <v>323</v>
      </c>
      <c r="E764" s="64"/>
      <c r="F764" s="219" t="s">
        <v>1418</v>
      </c>
      <c r="G764" s="64"/>
      <c r="H764" s="64"/>
      <c r="I764" s="175"/>
      <c r="J764" s="64"/>
      <c r="K764" s="64"/>
      <c r="L764" s="62"/>
      <c r="M764" s="220"/>
      <c r="N764" s="43"/>
      <c r="O764" s="43"/>
      <c r="P764" s="43"/>
      <c r="Q764" s="43"/>
      <c r="R764" s="43"/>
      <c r="S764" s="43"/>
      <c r="T764" s="79"/>
      <c r="AT764" s="25" t="s">
        <v>323</v>
      </c>
      <c r="AU764" s="25" t="s">
        <v>79</v>
      </c>
    </row>
    <row r="765" spans="2:63" s="11" customFormat="1" ht="29.85" customHeight="1">
      <c r="B765" s="190"/>
      <c r="C765" s="191"/>
      <c r="D765" s="192" t="s">
        <v>69</v>
      </c>
      <c r="E765" s="204" t="s">
        <v>1419</v>
      </c>
      <c r="F765" s="204" t="s">
        <v>1420</v>
      </c>
      <c r="G765" s="191"/>
      <c r="H765" s="191"/>
      <c r="I765" s="194"/>
      <c r="J765" s="205">
        <f>BK765</f>
        <v>0</v>
      </c>
      <c r="K765" s="191"/>
      <c r="L765" s="196"/>
      <c r="M765" s="197"/>
      <c r="N765" s="198"/>
      <c r="O765" s="198"/>
      <c r="P765" s="199">
        <f>SUM(P766:P818)</f>
        <v>0</v>
      </c>
      <c r="Q765" s="198"/>
      <c r="R765" s="199">
        <f>SUM(R766:R818)</f>
        <v>0.7311083700000001</v>
      </c>
      <c r="S765" s="198"/>
      <c r="T765" s="200">
        <f>SUM(T766:T818)</f>
        <v>0</v>
      </c>
      <c r="AR765" s="201" t="s">
        <v>79</v>
      </c>
      <c r="AT765" s="202" t="s">
        <v>69</v>
      </c>
      <c r="AU765" s="202" t="s">
        <v>77</v>
      </c>
      <c r="AY765" s="201" t="s">
        <v>314</v>
      </c>
      <c r="BK765" s="203">
        <f>SUM(BK766:BK818)</f>
        <v>0</v>
      </c>
    </row>
    <row r="766" spans="2:65" s="1" customFormat="1" ht="23.1" customHeight="1">
      <c r="B766" s="42"/>
      <c r="C766" s="206" t="s">
        <v>1421</v>
      </c>
      <c r="D766" s="206" t="s">
        <v>316</v>
      </c>
      <c r="E766" s="207" t="s">
        <v>1422</v>
      </c>
      <c r="F766" s="208" t="s">
        <v>1423</v>
      </c>
      <c r="G766" s="209" t="s">
        <v>349</v>
      </c>
      <c r="H766" s="210">
        <v>215.155</v>
      </c>
      <c r="I766" s="211"/>
      <c r="J766" s="212">
        <f>ROUND(I766*H766,2)</f>
        <v>0</v>
      </c>
      <c r="K766" s="208" t="s">
        <v>320</v>
      </c>
      <c r="L766" s="62"/>
      <c r="M766" s="213" t="s">
        <v>21</v>
      </c>
      <c r="N766" s="214" t="s">
        <v>41</v>
      </c>
      <c r="O766" s="43"/>
      <c r="P766" s="215">
        <f>O766*H766</f>
        <v>0</v>
      </c>
      <c r="Q766" s="215">
        <v>0.00017</v>
      </c>
      <c r="R766" s="215">
        <f>Q766*H766</f>
        <v>0.03657635</v>
      </c>
      <c r="S766" s="215">
        <v>0</v>
      </c>
      <c r="T766" s="216">
        <f>S766*H766</f>
        <v>0</v>
      </c>
      <c r="AR766" s="25" t="s">
        <v>414</v>
      </c>
      <c r="AT766" s="25" t="s">
        <v>316</v>
      </c>
      <c r="AU766" s="25" t="s">
        <v>79</v>
      </c>
      <c r="AY766" s="25" t="s">
        <v>314</v>
      </c>
      <c r="BE766" s="217">
        <f>IF(N766="základní",J766,0)</f>
        <v>0</v>
      </c>
      <c r="BF766" s="217">
        <f>IF(N766="snížená",J766,0)</f>
        <v>0</v>
      </c>
      <c r="BG766" s="217">
        <f>IF(N766="zákl. přenesená",J766,0)</f>
        <v>0</v>
      </c>
      <c r="BH766" s="217">
        <f>IF(N766="sníž. přenesená",J766,0)</f>
        <v>0</v>
      </c>
      <c r="BI766" s="217">
        <f>IF(N766="nulová",J766,0)</f>
        <v>0</v>
      </c>
      <c r="BJ766" s="25" t="s">
        <v>77</v>
      </c>
      <c r="BK766" s="217">
        <f>ROUND(I766*H766,2)</f>
        <v>0</v>
      </c>
      <c r="BL766" s="25" t="s">
        <v>414</v>
      </c>
      <c r="BM766" s="25" t="s">
        <v>1424</v>
      </c>
    </row>
    <row r="767" spans="2:47" s="1" customFormat="1" ht="27">
      <c r="B767" s="42"/>
      <c r="C767" s="64"/>
      <c r="D767" s="218" t="s">
        <v>323</v>
      </c>
      <c r="E767" s="64"/>
      <c r="F767" s="219" t="s">
        <v>1425</v>
      </c>
      <c r="G767" s="64"/>
      <c r="H767" s="64"/>
      <c r="I767" s="175"/>
      <c r="J767" s="64"/>
      <c r="K767" s="64"/>
      <c r="L767" s="62"/>
      <c r="M767" s="220"/>
      <c r="N767" s="43"/>
      <c r="O767" s="43"/>
      <c r="P767" s="43"/>
      <c r="Q767" s="43"/>
      <c r="R767" s="43"/>
      <c r="S767" s="43"/>
      <c r="T767" s="79"/>
      <c r="AT767" s="25" t="s">
        <v>323</v>
      </c>
      <c r="AU767" s="25" t="s">
        <v>79</v>
      </c>
    </row>
    <row r="768" spans="2:51" s="12" customFormat="1" ht="13.5">
      <c r="B768" s="221"/>
      <c r="C768" s="222"/>
      <c r="D768" s="218" t="s">
        <v>325</v>
      </c>
      <c r="E768" s="223" t="s">
        <v>21</v>
      </c>
      <c r="F768" s="224" t="s">
        <v>1426</v>
      </c>
      <c r="G768" s="222"/>
      <c r="H768" s="225">
        <v>204.269</v>
      </c>
      <c r="I768" s="226"/>
      <c r="J768" s="222"/>
      <c r="K768" s="222"/>
      <c r="L768" s="227"/>
      <c r="M768" s="228"/>
      <c r="N768" s="229"/>
      <c r="O768" s="229"/>
      <c r="P768" s="229"/>
      <c r="Q768" s="229"/>
      <c r="R768" s="229"/>
      <c r="S768" s="229"/>
      <c r="T768" s="230"/>
      <c r="AT768" s="231" t="s">
        <v>325</v>
      </c>
      <c r="AU768" s="231" t="s">
        <v>79</v>
      </c>
      <c r="AV768" s="12" t="s">
        <v>79</v>
      </c>
      <c r="AW768" s="12" t="s">
        <v>34</v>
      </c>
      <c r="AX768" s="12" t="s">
        <v>70</v>
      </c>
      <c r="AY768" s="231" t="s">
        <v>314</v>
      </c>
    </row>
    <row r="769" spans="2:51" s="14" customFormat="1" ht="13.5">
      <c r="B769" s="253"/>
      <c r="C769" s="254"/>
      <c r="D769" s="218" t="s">
        <v>325</v>
      </c>
      <c r="E769" s="255" t="s">
        <v>21</v>
      </c>
      <c r="F769" s="256" t="s">
        <v>1427</v>
      </c>
      <c r="G769" s="254"/>
      <c r="H769" s="255" t="s">
        <v>21</v>
      </c>
      <c r="I769" s="257"/>
      <c r="J769" s="254"/>
      <c r="K769" s="254"/>
      <c r="L769" s="258"/>
      <c r="M769" s="259"/>
      <c r="N769" s="260"/>
      <c r="O769" s="260"/>
      <c r="P769" s="260"/>
      <c r="Q769" s="260"/>
      <c r="R769" s="260"/>
      <c r="S769" s="260"/>
      <c r="T769" s="261"/>
      <c r="AT769" s="262" t="s">
        <v>325</v>
      </c>
      <c r="AU769" s="262" t="s">
        <v>79</v>
      </c>
      <c r="AV769" s="14" t="s">
        <v>77</v>
      </c>
      <c r="AW769" s="14" t="s">
        <v>34</v>
      </c>
      <c r="AX769" s="14" t="s">
        <v>70</v>
      </c>
      <c r="AY769" s="262" t="s">
        <v>314</v>
      </c>
    </row>
    <row r="770" spans="2:51" s="12" customFormat="1" ht="13.5">
      <c r="B770" s="221"/>
      <c r="C770" s="222"/>
      <c r="D770" s="218" t="s">
        <v>325</v>
      </c>
      <c r="E770" s="223" t="s">
        <v>21</v>
      </c>
      <c r="F770" s="224" t="s">
        <v>1428</v>
      </c>
      <c r="G770" s="222"/>
      <c r="H770" s="225">
        <v>2.61</v>
      </c>
      <c r="I770" s="226"/>
      <c r="J770" s="222"/>
      <c r="K770" s="222"/>
      <c r="L770" s="227"/>
      <c r="M770" s="228"/>
      <c r="N770" s="229"/>
      <c r="O770" s="229"/>
      <c r="P770" s="229"/>
      <c r="Q770" s="229"/>
      <c r="R770" s="229"/>
      <c r="S770" s="229"/>
      <c r="T770" s="230"/>
      <c r="AT770" s="231" t="s">
        <v>325</v>
      </c>
      <c r="AU770" s="231" t="s">
        <v>79</v>
      </c>
      <c r="AV770" s="12" t="s">
        <v>79</v>
      </c>
      <c r="AW770" s="12" t="s">
        <v>34</v>
      </c>
      <c r="AX770" s="12" t="s">
        <v>70</v>
      </c>
      <c r="AY770" s="231" t="s">
        <v>314</v>
      </c>
    </row>
    <row r="771" spans="2:51" s="12" customFormat="1" ht="13.5">
      <c r="B771" s="221"/>
      <c r="C771" s="222"/>
      <c r="D771" s="218" t="s">
        <v>325</v>
      </c>
      <c r="E771" s="223" t="s">
        <v>21</v>
      </c>
      <c r="F771" s="224" t="s">
        <v>1429</v>
      </c>
      <c r="G771" s="222"/>
      <c r="H771" s="225">
        <v>8.276</v>
      </c>
      <c r="I771" s="226"/>
      <c r="J771" s="222"/>
      <c r="K771" s="222"/>
      <c r="L771" s="227"/>
      <c r="M771" s="228"/>
      <c r="N771" s="229"/>
      <c r="O771" s="229"/>
      <c r="P771" s="229"/>
      <c r="Q771" s="229"/>
      <c r="R771" s="229"/>
      <c r="S771" s="229"/>
      <c r="T771" s="230"/>
      <c r="AT771" s="231" t="s">
        <v>325</v>
      </c>
      <c r="AU771" s="231" t="s">
        <v>79</v>
      </c>
      <c r="AV771" s="12" t="s">
        <v>79</v>
      </c>
      <c r="AW771" s="12" t="s">
        <v>34</v>
      </c>
      <c r="AX771" s="12" t="s">
        <v>70</v>
      </c>
      <c r="AY771" s="231" t="s">
        <v>314</v>
      </c>
    </row>
    <row r="772" spans="2:51" s="13" customFormat="1" ht="13.5">
      <c r="B772" s="232"/>
      <c r="C772" s="233"/>
      <c r="D772" s="218" t="s">
        <v>325</v>
      </c>
      <c r="E772" s="234" t="s">
        <v>241</v>
      </c>
      <c r="F772" s="235" t="s">
        <v>340</v>
      </c>
      <c r="G772" s="233"/>
      <c r="H772" s="236">
        <v>215.155</v>
      </c>
      <c r="I772" s="237"/>
      <c r="J772" s="233"/>
      <c r="K772" s="233"/>
      <c r="L772" s="238"/>
      <c r="M772" s="239"/>
      <c r="N772" s="240"/>
      <c r="O772" s="240"/>
      <c r="P772" s="240"/>
      <c r="Q772" s="240"/>
      <c r="R772" s="240"/>
      <c r="S772" s="240"/>
      <c r="T772" s="241"/>
      <c r="AT772" s="242" t="s">
        <v>325</v>
      </c>
      <c r="AU772" s="242" t="s">
        <v>79</v>
      </c>
      <c r="AV772" s="13" t="s">
        <v>321</v>
      </c>
      <c r="AW772" s="13" t="s">
        <v>34</v>
      </c>
      <c r="AX772" s="13" t="s">
        <v>77</v>
      </c>
      <c r="AY772" s="242" t="s">
        <v>314</v>
      </c>
    </row>
    <row r="773" spans="2:65" s="1" customFormat="1" ht="23.1" customHeight="1">
      <c r="B773" s="42"/>
      <c r="C773" s="206" t="s">
        <v>1430</v>
      </c>
      <c r="D773" s="206" t="s">
        <v>316</v>
      </c>
      <c r="E773" s="207" t="s">
        <v>1431</v>
      </c>
      <c r="F773" s="208" t="s">
        <v>1432</v>
      </c>
      <c r="G773" s="209" t="s">
        <v>349</v>
      </c>
      <c r="H773" s="210">
        <v>215.155</v>
      </c>
      <c r="I773" s="211"/>
      <c r="J773" s="212">
        <f>ROUND(I773*H773,2)</f>
        <v>0</v>
      </c>
      <c r="K773" s="208" t="s">
        <v>320</v>
      </c>
      <c r="L773" s="62"/>
      <c r="M773" s="213" t="s">
        <v>21</v>
      </c>
      <c r="N773" s="214" t="s">
        <v>41</v>
      </c>
      <c r="O773" s="43"/>
      <c r="P773" s="215">
        <f>O773*H773</f>
        <v>0</v>
      </c>
      <c r="Q773" s="215">
        <v>0.00012</v>
      </c>
      <c r="R773" s="215">
        <f>Q773*H773</f>
        <v>0.0258186</v>
      </c>
      <c r="S773" s="215">
        <v>0</v>
      </c>
      <c r="T773" s="216">
        <f>S773*H773</f>
        <v>0</v>
      </c>
      <c r="AR773" s="25" t="s">
        <v>414</v>
      </c>
      <c r="AT773" s="25" t="s">
        <v>316</v>
      </c>
      <c r="AU773" s="25" t="s">
        <v>79</v>
      </c>
      <c r="AY773" s="25" t="s">
        <v>314</v>
      </c>
      <c r="BE773" s="217">
        <f>IF(N773="základní",J773,0)</f>
        <v>0</v>
      </c>
      <c r="BF773" s="217">
        <f>IF(N773="snížená",J773,0)</f>
        <v>0</v>
      </c>
      <c r="BG773" s="217">
        <f>IF(N773="zákl. přenesená",J773,0)</f>
        <v>0</v>
      </c>
      <c r="BH773" s="217">
        <f>IF(N773="sníž. přenesená",J773,0)</f>
        <v>0</v>
      </c>
      <c r="BI773" s="217">
        <f>IF(N773="nulová",J773,0)</f>
        <v>0</v>
      </c>
      <c r="BJ773" s="25" t="s">
        <v>77</v>
      </c>
      <c r="BK773" s="217">
        <f>ROUND(I773*H773,2)</f>
        <v>0</v>
      </c>
      <c r="BL773" s="25" t="s">
        <v>414</v>
      </c>
      <c r="BM773" s="25" t="s">
        <v>1433</v>
      </c>
    </row>
    <row r="774" spans="2:47" s="1" customFormat="1" ht="13.5">
      <c r="B774" s="42"/>
      <c r="C774" s="64"/>
      <c r="D774" s="218" t="s">
        <v>323</v>
      </c>
      <c r="E774" s="64"/>
      <c r="F774" s="219" t="s">
        <v>1434</v>
      </c>
      <c r="G774" s="64"/>
      <c r="H774" s="64"/>
      <c r="I774" s="175"/>
      <c r="J774" s="64"/>
      <c r="K774" s="64"/>
      <c r="L774" s="62"/>
      <c r="M774" s="220"/>
      <c r="N774" s="43"/>
      <c r="O774" s="43"/>
      <c r="P774" s="43"/>
      <c r="Q774" s="43"/>
      <c r="R774" s="43"/>
      <c r="S774" s="43"/>
      <c r="T774" s="79"/>
      <c r="AT774" s="25" t="s">
        <v>323</v>
      </c>
      <c r="AU774" s="25" t="s">
        <v>79</v>
      </c>
    </row>
    <row r="775" spans="2:51" s="12" customFormat="1" ht="13.5">
      <c r="B775" s="221"/>
      <c r="C775" s="222"/>
      <c r="D775" s="218" t="s">
        <v>325</v>
      </c>
      <c r="E775" s="223" t="s">
        <v>21</v>
      </c>
      <c r="F775" s="224" t="s">
        <v>241</v>
      </c>
      <c r="G775" s="222"/>
      <c r="H775" s="225">
        <v>215.155</v>
      </c>
      <c r="I775" s="226"/>
      <c r="J775" s="222"/>
      <c r="K775" s="222"/>
      <c r="L775" s="227"/>
      <c r="M775" s="228"/>
      <c r="N775" s="229"/>
      <c r="O775" s="229"/>
      <c r="P775" s="229"/>
      <c r="Q775" s="229"/>
      <c r="R775" s="229"/>
      <c r="S775" s="229"/>
      <c r="T775" s="230"/>
      <c r="AT775" s="231" t="s">
        <v>325</v>
      </c>
      <c r="AU775" s="231" t="s">
        <v>79</v>
      </c>
      <c r="AV775" s="12" t="s">
        <v>79</v>
      </c>
      <c r="AW775" s="12" t="s">
        <v>34</v>
      </c>
      <c r="AX775" s="12" t="s">
        <v>77</v>
      </c>
      <c r="AY775" s="231" t="s">
        <v>314</v>
      </c>
    </row>
    <row r="776" spans="2:65" s="1" customFormat="1" ht="23.1" customHeight="1">
      <c r="B776" s="42"/>
      <c r="C776" s="206" t="s">
        <v>1435</v>
      </c>
      <c r="D776" s="206" t="s">
        <v>316</v>
      </c>
      <c r="E776" s="207" t="s">
        <v>1436</v>
      </c>
      <c r="F776" s="208" t="s">
        <v>1437</v>
      </c>
      <c r="G776" s="209" t="s">
        <v>349</v>
      </c>
      <c r="H776" s="210">
        <v>215.155</v>
      </c>
      <c r="I776" s="211"/>
      <c r="J776" s="212">
        <f>ROUND(I776*H776,2)</f>
        <v>0</v>
      </c>
      <c r="K776" s="208" t="s">
        <v>320</v>
      </c>
      <c r="L776" s="62"/>
      <c r="M776" s="213" t="s">
        <v>21</v>
      </c>
      <c r="N776" s="214" t="s">
        <v>41</v>
      </c>
      <c r="O776" s="43"/>
      <c r="P776" s="215">
        <f>O776*H776</f>
        <v>0</v>
      </c>
      <c r="Q776" s="215">
        <v>0.00012</v>
      </c>
      <c r="R776" s="215">
        <f>Q776*H776</f>
        <v>0.0258186</v>
      </c>
      <c r="S776" s="215">
        <v>0</v>
      </c>
      <c r="T776" s="216">
        <f>S776*H776</f>
        <v>0</v>
      </c>
      <c r="AR776" s="25" t="s">
        <v>414</v>
      </c>
      <c r="AT776" s="25" t="s">
        <v>316</v>
      </c>
      <c r="AU776" s="25" t="s">
        <v>79</v>
      </c>
      <c r="AY776" s="25" t="s">
        <v>314</v>
      </c>
      <c r="BE776" s="217">
        <f>IF(N776="základní",J776,0)</f>
        <v>0</v>
      </c>
      <c r="BF776" s="217">
        <f>IF(N776="snížená",J776,0)</f>
        <v>0</v>
      </c>
      <c r="BG776" s="217">
        <f>IF(N776="zákl. přenesená",J776,0)</f>
        <v>0</v>
      </c>
      <c r="BH776" s="217">
        <f>IF(N776="sníž. přenesená",J776,0)</f>
        <v>0</v>
      </c>
      <c r="BI776" s="217">
        <f>IF(N776="nulová",J776,0)</f>
        <v>0</v>
      </c>
      <c r="BJ776" s="25" t="s">
        <v>77</v>
      </c>
      <c r="BK776" s="217">
        <f>ROUND(I776*H776,2)</f>
        <v>0</v>
      </c>
      <c r="BL776" s="25" t="s">
        <v>414</v>
      </c>
      <c r="BM776" s="25" t="s">
        <v>1438</v>
      </c>
    </row>
    <row r="777" spans="2:47" s="1" customFormat="1" ht="27">
      <c r="B777" s="42"/>
      <c r="C777" s="64"/>
      <c r="D777" s="218" t="s">
        <v>323</v>
      </c>
      <c r="E777" s="64"/>
      <c r="F777" s="219" t="s">
        <v>1439</v>
      </c>
      <c r="G777" s="64"/>
      <c r="H777" s="64"/>
      <c r="I777" s="175"/>
      <c r="J777" s="64"/>
      <c r="K777" s="64"/>
      <c r="L777" s="62"/>
      <c r="M777" s="220"/>
      <c r="N777" s="43"/>
      <c r="O777" s="43"/>
      <c r="P777" s="43"/>
      <c r="Q777" s="43"/>
      <c r="R777" s="43"/>
      <c r="S777" s="43"/>
      <c r="T777" s="79"/>
      <c r="AT777" s="25" t="s">
        <v>323</v>
      </c>
      <c r="AU777" s="25" t="s">
        <v>79</v>
      </c>
    </row>
    <row r="778" spans="2:51" s="12" customFormat="1" ht="13.5">
      <c r="B778" s="221"/>
      <c r="C778" s="222"/>
      <c r="D778" s="218" t="s">
        <v>325</v>
      </c>
      <c r="E778" s="223" t="s">
        <v>21</v>
      </c>
      <c r="F778" s="224" t="s">
        <v>241</v>
      </c>
      <c r="G778" s="222"/>
      <c r="H778" s="225">
        <v>215.155</v>
      </c>
      <c r="I778" s="226"/>
      <c r="J778" s="222"/>
      <c r="K778" s="222"/>
      <c r="L778" s="227"/>
      <c r="M778" s="228"/>
      <c r="N778" s="229"/>
      <c r="O778" s="229"/>
      <c r="P778" s="229"/>
      <c r="Q778" s="229"/>
      <c r="R778" s="229"/>
      <c r="S778" s="229"/>
      <c r="T778" s="230"/>
      <c r="AT778" s="231" t="s">
        <v>325</v>
      </c>
      <c r="AU778" s="231" t="s">
        <v>79</v>
      </c>
      <c r="AV778" s="12" t="s">
        <v>79</v>
      </c>
      <c r="AW778" s="12" t="s">
        <v>34</v>
      </c>
      <c r="AX778" s="12" t="s">
        <v>77</v>
      </c>
      <c r="AY778" s="231" t="s">
        <v>314</v>
      </c>
    </row>
    <row r="779" spans="2:65" s="1" customFormat="1" ht="23.1" customHeight="1">
      <c r="B779" s="42"/>
      <c r="C779" s="206" t="s">
        <v>1440</v>
      </c>
      <c r="D779" s="206" t="s">
        <v>316</v>
      </c>
      <c r="E779" s="207" t="s">
        <v>1441</v>
      </c>
      <c r="F779" s="208" t="s">
        <v>1442</v>
      </c>
      <c r="G779" s="209" t="s">
        <v>349</v>
      </c>
      <c r="H779" s="210">
        <v>1606.623</v>
      </c>
      <c r="I779" s="211"/>
      <c r="J779" s="212">
        <f>ROUND(I779*H779,2)</f>
        <v>0</v>
      </c>
      <c r="K779" s="208" t="s">
        <v>320</v>
      </c>
      <c r="L779" s="62"/>
      <c r="M779" s="213" t="s">
        <v>21</v>
      </c>
      <c r="N779" s="214" t="s">
        <v>41</v>
      </c>
      <c r="O779" s="43"/>
      <c r="P779" s="215">
        <f>O779*H779</f>
        <v>0</v>
      </c>
      <c r="Q779" s="215">
        <v>0.00015</v>
      </c>
      <c r="R779" s="215">
        <f>Q779*H779</f>
        <v>0.24099345</v>
      </c>
      <c r="S779" s="215">
        <v>0</v>
      </c>
      <c r="T779" s="216">
        <f>S779*H779</f>
        <v>0</v>
      </c>
      <c r="AR779" s="25" t="s">
        <v>414</v>
      </c>
      <c r="AT779" s="25" t="s">
        <v>316</v>
      </c>
      <c r="AU779" s="25" t="s">
        <v>79</v>
      </c>
      <c r="AY779" s="25" t="s">
        <v>314</v>
      </c>
      <c r="BE779" s="217">
        <f>IF(N779="základní",J779,0)</f>
        <v>0</v>
      </c>
      <c r="BF779" s="217">
        <f>IF(N779="snížená",J779,0)</f>
        <v>0</v>
      </c>
      <c r="BG779" s="217">
        <f>IF(N779="zákl. přenesená",J779,0)</f>
        <v>0</v>
      </c>
      <c r="BH779" s="217">
        <f>IF(N779="sníž. přenesená",J779,0)</f>
        <v>0</v>
      </c>
      <c r="BI779" s="217">
        <f>IF(N779="nulová",J779,0)</f>
        <v>0</v>
      </c>
      <c r="BJ779" s="25" t="s">
        <v>77</v>
      </c>
      <c r="BK779" s="217">
        <f>ROUND(I779*H779,2)</f>
        <v>0</v>
      </c>
      <c r="BL779" s="25" t="s">
        <v>414</v>
      </c>
      <c r="BM779" s="25" t="s">
        <v>1443</v>
      </c>
    </row>
    <row r="780" spans="2:47" s="1" customFormat="1" ht="13.5">
      <c r="B780" s="42"/>
      <c r="C780" s="64"/>
      <c r="D780" s="218" t="s">
        <v>323</v>
      </c>
      <c r="E780" s="64"/>
      <c r="F780" s="219" t="s">
        <v>1444</v>
      </c>
      <c r="G780" s="64"/>
      <c r="H780" s="64"/>
      <c r="I780" s="175"/>
      <c r="J780" s="64"/>
      <c r="K780" s="64"/>
      <c r="L780" s="62"/>
      <c r="M780" s="220"/>
      <c r="N780" s="43"/>
      <c r="O780" s="43"/>
      <c r="P780" s="43"/>
      <c r="Q780" s="43"/>
      <c r="R780" s="43"/>
      <c r="S780" s="43"/>
      <c r="T780" s="79"/>
      <c r="AT780" s="25" t="s">
        <v>323</v>
      </c>
      <c r="AU780" s="25" t="s">
        <v>79</v>
      </c>
    </row>
    <row r="781" spans="2:51" s="12" customFormat="1" ht="13.5">
      <c r="B781" s="221"/>
      <c r="C781" s="222"/>
      <c r="D781" s="218" t="s">
        <v>325</v>
      </c>
      <c r="E781" s="223" t="s">
        <v>21</v>
      </c>
      <c r="F781" s="224" t="s">
        <v>195</v>
      </c>
      <c r="G781" s="222"/>
      <c r="H781" s="225">
        <v>1606.623</v>
      </c>
      <c r="I781" s="226"/>
      <c r="J781" s="222"/>
      <c r="K781" s="222"/>
      <c r="L781" s="227"/>
      <c r="M781" s="228"/>
      <c r="N781" s="229"/>
      <c r="O781" s="229"/>
      <c r="P781" s="229"/>
      <c r="Q781" s="229"/>
      <c r="R781" s="229"/>
      <c r="S781" s="229"/>
      <c r="T781" s="230"/>
      <c r="AT781" s="231" t="s">
        <v>325</v>
      </c>
      <c r="AU781" s="231" t="s">
        <v>79</v>
      </c>
      <c r="AV781" s="12" t="s">
        <v>79</v>
      </c>
      <c r="AW781" s="12" t="s">
        <v>34</v>
      </c>
      <c r="AX781" s="12" t="s">
        <v>77</v>
      </c>
      <c r="AY781" s="231" t="s">
        <v>314</v>
      </c>
    </row>
    <row r="782" spans="2:65" s="1" customFormat="1" ht="23.1" customHeight="1">
      <c r="B782" s="42"/>
      <c r="C782" s="206" t="s">
        <v>1445</v>
      </c>
      <c r="D782" s="206" t="s">
        <v>316</v>
      </c>
      <c r="E782" s="207" t="s">
        <v>1446</v>
      </c>
      <c r="F782" s="208" t="s">
        <v>1447</v>
      </c>
      <c r="G782" s="209" t="s">
        <v>349</v>
      </c>
      <c r="H782" s="210">
        <v>74.747</v>
      </c>
      <c r="I782" s="211"/>
      <c r="J782" s="212">
        <f>ROUND(I782*H782,2)</f>
        <v>0</v>
      </c>
      <c r="K782" s="208" t="s">
        <v>320</v>
      </c>
      <c r="L782" s="62"/>
      <c r="M782" s="213" t="s">
        <v>21</v>
      </c>
      <c r="N782" s="214" t="s">
        <v>41</v>
      </c>
      <c r="O782" s="43"/>
      <c r="P782" s="215">
        <f>O782*H782</f>
        <v>0</v>
      </c>
      <c r="Q782" s="215">
        <v>0.00014</v>
      </c>
      <c r="R782" s="215">
        <f>Q782*H782</f>
        <v>0.01046458</v>
      </c>
      <c r="S782" s="215">
        <v>0</v>
      </c>
      <c r="T782" s="216">
        <f>S782*H782</f>
        <v>0</v>
      </c>
      <c r="AR782" s="25" t="s">
        <v>414</v>
      </c>
      <c r="AT782" s="25" t="s">
        <v>316</v>
      </c>
      <c r="AU782" s="25" t="s">
        <v>79</v>
      </c>
      <c r="AY782" s="25" t="s">
        <v>314</v>
      </c>
      <c r="BE782" s="217">
        <f>IF(N782="základní",J782,0)</f>
        <v>0</v>
      </c>
      <c r="BF782" s="217">
        <f>IF(N782="snížená",J782,0)</f>
        <v>0</v>
      </c>
      <c r="BG782" s="217">
        <f>IF(N782="zákl. přenesená",J782,0)</f>
        <v>0</v>
      </c>
      <c r="BH782" s="217">
        <f>IF(N782="sníž. přenesená",J782,0)</f>
        <v>0</v>
      </c>
      <c r="BI782" s="217">
        <f>IF(N782="nulová",J782,0)</f>
        <v>0</v>
      </c>
      <c r="BJ782" s="25" t="s">
        <v>77</v>
      </c>
      <c r="BK782" s="217">
        <f>ROUND(I782*H782,2)</f>
        <v>0</v>
      </c>
      <c r="BL782" s="25" t="s">
        <v>414</v>
      </c>
      <c r="BM782" s="25" t="s">
        <v>1448</v>
      </c>
    </row>
    <row r="783" spans="2:47" s="1" customFormat="1" ht="27">
      <c r="B783" s="42"/>
      <c r="C783" s="64"/>
      <c r="D783" s="218" t="s">
        <v>323</v>
      </c>
      <c r="E783" s="64"/>
      <c r="F783" s="219" t="s">
        <v>1449</v>
      </c>
      <c r="G783" s="64"/>
      <c r="H783" s="64"/>
      <c r="I783" s="175"/>
      <c r="J783" s="64"/>
      <c r="K783" s="64"/>
      <c r="L783" s="62"/>
      <c r="M783" s="220"/>
      <c r="N783" s="43"/>
      <c r="O783" s="43"/>
      <c r="P783" s="43"/>
      <c r="Q783" s="43"/>
      <c r="R783" s="43"/>
      <c r="S783" s="43"/>
      <c r="T783" s="79"/>
      <c r="AT783" s="25" t="s">
        <v>323</v>
      </c>
      <c r="AU783" s="25" t="s">
        <v>79</v>
      </c>
    </row>
    <row r="784" spans="2:51" s="12" customFormat="1" ht="13.5">
      <c r="B784" s="221"/>
      <c r="C784" s="222"/>
      <c r="D784" s="218" t="s">
        <v>325</v>
      </c>
      <c r="E784" s="223" t="s">
        <v>21</v>
      </c>
      <c r="F784" s="224" t="s">
        <v>239</v>
      </c>
      <c r="G784" s="222"/>
      <c r="H784" s="225">
        <v>74.747</v>
      </c>
      <c r="I784" s="226"/>
      <c r="J784" s="222"/>
      <c r="K784" s="222"/>
      <c r="L784" s="227"/>
      <c r="M784" s="228"/>
      <c r="N784" s="229"/>
      <c r="O784" s="229"/>
      <c r="P784" s="229"/>
      <c r="Q784" s="229"/>
      <c r="R784" s="229"/>
      <c r="S784" s="229"/>
      <c r="T784" s="230"/>
      <c r="AT784" s="231" t="s">
        <v>325</v>
      </c>
      <c r="AU784" s="231" t="s">
        <v>79</v>
      </c>
      <c r="AV784" s="12" t="s">
        <v>79</v>
      </c>
      <c r="AW784" s="12" t="s">
        <v>34</v>
      </c>
      <c r="AX784" s="12" t="s">
        <v>77</v>
      </c>
      <c r="AY784" s="231" t="s">
        <v>314</v>
      </c>
    </row>
    <row r="785" spans="2:65" s="1" customFormat="1" ht="23.1" customHeight="1">
      <c r="B785" s="42"/>
      <c r="C785" s="206" t="s">
        <v>1450</v>
      </c>
      <c r="D785" s="206" t="s">
        <v>316</v>
      </c>
      <c r="E785" s="207" t="s">
        <v>1451</v>
      </c>
      <c r="F785" s="208" t="s">
        <v>1452</v>
      </c>
      <c r="G785" s="209" t="s">
        <v>349</v>
      </c>
      <c r="H785" s="210">
        <v>1606.623</v>
      </c>
      <c r="I785" s="211"/>
      <c r="J785" s="212">
        <f>ROUND(I785*H785,2)</f>
        <v>0</v>
      </c>
      <c r="K785" s="208" t="s">
        <v>320</v>
      </c>
      <c r="L785" s="62"/>
      <c r="M785" s="213" t="s">
        <v>21</v>
      </c>
      <c r="N785" s="214" t="s">
        <v>41</v>
      </c>
      <c r="O785" s="43"/>
      <c r="P785" s="215">
        <f>O785*H785</f>
        <v>0</v>
      </c>
      <c r="Q785" s="215">
        <v>0.00015</v>
      </c>
      <c r="R785" s="215">
        <f>Q785*H785</f>
        <v>0.24099345</v>
      </c>
      <c r="S785" s="215">
        <v>0</v>
      </c>
      <c r="T785" s="216">
        <f>S785*H785</f>
        <v>0</v>
      </c>
      <c r="AR785" s="25" t="s">
        <v>414</v>
      </c>
      <c r="AT785" s="25" t="s">
        <v>316</v>
      </c>
      <c r="AU785" s="25" t="s">
        <v>79</v>
      </c>
      <c r="AY785" s="25" t="s">
        <v>314</v>
      </c>
      <c r="BE785" s="217">
        <f>IF(N785="základní",J785,0)</f>
        <v>0</v>
      </c>
      <c r="BF785" s="217">
        <f>IF(N785="snížená",J785,0)</f>
        <v>0</v>
      </c>
      <c r="BG785" s="217">
        <f>IF(N785="zákl. přenesená",J785,0)</f>
        <v>0</v>
      </c>
      <c r="BH785" s="217">
        <f>IF(N785="sníž. přenesená",J785,0)</f>
        <v>0</v>
      </c>
      <c r="BI785" s="217">
        <f>IF(N785="nulová",J785,0)</f>
        <v>0</v>
      </c>
      <c r="BJ785" s="25" t="s">
        <v>77</v>
      </c>
      <c r="BK785" s="217">
        <f>ROUND(I785*H785,2)</f>
        <v>0</v>
      </c>
      <c r="BL785" s="25" t="s">
        <v>414</v>
      </c>
      <c r="BM785" s="25" t="s">
        <v>1453</v>
      </c>
    </row>
    <row r="786" spans="2:47" s="1" customFormat="1" ht="40.5">
      <c r="B786" s="42"/>
      <c r="C786" s="64"/>
      <c r="D786" s="218" t="s">
        <v>323</v>
      </c>
      <c r="E786" s="64"/>
      <c r="F786" s="219" t="s">
        <v>1454</v>
      </c>
      <c r="G786" s="64"/>
      <c r="H786" s="64"/>
      <c r="I786" s="175"/>
      <c r="J786" s="64"/>
      <c r="K786" s="64"/>
      <c r="L786" s="62"/>
      <c r="M786" s="220"/>
      <c r="N786" s="43"/>
      <c r="O786" s="43"/>
      <c r="P786" s="43"/>
      <c r="Q786" s="43"/>
      <c r="R786" s="43"/>
      <c r="S786" s="43"/>
      <c r="T786" s="79"/>
      <c r="AT786" s="25" t="s">
        <v>323</v>
      </c>
      <c r="AU786" s="25" t="s">
        <v>79</v>
      </c>
    </row>
    <row r="787" spans="2:51" s="12" customFormat="1" ht="13.5">
      <c r="B787" s="221"/>
      <c r="C787" s="222"/>
      <c r="D787" s="218" t="s">
        <v>325</v>
      </c>
      <c r="E787" s="223" t="s">
        <v>21</v>
      </c>
      <c r="F787" s="224" t="s">
        <v>1455</v>
      </c>
      <c r="G787" s="222"/>
      <c r="H787" s="225">
        <v>411.79</v>
      </c>
      <c r="I787" s="226"/>
      <c r="J787" s="222"/>
      <c r="K787" s="222"/>
      <c r="L787" s="227"/>
      <c r="M787" s="228"/>
      <c r="N787" s="229"/>
      <c r="O787" s="229"/>
      <c r="P787" s="229"/>
      <c r="Q787" s="229"/>
      <c r="R787" s="229"/>
      <c r="S787" s="229"/>
      <c r="T787" s="230"/>
      <c r="AT787" s="231" t="s">
        <v>325</v>
      </c>
      <c r="AU787" s="231" t="s">
        <v>79</v>
      </c>
      <c r="AV787" s="12" t="s">
        <v>79</v>
      </c>
      <c r="AW787" s="12" t="s">
        <v>34</v>
      </c>
      <c r="AX787" s="12" t="s">
        <v>70</v>
      </c>
      <c r="AY787" s="231" t="s">
        <v>314</v>
      </c>
    </row>
    <row r="788" spans="2:51" s="14" customFormat="1" ht="13.5">
      <c r="B788" s="253"/>
      <c r="C788" s="254"/>
      <c r="D788" s="218" t="s">
        <v>325</v>
      </c>
      <c r="E788" s="255" t="s">
        <v>21</v>
      </c>
      <c r="F788" s="256" t="s">
        <v>1456</v>
      </c>
      <c r="G788" s="254"/>
      <c r="H788" s="255" t="s">
        <v>21</v>
      </c>
      <c r="I788" s="257"/>
      <c r="J788" s="254"/>
      <c r="K788" s="254"/>
      <c r="L788" s="258"/>
      <c r="M788" s="259"/>
      <c r="N788" s="260"/>
      <c r="O788" s="260"/>
      <c r="P788" s="260"/>
      <c r="Q788" s="260"/>
      <c r="R788" s="260"/>
      <c r="S788" s="260"/>
      <c r="T788" s="261"/>
      <c r="AT788" s="262" t="s">
        <v>325</v>
      </c>
      <c r="AU788" s="262" t="s">
        <v>79</v>
      </c>
      <c r="AV788" s="14" t="s">
        <v>77</v>
      </c>
      <c r="AW788" s="14" t="s">
        <v>34</v>
      </c>
      <c r="AX788" s="14" t="s">
        <v>70</v>
      </c>
      <c r="AY788" s="262" t="s">
        <v>314</v>
      </c>
    </row>
    <row r="789" spans="2:51" s="12" customFormat="1" ht="13.5">
      <c r="B789" s="221"/>
      <c r="C789" s="222"/>
      <c r="D789" s="218" t="s">
        <v>325</v>
      </c>
      <c r="E789" s="223" t="s">
        <v>21</v>
      </c>
      <c r="F789" s="224" t="s">
        <v>1457</v>
      </c>
      <c r="G789" s="222"/>
      <c r="H789" s="225">
        <v>26.07</v>
      </c>
      <c r="I789" s="226"/>
      <c r="J789" s="222"/>
      <c r="K789" s="222"/>
      <c r="L789" s="227"/>
      <c r="M789" s="228"/>
      <c r="N789" s="229"/>
      <c r="O789" s="229"/>
      <c r="P789" s="229"/>
      <c r="Q789" s="229"/>
      <c r="R789" s="229"/>
      <c r="S789" s="229"/>
      <c r="T789" s="230"/>
      <c r="AT789" s="231" t="s">
        <v>325</v>
      </c>
      <c r="AU789" s="231" t="s">
        <v>79</v>
      </c>
      <c r="AV789" s="12" t="s">
        <v>79</v>
      </c>
      <c r="AW789" s="12" t="s">
        <v>34</v>
      </c>
      <c r="AX789" s="12" t="s">
        <v>70</v>
      </c>
      <c r="AY789" s="231" t="s">
        <v>314</v>
      </c>
    </row>
    <row r="790" spans="2:51" s="12" customFormat="1" ht="13.5">
      <c r="B790" s="221"/>
      <c r="C790" s="222"/>
      <c r="D790" s="218" t="s">
        <v>325</v>
      </c>
      <c r="E790" s="223" t="s">
        <v>21</v>
      </c>
      <c r="F790" s="224" t="s">
        <v>1458</v>
      </c>
      <c r="G790" s="222"/>
      <c r="H790" s="225">
        <v>43.305</v>
      </c>
      <c r="I790" s="226"/>
      <c r="J790" s="222"/>
      <c r="K790" s="222"/>
      <c r="L790" s="227"/>
      <c r="M790" s="228"/>
      <c r="N790" s="229"/>
      <c r="O790" s="229"/>
      <c r="P790" s="229"/>
      <c r="Q790" s="229"/>
      <c r="R790" s="229"/>
      <c r="S790" s="229"/>
      <c r="T790" s="230"/>
      <c r="AT790" s="231" t="s">
        <v>325</v>
      </c>
      <c r="AU790" s="231" t="s">
        <v>79</v>
      </c>
      <c r="AV790" s="12" t="s">
        <v>79</v>
      </c>
      <c r="AW790" s="12" t="s">
        <v>34</v>
      </c>
      <c r="AX790" s="12" t="s">
        <v>70</v>
      </c>
      <c r="AY790" s="231" t="s">
        <v>314</v>
      </c>
    </row>
    <row r="791" spans="2:51" s="12" customFormat="1" ht="13.5">
      <c r="B791" s="221"/>
      <c r="C791" s="222"/>
      <c r="D791" s="218" t="s">
        <v>325</v>
      </c>
      <c r="E791" s="223" t="s">
        <v>21</v>
      </c>
      <c r="F791" s="224" t="s">
        <v>1459</v>
      </c>
      <c r="G791" s="222"/>
      <c r="H791" s="225">
        <v>44.343</v>
      </c>
      <c r="I791" s="226"/>
      <c r="J791" s="222"/>
      <c r="K791" s="222"/>
      <c r="L791" s="227"/>
      <c r="M791" s="228"/>
      <c r="N791" s="229"/>
      <c r="O791" s="229"/>
      <c r="P791" s="229"/>
      <c r="Q791" s="229"/>
      <c r="R791" s="229"/>
      <c r="S791" s="229"/>
      <c r="T791" s="230"/>
      <c r="AT791" s="231" t="s">
        <v>325</v>
      </c>
      <c r="AU791" s="231" t="s">
        <v>79</v>
      </c>
      <c r="AV791" s="12" t="s">
        <v>79</v>
      </c>
      <c r="AW791" s="12" t="s">
        <v>34</v>
      </c>
      <c r="AX791" s="12" t="s">
        <v>70</v>
      </c>
      <c r="AY791" s="231" t="s">
        <v>314</v>
      </c>
    </row>
    <row r="792" spans="2:51" s="14" customFormat="1" ht="13.5">
      <c r="B792" s="253"/>
      <c r="C792" s="254"/>
      <c r="D792" s="218" t="s">
        <v>325</v>
      </c>
      <c r="E792" s="255" t="s">
        <v>21</v>
      </c>
      <c r="F792" s="256" t="s">
        <v>1460</v>
      </c>
      <c r="G792" s="254"/>
      <c r="H792" s="255" t="s">
        <v>21</v>
      </c>
      <c r="I792" s="257"/>
      <c r="J792" s="254"/>
      <c r="K792" s="254"/>
      <c r="L792" s="258"/>
      <c r="M792" s="259"/>
      <c r="N792" s="260"/>
      <c r="O792" s="260"/>
      <c r="P792" s="260"/>
      <c r="Q792" s="260"/>
      <c r="R792" s="260"/>
      <c r="S792" s="260"/>
      <c r="T792" s="261"/>
      <c r="AT792" s="262" t="s">
        <v>325</v>
      </c>
      <c r="AU792" s="262" t="s">
        <v>79</v>
      </c>
      <c r="AV792" s="14" t="s">
        <v>77</v>
      </c>
      <c r="AW792" s="14" t="s">
        <v>34</v>
      </c>
      <c r="AX792" s="14" t="s">
        <v>70</v>
      </c>
      <c r="AY792" s="262" t="s">
        <v>314</v>
      </c>
    </row>
    <row r="793" spans="2:51" s="12" customFormat="1" ht="13.5">
      <c r="B793" s="221"/>
      <c r="C793" s="222"/>
      <c r="D793" s="218" t="s">
        <v>325</v>
      </c>
      <c r="E793" s="223" t="s">
        <v>21</v>
      </c>
      <c r="F793" s="224" t="s">
        <v>1461</v>
      </c>
      <c r="G793" s="222"/>
      <c r="H793" s="225">
        <v>196.89</v>
      </c>
      <c r="I793" s="226"/>
      <c r="J793" s="222"/>
      <c r="K793" s="222"/>
      <c r="L793" s="227"/>
      <c r="M793" s="228"/>
      <c r="N793" s="229"/>
      <c r="O793" s="229"/>
      <c r="P793" s="229"/>
      <c r="Q793" s="229"/>
      <c r="R793" s="229"/>
      <c r="S793" s="229"/>
      <c r="T793" s="230"/>
      <c r="AT793" s="231" t="s">
        <v>325</v>
      </c>
      <c r="AU793" s="231" t="s">
        <v>79</v>
      </c>
      <c r="AV793" s="12" t="s">
        <v>79</v>
      </c>
      <c r="AW793" s="12" t="s">
        <v>34</v>
      </c>
      <c r="AX793" s="12" t="s">
        <v>70</v>
      </c>
      <c r="AY793" s="231" t="s">
        <v>314</v>
      </c>
    </row>
    <row r="794" spans="2:51" s="12" customFormat="1" ht="13.5">
      <c r="B794" s="221"/>
      <c r="C794" s="222"/>
      <c r="D794" s="218" t="s">
        <v>325</v>
      </c>
      <c r="E794" s="223" t="s">
        <v>21</v>
      </c>
      <c r="F794" s="224" t="s">
        <v>1462</v>
      </c>
      <c r="G794" s="222"/>
      <c r="H794" s="225">
        <v>59.136</v>
      </c>
      <c r="I794" s="226"/>
      <c r="J794" s="222"/>
      <c r="K794" s="222"/>
      <c r="L794" s="227"/>
      <c r="M794" s="228"/>
      <c r="N794" s="229"/>
      <c r="O794" s="229"/>
      <c r="P794" s="229"/>
      <c r="Q794" s="229"/>
      <c r="R794" s="229"/>
      <c r="S794" s="229"/>
      <c r="T794" s="230"/>
      <c r="AT794" s="231" t="s">
        <v>325</v>
      </c>
      <c r="AU794" s="231" t="s">
        <v>79</v>
      </c>
      <c r="AV794" s="12" t="s">
        <v>79</v>
      </c>
      <c r="AW794" s="12" t="s">
        <v>34</v>
      </c>
      <c r="AX794" s="12" t="s">
        <v>70</v>
      </c>
      <c r="AY794" s="231" t="s">
        <v>314</v>
      </c>
    </row>
    <row r="795" spans="2:51" s="14" customFormat="1" ht="13.5">
      <c r="B795" s="253"/>
      <c r="C795" s="254"/>
      <c r="D795" s="218" t="s">
        <v>325</v>
      </c>
      <c r="E795" s="255" t="s">
        <v>21</v>
      </c>
      <c r="F795" s="256" t="s">
        <v>1463</v>
      </c>
      <c r="G795" s="254"/>
      <c r="H795" s="255" t="s">
        <v>21</v>
      </c>
      <c r="I795" s="257"/>
      <c r="J795" s="254"/>
      <c r="K795" s="254"/>
      <c r="L795" s="258"/>
      <c r="M795" s="259"/>
      <c r="N795" s="260"/>
      <c r="O795" s="260"/>
      <c r="P795" s="260"/>
      <c r="Q795" s="260"/>
      <c r="R795" s="260"/>
      <c r="S795" s="260"/>
      <c r="T795" s="261"/>
      <c r="AT795" s="262" t="s">
        <v>325</v>
      </c>
      <c r="AU795" s="262" t="s">
        <v>79</v>
      </c>
      <c r="AV795" s="14" t="s">
        <v>77</v>
      </c>
      <c r="AW795" s="14" t="s">
        <v>34</v>
      </c>
      <c r="AX795" s="14" t="s">
        <v>70</v>
      </c>
      <c r="AY795" s="262" t="s">
        <v>314</v>
      </c>
    </row>
    <row r="796" spans="2:51" s="12" customFormat="1" ht="13.5">
      <c r="B796" s="221"/>
      <c r="C796" s="222"/>
      <c r="D796" s="218" t="s">
        <v>325</v>
      </c>
      <c r="E796" s="223" t="s">
        <v>21</v>
      </c>
      <c r="F796" s="224" t="s">
        <v>1464</v>
      </c>
      <c r="G796" s="222"/>
      <c r="H796" s="225">
        <v>180.716</v>
      </c>
      <c r="I796" s="226"/>
      <c r="J796" s="222"/>
      <c r="K796" s="222"/>
      <c r="L796" s="227"/>
      <c r="M796" s="228"/>
      <c r="N796" s="229"/>
      <c r="O796" s="229"/>
      <c r="P796" s="229"/>
      <c r="Q796" s="229"/>
      <c r="R796" s="229"/>
      <c r="S796" s="229"/>
      <c r="T796" s="230"/>
      <c r="AT796" s="231" t="s">
        <v>325</v>
      </c>
      <c r="AU796" s="231" t="s">
        <v>79</v>
      </c>
      <c r="AV796" s="12" t="s">
        <v>79</v>
      </c>
      <c r="AW796" s="12" t="s">
        <v>34</v>
      </c>
      <c r="AX796" s="12" t="s">
        <v>70</v>
      </c>
      <c r="AY796" s="231" t="s">
        <v>314</v>
      </c>
    </row>
    <row r="797" spans="2:51" s="12" customFormat="1" ht="13.5">
      <c r="B797" s="221"/>
      <c r="C797" s="222"/>
      <c r="D797" s="218" t="s">
        <v>325</v>
      </c>
      <c r="E797" s="223" t="s">
        <v>21</v>
      </c>
      <c r="F797" s="224" t="s">
        <v>1465</v>
      </c>
      <c r="G797" s="222"/>
      <c r="H797" s="225">
        <v>78.462</v>
      </c>
      <c r="I797" s="226"/>
      <c r="J797" s="222"/>
      <c r="K797" s="222"/>
      <c r="L797" s="227"/>
      <c r="M797" s="228"/>
      <c r="N797" s="229"/>
      <c r="O797" s="229"/>
      <c r="P797" s="229"/>
      <c r="Q797" s="229"/>
      <c r="R797" s="229"/>
      <c r="S797" s="229"/>
      <c r="T797" s="230"/>
      <c r="AT797" s="231" t="s">
        <v>325</v>
      </c>
      <c r="AU797" s="231" t="s">
        <v>79</v>
      </c>
      <c r="AV797" s="12" t="s">
        <v>79</v>
      </c>
      <c r="AW797" s="12" t="s">
        <v>34</v>
      </c>
      <c r="AX797" s="12" t="s">
        <v>70</v>
      </c>
      <c r="AY797" s="231" t="s">
        <v>314</v>
      </c>
    </row>
    <row r="798" spans="2:51" s="14" customFormat="1" ht="13.5">
      <c r="B798" s="253"/>
      <c r="C798" s="254"/>
      <c r="D798" s="218" t="s">
        <v>325</v>
      </c>
      <c r="E798" s="255" t="s">
        <v>21</v>
      </c>
      <c r="F798" s="256" t="s">
        <v>1466</v>
      </c>
      <c r="G798" s="254"/>
      <c r="H798" s="255" t="s">
        <v>21</v>
      </c>
      <c r="I798" s="257"/>
      <c r="J798" s="254"/>
      <c r="K798" s="254"/>
      <c r="L798" s="258"/>
      <c r="M798" s="259"/>
      <c r="N798" s="260"/>
      <c r="O798" s="260"/>
      <c r="P798" s="260"/>
      <c r="Q798" s="260"/>
      <c r="R798" s="260"/>
      <c r="S798" s="260"/>
      <c r="T798" s="261"/>
      <c r="AT798" s="262" t="s">
        <v>325</v>
      </c>
      <c r="AU798" s="262" t="s">
        <v>79</v>
      </c>
      <c r="AV798" s="14" t="s">
        <v>77</v>
      </c>
      <c r="AW798" s="14" t="s">
        <v>34</v>
      </c>
      <c r="AX798" s="14" t="s">
        <v>70</v>
      </c>
      <c r="AY798" s="262" t="s">
        <v>314</v>
      </c>
    </row>
    <row r="799" spans="2:51" s="12" customFormat="1" ht="13.5">
      <c r="B799" s="221"/>
      <c r="C799" s="222"/>
      <c r="D799" s="218" t="s">
        <v>325</v>
      </c>
      <c r="E799" s="223" t="s">
        <v>21</v>
      </c>
      <c r="F799" s="224" t="s">
        <v>1467</v>
      </c>
      <c r="G799" s="222"/>
      <c r="H799" s="225">
        <v>91.233</v>
      </c>
      <c r="I799" s="226"/>
      <c r="J799" s="222"/>
      <c r="K799" s="222"/>
      <c r="L799" s="227"/>
      <c r="M799" s="228"/>
      <c r="N799" s="229"/>
      <c r="O799" s="229"/>
      <c r="P799" s="229"/>
      <c r="Q799" s="229"/>
      <c r="R799" s="229"/>
      <c r="S799" s="229"/>
      <c r="T799" s="230"/>
      <c r="AT799" s="231" t="s">
        <v>325</v>
      </c>
      <c r="AU799" s="231" t="s">
        <v>79</v>
      </c>
      <c r="AV799" s="12" t="s">
        <v>79</v>
      </c>
      <c r="AW799" s="12" t="s">
        <v>34</v>
      </c>
      <c r="AX799" s="12" t="s">
        <v>70</v>
      </c>
      <c r="AY799" s="231" t="s">
        <v>314</v>
      </c>
    </row>
    <row r="800" spans="2:51" s="12" customFormat="1" ht="13.5">
      <c r="B800" s="221"/>
      <c r="C800" s="222"/>
      <c r="D800" s="218" t="s">
        <v>325</v>
      </c>
      <c r="E800" s="223" t="s">
        <v>21</v>
      </c>
      <c r="F800" s="224" t="s">
        <v>1468</v>
      </c>
      <c r="G800" s="222"/>
      <c r="H800" s="225">
        <v>163.003</v>
      </c>
      <c r="I800" s="226"/>
      <c r="J800" s="222"/>
      <c r="K800" s="222"/>
      <c r="L800" s="227"/>
      <c r="M800" s="228"/>
      <c r="N800" s="229"/>
      <c r="O800" s="229"/>
      <c r="P800" s="229"/>
      <c r="Q800" s="229"/>
      <c r="R800" s="229"/>
      <c r="S800" s="229"/>
      <c r="T800" s="230"/>
      <c r="AT800" s="231" t="s">
        <v>325</v>
      </c>
      <c r="AU800" s="231" t="s">
        <v>79</v>
      </c>
      <c r="AV800" s="12" t="s">
        <v>79</v>
      </c>
      <c r="AW800" s="12" t="s">
        <v>34</v>
      </c>
      <c r="AX800" s="12" t="s">
        <v>70</v>
      </c>
      <c r="AY800" s="231" t="s">
        <v>314</v>
      </c>
    </row>
    <row r="801" spans="2:51" s="12" customFormat="1" ht="13.5">
      <c r="B801" s="221"/>
      <c r="C801" s="222"/>
      <c r="D801" s="218" t="s">
        <v>325</v>
      </c>
      <c r="E801" s="223" t="s">
        <v>21</v>
      </c>
      <c r="F801" s="224" t="s">
        <v>1469</v>
      </c>
      <c r="G801" s="222"/>
      <c r="H801" s="225">
        <v>163.003</v>
      </c>
      <c r="I801" s="226"/>
      <c r="J801" s="222"/>
      <c r="K801" s="222"/>
      <c r="L801" s="227"/>
      <c r="M801" s="228"/>
      <c r="N801" s="229"/>
      <c r="O801" s="229"/>
      <c r="P801" s="229"/>
      <c r="Q801" s="229"/>
      <c r="R801" s="229"/>
      <c r="S801" s="229"/>
      <c r="T801" s="230"/>
      <c r="AT801" s="231" t="s">
        <v>325</v>
      </c>
      <c r="AU801" s="231" t="s">
        <v>79</v>
      </c>
      <c r="AV801" s="12" t="s">
        <v>79</v>
      </c>
      <c r="AW801" s="12" t="s">
        <v>34</v>
      </c>
      <c r="AX801" s="12" t="s">
        <v>70</v>
      </c>
      <c r="AY801" s="231" t="s">
        <v>314</v>
      </c>
    </row>
    <row r="802" spans="2:51" s="12" customFormat="1" ht="13.5">
      <c r="B802" s="221"/>
      <c r="C802" s="222"/>
      <c r="D802" s="218" t="s">
        <v>325</v>
      </c>
      <c r="E802" s="223" t="s">
        <v>21</v>
      </c>
      <c r="F802" s="224" t="s">
        <v>1470</v>
      </c>
      <c r="G802" s="222"/>
      <c r="H802" s="225">
        <v>34.459</v>
      </c>
      <c r="I802" s="226"/>
      <c r="J802" s="222"/>
      <c r="K802" s="222"/>
      <c r="L802" s="227"/>
      <c r="M802" s="228"/>
      <c r="N802" s="229"/>
      <c r="O802" s="229"/>
      <c r="P802" s="229"/>
      <c r="Q802" s="229"/>
      <c r="R802" s="229"/>
      <c r="S802" s="229"/>
      <c r="T802" s="230"/>
      <c r="AT802" s="231" t="s">
        <v>325</v>
      </c>
      <c r="AU802" s="231" t="s">
        <v>79</v>
      </c>
      <c r="AV802" s="12" t="s">
        <v>79</v>
      </c>
      <c r="AW802" s="12" t="s">
        <v>34</v>
      </c>
      <c r="AX802" s="12" t="s">
        <v>70</v>
      </c>
      <c r="AY802" s="231" t="s">
        <v>314</v>
      </c>
    </row>
    <row r="803" spans="2:51" s="12" customFormat="1" ht="13.5">
      <c r="B803" s="221"/>
      <c r="C803" s="222"/>
      <c r="D803" s="218" t="s">
        <v>325</v>
      </c>
      <c r="E803" s="223" t="s">
        <v>21</v>
      </c>
      <c r="F803" s="224" t="s">
        <v>1471</v>
      </c>
      <c r="G803" s="222"/>
      <c r="H803" s="225">
        <v>33.154</v>
      </c>
      <c r="I803" s="226"/>
      <c r="J803" s="222"/>
      <c r="K803" s="222"/>
      <c r="L803" s="227"/>
      <c r="M803" s="228"/>
      <c r="N803" s="229"/>
      <c r="O803" s="229"/>
      <c r="P803" s="229"/>
      <c r="Q803" s="229"/>
      <c r="R803" s="229"/>
      <c r="S803" s="229"/>
      <c r="T803" s="230"/>
      <c r="AT803" s="231" t="s">
        <v>325</v>
      </c>
      <c r="AU803" s="231" t="s">
        <v>79</v>
      </c>
      <c r="AV803" s="12" t="s">
        <v>79</v>
      </c>
      <c r="AW803" s="12" t="s">
        <v>34</v>
      </c>
      <c r="AX803" s="12" t="s">
        <v>70</v>
      </c>
      <c r="AY803" s="231" t="s">
        <v>314</v>
      </c>
    </row>
    <row r="804" spans="2:51" s="12" customFormat="1" ht="13.5">
      <c r="B804" s="221"/>
      <c r="C804" s="222"/>
      <c r="D804" s="218" t="s">
        <v>325</v>
      </c>
      <c r="E804" s="223" t="s">
        <v>21</v>
      </c>
      <c r="F804" s="224" t="s">
        <v>1472</v>
      </c>
      <c r="G804" s="222"/>
      <c r="H804" s="225">
        <v>65.939</v>
      </c>
      <c r="I804" s="226"/>
      <c r="J804" s="222"/>
      <c r="K804" s="222"/>
      <c r="L804" s="227"/>
      <c r="M804" s="228"/>
      <c r="N804" s="229"/>
      <c r="O804" s="229"/>
      <c r="P804" s="229"/>
      <c r="Q804" s="229"/>
      <c r="R804" s="229"/>
      <c r="S804" s="229"/>
      <c r="T804" s="230"/>
      <c r="AT804" s="231" t="s">
        <v>325</v>
      </c>
      <c r="AU804" s="231" t="s">
        <v>79</v>
      </c>
      <c r="AV804" s="12" t="s">
        <v>79</v>
      </c>
      <c r="AW804" s="12" t="s">
        <v>34</v>
      </c>
      <c r="AX804" s="12" t="s">
        <v>70</v>
      </c>
      <c r="AY804" s="231" t="s">
        <v>314</v>
      </c>
    </row>
    <row r="805" spans="2:51" s="12" customFormat="1" ht="13.5">
      <c r="B805" s="221"/>
      <c r="C805" s="222"/>
      <c r="D805" s="218" t="s">
        <v>325</v>
      </c>
      <c r="E805" s="223" t="s">
        <v>21</v>
      </c>
      <c r="F805" s="224" t="s">
        <v>1473</v>
      </c>
      <c r="G805" s="222"/>
      <c r="H805" s="225">
        <v>15.12</v>
      </c>
      <c r="I805" s="226"/>
      <c r="J805" s="222"/>
      <c r="K805" s="222"/>
      <c r="L805" s="227"/>
      <c r="M805" s="228"/>
      <c r="N805" s="229"/>
      <c r="O805" s="229"/>
      <c r="P805" s="229"/>
      <c r="Q805" s="229"/>
      <c r="R805" s="229"/>
      <c r="S805" s="229"/>
      <c r="T805" s="230"/>
      <c r="AT805" s="231" t="s">
        <v>325</v>
      </c>
      <c r="AU805" s="231" t="s">
        <v>79</v>
      </c>
      <c r="AV805" s="12" t="s">
        <v>79</v>
      </c>
      <c r="AW805" s="12" t="s">
        <v>34</v>
      </c>
      <c r="AX805" s="12" t="s">
        <v>70</v>
      </c>
      <c r="AY805" s="231" t="s">
        <v>314</v>
      </c>
    </row>
    <row r="806" spans="2:51" s="13" customFormat="1" ht="13.5">
      <c r="B806" s="232"/>
      <c r="C806" s="233"/>
      <c r="D806" s="218" t="s">
        <v>325</v>
      </c>
      <c r="E806" s="234" t="s">
        <v>195</v>
      </c>
      <c r="F806" s="235" t="s">
        <v>340</v>
      </c>
      <c r="G806" s="233"/>
      <c r="H806" s="236">
        <v>1606.623</v>
      </c>
      <c r="I806" s="237"/>
      <c r="J806" s="233"/>
      <c r="K806" s="233"/>
      <c r="L806" s="238"/>
      <c r="M806" s="239"/>
      <c r="N806" s="240"/>
      <c r="O806" s="240"/>
      <c r="P806" s="240"/>
      <c r="Q806" s="240"/>
      <c r="R806" s="240"/>
      <c r="S806" s="240"/>
      <c r="T806" s="241"/>
      <c r="AT806" s="242" t="s">
        <v>325</v>
      </c>
      <c r="AU806" s="242" t="s">
        <v>79</v>
      </c>
      <c r="AV806" s="13" t="s">
        <v>321</v>
      </c>
      <c r="AW806" s="13" t="s">
        <v>34</v>
      </c>
      <c r="AX806" s="13" t="s">
        <v>77</v>
      </c>
      <c r="AY806" s="242" t="s">
        <v>314</v>
      </c>
    </row>
    <row r="807" spans="2:65" s="1" customFormat="1" ht="23.1" customHeight="1">
      <c r="B807" s="42"/>
      <c r="C807" s="206" t="s">
        <v>1474</v>
      </c>
      <c r="D807" s="206" t="s">
        <v>316</v>
      </c>
      <c r="E807" s="207" t="s">
        <v>1475</v>
      </c>
      <c r="F807" s="208" t="s">
        <v>1476</v>
      </c>
      <c r="G807" s="209" t="s">
        <v>349</v>
      </c>
      <c r="H807" s="210">
        <v>74.747</v>
      </c>
      <c r="I807" s="211"/>
      <c r="J807" s="212">
        <f>ROUND(I807*H807,2)</f>
        <v>0</v>
      </c>
      <c r="K807" s="208" t="s">
        <v>320</v>
      </c>
      <c r="L807" s="62"/>
      <c r="M807" s="213" t="s">
        <v>21</v>
      </c>
      <c r="N807" s="214" t="s">
        <v>41</v>
      </c>
      <c r="O807" s="43"/>
      <c r="P807" s="215">
        <f>O807*H807</f>
        <v>0</v>
      </c>
      <c r="Q807" s="215">
        <v>0.00072</v>
      </c>
      <c r="R807" s="215">
        <f>Q807*H807</f>
        <v>0.053817840000000006</v>
      </c>
      <c r="S807" s="215">
        <v>0</v>
      </c>
      <c r="T807" s="216">
        <f>S807*H807</f>
        <v>0</v>
      </c>
      <c r="AR807" s="25" t="s">
        <v>414</v>
      </c>
      <c r="AT807" s="25" t="s">
        <v>316</v>
      </c>
      <c r="AU807" s="25" t="s">
        <v>79</v>
      </c>
      <c r="AY807" s="25" t="s">
        <v>314</v>
      </c>
      <c r="BE807" s="217">
        <f>IF(N807="základní",J807,0)</f>
        <v>0</v>
      </c>
      <c r="BF807" s="217">
        <f>IF(N807="snížená",J807,0)</f>
        <v>0</v>
      </c>
      <c r="BG807" s="217">
        <f>IF(N807="zákl. přenesená",J807,0)</f>
        <v>0</v>
      </c>
      <c r="BH807" s="217">
        <f>IF(N807="sníž. přenesená",J807,0)</f>
        <v>0</v>
      </c>
      <c r="BI807" s="217">
        <f>IF(N807="nulová",J807,0)</f>
        <v>0</v>
      </c>
      <c r="BJ807" s="25" t="s">
        <v>77</v>
      </c>
      <c r="BK807" s="217">
        <f>ROUND(I807*H807,2)</f>
        <v>0</v>
      </c>
      <c r="BL807" s="25" t="s">
        <v>414</v>
      </c>
      <c r="BM807" s="25" t="s">
        <v>1477</v>
      </c>
    </row>
    <row r="808" spans="2:47" s="1" customFormat="1" ht="27">
      <c r="B808" s="42"/>
      <c r="C808" s="64"/>
      <c r="D808" s="218" t="s">
        <v>323</v>
      </c>
      <c r="E808" s="64"/>
      <c r="F808" s="219" t="s">
        <v>1478</v>
      </c>
      <c r="G808" s="64"/>
      <c r="H808" s="64"/>
      <c r="I808" s="175"/>
      <c r="J808" s="64"/>
      <c r="K808" s="64"/>
      <c r="L808" s="62"/>
      <c r="M808" s="220"/>
      <c r="N808" s="43"/>
      <c r="O808" s="43"/>
      <c r="P808" s="43"/>
      <c r="Q808" s="43"/>
      <c r="R808" s="43"/>
      <c r="S808" s="43"/>
      <c r="T808" s="79"/>
      <c r="AT808" s="25" t="s">
        <v>323</v>
      </c>
      <c r="AU808" s="25" t="s">
        <v>79</v>
      </c>
    </row>
    <row r="809" spans="2:51" s="12" customFormat="1" ht="13.5">
      <c r="B809" s="221"/>
      <c r="C809" s="222"/>
      <c r="D809" s="218" t="s">
        <v>325</v>
      </c>
      <c r="E809" s="223" t="s">
        <v>21</v>
      </c>
      <c r="F809" s="224" t="s">
        <v>239</v>
      </c>
      <c r="G809" s="222"/>
      <c r="H809" s="225">
        <v>74.747</v>
      </c>
      <c r="I809" s="226"/>
      <c r="J809" s="222"/>
      <c r="K809" s="222"/>
      <c r="L809" s="227"/>
      <c r="M809" s="228"/>
      <c r="N809" s="229"/>
      <c r="O809" s="229"/>
      <c r="P809" s="229"/>
      <c r="Q809" s="229"/>
      <c r="R809" s="229"/>
      <c r="S809" s="229"/>
      <c r="T809" s="230"/>
      <c r="AT809" s="231" t="s">
        <v>325</v>
      </c>
      <c r="AU809" s="231" t="s">
        <v>79</v>
      </c>
      <c r="AV809" s="12" t="s">
        <v>79</v>
      </c>
      <c r="AW809" s="12" t="s">
        <v>34</v>
      </c>
      <c r="AX809" s="12" t="s">
        <v>77</v>
      </c>
      <c r="AY809" s="231" t="s">
        <v>314</v>
      </c>
    </row>
    <row r="810" spans="2:65" s="1" customFormat="1" ht="23.1" customHeight="1">
      <c r="B810" s="42"/>
      <c r="C810" s="206" t="s">
        <v>1479</v>
      </c>
      <c r="D810" s="206" t="s">
        <v>316</v>
      </c>
      <c r="E810" s="207" t="s">
        <v>1480</v>
      </c>
      <c r="F810" s="208" t="s">
        <v>1481</v>
      </c>
      <c r="G810" s="209" t="s">
        <v>349</v>
      </c>
      <c r="H810" s="210">
        <v>193.251</v>
      </c>
      <c r="I810" s="211"/>
      <c r="J810" s="212">
        <f>ROUND(I810*H810,2)</f>
        <v>0</v>
      </c>
      <c r="K810" s="208" t="s">
        <v>320</v>
      </c>
      <c r="L810" s="62"/>
      <c r="M810" s="213" t="s">
        <v>21</v>
      </c>
      <c r="N810" s="214" t="s">
        <v>41</v>
      </c>
      <c r="O810" s="43"/>
      <c r="P810" s="215">
        <f>O810*H810</f>
        <v>0</v>
      </c>
      <c r="Q810" s="215">
        <v>0.0005</v>
      </c>
      <c r="R810" s="215">
        <f>Q810*H810</f>
        <v>0.0966255</v>
      </c>
      <c r="S810" s="215">
        <v>0</v>
      </c>
      <c r="T810" s="216">
        <f>S810*H810</f>
        <v>0</v>
      </c>
      <c r="AR810" s="25" t="s">
        <v>414</v>
      </c>
      <c r="AT810" s="25" t="s">
        <v>316</v>
      </c>
      <c r="AU810" s="25" t="s">
        <v>79</v>
      </c>
      <c r="AY810" s="25" t="s">
        <v>314</v>
      </c>
      <c r="BE810" s="217">
        <f>IF(N810="základní",J810,0)</f>
        <v>0</v>
      </c>
      <c r="BF810" s="217">
        <f>IF(N810="snížená",J810,0)</f>
        <v>0</v>
      </c>
      <c r="BG810" s="217">
        <f>IF(N810="zákl. přenesená",J810,0)</f>
        <v>0</v>
      </c>
      <c r="BH810" s="217">
        <f>IF(N810="sníž. přenesená",J810,0)</f>
        <v>0</v>
      </c>
      <c r="BI810" s="217">
        <f>IF(N810="nulová",J810,0)</f>
        <v>0</v>
      </c>
      <c r="BJ810" s="25" t="s">
        <v>77</v>
      </c>
      <c r="BK810" s="217">
        <f>ROUND(I810*H810,2)</f>
        <v>0</v>
      </c>
      <c r="BL810" s="25" t="s">
        <v>414</v>
      </c>
      <c r="BM810" s="25" t="s">
        <v>1482</v>
      </c>
    </row>
    <row r="811" spans="2:47" s="1" customFormat="1" ht="27">
      <c r="B811" s="42"/>
      <c r="C811" s="64"/>
      <c r="D811" s="218" t="s">
        <v>323</v>
      </c>
      <c r="E811" s="64"/>
      <c r="F811" s="219" t="s">
        <v>1483</v>
      </c>
      <c r="G811" s="64"/>
      <c r="H811" s="64"/>
      <c r="I811" s="175"/>
      <c r="J811" s="64"/>
      <c r="K811" s="64"/>
      <c r="L811" s="62"/>
      <c r="M811" s="220"/>
      <c r="N811" s="43"/>
      <c r="O811" s="43"/>
      <c r="P811" s="43"/>
      <c r="Q811" s="43"/>
      <c r="R811" s="43"/>
      <c r="S811" s="43"/>
      <c r="T811" s="79"/>
      <c r="AT811" s="25" t="s">
        <v>323</v>
      </c>
      <c r="AU811" s="25" t="s">
        <v>79</v>
      </c>
    </row>
    <row r="812" spans="2:51" s="12" customFormat="1" ht="13.5">
      <c r="B812" s="221"/>
      <c r="C812" s="222"/>
      <c r="D812" s="218" t="s">
        <v>325</v>
      </c>
      <c r="E812" s="223" t="s">
        <v>21</v>
      </c>
      <c r="F812" s="224" t="s">
        <v>1484</v>
      </c>
      <c r="G812" s="222"/>
      <c r="H812" s="225">
        <v>175.71</v>
      </c>
      <c r="I812" s="226"/>
      <c r="J812" s="222"/>
      <c r="K812" s="222"/>
      <c r="L812" s="227"/>
      <c r="M812" s="228"/>
      <c r="N812" s="229"/>
      <c r="O812" s="229"/>
      <c r="P812" s="229"/>
      <c r="Q812" s="229"/>
      <c r="R812" s="229"/>
      <c r="S812" s="229"/>
      <c r="T812" s="230"/>
      <c r="AT812" s="231" t="s">
        <v>325</v>
      </c>
      <c r="AU812" s="231" t="s">
        <v>79</v>
      </c>
      <c r="AV812" s="12" t="s">
        <v>79</v>
      </c>
      <c r="AW812" s="12" t="s">
        <v>34</v>
      </c>
      <c r="AX812" s="12" t="s">
        <v>70</v>
      </c>
      <c r="AY812" s="231" t="s">
        <v>314</v>
      </c>
    </row>
    <row r="813" spans="2:51" s="12" customFormat="1" ht="13.5">
      <c r="B813" s="221"/>
      <c r="C813" s="222"/>
      <c r="D813" s="218" t="s">
        <v>325</v>
      </c>
      <c r="E813" s="223" t="s">
        <v>21</v>
      </c>
      <c r="F813" s="224" t="s">
        <v>1485</v>
      </c>
      <c r="G813" s="222"/>
      <c r="H813" s="225">
        <v>1.758</v>
      </c>
      <c r="I813" s="226"/>
      <c r="J813" s="222"/>
      <c r="K813" s="222"/>
      <c r="L813" s="227"/>
      <c r="M813" s="228"/>
      <c r="N813" s="229"/>
      <c r="O813" s="229"/>
      <c r="P813" s="229"/>
      <c r="Q813" s="229"/>
      <c r="R813" s="229"/>
      <c r="S813" s="229"/>
      <c r="T813" s="230"/>
      <c r="AT813" s="231" t="s">
        <v>325</v>
      </c>
      <c r="AU813" s="231" t="s">
        <v>79</v>
      </c>
      <c r="AV813" s="12" t="s">
        <v>79</v>
      </c>
      <c r="AW813" s="12" t="s">
        <v>34</v>
      </c>
      <c r="AX813" s="12" t="s">
        <v>70</v>
      </c>
      <c r="AY813" s="231" t="s">
        <v>314</v>
      </c>
    </row>
    <row r="814" spans="2:51" s="12" customFormat="1" ht="13.5">
      <c r="B814" s="221"/>
      <c r="C814" s="222"/>
      <c r="D814" s="218" t="s">
        <v>325</v>
      </c>
      <c r="E814" s="223" t="s">
        <v>21</v>
      </c>
      <c r="F814" s="224" t="s">
        <v>1486</v>
      </c>
      <c r="G814" s="222"/>
      <c r="H814" s="225">
        <v>4.083</v>
      </c>
      <c r="I814" s="226"/>
      <c r="J814" s="222"/>
      <c r="K814" s="222"/>
      <c r="L814" s="227"/>
      <c r="M814" s="228"/>
      <c r="N814" s="229"/>
      <c r="O814" s="229"/>
      <c r="P814" s="229"/>
      <c r="Q814" s="229"/>
      <c r="R814" s="229"/>
      <c r="S814" s="229"/>
      <c r="T814" s="230"/>
      <c r="AT814" s="231" t="s">
        <v>325</v>
      </c>
      <c r="AU814" s="231" t="s">
        <v>79</v>
      </c>
      <c r="AV814" s="12" t="s">
        <v>79</v>
      </c>
      <c r="AW814" s="12" t="s">
        <v>34</v>
      </c>
      <c r="AX814" s="12" t="s">
        <v>70</v>
      </c>
      <c r="AY814" s="231" t="s">
        <v>314</v>
      </c>
    </row>
    <row r="815" spans="2:51" s="12" customFormat="1" ht="13.5">
      <c r="B815" s="221"/>
      <c r="C815" s="222"/>
      <c r="D815" s="218" t="s">
        <v>325</v>
      </c>
      <c r="E815" s="223" t="s">
        <v>21</v>
      </c>
      <c r="F815" s="224" t="s">
        <v>1487</v>
      </c>
      <c r="G815" s="222"/>
      <c r="H815" s="225">
        <v>2.385</v>
      </c>
      <c r="I815" s="226"/>
      <c r="J815" s="222"/>
      <c r="K815" s="222"/>
      <c r="L815" s="227"/>
      <c r="M815" s="228"/>
      <c r="N815" s="229"/>
      <c r="O815" s="229"/>
      <c r="P815" s="229"/>
      <c r="Q815" s="229"/>
      <c r="R815" s="229"/>
      <c r="S815" s="229"/>
      <c r="T815" s="230"/>
      <c r="AT815" s="231" t="s">
        <v>325</v>
      </c>
      <c r="AU815" s="231" t="s">
        <v>79</v>
      </c>
      <c r="AV815" s="12" t="s">
        <v>79</v>
      </c>
      <c r="AW815" s="12" t="s">
        <v>34</v>
      </c>
      <c r="AX815" s="12" t="s">
        <v>70</v>
      </c>
      <c r="AY815" s="231" t="s">
        <v>314</v>
      </c>
    </row>
    <row r="816" spans="2:51" s="12" customFormat="1" ht="13.5">
      <c r="B816" s="221"/>
      <c r="C816" s="222"/>
      <c r="D816" s="218" t="s">
        <v>325</v>
      </c>
      <c r="E816" s="223" t="s">
        <v>21</v>
      </c>
      <c r="F816" s="224" t="s">
        <v>1488</v>
      </c>
      <c r="G816" s="222"/>
      <c r="H816" s="225">
        <v>6.66</v>
      </c>
      <c r="I816" s="226"/>
      <c r="J816" s="222"/>
      <c r="K816" s="222"/>
      <c r="L816" s="227"/>
      <c r="M816" s="228"/>
      <c r="N816" s="229"/>
      <c r="O816" s="229"/>
      <c r="P816" s="229"/>
      <c r="Q816" s="229"/>
      <c r="R816" s="229"/>
      <c r="S816" s="229"/>
      <c r="T816" s="230"/>
      <c r="AT816" s="231" t="s">
        <v>325</v>
      </c>
      <c r="AU816" s="231" t="s">
        <v>79</v>
      </c>
      <c r="AV816" s="12" t="s">
        <v>79</v>
      </c>
      <c r="AW816" s="12" t="s">
        <v>34</v>
      </c>
      <c r="AX816" s="12" t="s">
        <v>70</v>
      </c>
      <c r="AY816" s="231" t="s">
        <v>314</v>
      </c>
    </row>
    <row r="817" spans="2:51" s="12" customFormat="1" ht="13.5">
      <c r="B817" s="221"/>
      <c r="C817" s="222"/>
      <c r="D817" s="218" t="s">
        <v>325</v>
      </c>
      <c r="E817" s="223" t="s">
        <v>21</v>
      </c>
      <c r="F817" s="224" t="s">
        <v>1489</v>
      </c>
      <c r="G817" s="222"/>
      <c r="H817" s="225">
        <v>2.655</v>
      </c>
      <c r="I817" s="226"/>
      <c r="J817" s="222"/>
      <c r="K817" s="222"/>
      <c r="L817" s="227"/>
      <c r="M817" s="228"/>
      <c r="N817" s="229"/>
      <c r="O817" s="229"/>
      <c r="P817" s="229"/>
      <c r="Q817" s="229"/>
      <c r="R817" s="229"/>
      <c r="S817" s="229"/>
      <c r="T817" s="230"/>
      <c r="AT817" s="231" t="s">
        <v>325</v>
      </c>
      <c r="AU817" s="231" t="s">
        <v>79</v>
      </c>
      <c r="AV817" s="12" t="s">
        <v>79</v>
      </c>
      <c r="AW817" s="12" t="s">
        <v>34</v>
      </c>
      <c r="AX817" s="12" t="s">
        <v>70</v>
      </c>
      <c r="AY817" s="231" t="s">
        <v>314</v>
      </c>
    </row>
    <row r="818" spans="2:51" s="13" customFormat="1" ht="13.5">
      <c r="B818" s="232"/>
      <c r="C818" s="233"/>
      <c r="D818" s="218" t="s">
        <v>325</v>
      </c>
      <c r="E818" s="234" t="s">
        <v>21</v>
      </c>
      <c r="F818" s="235" t="s">
        <v>340</v>
      </c>
      <c r="G818" s="233"/>
      <c r="H818" s="236">
        <v>193.251</v>
      </c>
      <c r="I818" s="237"/>
      <c r="J818" s="233"/>
      <c r="K818" s="233"/>
      <c r="L818" s="238"/>
      <c r="M818" s="239"/>
      <c r="N818" s="240"/>
      <c r="O818" s="240"/>
      <c r="P818" s="240"/>
      <c r="Q818" s="240"/>
      <c r="R818" s="240"/>
      <c r="S818" s="240"/>
      <c r="T818" s="241"/>
      <c r="AT818" s="242" t="s">
        <v>325</v>
      </c>
      <c r="AU818" s="242" t="s">
        <v>79</v>
      </c>
      <c r="AV818" s="13" t="s">
        <v>321</v>
      </c>
      <c r="AW818" s="13" t="s">
        <v>34</v>
      </c>
      <c r="AX818" s="13" t="s">
        <v>77</v>
      </c>
      <c r="AY818" s="242" t="s">
        <v>314</v>
      </c>
    </row>
    <row r="819" spans="2:63" s="11" customFormat="1" ht="29.85" customHeight="1">
      <c r="B819" s="190"/>
      <c r="C819" s="191"/>
      <c r="D819" s="192" t="s">
        <v>69</v>
      </c>
      <c r="E819" s="204" t="s">
        <v>1490</v>
      </c>
      <c r="F819" s="204" t="s">
        <v>1491</v>
      </c>
      <c r="G819" s="191"/>
      <c r="H819" s="191"/>
      <c r="I819" s="194"/>
      <c r="J819" s="205">
        <f>BK819</f>
        <v>0</v>
      </c>
      <c r="K819" s="191"/>
      <c r="L819" s="196"/>
      <c r="M819" s="197"/>
      <c r="N819" s="198"/>
      <c r="O819" s="198"/>
      <c r="P819" s="199">
        <f>SUM(P820:P825)</f>
        <v>0</v>
      </c>
      <c r="Q819" s="198"/>
      <c r="R819" s="199">
        <f>SUM(R820:R825)</f>
        <v>0.18891651000000004</v>
      </c>
      <c r="S819" s="198"/>
      <c r="T819" s="200">
        <f>SUM(T820:T825)</f>
        <v>0</v>
      </c>
      <c r="AR819" s="201" t="s">
        <v>79</v>
      </c>
      <c r="AT819" s="202" t="s">
        <v>69</v>
      </c>
      <c r="AU819" s="202" t="s">
        <v>77</v>
      </c>
      <c r="AY819" s="201" t="s">
        <v>314</v>
      </c>
      <c r="BK819" s="203">
        <f>SUM(BK820:BK825)</f>
        <v>0</v>
      </c>
    </row>
    <row r="820" spans="2:65" s="1" customFormat="1" ht="23.1" customHeight="1">
      <c r="B820" s="42"/>
      <c r="C820" s="206" t="s">
        <v>1492</v>
      </c>
      <c r="D820" s="206" t="s">
        <v>316</v>
      </c>
      <c r="E820" s="207" t="s">
        <v>1493</v>
      </c>
      <c r="F820" s="208" t="s">
        <v>1494</v>
      </c>
      <c r="G820" s="209" t="s">
        <v>349</v>
      </c>
      <c r="H820" s="210">
        <v>574.008</v>
      </c>
      <c r="I820" s="211"/>
      <c r="J820" s="212">
        <f>ROUND(I820*H820,2)</f>
        <v>0</v>
      </c>
      <c r="K820" s="208" t="s">
        <v>320</v>
      </c>
      <c r="L820" s="62"/>
      <c r="M820" s="213" t="s">
        <v>21</v>
      </c>
      <c r="N820" s="214" t="s">
        <v>41</v>
      </c>
      <c r="O820" s="43"/>
      <c r="P820" s="215">
        <f>O820*H820</f>
        <v>0</v>
      </c>
      <c r="Q820" s="215">
        <v>0.00029</v>
      </c>
      <c r="R820" s="215">
        <f>Q820*H820</f>
        <v>0.16646232000000002</v>
      </c>
      <c r="S820" s="215">
        <v>0</v>
      </c>
      <c r="T820" s="216">
        <f>S820*H820</f>
        <v>0</v>
      </c>
      <c r="AR820" s="25" t="s">
        <v>414</v>
      </c>
      <c r="AT820" s="25" t="s">
        <v>316</v>
      </c>
      <c r="AU820" s="25" t="s">
        <v>79</v>
      </c>
      <c r="AY820" s="25" t="s">
        <v>314</v>
      </c>
      <c r="BE820" s="217">
        <f>IF(N820="základní",J820,0)</f>
        <v>0</v>
      </c>
      <c r="BF820" s="217">
        <f>IF(N820="snížená",J820,0)</f>
        <v>0</v>
      </c>
      <c r="BG820" s="217">
        <f>IF(N820="zákl. přenesená",J820,0)</f>
        <v>0</v>
      </c>
      <c r="BH820" s="217">
        <f>IF(N820="sníž. přenesená",J820,0)</f>
        <v>0</v>
      </c>
      <c r="BI820" s="217">
        <f>IF(N820="nulová",J820,0)</f>
        <v>0</v>
      </c>
      <c r="BJ820" s="25" t="s">
        <v>77</v>
      </c>
      <c r="BK820" s="217">
        <f>ROUND(I820*H820,2)</f>
        <v>0</v>
      </c>
      <c r="BL820" s="25" t="s">
        <v>414</v>
      </c>
      <c r="BM820" s="25" t="s">
        <v>1495</v>
      </c>
    </row>
    <row r="821" spans="2:47" s="1" customFormat="1" ht="27">
      <c r="B821" s="42"/>
      <c r="C821" s="64"/>
      <c r="D821" s="218" t="s">
        <v>323</v>
      </c>
      <c r="E821" s="64"/>
      <c r="F821" s="219" t="s">
        <v>1496</v>
      </c>
      <c r="G821" s="64"/>
      <c r="H821" s="64"/>
      <c r="I821" s="175"/>
      <c r="J821" s="64"/>
      <c r="K821" s="64"/>
      <c r="L821" s="62"/>
      <c r="M821" s="220"/>
      <c r="N821" s="43"/>
      <c r="O821" s="43"/>
      <c r="P821" s="43"/>
      <c r="Q821" s="43"/>
      <c r="R821" s="43"/>
      <c r="S821" s="43"/>
      <c r="T821" s="79"/>
      <c r="AT821" s="25" t="s">
        <v>323</v>
      </c>
      <c r="AU821" s="25" t="s">
        <v>79</v>
      </c>
    </row>
    <row r="822" spans="2:51" s="12" customFormat="1" ht="13.5">
      <c r="B822" s="221"/>
      <c r="C822" s="222"/>
      <c r="D822" s="218" t="s">
        <v>325</v>
      </c>
      <c r="E822" s="223" t="s">
        <v>21</v>
      </c>
      <c r="F822" s="224" t="s">
        <v>1497</v>
      </c>
      <c r="G822" s="222"/>
      <c r="H822" s="225">
        <v>574.008</v>
      </c>
      <c r="I822" s="226"/>
      <c r="J822" s="222"/>
      <c r="K822" s="222"/>
      <c r="L822" s="227"/>
      <c r="M822" s="228"/>
      <c r="N822" s="229"/>
      <c r="O822" s="229"/>
      <c r="P822" s="229"/>
      <c r="Q822" s="229"/>
      <c r="R822" s="229"/>
      <c r="S822" s="229"/>
      <c r="T822" s="230"/>
      <c r="AT822" s="231" t="s">
        <v>325</v>
      </c>
      <c r="AU822" s="231" t="s">
        <v>79</v>
      </c>
      <c r="AV822" s="12" t="s">
        <v>79</v>
      </c>
      <c r="AW822" s="12" t="s">
        <v>34</v>
      </c>
      <c r="AX822" s="12" t="s">
        <v>77</v>
      </c>
      <c r="AY822" s="231" t="s">
        <v>314</v>
      </c>
    </row>
    <row r="823" spans="2:65" s="1" customFormat="1" ht="23.1" customHeight="1">
      <c r="B823" s="42"/>
      <c r="C823" s="206" t="s">
        <v>1498</v>
      </c>
      <c r="D823" s="206" t="s">
        <v>316</v>
      </c>
      <c r="E823" s="207" t="s">
        <v>1499</v>
      </c>
      <c r="F823" s="208" t="s">
        <v>1500</v>
      </c>
      <c r="G823" s="209" t="s">
        <v>349</v>
      </c>
      <c r="H823" s="210">
        <v>68.043</v>
      </c>
      <c r="I823" s="211"/>
      <c r="J823" s="212">
        <f>ROUND(I823*H823,2)</f>
        <v>0</v>
      </c>
      <c r="K823" s="208" t="s">
        <v>320</v>
      </c>
      <c r="L823" s="62"/>
      <c r="M823" s="213" t="s">
        <v>21</v>
      </c>
      <c r="N823" s="214" t="s">
        <v>41</v>
      </c>
      <c r="O823" s="43"/>
      <c r="P823" s="215">
        <f>O823*H823</f>
        <v>0</v>
      </c>
      <c r="Q823" s="215">
        <v>0.00033</v>
      </c>
      <c r="R823" s="215">
        <f>Q823*H823</f>
        <v>0.022454190000000002</v>
      </c>
      <c r="S823" s="215">
        <v>0</v>
      </c>
      <c r="T823" s="216">
        <f>S823*H823</f>
        <v>0</v>
      </c>
      <c r="AR823" s="25" t="s">
        <v>414</v>
      </c>
      <c r="AT823" s="25" t="s">
        <v>316</v>
      </c>
      <c r="AU823" s="25" t="s">
        <v>79</v>
      </c>
      <c r="AY823" s="25" t="s">
        <v>314</v>
      </c>
      <c r="BE823" s="217">
        <f>IF(N823="základní",J823,0)</f>
        <v>0</v>
      </c>
      <c r="BF823" s="217">
        <f>IF(N823="snížená",J823,0)</f>
        <v>0</v>
      </c>
      <c r="BG823" s="217">
        <f>IF(N823="zákl. přenesená",J823,0)</f>
        <v>0</v>
      </c>
      <c r="BH823" s="217">
        <f>IF(N823="sníž. přenesená",J823,0)</f>
        <v>0</v>
      </c>
      <c r="BI823" s="217">
        <f>IF(N823="nulová",J823,0)</f>
        <v>0</v>
      </c>
      <c r="BJ823" s="25" t="s">
        <v>77</v>
      </c>
      <c r="BK823" s="217">
        <f>ROUND(I823*H823,2)</f>
        <v>0</v>
      </c>
      <c r="BL823" s="25" t="s">
        <v>414</v>
      </c>
      <c r="BM823" s="25" t="s">
        <v>1501</v>
      </c>
    </row>
    <row r="824" spans="2:47" s="1" customFormat="1" ht="13.5">
      <c r="B824" s="42"/>
      <c r="C824" s="64"/>
      <c r="D824" s="218" t="s">
        <v>323</v>
      </c>
      <c r="E824" s="64"/>
      <c r="F824" s="219" t="s">
        <v>1502</v>
      </c>
      <c r="G824" s="64"/>
      <c r="H824" s="64"/>
      <c r="I824" s="175"/>
      <c r="J824" s="64"/>
      <c r="K824" s="64"/>
      <c r="L824" s="62"/>
      <c r="M824" s="220"/>
      <c r="N824" s="43"/>
      <c r="O824" s="43"/>
      <c r="P824" s="43"/>
      <c r="Q824" s="43"/>
      <c r="R824" s="43"/>
      <c r="S824" s="43"/>
      <c r="T824" s="79"/>
      <c r="AT824" s="25" t="s">
        <v>323</v>
      </c>
      <c r="AU824" s="25" t="s">
        <v>79</v>
      </c>
    </row>
    <row r="825" spans="2:51" s="12" customFormat="1" ht="13.5">
      <c r="B825" s="221"/>
      <c r="C825" s="222"/>
      <c r="D825" s="218" t="s">
        <v>325</v>
      </c>
      <c r="E825" s="223" t="s">
        <v>21</v>
      </c>
      <c r="F825" s="224" t="s">
        <v>174</v>
      </c>
      <c r="G825" s="222"/>
      <c r="H825" s="225">
        <v>68.043</v>
      </c>
      <c r="I825" s="226"/>
      <c r="J825" s="222"/>
      <c r="K825" s="222"/>
      <c r="L825" s="227"/>
      <c r="M825" s="228"/>
      <c r="N825" s="229"/>
      <c r="O825" s="229"/>
      <c r="P825" s="229"/>
      <c r="Q825" s="229"/>
      <c r="R825" s="229"/>
      <c r="S825" s="229"/>
      <c r="T825" s="230"/>
      <c r="AT825" s="231" t="s">
        <v>325</v>
      </c>
      <c r="AU825" s="231" t="s">
        <v>79</v>
      </c>
      <c r="AV825" s="12" t="s">
        <v>79</v>
      </c>
      <c r="AW825" s="12" t="s">
        <v>34</v>
      </c>
      <c r="AX825" s="12" t="s">
        <v>77</v>
      </c>
      <c r="AY825" s="231" t="s">
        <v>314</v>
      </c>
    </row>
    <row r="826" spans="2:63" s="11" customFormat="1" ht="29.85" customHeight="1">
      <c r="B826" s="190"/>
      <c r="C826" s="191"/>
      <c r="D826" s="192" t="s">
        <v>69</v>
      </c>
      <c r="E826" s="204" t="s">
        <v>1503</v>
      </c>
      <c r="F826" s="204" t="s">
        <v>1504</v>
      </c>
      <c r="G826" s="191"/>
      <c r="H826" s="191"/>
      <c r="I826" s="194"/>
      <c r="J826" s="205">
        <f>BK826</f>
        <v>0</v>
      </c>
      <c r="K826" s="191"/>
      <c r="L826" s="196"/>
      <c r="M826" s="197"/>
      <c r="N826" s="198"/>
      <c r="O826" s="198"/>
      <c r="P826" s="199">
        <f>SUM(P827:P836)</f>
        <v>0</v>
      </c>
      <c r="Q826" s="198"/>
      <c r="R826" s="199">
        <f>SUM(R827:R836)</f>
        <v>0.005941</v>
      </c>
      <c r="S826" s="198"/>
      <c r="T826" s="200">
        <f>SUM(T827:T836)</f>
        <v>0</v>
      </c>
      <c r="AR826" s="201" t="s">
        <v>79</v>
      </c>
      <c r="AT826" s="202" t="s">
        <v>69</v>
      </c>
      <c r="AU826" s="202" t="s">
        <v>77</v>
      </c>
      <c r="AY826" s="201" t="s">
        <v>314</v>
      </c>
      <c r="BK826" s="203">
        <f>SUM(BK827:BK836)</f>
        <v>0</v>
      </c>
    </row>
    <row r="827" spans="2:65" s="1" customFormat="1" ht="23.1" customHeight="1">
      <c r="B827" s="42"/>
      <c r="C827" s="206" t="s">
        <v>1505</v>
      </c>
      <c r="D827" s="206" t="s">
        <v>316</v>
      </c>
      <c r="E827" s="207" t="s">
        <v>1506</v>
      </c>
      <c r="F827" s="208" t="s">
        <v>1507</v>
      </c>
      <c r="G827" s="209" t="s">
        <v>349</v>
      </c>
      <c r="H827" s="210">
        <v>4.57</v>
      </c>
      <c r="I827" s="211"/>
      <c r="J827" s="212">
        <f>ROUND(I827*H827,2)</f>
        <v>0</v>
      </c>
      <c r="K827" s="208" t="s">
        <v>320</v>
      </c>
      <c r="L827" s="62"/>
      <c r="M827" s="213" t="s">
        <v>21</v>
      </c>
      <c r="N827" s="214" t="s">
        <v>41</v>
      </c>
      <c r="O827" s="43"/>
      <c r="P827" s="215">
        <f>O827*H827</f>
        <v>0</v>
      </c>
      <c r="Q827" s="215">
        <v>0</v>
      </c>
      <c r="R827" s="215">
        <f>Q827*H827</f>
        <v>0</v>
      </c>
      <c r="S827" s="215">
        <v>0</v>
      </c>
      <c r="T827" s="216">
        <f>S827*H827</f>
        <v>0</v>
      </c>
      <c r="AR827" s="25" t="s">
        <v>414</v>
      </c>
      <c r="AT827" s="25" t="s">
        <v>316</v>
      </c>
      <c r="AU827" s="25" t="s">
        <v>79</v>
      </c>
      <c r="AY827" s="25" t="s">
        <v>314</v>
      </c>
      <c r="BE827" s="217">
        <f>IF(N827="základní",J827,0)</f>
        <v>0</v>
      </c>
      <c r="BF827" s="217">
        <f>IF(N827="snížená",J827,0)</f>
        <v>0</v>
      </c>
      <c r="BG827" s="217">
        <f>IF(N827="zákl. přenesená",J827,0)</f>
        <v>0</v>
      </c>
      <c r="BH827" s="217">
        <f>IF(N827="sníž. přenesená",J827,0)</f>
        <v>0</v>
      </c>
      <c r="BI827" s="217">
        <f>IF(N827="nulová",J827,0)</f>
        <v>0</v>
      </c>
      <c r="BJ827" s="25" t="s">
        <v>77</v>
      </c>
      <c r="BK827" s="217">
        <f>ROUND(I827*H827,2)</f>
        <v>0</v>
      </c>
      <c r="BL827" s="25" t="s">
        <v>414</v>
      </c>
      <c r="BM827" s="25" t="s">
        <v>1508</v>
      </c>
    </row>
    <row r="828" spans="2:47" s="1" customFormat="1" ht="27">
      <c r="B828" s="42"/>
      <c r="C828" s="64"/>
      <c r="D828" s="218" t="s">
        <v>323</v>
      </c>
      <c r="E828" s="64"/>
      <c r="F828" s="219" t="s">
        <v>1509</v>
      </c>
      <c r="G828" s="64"/>
      <c r="H828" s="64"/>
      <c r="I828" s="175"/>
      <c r="J828" s="64"/>
      <c r="K828" s="64"/>
      <c r="L828" s="62"/>
      <c r="M828" s="220"/>
      <c r="N828" s="43"/>
      <c r="O828" s="43"/>
      <c r="P828" s="43"/>
      <c r="Q828" s="43"/>
      <c r="R828" s="43"/>
      <c r="S828" s="43"/>
      <c r="T828" s="79"/>
      <c r="AT828" s="25" t="s">
        <v>323</v>
      </c>
      <c r="AU828" s="25" t="s">
        <v>79</v>
      </c>
    </row>
    <row r="829" spans="2:51" s="12" customFormat="1" ht="13.5">
      <c r="B829" s="221"/>
      <c r="C829" s="222"/>
      <c r="D829" s="218" t="s">
        <v>325</v>
      </c>
      <c r="E829" s="223" t="s">
        <v>21</v>
      </c>
      <c r="F829" s="224" t="s">
        <v>1510</v>
      </c>
      <c r="G829" s="222"/>
      <c r="H829" s="225">
        <v>2.695</v>
      </c>
      <c r="I829" s="226"/>
      <c r="J829" s="222"/>
      <c r="K829" s="222"/>
      <c r="L829" s="227"/>
      <c r="M829" s="228"/>
      <c r="N829" s="229"/>
      <c r="O829" s="229"/>
      <c r="P829" s="229"/>
      <c r="Q829" s="229"/>
      <c r="R829" s="229"/>
      <c r="S829" s="229"/>
      <c r="T829" s="230"/>
      <c r="AT829" s="231" t="s">
        <v>325</v>
      </c>
      <c r="AU829" s="231" t="s">
        <v>79</v>
      </c>
      <c r="AV829" s="12" t="s">
        <v>79</v>
      </c>
      <c r="AW829" s="12" t="s">
        <v>34</v>
      </c>
      <c r="AX829" s="12" t="s">
        <v>70</v>
      </c>
      <c r="AY829" s="231" t="s">
        <v>314</v>
      </c>
    </row>
    <row r="830" spans="2:51" s="12" customFormat="1" ht="13.5">
      <c r="B830" s="221"/>
      <c r="C830" s="222"/>
      <c r="D830" s="218" t="s">
        <v>325</v>
      </c>
      <c r="E830" s="223" t="s">
        <v>21</v>
      </c>
      <c r="F830" s="224" t="s">
        <v>1239</v>
      </c>
      <c r="G830" s="222"/>
      <c r="H830" s="225">
        <v>1.875</v>
      </c>
      <c r="I830" s="226"/>
      <c r="J830" s="222"/>
      <c r="K830" s="222"/>
      <c r="L830" s="227"/>
      <c r="M830" s="228"/>
      <c r="N830" s="229"/>
      <c r="O830" s="229"/>
      <c r="P830" s="229"/>
      <c r="Q830" s="229"/>
      <c r="R830" s="229"/>
      <c r="S830" s="229"/>
      <c r="T830" s="230"/>
      <c r="AT830" s="231" t="s">
        <v>325</v>
      </c>
      <c r="AU830" s="231" t="s">
        <v>79</v>
      </c>
      <c r="AV830" s="12" t="s">
        <v>79</v>
      </c>
      <c r="AW830" s="12" t="s">
        <v>34</v>
      </c>
      <c r="AX830" s="12" t="s">
        <v>70</v>
      </c>
      <c r="AY830" s="231" t="s">
        <v>314</v>
      </c>
    </row>
    <row r="831" spans="2:51" s="13" customFormat="1" ht="13.5">
      <c r="B831" s="232"/>
      <c r="C831" s="233"/>
      <c r="D831" s="218" t="s">
        <v>325</v>
      </c>
      <c r="E831" s="234" t="s">
        <v>249</v>
      </c>
      <c r="F831" s="235" t="s">
        <v>340</v>
      </c>
      <c r="G831" s="233"/>
      <c r="H831" s="236">
        <v>4.57</v>
      </c>
      <c r="I831" s="237"/>
      <c r="J831" s="233"/>
      <c r="K831" s="233"/>
      <c r="L831" s="238"/>
      <c r="M831" s="239"/>
      <c r="N831" s="240"/>
      <c r="O831" s="240"/>
      <c r="P831" s="240"/>
      <c r="Q831" s="240"/>
      <c r="R831" s="240"/>
      <c r="S831" s="240"/>
      <c r="T831" s="241"/>
      <c r="AT831" s="242" t="s">
        <v>325</v>
      </c>
      <c r="AU831" s="242" t="s">
        <v>79</v>
      </c>
      <c r="AV831" s="13" t="s">
        <v>321</v>
      </c>
      <c r="AW831" s="13" t="s">
        <v>34</v>
      </c>
      <c r="AX831" s="13" t="s">
        <v>77</v>
      </c>
      <c r="AY831" s="242" t="s">
        <v>314</v>
      </c>
    </row>
    <row r="832" spans="2:65" s="1" customFormat="1" ht="14.45" customHeight="1">
      <c r="B832" s="42"/>
      <c r="C832" s="243" t="s">
        <v>1511</v>
      </c>
      <c r="D832" s="243" t="s">
        <v>427</v>
      </c>
      <c r="E832" s="244" t="s">
        <v>1512</v>
      </c>
      <c r="F832" s="245" t="s">
        <v>1513</v>
      </c>
      <c r="G832" s="246" t="s">
        <v>349</v>
      </c>
      <c r="H832" s="247">
        <v>4.57</v>
      </c>
      <c r="I832" s="248"/>
      <c r="J832" s="249">
        <f>ROUND(I832*H832,2)</f>
        <v>0</v>
      </c>
      <c r="K832" s="245" t="s">
        <v>320</v>
      </c>
      <c r="L832" s="250"/>
      <c r="M832" s="251" t="s">
        <v>21</v>
      </c>
      <c r="N832" s="252" t="s">
        <v>41</v>
      </c>
      <c r="O832" s="43"/>
      <c r="P832" s="215">
        <f>O832*H832</f>
        <v>0</v>
      </c>
      <c r="Q832" s="215">
        <v>0.0013</v>
      </c>
      <c r="R832" s="215">
        <f>Q832*H832</f>
        <v>0.005941</v>
      </c>
      <c r="S832" s="215">
        <v>0</v>
      </c>
      <c r="T832" s="216">
        <f>S832*H832</f>
        <v>0</v>
      </c>
      <c r="AR832" s="25" t="s">
        <v>510</v>
      </c>
      <c r="AT832" s="25" t="s">
        <v>427</v>
      </c>
      <c r="AU832" s="25" t="s">
        <v>79</v>
      </c>
      <c r="AY832" s="25" t="s">
        <v>314</v>
      </c>
      <c r="BE832" s="217">
        <f>IF(N832="základní",J832,0)</f>
        <v>0</v>
      </c>
      <c r="BF832" s="217">
        <f>IF(N832="snížená",J832,0)</f>
        <v>0</v>
      </c>
      <c r="BG832" s="217">
        <f>IF(N832="zákl. přenesená",J832,0)</f>
        <v>0</v>
      </c>
      <c r="BH832" s="217">
        <f>IF(N832="sníž. přenesená",J832,0)</f>
        <v>0</v>
      </c>
      <c r="BI832" s="217">
        <f>IF(N832="nulová",J832,0)</f>
        <v>0</v>
      </c>
      <c r="BJ832" s="25" t="s">
        <v>77</v>
      </c>
      <c r="BK832" s="217">
        <f>ROUND(I832*H832,2)</f>
        <v>0</v>
      </c>
      <c r="BL832" s="25" t="s">
        <v>414</v>
      </c>
      <c r="BM832" s="25" t="s">
        <v>1514</v>
      </c>
    </row>
    <row r="833" spans="2:47" s="1" customFormat="1" ht="13.5">
      <c r="B833" s="42"/>
      <c r="C833" s="64"/>
      <c r="D833" s="218" t="s">
        <v>323</v>
      </c>
      <c r="E833" s="64"/>
      <c r="F833" s="219" t="s">
        <v>1515</v>
      </c>
      <c r="G833" s="64"/>
      <c r="H833" s="64"/>
      <c r="I833" s="175"/>
      <c r="J833" s="64"/>
      <c r="K833" s="64"/>
      <c r="L833" s="62"/>
      <c r="M833" s="220"/>
      <c r="N833" s="43"/>
      <c r="O833" s="43"/>
      <c r="P833" s="43"/>
      <c r="Q833" s="43"/>
      <c r="R833" s="43"/>
      <c r="S833" s="43"/>
      <c r="T833" s="79"/>
      <c r="AT833" s="25" t="s">
        <v>323</v>
      </c>
      <c r="AU833" s="25" t="s">
        <v>79</v>
      </c>
    </row>
    <row r="834" spans="2:51" s="12" customFormat="1" ht="13.5">
      <c r="B834" s="221"/>
      <c r="C834" s="222"/>
      <c r="D834" s="218" t="s">
        <v>325</v>
      </c>
      <c r="E834" s="223" t="s">
        <v>21</v>
      </c>
      <c r="F834" s="224" t="s">
        <v>249</v>
      </c>
      <c r="G834" s="222"/>
      <c r="H834" s="225">
        <v>4.57</v>
      </c>
      <c r="I834" s="226"/>
      <c r="J834" s="222"/>
      <c r="K834" s="222"/>
      <c r="L834" s="227"/>
      <c r="M834" s="228"/>
      <c r="N834" s="229"/>
      <c r="O834" s="229"/>
      <c r="P834" s="229"/>
      <c r="Q834" s="229"/>
      <c r="R834" s="229"/>
      <c r="S834" s="229"/>
      <c r="T834" s="230"/>
      <c r="AT834" s="231" t="s">
        <v>325</v>
      </c>
      <c r="AU834" s="231" t="s">
        <v>79</v>
      </c>
      <c r="AV834" s="12" t="s">
        <v>79</v>
      </c>
      <c r="AW834" s="12" t="s">
        <v>34</v>
      </c>
      <c r="AX834" s="12" t="s">
        <v>77</v>
      </c>
      <c r="AY834" s="231" t="s">
        <v>314</v>
      </c>
    </row>
    <row r="835" spans="2:65" s="1" customFormat="1" ht="23.1" customHeight="1">
      <c r="B835" s="42"/>
      <c r="C835" s="206" t="s">
        <v>1516</v>
      </c>
      <c r="D835" s="206" t="s">
        <v>316</v>
      </c>
      <c r="E835" s="207" t="s">
        <v>1517</v>
      </c>
      <c r="F835" s="208" t="s">
        <v>1518</v>
      </c>
      <c r="G835" s="209" t="s">
        <v>394</v>
      </c>
      <c r="H835" s="210">
        <v>0.006</v>
      </c>
      <c r="I835" s="211"/>
      <c r="J835" s="212">
        <f>ROUND(I835*H835,2)</f>
        <v>0</v>
      </c>
      <c r="K835" s="208" t="s">
        <v>320</v>
      </c>
      <c r="L835" s="62"/>
      <c r="M835" s="213" t="s">
        <v>21</v>
      </c>
      <c r="N835" s="214" t="s">
        <v>41</v>
      </c>
      <c r="O835" s="43"/>
      <c r="P835" s="215">
        <f>O835*H835</f>
        <v>0</v>
      </c>
      <c r="Q835" s="215">
        <v>0</v>
      </c>
      <c r="R835" s="215">
        <f>Q835*H835</f>
        <v>0</v>
      </c>
      <c r="S835" s="215">
        <v>0</v>
      </c>
      <c r="T835" s="216">
        <f>S835*H835</f>
        <v>0</v>
      </c>
      <c r="AR835" s="25" t="s">
        <v>414</v>
      </c>
      <c r="AT835" s="25" t="s">
        <v>316</v>
      </c>
      <c r="AU835" s="25" t="s">
        <v>79</v>
      </c>
      <c r="AY835" s="25" t="s">
        <v>314</v>
      </c>
      <c r="BE835" s="217">
        <f>IF(N835="základní",J835,0)</f>
        <v>0</v>
      </c>
      <c r="BF835" s="217">
        <f>IF(N835="snížená",J835,0)</f>
        <v>0</v>
      </c>
      <c r="BG835" s="217">
        <f>IF(N835="zákl. přenesená",J835,0)</f>
        <v>0</v>
      </c>
      <c r="BH835" s="217">
        <f>IF(N835="sníž. přenesená",J835,0)</f>
        <v>0</v>
      </c>
      <c r="BI835" s="217">
        <f>IF(N835="nulová",J835,0)</f>
        <v>0</v>
      </c>
      <c r="BJ835" s="25" t="s">
        <v>77</v>
      </c>
      <c r="BK835" s="217">
        <f>ROUND(I835*H835,2)</f>
        <v>0</v>
      </c>
      <c r="BL835" s="25" t="s">
        <v>414</v>
      </c>
      <c r="BM835" s="25" t="s">
        <v>1519</v>
      </c>
    </row>
    <row r="836" spans="2:47" s="1" customFormat="1" ht="40.5">
      <c r="B836" s="42"/>
      <c r="C836" s="64"/>
      <c r="D836" s="218" t="s">
        <v>323</v>
      </c>
      <c r="E836" s="64"/>
      <c r="F836" s="219" t="s">
        <v>1520</v>
      </c>
      <c r="G836" s="64"/>
      <c r="H836" s="64"/>
      <c r="I836" s="175"/>
      <c r="J836" s="64"/>
      <c r="K836" s="64"/>
      <c r="L836" s="62"/>
      <c r="M836" s="275"/>
      <c r="N836" s="276"/>
      <c r="O836" s="276"/>
      <c r="P836" s="276"/>
      <c r="Q836" s="276"/>
      <c r="R836" s="276"/>
      <c r="S836" s="276"/>
      <c r="T836" s="277"/>
      <c r="AT836" s="25" t="s">
        <v>323</v>
      </c>
      <c r="AU836" s="25" t="s">
        <v>79</v>
      </c>
    </row>
    <row r="837" spans="2:12" s="1" customFormat="1" ht="6.95" customHeight="1">
      <c r="B837" s="57"/>
      <c r="C837" s="58"/>
      <c r="D837" s="58"/>
      <c r="E837" s="58"/>
      <c r="F837" s="58"/>
      <c r="G837" s="58"/>
      <c r="H837" s="58"/>
      <c r="I837" s="151"/>
      <c r="J837" s="58"/>
      <c r="K837" s="58"/>
      <c r="L837" s="62"/>
    </row>
  </sheetData>
  <sheetProtection algorithmName="SHA-512" hashValue="tOLUDR8FSNxq/4iu6+ccXwklXwVmQ6tp3eDRUNqXuSEjk0pAIAaVBHZQun9xsbQIThkT7wm4slvrT8RzL1jnMQ==" saltValue="9WIceknoTTGeu1TZHaIBMUngOkN0nTx9479z9O/73MnRi+gZ2ixzTTuC7dVyV8jwwvslgb4DnX0FQKEQ7oJ3NQ==" spinCount="100000" sheet="1" objects="1" scenarios="1" formatColumns="0" formatRows="0" autoFilter="0"/>
  <autoFilter ref="C105:K836"/>
  <mergeCells count="13">
    <mergeCell ref="E98:H98"/>
    <mergeCell ref="G1:H1"/>
    <mergeCell ref="L2:V2"/>
    <mergeCell ref="E49:H49"/>
    <mergeCell ref="E51:H51"/>
    <mergeCell ref="J55:J56"/>
    <mergeCell ref="E94:H94"/>
    <mergeCell ref="E96:H96"/>
    <mergeCell ref="E7:H7"/>
    <mergeCell ref="E9:H9"/>
    <mergeCell ref="E11:H11"/>
    <mergeCell ref="E26:H26"/>
    <mergeCell ref="E47:H47"/>
  </mergeCells>
  <hyperlinks>
    <hyperlink ref="F1:G1" location="C2" display="1) Krycí list soupisu"/>
    <hyperlink ref="G1:H1" location="C58" display="2) Rekapitulace"/>
    <hyperlink ref="J1" location="C10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8"/>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1.660156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139</v>
      </c>
      <c r="AZ2" s="126" t="s">
        <v>172</v>
      </c>
      <c r="BA2" s="126" t="s">
        <v>21</v>
      </c>
      <c r="BB2" s="126" t="s">
        <v>21</v>
      </c>
      <c r="BC2" s="126" t="s">
        <v>3365</v>
      </c>
      <c r="BD2" s="126" t="s">
        <v>79</v>
      </c>
    </row>
    <row r="3" spans="2:56" ht="6.95" customHeight="1">
      <c r="B3" s="26"/>
      <c r="C3" s="27"/>
      <c r="D3" s="27"/>
      <c r="E3" s="27"/>
      <c r="F3" s="27"/>
      <c r="G3" s="27"/>
      <c r="H3" s="27"/>
      <c r="I3" s="127"/>
      <c r="J3" s="27"/>
      <c r="K3" s="28"/>
      <c r="AT3" s="25" t="s">
        <v>79</v>
      </c>
      <c r="AZ3" s="126" t="s">
        <v>195</v>
      </c>
      <c r="BA3" s="126" t="s">
        <v>21</v>
      </c>
      <c r="BB3" s="126" t="s">
        <v>21</v>
      </c>
      <c r="BC3" s="126" t="s">
        <v>3366</v>
      </c>
      <c r="BD3" s="126" t="s">
        <v>79</v>
      </c>
    </row>
    <row r="4" spans="2:56" ht="36.95" customHeight="1">
      <c r="B4" s="29"/>
      <c r="C4" s="30"/>
      <c r="D4" s="31" t="s">
        <v>176</v>
      </c>
      <c r="E4" s="30"/>
      <c r="F4" s="30"/>
      <c r="G4" s="30"/>
      <c r="H4" s="30"/>
      <c r="I4" s="128"/>
      <c r="J4" s="30"/>
      <c r="K4" s="32"/>
      <c r="M4" s="33" t="s">
        <v>12</v>
      </c>
      <c r="AT4" s="25" t="s">
        <v>6</v>
      </c>
      <c r="AZ4" s="126" t="s">
        <v>2257</v>
      </c>
      <c r="BA4" s="126" t="s">
        <v>21</v>
      </c>
      <c r="BB4" s="126" t="s">
        <v>21</v>
      </c>
      <c r="BC4" s="126" t="s">
        <v>3367</v>
      </c>
      <c r="BD4" s="126" t="s">
        <v>79</v>
      </c>
    </row>
    <row r="5" spans="2:56" ht="6.95" customHeight="1">
      <c r="B5" s="29"/>
      <c r="C5" s="30"/>
      <c r="D5" s="30"/>
      <c r="E5" s="30"/>
      <c r="F5" s="30"/>
      <c r="G5" s="30"/>
      <c r="H5" s="30"/>
      <c r="I5" s="128"/>
      <c r="J5" s="30"/>
      <c r="K5" s="32"/>
      <c r="AZ5" s="126" t="s">
        <v>237</v>
      </c>
      <c r="BA5" s="126" t="s">
        <v>21</v>
      </c>
      <c r="BB5" s="126" t="s">
        <v>21</v>
      </c>
      <c r="BC5" s="126" t="s">
        <v>3368</v>
      </c>
      <c r="BD5" s="126" t="s">
        <v>79</v>
      </c>
    </row>
    <row r="6" spans="2:56" ht="15">
      <c r="B6" s="29"/>
      <c r="C6" s="30"/>
      <c r="D6" s="38" t="s">
        <v>18</v>
      </c>
      <c r="E6" s="30"/>
      <c r="F6" s="30"/>
      <c r="G6" s="30"/>
      <c r="H6" s="30"/>
      <c r="I6" s="128"/>
      <c r="J6" s="30"/>
      <c r="K6" s="32"/>
      <c r="AZ6" s="126" t="s">
        <v>245</v>
      </c>
      <c r="BA6" s="126" t="s">
        <v>21</v>
      </c>
      <c r="BB6" s="126" t="s">
        <v>21</v>
      </c>
      <c r="BC6" s="126" t="s">
        <v>3369</v>
      </c>
      <c r="BD6" s="126" t="s">
        <v>79</v>
      </c>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3370</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ROUND(J83,2)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ROUND(SUM(BE83:BE207),2)</f>
        <v>0</v>
      </c>
      <c r="G30" s="43"/>
      <c r="H30" s="43"/>
      <c r="I30" s="143">
        <v>0.21</v>
      </c>
      <c r="J30" s="142">
        <f>ROUND(ROUND((SUM(BE83:BE207)),2)*I30,2)</f>
        <v>0</v>
      </c>
      <c r="K30" s="46"/>
    </row>
    <row r="31" spans="2:11" s="1" customFormat="1" ht="14.45" customHeight="1">
      <c r="B31" s="42"/>
      <c r="C31" s="43"/>
      <c r="D31" s="43"/>
      <c r="E31" s="50" t="s">
        <v>42</v>
      </c>
      <c r="F31" s="142">
        <f>ROUND(SUM(BF83:BF207),2)</f>
        <v>0</v>
      </c>
      <c r="G31" s="43"/>
      <c r="H31" s="43"/>
      <c r="I31" s="143">
        <v>0.15</v>
      </c>
      <c r="J31" s="142">
        <f>ROUND(ROUND((SUM(BF83:BF207)),2)*I31,2)</f>
        <v>0</v>
      </c>
      <c r="K31" s="46"/>
    </row>
    <row r="32" spans="2:11" s="1" customFormat="1" ht="14.45" customHeight="1" hidden="1">
      <c r="B32" s="42"/>
      <c r="C32" s="43"/>
      <c r="D32" s="43"/>
      <c r="E32" s="50" t="s">
        <v>43</v>
      </c>
      <c r="F32" s="142">
        <f>ROUND(SUM(BG83:BG207),2)</f>
        <v>0</v>
      </c>
      <c r="G32" s="43"/>
      <c r="H32" s="43"/>
      <c r="I32" s="143">
        <v>0.21</v>
      </c>
      <c r="J32" s="142">
        <v>0</v>
      </c>
      <c r="K32" s="46"/>
    </row>
    <row r="33" spans="2:11" s="1" customFormat="1" ht="14.45" customHeight="1" hidden="1">
      <c r="B33" s="42"/>
      <c r="C33" s="43"/>
      <c r="D33" s="43"/>
      <c r="E33" s="50" t="s">
        <v>44</v>
      </c>
      <c r="F33" s="142">
        <f>ROUND(SUM(BH83:BH207),2)</f>
        <v>0</v>
      </c>
      <c r="G33" s="43"/>
      <c r="H33" s="43"/>
      <c r="I33" s="143">
        <v>0.15</v>
      </c>
      <c r="J33" s="142">
        <v>0</v>
      </c>
      <c r="K33" s="46"/>
    </row>
    <row r="34" spans="2:11" s="1" customFormat="1" ht="14.45" customHeight="1" hidden="1">
      <c r="B34" s="42"/>
      <c r="C34" s="43"/>
      <c r="D34" s="43"/>
      <c r="E34" s="50" t="s">
        <v>45</v>
      </c>
      <c r="F34" s="142">
        <f>ROUND(SUM(BI83:BI207),2)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so12 - SO 12 – OPLOCENÍ</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J83</f>
        <v>0</v>
      </c>
      <c r="K56" s="46"/>
      <c r="AU56" s="25" t="s">
        <v>273</v>
      </c>
    </row>
    <row r="57" spans="2:11" s="8" customFormat="1" ht="24.95" customHeight="1">
      <c r="B57" s="161"/>
      <c r="C57" s="162"/>
      <c r="D57" s="163" t="s">
        <v>274</v>
      </c>
      <c r="E57" s="164"/>
      <c r="F57" s="164"/>
      <c r="G57" s="164"/>
      <c r="H57" s="164"/>
      <c r="I57" s="165"/>
      <c r="J57" s="166">
        <f>J84</f>
        <v>0</v>
      </c>
      <c r="K57" s="167"/>
    </row>
    <row r="58" spans="2:11" s="9" customFormat="1" ht="19.9" customHeight="1">
      <c r="B58" s="168"/>
      <c r="C58" s="169"/>
      <c r="D58" s="170" t="s">
        <v>275</v>
      </c>
      <c r="E58" s="171"/>
      <c r="F58" s="171"/>
      <c r="G58" s="171"/>
      <c r="H58" s="171"/>
      <c r="I58" s="172"/>
      <c r="J58" s="173">
        <f>J85</f>
        <v>0</v>
      </c>
      <c r="K58" s="174"/>
    </row>
    <row r="59" spans="2:11" s="9" customFormat="1" ht="19.9" customHeight="1">
      <c r="B59" s="168"/>
      <c r="C59" s="169"/>
      <c r="D59" s="170" t="s">
        <v>276</v>
      </c>
      <c r="E59" s="171"/>
      <c r="F59" s="171"/>
      <c r="G59" s="171"/>
      <c r="H59" s="171"/>
      <c r="I59" s="172"/>
      <c r="J59" s="173">
        <f>J117</f>
        <v>0</v>
      </c>
      <c r="K59" s="174"/>
    </row>
    <row r="60" spans="2:11" s="9" customFormat="1" ht="19.9" customHeight="1">
      <c r="B60" s="168"/>
      <c r="C60" s="169"/>
      <c r="D60" s="170" t="s">
        <v>277</v>
      </c>
      <c r="E60" s="171"/>
      <c r="F60" s="171"/>
      <c r="G60" s="171"/>
      <c r="H60" s="171"/>
      <c r="I60" s="172"/>
      <c r="J60" s="173">
        <f>J138</f>
        <v>0</v>
      </c>
      <c r="K60" s="174"/>
    </row>
    <row r="61" spans="2:11" s="9" customFormat="1" ht="19.9" customHeight="1">
      <c r="B61" s="168"/>
      <c r="C61" s="169"/>
      <c r="D61" s="170" t="s">
        <v>281</v>
      </c>
      <c r="E61" s="171"/>
      <c r="F61" s="171"/>
      <c r="G61" s="171"/>
      <c r="H61" s="171"/>
      <c r="I61" s="172"/>
      <c r="J61" s="173">
        <f>J172</f>
        <v>0</v>
      </c>
      <c r="K61" s="174"/>
    </row>
    <row r="62" spans="2:11" s="9" customFormat="1" ht="19.9" customHeight="1">
      <c r="B62" s="168"/>
      <c r="C62" s="169"/>
      <c r="D62" s="170" t="s">
        <v>2043</v>
      </c>
      <c r="E62" s="171"/>
      <c r="F62" s="171"/>
      <c r="G62" s="171"/>
      <c r="H62" s="171"/>
      <c r="I62" s="172"/>
      <c r="J62" s="173">
        <f>J195</f>
        <v>0</v>
      </c>
      <c r="K62" s="174"/>
    </row>
    <row r="63" spans="2:11" s="9" customFormat="1" ht="19.9" customHeight="1">
      <c r="B63" s="168"/>
      <c r="C63" s="169"/>
      <c r="D63" s="170" t="s">
        <v>282</v>
      </c>
      <c r="E63" s="171"/>
      <c r="F63" s="171"/>
      <c r="G63" s="171"/>
      <c r="H63" s="171"/>
      <c r="I63" s="172"/>
      <c r="J63" s="173">
        <f>J205</f>
        <v>0</v>
      </c>
      <c r="K63" s="174"/>
    </row>
    <row r="64" spans="2:11" s="1" customFormat="1" ht="21.75" customHeight="1">
      <c r="B64" s="42"/>
      <c r="C64" s="43"/>
      <c r="D64" s="43"/>
      <c r="E64" s="43"/>
      <c r="F64" s="43"/>
      <c r="G64" s="43"/>
      <c r="H64" s="43"/>
      <c r="I64" s="129"/>
      <c r="J64" s="43"/>
      <c r="K64" s="46"/>
    </row>
    <row r="65" spans="2:11" s="1" customFormat="1" ht="6.95" customHeight="1">
      <c r="B65" s="57"/>
      <c r="C65" s="58"/>
      <c r="D65" s="58"/>
      <c r="E65" s="58"/>
      <c r="F65" s="58"/>
      <c r="G65" s="58"/>
      <c r="H65" s="58"/>
      <c r="I65" s="151"/>
      <c r="J65" s="58"/>
      <c r="K65" s="59"/>
    </row>
    <row r="69" spans="2:12" s="1" customFormat="1" ht="6.95" customHeight="1">
      <c r="B69" s="60"/>
      <c r="C69" s="61"/>
      <c r="D69" s="61"/>
      <c r="E69" s="61"/>
      <c r="F69" s="61"/>
      <c r="G69" s="61"/>
      <c r="H69" s="61"/>
      <c r="I69" s="154"/>
      <c r="J69" s="61"/>
      <c r="K69" s="61"/>
      <c r="L69" s="62"/>
    </row>
    <row r="70" spans="2:12" s="1" customFormat="1" ht="36.95" customHeight="1">
      <c r="B70" s="42"/>
      <c r="C70" s="63" t="s">
        <v>298</v>
      </c>
      <c r="D70" s="64"/>
      <c r="E70" s="64"/>
      <c r="F70" s="64"/>
      <c r="G70" s="64"/>
      <c r="H70" s="64"/>
      <c r="I70" s="175"/>
      <c r="J70" s="64"/>
      <c r="K70" s="64"/>
      <c r="L70" s="62"/>
    </row>
    <row r="71" spans="2:12" s="1" customFormat="1" ht="6.95" customHeight="1">
      <c r="B71" s="42"/>
      <c r="C71" s="64"/>
      <c r="D71" s="64"/>
      <c r="E71" s="64"/>
      <c r="F71" s="64"/>
      <c r="G71" s="64"/>
      <c r="H71" s="64"/>
      <c r="I71" s="175"/>
      <c r="J71" s="64"/>
      <c r="K71" s="64"/>
      <c r="L71" s="62"/>
    </row>
    <row r="72" spans="2:12" s="1" customFormat="1" ht="14.45" customHeight="1">
      <c r="B72" s="42"/>
      <c r="C72" s="66" t="s">
        <v>18</v>
      </c>
      <c r="D72" s="64"/>
      <c r="E72" s="64"/>
      <c r="F72" s="64"/>
      <c r="G72" s="64"/>
      <c r="H72" s="64"/>
      <c r="I72" s="175"/>
      <c r="J72" s="64"/>
      <c r="K72" s="64"/>
      <c r="L72" s="62"/>
    </row>
    <row r="73" spans="2:12" s="1" customFormat="1" ht="14.45" customHeight="1">
      <c r="B73" s="42"/>
      <c r="C73" s="64"/>
      <c r="D73" s="64"/>
      <c r="E73" s="408" t="str">
        <f>E7</f>
        <v>Venkovní areál plavecké haly Klíše -Stavební úpravy</v>
      </c>
      <c r="F73" s="409"/>
      <c r="G73" s="409"/>
      <c r="H73" s="409"/>
      <c r="I73" s="175"/>
      <c r="J73" s="64"/>
      <c r="K73" s="64"/>
      <c r="L73" s="62"/>
    </row>
    <row r="74" spans="2:12" s="1" customFormat="1" ht="14.45" customHeight="1">
      <c r="B74" s="42"/>
      <c r="C74" s="66" t="s">
        <v>185</v>
      </c>
      <c r="D74" s="64"/>
      <c r="E74" s="64"/>
      <c r="F74" s="64"/>
      <c r="G74" s="64"/>
      <c r="H74" s="64"/>
      <c r="I74" s="175"/>
      <c r="J74" s="64"/>
      <c r="K74" s="64"/>
      <c r="L74" s="62"/>
    </row>
    <row r="75" spans="2:12" s="1" customFormat="1" ht="15" customHeight="1">
      <c r="B75" s="42"/>
      <c r="C75" s="64"/>
      <c r="D75" s="64"/>
      <c r="E75" s="374" t="str">
        <f>E9</f>
        <v>so12 - SO 12 – OPLOCENÍ</v>
      </c>
      <c r="F75" s="402"/>
      <c r="G75" s="402"/>
      <c r="H75" s="402"/>
      <c r="I75" s="175"/>
      <c r="J75" s="64"/>
      <c r="K75" s="64"/>
      <c r="L75" s="62"/>
    </row>
    <row r="76" spans="2:12" s="1" customFormat="1" ht="6.95" customHeight="1">
      <c r="B76" s="42"/>
      <c r="C76" s="64"/>
      <c r="D76" s="64"/>
      <c r="E76" s="64"/>
      <c r="F76" s="64"/>
      <c r="G76" s="64"/>
      <c r="H76" s="64"/>
      <c r="I76" s="175"/>
      <c r="J76" s="64"/>
      <c r="K76" s="64"/>
      <c r="L76" s="62"/>
    </row>
    <row r="77" spans="2:12" s="1" customFormat="1" ht="18" customHeight="1">
      <c r="B77" s="42"/>
      <c r="C77" s="66" t="s">
        <v>23</v>
      </c>
      <c r="D77" s="64"/>
      <c r="E77" s="64"/>
      <c r="F77" s="178" t="str">
        <f>F12</f>
        <v>Ústí nad Labem</v>
      </c>
      <c r="G77" s="64"/>
      <c r="H77" s="64"/>
      <c r="I77" s="179" t="s">
        <v>25</v>
      </c>
      <c r="J77" s="74" t="str">
        <f>IF(J12="","",J12)</f>
        <v>24. 1. 2018</v>
      </c>
      <c r="K77" s="64"/>
      <c r="L77" s="62"/>
    </row>
    <row r="78" spans="2:12" s="1" customFormat="1" ht="6.95" customHeight="1">
      <c r="B78" s="42"/>
      <c r="C78" s="64"/>
      <c r="D78" s="64"/>
      <c r="E78" s="64"/>
      <c r="F78" s="64"/>
      <c r="G78" s="64"/>
      <c r="H78" s="64"/>
      <c r="I78" s="175"/>
      <c r="J78" s="64"/>
      <c r="K78" s="64"/>
      <c r="L78" s="62"/>
    </row>
    <row r="79" spans="2:12" s="1" customFormat="1" ht="15">
      <c r="B79" s="42"/>
      <c r="C79" s="66" t="s">
        <v>27</v>
      </c>
      <c r="D79" s="64"/>
      <c r="E79" s="64"/>
      <c r="F79" s="178" t="str">
        <f>E15</f>
        <v xml:space="preserve"> </v>
      </c>
      <c r="G79" s="64"/>
      <c r="H79" s="64"/>
      <c r="I79" s="179" t="s">
        <v>33</v>
      </c>
      <c r="J79" s="178" t="str">
        <f>E21</f>
        <v xml:space="preserve"> </v>
      </c>
      <c r="K79" s="64"/>
      <c r="L79" s="62"/>
    </row>
    <row r="80" spans="2:12" s="1" customFormat="1" ht="14.45" customHeight="1">
      <c r="B80" s="42"/>
      <c r="C80" s="66" t="s">
        <v>31</v>
      </c>
      <c r="D80" s="64"/>
      <c r="E80" s="64"/>
      <c r="F80" s="178" t="str">
        <f>IF(E18="","",E18)</f>
        <v/>
      </c>
      <c r="G80" s="64"/>
      <c r="H80" s="64"/>
      <c r="I80" s="175"/>
      <c r="J80" s="64"/>
      <c r="K80" s="64"/>
      <c r="L80" s="62"/>
    </row>
    <row r="81" spans="2:12" s="1" customFormat="1" ht="10.35" customHeight="1">
      <c r="B81" s="42"/>
      <c r="C81" s="64"/>
      <c r="D81" s="64"/>
      <c r="E81" s="64"/>
      <c r="F81" s="64"/>
      <c r="G81" s="64"/>
      <c r="H81" s="64"/>
      <c r="I81" s="175"/>
      <c r="J81" s="64"/>
      <c r="K81" s="64"/>
      <c r="L81" s="62"/>
    </row>
    <row r="82" spans="2:20" s="10" customFormat="1" ht="29.25" customHeight="1">
      <c r="B82" s="180"/>
      <c r="C82" s="181" t="s">
        <v>299</v>
      </c>
      <c r="D82" s="182" t="s">
        <v>55</v>
      </c>
      <c r="E82" s="182" t="s">
        <v>51</v>
      </c>
      <c r="F82" s="182" t="s">
        <v>300</v>
      </c>
      <c r="G82" s="182" t="s">
        <v>301</v>
      </c>
      <c r="H82" s="182" t="s">
        <v>302</v>
      </c>
      <c r="I82" s="183" t="s">
        <v>303</v>
      </c>
      <c r="J82" s="182" t="s">
        <v>271</v>
      </c>
      <c r="K82" s="184" t="s">
        <v>304</v>
      </c>
      <c r="L82" s="185"/>
      <c r="M82" s="82" t="s">
        <v>305</v>
      </c>
      <c r="N82" s="83" t="s">
        <v>40</v>
      </c>
      <c r="O82" s="83" t="s">
        <v>306</v>
      </c>
      <c r="P82" s="83" t="s">
        <v>307</v>
      </c>
      <c r="Q82" s="83" t="s">
        <v>308</v>
      </c>
      <c r="R82" s="83" t="s">
        <v>309</v>
      </c>
      <c r="S82" s="83" t="s">
        <v>310</v>
      </c>
      <c r="T82" s="84" t="s">
        <v>311</v>
      </c>
    </row>
    <row r="83" spans="2:63" s="1" customFormat="1" ht="29.25" customHeight="1">
      <c r="B83" s="42"/>
      <c r="C83" s="88" t="s">
        <v>272</v>
      </c>
      <c r="D83" s="64"/>
      <c r="E83" s="64"/>
      <c r="F83" s="64"/>
      <c r="G83" s="64"/>
      <c r="H83" s="64"/>
      <c r="I83" s="175"/>
      <c r="J83" s="186">
        <f>BK83</f>
        <v>0</v>
      </c>
      <c r="K83" s="64"/>
      <c r="L83" s="62"/>
      <c r="M83" s="85"/>
      <c r="N83" s="86"/>
      <c r="O83" s="86"/>
      <c r="P83" s="187">
        <f>P84</f>
        <v>0</v>
      </c>
      <c r="Q83" s="86"/>
      <c r="R83" s="187">
        <f>R84</f>
        <v>88.73218001000001</v>
      </c>
      <c r="S83" s="86"/>
      <c r="T83" s="188">
        <f>T84</f>
        <v>154.36687925</v>
      </c>
      <c r="AT83" s="25" t="s">
        <v>69</v>
      </c>
      <c r="AU83" s="25" t="s">
        <v>273</v>
      </c>
      <c r="BK83" s="189">
        <f>BK84</f>
        <v>0</v>
      </c>
    </row>
    <row r="84" spans="2:63" s="11" customFormat="1" ht="37.35" customHeight="1">
      <c r="B84" s="190"/>
      <c r="C84" s="191"/>
      <c r="D84" s="192" t="s">
        <v>69</v>
      </c>
      <c r="E84" s="193" t="s">
        <v>312</v>
      </c>
      <c r="F84" s="193" t="s">
        <v>313</v>
      </c>
      <c r="G84" s="191"/>
      <c r="H84" s="191"/>
      <c r="I84" s="194"/>
      <c r="J84" s="195">
        <f>BK84</f>
        <v>0</v>
      </c>
      <c r="K84" s="191"/>
      <c r="L84" s="196"/>
      <c r="M84" s="197"/>
      <c r="N84" s="198"/>
      <c r="O84" s="198"/>
      <c r="P84" s="199">
        <f>P85+P117+P138+P172+P195+P205</f>
        <v>0</v>
      </c>
      <c r="Q84" s="198"/>
      <c r="R84" s="199">
        <f>R85+R117+R138+R172+R195+R205</f>
        <v>88.73218001000001</v>
      </c>
      <c r="S84" s="198"/>
      <c r="T84" s="200">
        <f>T85+T117+T138+T172+T195+T205</f>
        <v>154.36687925</v>
      </c>
      <c r="AR84" s="201" t="s">
        <v>77</v>
      </c>
      <c r="AT84" s="202" t="s">
        <v>69</v>
      </c>
      <c r="AU84" s="202" t="s">
        <v>70</v>
      </c>
      <c r="AY84" s="201" t="s">
        <v>314</v>
      </c>
      <c r="BK84" s="203">
        <f>BK85+BK117+BK138+BK172+BK195+BK205</f>
        <v>0</v>
      </c>
    </row>
    <row r="85" spans="2:63" s="11" customFormat="1" ht="19.9" customHeight="1">
      <c r="B85" s="190"/>
      <c r="C85" s="191"/>
      <c r="D85" s="192" t="s">
        <v>69</v>
      </c>
      <c r="E85" s="204" t="s">
        <v>77</v>
      </c>
      <c r="F85" s="204" t="s">
        <v>315</v>
      </c>
      <c r="G85" s="191"/>
      <c r="H85" s="191"/>
      <c r="I85" s="194"/>
      <c r="J85" s="205">
        <f>BK85</f>
        <v>0</v>
      </c>
      <c r="K85" s="191"/>
      <c r="L85" s="196"/>
      <c r="M85" s="197"/>
      <c r="N85" s="198"/>
      <c r="O85" s="198"/>
      <c r="P85" s="199">
        <f>SUM(P86:P116)</f>
        <v>0</v>
      </c>
      <c r="Q85" s="198"/>
      <c r="R85" s="199">
        <f>SUM(R86:R116)</f>
        <v>0</v>
      </c>
      <c r="S85" s="198"/>
      <c r="T85" s="200">
        <f>SUM(T86:T116)</f>
        <v>0</v>
      </c>
      <c r="AR85" s="201" t="s">
        <v>77</v>
      </c>
      <c r="AT85" s="202" t="s">
        <v>69</v>
      </c>
      <c r="AU85" s="202" t="s">
        <v>77</v>
      </c>
      <c r="AY85" s="201" t="s">
        <v>314</v>
      </c>
      <c r="BK85" s="203">
        <f>SUM(BK86:BK116)</f>
        <v>0</v>
      </c>
    </row>
    <row r="86" spans="2:65" s="1" customFormat="1" ht="23.1" customHeight="1">
      <c r="B86" s="42"/>
      <c r="C86" s="206" t="s">
        <v>77</v>
      </c>
      <c r="D86" s="206" t="s">
        <v>316</v>
      </c>
      <c r="E86" s="207" t="s">
        <v>2049</v>
      </c>
      <c r="F86" s="208" t="s">
        <v>2050</v>
      </c>
      <c r="G86" s="209" t="s">
        <v>335</v>
      </c>
      <c r="H86" s="210">
        <v>12.022</v>
      </c>
      <c r="I86" s="211"/>
      <c r="J86" s="212">
        <f>ROUND(I86*H86,2)</f>
        <v>0</v>
      </c>
      <c r="K86" s="208" t="s">
        <v>320</v>
      </c>
      <c r="L86" s="62"/>
      <c r="M86" s="213" t="s">
        <v>21</v>
      </c>
      <c r="N86" s="214" t="s">
        <v>41</v>
      </c>
      <c r="O86" s="43"/>
      <c r="P86" s="215">
        <f>O86*H86</f>
        <v>0</v>
      </c>
      <c r="Q86" s="215">
        <v>0</v>
      </c>
      <c r="R86" s="215">
        <f>Q86*H86</f>
        <v>0</v>
      </c>
      <c r="S86" s="215">
        <v>0</v>
      </c>
      <c r="T86" s="216">
        <f>S86*H86</f>
        <v>0</v>
      </c>
      <c r="AR86" s="25" t="s">
        <v>321</v>
      </c>
      <c r="AT86" s="25" t="s">
        <v>316</v>
      </c>
      <c r="AU86" s="25" t="s">
        <v>79</v>
      </c>
      <c r="AY86" s="25" t="s">
        <v>314</v>
      </c>
      <c r="BE86" s="217">
        <f>IF(N86="základní",J86,0)</f>
        <v>0</v>
      </c>
      <c r="BF86" s="217">
        <f>IF(N86="snížená",J86,0)</f>
        <v>0</v>
      </c>
      <c r="BG86" s="217">
        <f>IF(N86="zákl. přenesená",J86,0)</f>
        <v>0</v>
      </c>
      <c r="BH86" s="217">
        <f>IF(N86="sníž. přenesená",J86,0)</f>
        <v>0</v>
      </c>
      <c r="BI86" s="217">
        <f>IF(N86="nulová",J86,0)</f>
        <v>0</v>
      </c>
      <c r="BJ86" s="25" t="s">
        <v>77</v>
      </c>
      <c r="BK86" s="217">
        <f>ROUND(I86*H86,2)</f>
        <v>0</v>
      </c>
      <c r="BL86" s="25" t="s">
        <v>321</v>
      </c>
      <c r="BM86" s="25" t="s">
        <v>3371</v>
      </c>
    </row>
    <row r="87" spans="2:47" s="1" customFormat="1" ht="27">
      <c r="B87" s="42"/>
      <c r="C87" s="64"/>
      <c r="D87" s="218" t="s">
        <v>323</v>
      </c>
      <c r="E87" s="64"/>
      <c r="F87" s="219" t="s">
        <v>2371</v>
      </c>
      <c r="G87" s="64"/>
      <c r="H87" s="64"/>
      <c r="I87" s="175"/>
      <c r="J87" s="64"/>
      <c r="K87" s="64"/>
      <c r="L87" s="62"/>
      <c r="M87" s="220"/>
      <c r="N87" s="43"/>
      <c r="O87" s="43"/>
      <c r="P87" s="43"/>
      <c r="Q87" s="43"/>
      <c r="R87" s="43"/>
      <c r="S87" s="43"/>
      <c r="T87" s="79"/>
      <c r="AT87" s="25" t="s">
        <v>323</v>
      </c>
      <c r="AU87" s="25" t="s">
        <v>79</v>
      </c>
    </row>
    <row r="88" spans="2:51" s="12" customFormat="1" ht="13.5">
      <c r="B88" s="221"/>
      <c r="C88" s="222"/>
      <c r="D88" s="218" t="s">
        <v>325</v>
      </c>
      <c r="E88" s="223" t="s">
        <v>21</v>
      </c>
      <c r="F88" s="224" t="s">
        <v>3372</v>
      </c>
      <c r="G88" s="222"/>
      <c r="H88" s="225">
        <v>13.853</v>
      </c>
      <c r="I88" s="226"/>
      <c r="J88" s="222"/>
      <c r="K88" s="222"/>
      <c r="L88" s="227"/>
      <c r="M88" s="228"/>
      <c r="N88" s="229"/>
      <c r="O88" s="229"/>
      <c r="P88" s="229"/>
      <c r="Q88" s="229"/>
      <c r="R88" s="229"/>
      <c r="S88" s="229"/>
      <c r="T88" s="230"/>
      <c r="AT88" s="231" t="s">
        <v>325</v>
      </c>
      <c r="AU88" s="231" t="s">
        <v>79</v>
      </c>
      <c r="AV88" s="12" t="s">
        <v>79</v>
      </c>
      <c r="AW88" s="12" t="s">
        <v>34</v>
      </c>
      <c r="AX88" s="12" t="s">
        <v>70</v>
      </c>
      <c r="AY88" s="231" t="s">
        <v>314</v>
      </c>
    </row>
    <row r="89" spans="2:51" s="12" customFormat="1" ht="13.5">
      <c r="B89" s="221"/>
      <c r="C89" s="222"/>
      <c r="D89" s="218" t="s">
        <v>325</v>
      </c>
      <c r="E89" s="223" t="s">
        <v>21</v>
      </c>
      <c r="F89" s="224" t="s">
        <v>3373</v>
      </c>
      <c r="G89" s="222"/>
      <c r="H89" s="225">
        <v>7.481</v>
      </c>
      <c r="I89" s="226"/>
      <c r="J89" s="222"/>
      <c r="K89" s="222"/>
      <c r="L89" s="227"/>
      <c r="M89" s="228"/>
      <c r="N89" s="229"/>
      <c r="O89" s="229"/>
      <c r="P89" s="229"/>
      <c r="Q89" s="229"/>
      <c r="R89" s="229"/>
      <c r="S89" s="229"/>
      <c r="T89" s="230"/>
      <c r="AT89" s="231" t="s">
        <v>325</v>
      </c>
      <c r="AU89" s="231" t="s">
        <v>79</v>
      </c>
      <c r="AV89" s="12" t="s">
        <v>79</v>
      </c>
      <c r="AW89" s="12" t="s">
        <v>34</v>
      </c>
      <c r="AX89" s="12" t="s">
        <v>70</v>
      </c>
      <c r="AY89" s="231" t="s">
        <v>314</v>
      </c>
    </row>
    <row r="90" spans="2:51" s="12" customFormat="1" ht="13.5">
      <c r="B90" s="221"/>
      <c r="C90" s="222"/>
      <c r="D90" s="218" t="s">
        <v>325</v>
      </c>
      <c r="E90" s="223" t="s">
        <v>21</v>
      </c>
      <c r="F90" s="224" t="s">
        <v>3374</v>
      </c>
      <c r="G90" s="222"/>
      <c r="H90" s="225">
        <v>6.186</v>
      </c>
      <c r="I90" s="226"/>
      <c r="J90" s="222"/>
      <c r="K90" s="222"/>
      <c r="L90" s="227"/>
      <c r="M90" s="228"/>
      <c r="N90" s="229"/>
      <c r="O90" s="229"/>
      <c r="P90" s="229"/>
      <c r="Q90" s="229"/>
      <c r="R90" s="229"/>
      <c r="S90" s="229"/>
      <c r="T90" s="230"/>
      <c r="AT90" s="231" t="s">
        <v>325</v>
      </c>
      <c r="AU90" s="231" t="s">
        <v>79</v>
      </c>
      <c r="AV90" s="12" t="s">
        <v>79</v>
      </c>
      <c r="AW90" s="12" t="s">
        <v>34</v>
      </c>
      <c r="AX90" s="12" t="s">
        <v>70</v>
      </c>
      <c r="AY90" s="231" t="s">
        <v>314</v>
      </c>
    </row>
    <row r="91" spans="2:51" s="12" customFormat="1" ht="13.5">
      <c r="B91" s="221"/>
      <c r="C91" s="222"/>
      <c r="D91" s="218" t="s">
        <v>325</v>
      </c>
      <c r="E91" s="223" t="s">
        <v>21</v>
      </c>
      <c r="F91" s="224" t="s">
        <v>3375</v>
      </c>
      <c r="G91" s="222"/>
      <c r="H91" s="225">
        <v>41.066</v>
      </c>
      <c r="I91" s="226"/>
      <c r="J91" s="222"/>
      <c r="K91" s="222"/>
      <c r="L91" s="227"/>
      <c r="M91" s="228"/>
      <c r="N91" s="229"/>
      <c r="O91" s="229"/>
      <c r="P91" s="229"/>
      <c r="Q91" s="229"/>
      <c r="R91" s="229"/>
      <c r="S91" s="229"/>
      <c r="T91" s="230"/>
      <c r="AT91" s="231" t="s">
        <v>325</v>
      </c>
      <c r="AU91" s="231" t="s">
        <v>79</v>
      </c>
      <c r="AV91" s="12" t="s">
        <v>79</v>
      </c>
      <c r="AW91" s="12" t="s">
        <v>34</v>
      </c>
      <c r="AX91" s="12" t="s">
        <v>70</v>
      </c>
      <c r="AY91" s="231" t="s">
        <v>314</v>
      </c>
    </row>
    <row r="92" spans="2:51" s="12" customFormat="1" ht="13.5">
      <c r="B92" s="221"/>
      <c r="C92" s="222"/>
      <c r="D92" s="218" t="s">
        <v>325</v>
      </c>
      <c r="E92" s="223" t="s">
        <v>21</v>
      </c>
      <c r="F92" s="224" t="s">
        <v>3376</v>
      </c>
      <c r="G92" s="222"/>
      <c r="H92" s="225">
        <v>23.515</v>
      </c>
      <c r="I92" s="226"/>
      <c r="J92" s="222"/>
      <c r="K92" s="222"/>
      <c r="L92" s="227"/>
      <c r="M92" s="228"/>
      <c r="N92" s="229"/>
      <c r="O92" s="229"/>
      <c r="P92" s="229"/>
      <c r="Q92" s="229"/>
      <c r="R92" s="229"/>
      <c r="S92" s="229"/>
      <c r="T92" s="230"/>
      <c r="AT92" s="231" t="s">
        <v>325</v>
      </c>
      <c r="AU92" s="231" t="s">
        <v>79</v>
      </c>
      <c r="AV92" s="12" t="s">
        <v>79</v>
      </c>
      <c r="AW92" s="12" t="s">
        <v>34</v>
      </c>
      <c r="AX92" s="12" t="s">
        <v>70</v>
      </c>
      <c r="AY92" s="231" t="s">
        <v>314</v>
      </c>
    </row>
    <row r="93" spans="2:51" s="12" customFormat="1" ht="13.5">
      <c r="B93" s="221"/>
      <c r="C93" s="222"/>
      <c r="D93" s="218" t="s">
        <v>325</v>
      </c>
      <c r="E93" s="223" t="s">
        <v>21</v>
      </c>
      <c r="F93" s="224" t="s">
        <v>3377</v>
      </c>
      <c r="G93" s="222"/>
      <c r="H93" s="225">
        <v>46.785</v>
      </c>
      <c r="I93" s="226"/>
      <c r="J93" s="222"/>
      <c r="K93" s="222"/>
      <c r="L93" s="227"/>
      <c r="M93" s="228"/>
      <c r="N93" s="229"/>
      <c r="O93" s="229"/>
      <c r="P93" s="229"/>
      <c r="Q93" s="229"/>
      <c r="R93" s="229"/>
      <c r="S93" s="229"/>
      <c r="T93" s="230"/>
      <c r="AT93" s="231" t="s">
        <v>325</v>
      </c>
      <c r="AU93" s="231" t="s">
        <v>79</v>
      </c>
      <c r="AV93" s="12" t="s">
        <v>79</v>
      </c>
      <c r="AW93" s="12" t="s">
        <v>34</v>
      </c>
      <c r="AX93" s="12" t="s">
        <v>70</v>
      </c>
      <c r="AY93" s="231" t="s">
        <v>314</v>
      </c>
    </row>
    <row r="94" spans="2:51" s="12" customFormat="1" ht="13.5">
      <c r="B94" s="221"/>
      <c r="C94" s="222"/>
      <c r="D94" s="218" t="s">
        <v>325</v>
      </c>
      <c r="E94" s="223" t="s">
        <v>21</v>
      </c>
      <c r="F94" s="224" t="s">
        <v>3378</v>
      </c>
      <c r="G94" s="222"/>
      <c r="H94" s="225">
        <v>35.501</v>
      </c>
      <c r="I94" s="226"/>
      <c r="J94" s="222"/>
      <c r="K94" s="222"/>
      <c r="L94" s="227"/>
      <c r="M94" s="228"/>
      <c r="N94" s="229"/>
      <c r="O94" s="229"/>
      <c r="P94" s="229"/>
      <c r="Q94" s="229"/>
      <c r="R94" s="229"/>
      <c r="S94" s="229"/>
      <c r="T94" s="230"/>
      <c r="AT94" s="231" t="s">
        <v>325</v>
      </c>
      <c r="AU94" s="231" t="s">
        <v>79</v>
      </c>
      <c r="AV94" s="12" t="s">
        <v>79</v>
      </c>
      <c r="AW94" s="12" t="s">
        <v>34</v>
      </c>
      <c r="AX94" s="12" t="s">
        <v>70</v>
      </c>
      <c r="AY94" s="231" t="s">
        <v>314</v>
      </c>
    </row>
    <row r="95" spans="2:51" s="12" customFormat="1" ht="13.5">
      <c r="B95" s="221"/>
      <c r="C95" s="222"/>
      <c r="D95" s="218" t="s">
        <v>325</v>
      </c>
      <c r="E95" s="223" t="s">
        <v>21</v>
      </c>
      <c r="F95" s="224" t="s">
        <v>3379</v>
      </c>
      <c r="G95" s="222"/>
      <c r="H95" s="225">
        <v>25.639</v>
      </c>
      <c r="I95" s="226"/>
      <c r="J95" s="222"/>
      <c r="K95" s="222"/>
      <c r="L95" s="227"/>
      <c r="M95" s="228"/>
      <c r="N95" s="229"/>
      <c r="O95" s="229"/>
      <c r="P95" s="229"/>
      <c r="Q95" s="229"/>
      <c r="R95" s="229"/>
      <c r="S95" s="229"/>
      <c r="T95" s="230"/>
      <c r="AT95" s="231" t="s">
        <v>325</v>
      </c>
      <c r="AU95" s="231" t="s">
        <v>79</v>
      </c>
      <c r="AV95" s="12" t="s">
        <v>79</v>
      </c>
      <c r="AW95" s="12" t="s">
        <v>34</v>
      </c>
      <c r="AX95" s="12" t="s">
        <v>70</v>
      </c>
      <c r="AY95" s="231" t="s">
        <v>314</v>
      </c>
    </row>
    <row r="96" spans="2:51" s="12" customFormat="1" ht="13.5">
      <c r="B96" s="221"/>
      <c r="C96" s="222"/>
      <c r="D96" s="218" t="s">
        <v>325</v>
      </c>
      <c r="E96" s="223" t="s">
        <v>21</v>
      </c>
      <c r="F96" s="224" t="s">
        <v>3380</v>
      </c>
      <c r="G96" s="222"/>
      <c r="H96" s="225">
        <v>15.078</v>
      </c>
      <c r="I96" s="226"/>
      <c r="J96" s="222"/>
      <c r="K96" s="222"/>
      <c r="L96" s="227"/>
      <c r="M96" s="228"/>
      <c r="N96" s="229"/>
      <c r="O96" s="229"/>
      <c r="P96" s="229"/>
      <c r="Q96" s="229"/>
      <c r="R96" s="229"/>
      <c r="S96" s="229"/>
      <c r="T96" s="230"/>
      <c r="AT96" s="231" t="s">
        <v>325</v>
      </c>
      <c r="AU96" s="231" t="s">
        <v>79</v>
      </c>
      <c r="AV96" s="12" t="s">
        <v>79</v>
      </c>
      <c r="AW96" s="12" t="s">
        <v>34</v>
      </c>
      <c r="AX96" s="12" t="s">
        <v>70</v>
      </c>
      <c r="AY96" s="231" t="s">
        <v>314</v>
      </c>
    </row>
    <row r="97" spans="2:51" s="12" customFormat="1" ht="13.5">
      <c r="B97" s="221"/>
      <c r="C97" s="222"/>
      <c r="D97" s="218" t="s">
        <v>325</v>
      </c>
      <c r="E97" s="223" t="s">
        <v>21</v>
      </c>
      <c r="F97" s="224" t="s">
        <v>3381</v>
      </c>
      <c r="G97" s="222"/>
      <c r="H97" s="225">
        <v>6.351</v>
      </c>
      <c r="I97" s="226"/>
      <c r="J97" s="222"/>
      <c r="K97" s="222"/>
      <c r="L97" s="227"/>
      <c r="M97" s="228"/>
      <c r="N97" s="229"/>
      <c r="O97" s="229"/>
      <c r="P97" s="229"/>
      <c r="Q97" s="229"/>
      <c r="R97" s="229"/>
      <c r="S97" s="229"/>
      <c r="T97" s="230"/>
      <c r="AT97" s="231" t="s">
        <v>325</v>
      </c>
      <c r="AU97" s="231" t="s">
        <v>79</v>
      </c>
      <c r="AV97" s="12" t="s">
        <v>79</v>
      </c>
      <c r="AW97" s="12" t="s">
        <v>34</v>
      </c>
      <c r="AX97" s="12" t="s">
        <v>70</v>
      </c>
      <c r="AY97" s="231" t="s">
        <v>314</v>
      </c>
    </row>
    <row r="98" spans="2:51" s="12" customFormat="1" ht="13.5">
      <c r="B98" s="221"/>
      <c r="C98" s="222"/>
      <c r="D98" s="218" t="s">
        <v>325</v>
      </c>
      <c r="E98" s="223" t="s">
        <v>21</v>
      </c>
      <c r="F98" s="224" t="s">
        <v>3382</v>
      </c>
      <c r="G98" s="222"/>
      <c r="H98" s="225">
        <v>36.276</v>
      </c>
      <c r="I98" s="226"/>
      <c r="J98" s="222"/>
      <c r="K98" s="222"/>
      <c r="L98" s="227"/>
      <c r="M98" s="228"/>
      <c r="N98" s="229"/>
      <c r="O98" s="229"/>
      <c r="P98" s="229"/>
      <c r="Q98" s="229"/>
      <c r="R98" s="229"/>
      <c r="S98" s="229"/>
      <c r="T98" s="230"/>
      <c r="AT98" s="231" t="s">
        <v>325</v>
      </c>
      <c r="AU98" s="231" t="s">
        <v>79</v>
      </c>
      <c r="AV98" s="12" t="s">
        <v>79</v>
      </c>
      <c r="AW98" s="12" t="s">
        <v>34</v>
      </c>
      <c r="AX98" s="12" t="s">
        <v>70</v>
      </c>
      <c r="AY98" s="231" t="s">
        <v>314</v>
      </c>
    </row>
    <row r="99" spans="2:51" s="12" customFormat="1" ht="13.5">
      <c r="B99" s="221"/>
      <c r="C99" s="222"/>
      <c r="D99" s="218" t="s">
        <v>325</v>
      </c>
      <c r="E99" s="223" t="s">
        <v>21</v>
      </c>
      <c r="F99" s="224" t="s">
        <v>3383</v>
      </c>
      <c r="G99" s="222"/>
      <c r="H99" s="225">
        <v>22.777</v>
      </c>
      <c r="I99" s="226"/>
      <c r="J99" s="222"/>
      <c r="K99" s="222"/>
      <c r="L99" s="227"/>
      <c r="M99" s="228"/>
      <c r="N99" s="229"/>
      <c r="O99" s="229"/>
      <c r="P99" s="229"/>
      <c r="Q99" s="229"/>
      <c r="R99" s="229"/>
      <c r="S99" s="229"/>
      <c r="T99" s="230"/>
      <c r="AT99" s="231" t="s">
        <v>325</v>
      </c>
      <c r="AU99" s="231" t="s">
        <v>79</v>
      </c>
      <c r="AV99" s="12" t="s">
        <v>79</v>
      </c>
      <c r="AW99" s="12" t="s">
        <v>34</v>
      </c>
      <c r="AX99" s="12" t="s">
        <v>70</v>
      </c>
      <c r="AY99" s="231" t="s">
        <v>314</v>
      </c>
    </row>
    <row r="100" spans="2:51" s="12" customFormat="1" ht="13.5">
      <c r="B100" s="221"/>
      <c r="C100" s="222"/>
      <c r="D100" s="218" t="s">
        <v>325</v>
      </c>
      <c r="E100" s="223" t="s">
        <v>21</v>
      </c>
      <c r="F100" s="224" t="s">
        <v>3384</v>
      </c>
      <c r="G100" s="222"/>
      <c r="H100" s="225">
        <v>29.606</v>
      </c>
      <c r="I100" s="226"/>
      <c r="J100" s="222"/>
      <c r="K100" s="222"/>
      <c r="L100" s="227"/>
      <c r="M100" s="228"/>
      <c r="N100" s="229"/>
      <c r="O100" s="229"/>
      <c r="P100" s="229"/>
      <c r="Q100" s="229"/>
      <c r="R100" s="229"/>
      <c r="S100" s="229"/>
      <c r="T100" s="230"/>
      <c r="AT100" s="231" t="s">
        <v>325</v>
      </c>
      <c r="AU100" s="231" t="s">
        <v>79</v>
      </c>
      <c r="AV100" s="12" t="s">
        <v>79</v>
      </c>
      <c r="AW100" s="12" t="s">
        <v>34</v>
      </c>
      <c r="AX100" s="12" t="s">
        <v>70</v>
      </c>
      <c r="AY100" s="231" t="s">
        <v>314</v>
      </c>
    </row>
    <row r="101" spans="2:51" s="12" customFormat="1" ht="13.5">
      <c r="B101" s="221"/>
      <c r="C101" s="222"/>
      <c r="D101" s="218" t="s">
        <v>325</v>
      </c>
      <c r="E101" s="223" t="s">
        <v>21</v>
      </c>
      <c r="F101" s="224" t="s">
        <v>3385</v>
      </c>
      <c r="G101" s="222"/>
      <c r="H101" s="225">
        <v>4.004</v>
      </c>
      <c r="I101" s="226"/>
      <c r="J101" s="222"/>
      <c r="K101" s="222"/>
      <c r="L101" s="227"/>
      <c r="M101" s="228"/>
      <c r="N101" s="229"/>
      <c r="O101" s="229"/>
      <c r="P101" s="229"/>
      <c r="Q101" s="229"/>
      <c r="R101" s="229"/>
      <c r="S101" s="229"/>
      <c r="T101" s="230"/>
      <c r="AT101" s="231" t="s">
        <v>325</v>
      </c>
      <c r="AU101" s="231" t="s">
        <v>79</v>
      </c>
      <c r="AV101" s="12" t="s">
        <v>79</v>
      </c>
      <c r="AW101" s="12" t="s">
        <v>34</v>
      </c>
      <c r="AX101" s="12" t="s">
        <v>70</v>
      </c>
      <c r="AY101" s="231" t="s">
        <v>314</v>
      </c>
    </row>
    <row r="102" spans="2:51" s="12" customFormat="1" ht="13.5">
      <c r="B102" s="221"/>
      <c r="C102" s="222"/>
      <c r="D102" s="218" t="s">
        <v>325</v>
      </c>
      <c r="E102" s="223" t="s">
        <v>21</v>
      </c>
      <c r="F102" s="224" t="s">
        <v>3386</v>
      </c>
      <c r="G102" s="222"/>
      <c r="H102" s="225">
        <v>15.289</v>
      </c>
      <c r="I102" s="226"/>
      <c r="J102" s="222"/>
      <c r="K102" s="222"/>
      <c r="L102" s="227"/>
      <c r="M102" s="228"/>
      <c r="N102" s="229"/>
      <c r="O102" s="229"/>
      <c r="P102" s="229"/>
      <c r="Q102" s="229"/>
      <c r="R102" s="229"/>
      <c r="S102" s="229"/>
      <c r="T102" s="230"/>
      <c r="AT102" s="231" t="s">
        <v>325</v>
      </c>
      <c r="AU102" s="231" t="s">
        <v>79</v>
      </c>
      <c r="AV102" s="12" t="s">
        <v>79</v>
      </c>
      <c r="AW102" s="12" t="s">
        <v>34</v>
      </c>
      <c r="AX102" s="12" t="s">
        <v>70</v>
      </c>
      <c r="AY102" s="231" t="s">
        <v>314</v>
      </c>
    </row>
    <row r="103" spans="2:51" s="12" customFormat="1" ht="13.5">
      <c r="B103" s="221"/>
      <c r="C103" s="222"/>
      <c r="D103" s="218" t="s">
        <v>325</v>
      </c>
      <c r="E103" s="223" t="s">
        <v>21</v>
      </c>
      <c r="F103" s="224" t="s">
        <v>3387</v>
      </c>
      <c r="G103" s="222"/>
      <c r="H103" s="225">
        <v>32.991</v>
      </c>
      <c r="I103" s="226"/>
      <c r="J103" s="222"/>
      <c r="K103" s="222"/>
      <c r="L103" s="227"/>
      <c r="M103" s="228"/>
      <c r="N103" s="229"/>
      <c r="O103" s="229"/>
      <c r="P103" s="229"/>
      <c r="Q103" s="229"/>
      <c r="R103" s="229"/>
      <c r="S103" s="229"/>
      <c r="T103" s="230"/>
      <c r="AT103" s="231" t="s">
        <v>325</v>
      </c>
      <c r="AU103" s="231" t="s">
        <v>79</v>
      </c>
      <c r="AV103" s="12" t="s">
        <v>79</v>
      </c>
      <c r="AW103" s="12" t="s">
        <v>34</v>
      </c>
      <c r="AX103" s="12" t="s">
        <v>70</v>
      </c>
      <c r="AY103" s="231" t="s">
        <v>314</v>
      </c>
    </row>
    <row r="104" spans="2:51" s="12" customFormat="1" ht="13.5">
      <c r="B104" s="221"/>
      <c r="C104" s="222"/>
      <c r="D104" s="218" t="s">
        <v>325</v>
      </c>
      <c r="E104" s="223" t="s">
        <v>21</v>
      </c>
      <c r="F104" s="224" t="s">
        <v>3388</v>
      </c>
      <c r="G104" s="222"/>
      <c r="H104" s="225">
        <v>10.319</v>
      </c>
      <c r="I104" s="226"/>
      <c r="J104" s="222"/>
      <c r="K104" s="222"/>
      <c r="L104" s="227"/>
      <c r="M104" s="228"/>
      <c r="N104" s="229"/>
      <c r="O104" s="229"/>
      <c r="P104" s="229"/>
      <c r="Q104" s="229"/>
      <c r="R104" s="229"/>
      <c r="S104" s="229"/>
      <c r="T104" s="230"/>
      <c r="AT104" s="231" t="s">
        <v>325</v>
      </c>
      <c r="AU104" s="231" t="s">
        <v>79</v>
      </c>
      <c r="AV104" s="12" t="s">
        <v>79</v>
      </c>
      <c r="AW104" s="12" t="s">
        <v>34</v>
      </c>
      <c r="AX104" s="12" t="s">
        <v>70</v>
      </c>
      <c r="AY104" s="231" t="s">
        <v>314</v>
      </c>
    </row>
    <row r="105" spans="2:51" s="15" customFormat="1" ht="13.5">
      <c r="B105" s="263"/>
      <c r="C105" s="264"/>
      <c r="D105" s="218" t="s">
        <v>325</v>
      </c>
      <c r="E105" s="265" t="s">
        <v>172</v>
      </c>
      <c r="F105" s="266" t="s">
        <v>556</v>
      </c>
      <c r="G105" s="264"/>
      <c r="H105" s="267">
        <v>372.717</v>
      </c>
      <c r="I105" s="268"/>
      <c r="J105" s="264"/>
      <c r="K105" s="264"/>
      <c r="L105" s="269"/>
      <c r="M105" s="270"/>
      <c r="N105" s="271"/>
      <c r="O105" s="271"/>
      <c r="P105" s="271"/>
      <c r="Q105" s="271"/>
      <c r="R105" s="271"/>
      <c r="S105" s="271"/>
      <c r="T105" s="272"/>
      <c r="AT105" s="273" t="s">
        <v>325</v>
      </c>
      <c r="AU105" s="273" t="s">
        <v>79</v>
      </c>
      <c r="AV105" s="15" t="s">
        <v>332</v>
      </c>
      <c r="AW105" s="15" t="s">
        <v>34</v>
      </c>
      <c r="AX105" s="15" t="s">
        <v>70</v>
      </c>
      <c r="AY105" s="273" t="s">
        <v>314</v>
      </c>
    </row>
    <row r="106" spans="2:51" s="12" customFormat="1" ht="13.5">
      <c r="B106" s="221"/>
      <c r="C106" s="222"/>
      <c r="D106" s="218" t="s">
        <v>325</v>
      </c>
      <c r="E106" s="223" t="s">
        <v>195</v>
      </c>
      <c r="F106" s="224" t="s">
        <v>3389</v>
      </c>
      <c r="G106" s="222"/>
      <c r="H106" s="225">
        <v>15.225</v>
      </c>
      <c r="I106" s="226"/>
      <c r="J106" s="222"/>
      <c r="K106" s="222"/>
      <c r="L106" s="227"/>
      <c r="M106" s="228"/>
      <c r="N106" s="229"/>
      <c r="O106" s="229"/>
      <c r="P106" s="229"/>
      <c r="Q106" s="229"/>
      <c r="R106" s="229"/>
      <c r="S106" s="229"/>
      <c r="T106" s="230"/>
      <c r="AT106" s="231" t="s">
        <v>325</v>
      </c>
      <c r="AU106" s="231" t="s">
        <v>79</v>
      </c>
      <c r="AV106" s="12" t="s">
        <v>79</v>
      </c>
      <c r="AW106" s="12" t="s">
        <v>34</v>
      </c>
      <c r="AX106" s="12" t="s">
        <v>70</v>
      </c>
      <c r="AY106" s="231" t="s">
        <v>314</v>
      </c>
    </row>
    <row r="107" spans="2:51" s="12" customFormat="1" ht="13.5">
      <c r="B107" s="221"/>
      <c r="C107" s="222"/>
      <c r="D107" s="218" t="s">
        <v>325</v>
      </c>
      <c r="E107" s="223" t="s">
        <v>2257</v>
      </c>
      <c r="F107" s="224" t="s">
        <v>3390</v>
      </c>
      <c r="G107" s="222"/>
      <c r="H107" s="225">
        <v>12.022</v>
      </c>
      <c r="I107" s="226"/>
      <c r="J107" s="222"/>
      <c r="K107" s="222"/>
      <c r="L107" s="227"/>
      <c r="M107" s="228"/>
      <c r="N107" s="229"/>
      <c r="O107" s="229"/>
      <c r="P107" s="229"/>
      <c r="Q107" s="229"/>
      <c r="R107" s="229"/>
      <c r="S107" s="229"/>
      <c r="T107" s="230"/>
      <c r="AT107" s="231" t="s">
        <v>325</v>
      </c>
      <c r="AU107" s="231" t="s">
        <v>79</v>
      </c>
      <c r="AV107" s="12" t="s">
        <v>79</v>
      </c>
      <c r="AW107" s="12" t="s">
        <v>34</v>
      </c>
      <c r="AX107" s="12" t="s">
        <v>77</v>
      </c>
      <c r="AY107" s="231" t="s">
        <v>314</v>
      </c>
    </row>
    <row r="108" spans="2:65" s="1" customFormat="1" ht="23.1" customHeight="1">
      <c r="B108" s="42"/>
      <c r="C108" s="206" t="s">
        <v>79</v>
      </c>
      <c r="D108" s="206" t="s">
        <v>316</v>
      </c>
      <c r="E108" s="207" t="s">
        <v>341</v>
      </c>
      <c r="F108" s="208" t="s">
        <v>342</v>
      </c>
      <c r="G108" s="209" t="s">
        <v>335</v>
      </c>
      <c r="H108" s="210">
        <v>15.26</v>
      </c>
      <c r="I108" s="211"/>
      <c r="J108" s="212">
        <f>ROUND(I108*H108,2)</f>
        <v>0</v>
      </c>
      <c r="K108" s="208" t="s">
        <v>320</v>
      </c>
      <c r="L108" s="62"/>
      <c r="M108" s="213" t="s">
        <v>21</v>
      </c>
      <c r="N108" s="214" t="s">
        <v>41</v>
      </c>
      <c r="O108" s="43"/>
      <c r="P108" s="215">
        <f>O108*H108</f>
        <v>0</v>
      </c>
      <c r="Q108" s="215">
        <v>0</v>
      </c>
      <c r="R108" s="215">
        <f>Q108*H108</f>
        <v>0</v>
      </c>
      <c r="S108" s="215">
        <v>0</v>
      </c>
      <c r="T108" s="216">
        <f>S108*H108</f>
        <v>0</v>
      </c>
      <c r="AR108" s="25" t="s">
        <v>321</v>
      </c>
      <c r="AT108" s="25" t="s">
        <v>316</v>
      </c>
      <c r="AU108" s="25" t="s">
        <v>79</v>
      </c>
      <c r="AY108" s="25" t="s">
        <v>314</v>
      </c>
      <c r="BE108" s="217">
        <f>IF(N108="základní",J108,0)</f>
        <v>0</v>
      </c>
      <c r="BF108" s="217">
        <f>IF(N108="snížená",J108,0)</f>
        <v>0</v>
      </c>
      <c r="BG108" s="217">
        <f>IF(N108="zákl. přenesená",J108,0)</f>
        <v>0</v>
      </c>
      <c r="BH108" s="217">
        <f>IF(N108="sníž. přenesená",J108,0)</f>
        <v>0</v>
      </c>
      <c r="BI108" s="217">
        <f>IF(N108="nulová",J108,0)</f>
        <v>0</v>
      </c>
      <c r="BJ108" s="25" t="s">
        <v>77</v>
      </c>
      <c r="BK108" s="217">
        <f>ROUND(I108*H108,2)</f>
        <v>0</v>
      </c>
      <c r="BL108" s="25" t="s">
        <v>321</v>
      </c>
      <c r="BM108" s="25" t="s">
        <v>3391</v>
      </c>
    </row>
    <row r="109" spans="2:47" s="1" customFormat="1" ht="27">
      <c r="B109" s="42"/>
      <c r="C109" s="64"/>
      <c r="D109" s="218" t="s">
        <v>323</v>
      </c>
      <c r="E109" s="64"/>
      <c r="F109" s="219" t="s">
        <v>344</v>
      </c>
      <c r="G109" s="64"/>
      <c r="H109" s="64"/>
      <c r="I109" s="175"/>
      <c r="J109" s="64"/>
      <c r="K109" s="64"/>
      <c r="L109" s="62"/>
      <c r="M109" s="220"/>
      <c r="N109" s="43"/>
      <c r="O109" s="43"/>
      <c r="P109" s="43"/>
      <c r="Q109" s="43"/>
      <c r="R109" s="43"/>
      <c r="S109" s="43"/>
      <c r="T109" s="79"/>
      <c r="AT109" s="25" t="s">
        <v>323</v>
      </c>
      <c r="AU109" s="25" t="s">
        <v>79</v>
      </c>
    </row>
    <row r="110" spans="2:51" s="12" customFormat="1" ht="13.5">
      <c r="B110" s="221"/>
      <c r="C110" s="222"/>
      <c r="D110" s="218" t="s">
        <v>325</v>
      </c>
      <c r="E110" s="223" t="s">
        <v>237</v>
      </c>
      <c r="F110" s="224" t="s">
        <v>3392</v>
      </c>
      <c r="G110" s="222"/>
      <c r="H110" s="225">
        <v>15.26</v>
      </c>
      <c r="I110" s="226"/>
      <c r="J110" s="222"/>
      <c r="K110" s="222"/>
      <c r="L110" s="227"/>
      <c r="M110" s="228"/>
      <c r="N110" s="229"/>
      <c r="O110" s="229"/>
      <c r="P110" s="229"/>
      <c r="Q110" s="229"/>
      <c r="R110" s="229"/>
      <c r="S110" s="229"/>
      <c r="T110" s="230"/>
      <c r="AT110" s="231" t="s">
        <v>325</v>
      </c>
      <c r="AU110" s="231" t="s">
        <v>79</v>
      </c>
      <c r="AV110" s="12" t="s">
        <v>79</v>
      </c>
      <c r="AW110" s="12" t="s">
        <v>34</v>
      </c>
      <c r="AX110" s="12" t="s">
        <v>77</v>
      </c>
      <c r="AY110" s="231" t="s">
        <v>314</v>
      </c>
    </row>
    <row r="111" spans="2:65" s="1" customFormat="1" ht="23.1" customHeight="1">
      <c r="B111" s="42"/>
      <c r="C111" s="206" t="s">
        <v>332</v>
      </c>
      <c r="D111" s="206" t="s">
        <v>316</v>
      </c>
      <c r="E111" s="207" t="s">
        <v>2374</v>
      </c>
      <c r="F111" s="208" t="s">
        <v>2375</v>
      </c>
      <c r="G111" s="209" t="s">
        <v>335</v>
      </c>
      <c r="H111" s="210">
        <v>27.282</v>
      </c>
      <c r="I111" s="211"/>
      <c r="J111" s="212">
        <f>ROUND(I111*H111,2)</f>
        <v>0</v>
      </c>
      <c r="K111" s="208" t="s">
        <v>320</v>
      </c>
      <c r="L111" s="62"/>
      <c r="M111" s="213" t="s">
        <v>21</v>
      </c>
      <c r="N111" s="214" t="s">
        <v>41</v>
      </c>
      <c r="O111" s="43"/>
      <c r="P111" s="215">
        <f>O111*H111</f>
        <v>0</v>
      </c>
      <c r="Q111" s="215">
        <v>0</v>
      </c>
      <c r="R111" s="215">
        <f>Q111*H111</f>
        <v>0</v>
      </c>
      <c r="S111" s="215">
        <v>0</v>
      </c>
      <c r="T111" s="216">
        <f>S111*H111</f>
        <v>0</v>
      </c>
      <c r="AR111" s="25" t="s">
        <v>321</v>
      </c>
      <c r="AT111" s="25" t="s">
        <v>316</v>
      </c>
      <c r="AU111" s="25" t="s">
        <v>79</v>
      </c>
      <c r="AY111" s="25" t="s">
        <v>314</v>
      </c>
      <c r="BE111" s="217">
        <f>IF(N111="základní",J111,0)</f>
        <v>0</v>
      </c>
      <c r="BF111" s="217">
        <f>IF(N111="snížená",J111,0)</f>
        <v>0</v>
      </c>
      <c r="BG111" s="217">
        <f>IF(N111="zákl. přenesená",J111,0)</f>
        <v>0</v>
      </c>
      <c r="BH111" s="217">
        <f>IF(N111="sníž. přenesená",J111,0)</f>
        <v>0</v>
      </c>
      <c r="BI111" s="217">
        <f>IF(N111="nulová",J111,0)</f>
        <v>0</v>
      </c>
      <c r="BJ111" s="25" t="s">
        <v>77</v>
      </c>
      <c r="BK111" s="217">
        <f>ROUND(I111*H111,2)</f>
        <v>0</v>
      </c>
      <c r="BL111" s="25" t="s">
        <v>321</v>
      </c>
      <c r="BM111" s="25" t="s">
        <v>3393</v>
      </c>
    </row>
    <row r="112" spans="2:47" s="1" customFormat="1" ht="40.5">
      <c r="B112" s="42"/>
      <c r="C112" s="64"/>
      <c r="D112" s="218" t="s">
        <v>323</v>
      </c>
      <c r="E112" s="64"/>
      <c r="F112" s="219" t="s">
        <v>2377</v>
      </c>
      <c r="G112" s="64"/>
      <c r="H112" s="64"/>
      <c r="I112" s="175"/>
      <c r="J112" s="64"/>
      <c r="K112" s="64"/>
      <c r="L112" s="62"/>
      <c r="M112" s="220"/>
      <c r="N112" s="43"/>
      <c r="O112" s="43"/>
      <c r="P112" s="43"/>
      <c r="Q112" s="43"/>
      <c r="R112" s="43"/>
      <c r="S112" s="43"/>
      <c r="T112" s="79"/>
      <c r="AT112" s="25" t="s">
        <v>323</v>
      </c>
      <c r="AU112" s="25" t="s">
        <v>79</v>
      </c>
    </row>
    <row r="113" spans="2:51" s="12" customFormat="1" ht="13.5">
      <c r="B113" s="221"/>
      <c r="C113" s="222"/>
      <c r="D113" s="218" t="s">
        <v>325</v>
      </c>
      <c r="E113" s="223" t="s">
        <v>21</v>
      </c>
      <c r="F113" s="224" t="s">
        <v>3394</v>
      </c>
      <c r="G113" s="222"/>
      <c r="H113" s="225">
        <v>27.282</v>
      </c>
      <c r="I113" s="226"/>
      <c r="J113" s="222"/>
      <c r="K113" s="222"/>
      <c r="L113" s="227"/>
      <c r="M113" s="228"/>
      <c r="N113" s="229"/>
      <c r="O113" s="229"/>
      <c r="P113" s="229"/>
      <c r="Q113" s="229"/>
      <c r="R113" s="229"/>
      <c r="S113" s="229"/>
      <c r="T113" s="230"/>
      <c r="AT113" s="231" t="s">
        <v>325</v>
      </c>
      <c r="AU113" s="231" t="s">
        <v>79</v>
      </c>
      <c r="AV113" s="12" t="s">
        <v>79</v>
      </c>
      <c r="AW113" s="12" t="s">
        <v>34</v>
      </c>
      <c r="AX113" s="12" t="s">
        <v>77</v>
      </c>
      <c r="AY113" s="231" t="s">
        <v>314</v>
      </c>
    </row>
    <row r="114" spans="2:65" s="1" customFormat="1" ht="14.45" customHeight="1">
      <c r="B114" s="42"/>
      <c r="C114" s="206" t="s">
        <v>321</v>
      </c>
      <c r="D114" s="206" t="s">
        <v>316</v>
      </c>
      <c r="E114" s="207" t="s">
        <v>388</v>
      </c>
      <c r="F114" s="208" t="s">
        <v>389</v>
      </c>
      <c r="G114" s="209" t="s">
        <v>335</v>
      </c>
      <c r="H114" s="210">
        <v>27.282</v>
      </c>
      <c r="I114" s="211"/>
      <c r="J114" s="212">
        <f>ROUND(I114*H114,2)</f>
        <v>0</v>
      </c>
      <c r="K114" s="208" t="s">
        <v>320</v>
      </c>
      <c r="L114" s="62"/>
      <c r="M114" s="213" t="s">
        <v>21</v>
      </c>
      <c r="N114" s="214" t="s">
        <v>41</v>
      </c>
      <c r="O114" s="43"/>
      <c r="P114" s="215">
        <f>O114*H114</f>
        <v>0</v>
      </c>
      <c r="Q114" s="215">
        <v>0</v>
      </c>
      <c r="R114" s="215">
        <f>Q114*H114</f>
        <v>0</v>
      </c>
      <c r="S114" s="215">
        <v>0</v>
      </c>
      <c r="T114" s="216">
        <f>S114*H114</f>
        <v>0</v>
      </c>
      <c r="AR114" s="25" t="s">
        <v>321</v>
      </c>
      <c r="AT114" s="25" t="s">
        <v>316</v>
      </c>
      <c r="AU114" s="25" t="s">
        <v>79</v>
      </c>
      <c r="AY114" s="25" t="s">
        <v>314</v>
      </c>
      <c r="BE114" s="217">
        <f>IF(N114="základní",J114,0)</f>
        <v>0</v>
      </c>
      <c r="BF114" s="217">
        <f>IF(N114="snížená",J114,0)</f>
        <v>0</v>
      </c>
      <c r="BG114" s="217">
        <f>IF(N114="zákl. přenesená",J114,0)</f>
        <v>0</v>
      </c>
      <c r="BH114" s="217">
        <f>IF(N114="sníž. přenesená",J114,0)</f>
        <v>0</v>
      </c>
      <c r="BI114" s="217">
        <f>IF(N114="nulová",J114,0)</f>
        <v>0</v>
      </c>
      <c r="BJ114" s="25" t="s">
        <v>77</v>
      </c>
      <c r="BK114" s="217">
        <f>ROUND(I114*H114,2)</f>
        <v>0</v>
      </c>
      <c r="BL114" s="25" t="s">
        <v>321</v>
      </c>
      <c r="BM114" s="25" t="s">
        <v>3395</v>
      </c>
    </row>
    <row r="115" spans="2:47" s="1" customFormat="1" ht="13.5">
      <c r="B115" s="42"/>
      <c r="C115" s="64"/>
      <c r="D115" s="218" t="s">
        <v>323</v>
      </c>
      <c r="E115" s="64"/>
      <c r="F115" s="219" t="s">
        <v>389</v>
      </c>
      <c r="G115" s="64"/>
      <c r="H115" s="64"/>
      <c r="I115" s="175"/>
      <c r="J115" s="64"/>
      <c r="K115" s="64"/>
      <c r="L115" s="62"/>
      <c r="M115" s="220"/>
      <c r="N115" s="43"/>
      <c r="O115" s="43"/>
      <c r="P115" s="43"/>
      <c r="Q115" s="43"/>
      <c r="R115" s="43"/>
      <c r="S115" s="43"/>
      <c r="T115" s="79"/>
      <c r="AT115" s="25" t="s">
        <v>323</v>
      </c>
      <c r="AU115" s="25" t="s">
        <v>79</v>
      </c>
    </row>
    <row r="116" spans="2:51" s="12" customFormat="1" ht="13.5">
      <c r="B116" s="221"/>
      <c r="C116" s="222"/>
      <c r="D116" s="218" t="s">
        <v>325</v>
      </c>
      <c r="E116" s="223" t="s">
        <v>21</v>
      </c>
      <c r="F116" s="224" t="s">
        <v>3394</v>
      </c>
      <c r="G116" s="222"/>
      <c r="H116" s="225">
        <v>27.282</v>
      </c>
      <c r="I116" s="226"/>
      <c r="J116" s="222"/>
      <c r="K116" s="222"/>
      <c r="L116" s="227"/>
      <c r="M116" s="228"/>
      <c r="N116" s="229"/>
      <c r="O116" s="229"/>
      <c r="P116" s="229"/>
      <c r="Q116" s="229"/>
      <c r="R116" s="229"/>
      <c r="S116" s="229"/>
      <c r="T116" s="230"/>
      <c r="AT116" s="231" t="s">
        <v>325</v>
      </c>
      <c r="AU116" s="231" t="s">
        <v>79</v>
      </c>
      <c r="AV116" s="12" t="s">
        <v>79</v>
      </c>
      <c r="AW116" s="12" t="s">
        <v>34</v>
      </c>
      <c r="AX116" s="12" t="s">
        <v>77</v>
      </c>
      <c r="AY116" s="231" t="s">
        <v>314</v>
      </c>
    </row>
    <row r="117" spans="2:63" s="11" customFormat="1" ht="29.85" customHeight="1">
      <c r="B117" s="190"/>
      <c r="C117" s="191"/>
      <c r="D117" s="192" t="s">
        <v>69</v>
      </c>
      <c r="E117" s="204" t="s">
        <v>79</v>
      </c>
      <c r="F117" s="204" t="s">
        <v>413</v>
      </c>
      <c r="G117" s="191"/>
      <c r="H117" s="191"/>
      <c r="I117" s="194"/>
      <c r="J117" s="205">
        <f>BK117</f>
        <v>0</v>
      </c>
      <c r="K117" s="191"/>
      <c r="L117" s="196"/>
      <c r="M117" s="197"/>
      <c r="N117" s="198"/>
      <c r="O117" s="198"/>
      <c r="P117" s="199">
        <f>SUM(P118:P137)</f>
        <v>0</v>
      </c>
      <c r="Q117" s="198"/>
      <c r="R117" s="199">
        <f>SUM(R118:R137)</f>
        <v>50.249940009999996</v>
      </c>
      <c r="S117" s="198"/>
      <c r="T117" s="200">
        <f>SUM(T118:T137)</f>
        <v>0</v>
      </c>
      <c r="AR117" s="201" t="s">
        <v>77</v>
      </c>
      <c r="AT117" s="202" t="s">
        <v>69</v>
      </c>
      <c r="AU117" s="202" t="s">
        <v>77</v>
      </c>
      <c r="AY117" s="201" t="s">
        <v>314</v>
      </c>
      <c r="BK117" s="203">
        <f>SUM(BK118:BK137)</f>
        <v>0</v>
      </c>
    </row>
    <row r="118" spans="2:65" s="1" customFormat="1" ht="23.1" customHeight="1">
      <c r="B118" s="42"/>
      <c r="C118" s="206" t="s">
        <v>346</v>
      </c>
      <c r="D118" s="206" t="s">
        <v>316</v>
      </c>
      <c r="E118" s="207" t="s">
        <v>3396</v>
      </c>
      <c r="F118" s="208" t="s">
        <v>3397</v>
      </c>
      <c r="G118" s="209" t="s">
        <v>490</v>
      </c>
      <c r="H118" s="210">
        <v>90</v>
      </c>
      <c r="I118" s="211"/>
      <c r="J118" s="212">
        <f>ROUND(I118*H118,2)</f>
        <v>0</v>
      </c>
      <c r="K118" s="208" t="s">
        <v>320</v>
      </c>
      <c r="L118" s="62"/>
      <c r="M118" s="213" t="s">
        <v>21</v>
      </c>
      <c r="N118" s="214" t="s">
        <v>41</v>
      </c>
      <c r="O118" s="43"/>
      <c r="P118" s="215">
        <f>O118*H118</f>
        <v>0</v>
      </c>
      <c r="Q118" s="215">
        <v>0.00185</v>
      </c>
      <c r="R118" s="215">
        <f>Q118*H118</f>
        <v>0.1665</v>
      </c>
      <c r="S118" s="215">
        <v>0</v>
      </c>
      <c r="T118" s="216">
        <f>S118*H118</f>
        <v>0</v>
      </c>
      <c r="AR118" s="25" t="s">
        <v>321</v>
      </c>
      <c r="AT118" s="25" t="s">
        <v>316</v>
      </c>
      <c r="AU118" s="25" t="s">
        <v>79</v>
      </c>
      <c r="AY118" s="25" t="s">
        <v>314</v>
      </c>
      <c r="BE118" s="217">
        <f>IF(N118="základní",J118,0)</f>
        <v>0</v>
      </c>
      <c r="BF118" s="217">
        <f>IF(N118="snížená",J118,0)</f>
        <v>0</v>
      </c>
      <c r="BG118" s="217">
        <f>IF(N118="zákl. přenesená",J118,0)</f>
        <v>0</v>
      </c>
      <c r="BH118" s="217">
        <f>IF(N118="sníž. přenesená",J118,0)</f>
        <v>0</v>
      </c>
      <c r="BI118" s="217">
        <f>IF(N118="nulová",J118,0)</f>
        <v>0</v>
      </c>
      <c r="BJ118" s="25" t="s">
        <v>77</v>
      </c>
      <c r="BK118" s="217">
        <f>ROUND(I118*H118,2)</f>
        <v>0</v>
      </c>
      <c r="BL118" s="25" t="s">
        <v>321</v>
      </c>
      <c r="BM118" s="25" t="s">
        <v>3398</v>
      </c>
    </row>
    <row r="119" spans="2:47" s="1" customFormat="1" ht="27">
      <c r="B119" s="42"/>
      <c r="C119" s="64"/>
      <c r="D119" s="218" t="s">
        <v>323</v>
      </c>
      <c r="E119" s="64"/>
      <c r="F119" s="219" t="s">
        <v>3399</v>
      </c>
      <c r="G119" s="64"/>
      <c r="H119" s="64"/>
      <c r="I119" s="175"/>
      <c r="J119" s="64"/>
      <c r="K119" s="64"/>
      <c r="L119" s="62"/>
      <c r="M119" s="220"/>
      <c r="N119" s="43"/>
      <c r="O119" s="43"/>
      <c r="P119" s="43"/>
      <c r="Q119" s="43"/>
      <c r="R119" s="43"/>
      <c r="S119" s="43"/>
      <c r="T119" s="79"/>
      <c r="AT119" s="25" t="s">
        <v>323</v>
      </c>
      <c r="AU119" s="25" t="s">
        <v>79</v>
      </c>
    </row>
    <row r="120" spans="2:65" s="1" customFormat="1" ht="23.1" customHeight="1">
      <c r="B120" s="42"/>
      <c r="C120" s="206" t="s">
        <v>355</v>
      </c>
      <c r="D120" s="206" t="s">
        <v>316</v>
      </c>
      <c r="E120" s="207" t="s">
        <v>3400</v>
      </c>
      <c r="F120" s="208" t="s">
        <v>3401</v>
      </c>
      <c r="G120" s="209" t="s">
        <v>490</v>
      </c>
      <c r="H120" s="210">
        <v>17</v>
      </c>
      <c r="I120" s="211"/>
      <c r="J120" s="212">
        <f>ROUND(I120*H120,2)</f>
        <v>0</v>
      </c>
      <c r="K120" s="208" t="s">
        <v>320</v>
      </c>
      <c r="L120" s="62"/>
      <c r="M120" s="213" t="s">
        <v>21</v>
      </c>
      <c r="N120" s="214" t="s">
        <v>41</v>
      </c>
      <c r="O120" s="43"/>
      <c r="P120" s="215">
        <f>O120*H120</f>
        <v>0</v>
      </c>
      <c r="Q120" s="215">
        <v>0.00185</v>
      </c>
      <c r="R120" s="215">
        <f>Q120*H120</f>
        <v>0.03145</v>
      </c>
      <c r="S120" s="215">
        <v>0</v>
      </c>
      <c r="T120" s="216">
        <f>S120*H120</f>
        <v>0</v>
      </c>
      <c r="AR120" s="25" t="s">
        <v>321</v>
      </c>
      <c r="AT120" s="25" t="s">
        <v>316</v>
      </c>
      <c r="AU120" s="25" t="s">
        <v>79</v>
      </c>
      <c r="AY120" s="25" t="s">
        <v>314</v>
      </c>
      <c r="BE120" s="217">
        <f>IF(N120="základní",J120,0)</f>
        <v>0</v>
      </c>
      <c r="BF120" s="217">
        <f>IF(N120="snížená",J120,0)</f>
        <v>0</v>
      </c>
      <c r="BG120" s="217">
        <f>IF(N120="zákl. přenesená",J120,0)</f>
        <v>0</v>
      </c>
      <c r="BH120" s="217">
        <f>IF(N120="sníž. přenesená",J120,0)</f>
        <v>0</v>
      </c>
      <c r="BI120" s="217">
        <f>IF(N120="nulová",J120,0)</f>
        <v>0</v>
      </c>
      <c r="BJ120" s="25" t="s">
        <v>77</v>
      </c>
      <c r="BK120" s="217">
        <f>ROUND(I120*H120,2)</f>
        <v>0</v>
      </c>
      <c r="BL120" s="25" t="s">
        <v>321</v>
      </c>
      <c r="BM120" s="25" t="s">
        <v>3402</v>
      </c>
    </row>
    <row r="121" spans="2:47" s="1" customFormat="1" ht="27">
      <c r="B121" s="42"/>
      <c r="C121" s="64"/>
      <c r="D121" s="218" t="s">
        <v>323</v>
      </c>
      <c r="E121" s="64"/>
      <c r="F121" s="219" t="s">
        <v>3403</v>
      </c>
      <c r="G121" s="64"/>
      <c r="H121" s="64"/>
      <c r="I121" s="175"/>
      <c r="J121" s="64"/>
      <c r="K121" s="64"/>
      <c r="L121" s="62"/>
      <c r="M121" s="220"/>
      <c r="N121" s="43"/>
      <c r="O121" s="43"/>
      <c r="P121" s="43"/>
      <c r="Q121" s="43"/>
      <c r="R121" s="43"/>
      <c r="S121" s="43"/>
      <c r="T121" s="79"/>
      <c r="AT121" s="25" t="s">
        <v>323</v>
      </c>
      <c r="AU121" s="25" t="s">
        <v>79</v>
      </c>
    </row>
    <row r="122" spans="2:51" s="12" customFormat="1" ht="13.5">
      <c r="B122" s="221"/>
      <c r="C122" s="222"/>
      <c r="D122" s="218" t="s">
        <v>325</v>
      </c>
      <c r="E122" s="223" t="s">
        <v>21</v>
      </c>
      <c r="F122" s="224" t="s">
        <v>3404</v>
      </c>
      <c r="G122" s="222"/>
      <c r="H122" s="225">
        <v>17</v>
      </c>
      <c r="I122" s="226"/>
      <c r="J122" s="222"/>
      <c r="K122" s="222"/>
      <c r="L122" s="227"/>
      <c r="M122" s="228"/>
      <c r="N122" s="229"/>
      <c r="O122" s="229"/>
      <c r="P122" s="229"/>
      <c r="Q122" s="229"/>
      <c r="R122" s="229"/>
      <c r="S122" s="229"/>
      <c r="T122" s="230"/>
      <c r="AT122" s="231" t="s">
        <v>325</v>
      </c>
      <c r="AU122" s="231" t="s">
        <v>79</v>
      </c>
      <c r="AV122" s="12" t="s">
        <v>79</v>
      </c>
      <c r="AW122" s="12" t="s">
        <v>34</v>
      </c>
      <c r="AX122" s="12" t="s">
        <v>77</v>
      </c>
      <c r="AY122" s="231" t="s">
        <v>314</v>
      </c>
    </row>
    <row r="123" spans="2:65" s="1" customFormat="1" ht="14.45" customHeight="1">
      <c r="B123" s="42"/>
      <c r="C123" s="206" t="s">
        <v>360</v>
      </c>
      <c r="D123" s="206" t="s">
        <v>316</v>
      </c>
      <c r="E123" s="207" t="s">
        <v>3405</v>
      </c>
      <c r="F123" s="208" t="s">
        <v>3406</v>
      </c>
      <c r="G123" s="209" t="s">
        <v>335</v>
      </c>
      <c r="H123" s="210">
        <v>4.727</v>
      </c>
      <c r="I123" s="211"/>
      <c r="J123" s="212">
        <f>ROUND(I123*H123,2)</f>
        <v>0</v>
      </c>
      <c r="K123" s="208" t="s">
        <v>320</v>
      </c>
      <c r="L123" s="62"/>
      <c r="M123" s="213" t="s">
        <v>21</v>
      </c>
      <c r="N123" s="214" t="s">
        <v>41</v>
      </c>
      <c r="O123" s="43"/>
      <c r="P123" s="215">
        <f>O123*H123</f>
        <v>0</v>
      </c>
      <c r="Q123" s="215">
        <v>2.25634</v>
      </c>
      <c r="R123" s="215">
        <f>Q123*H123</f>
        <v>10.66571918</v>
      </c>
      <c r="S123" s="215">
        <v>0</v>
      </c>
      <c r="T123" s="216">
        <f>S123*H123</f>
        <v>0</v>
      </c>
      <c r="AR123" s="25" t="s">
        <v>321</v>
      </c>
      <c r="AT123" s="25" t="s">
        <v>316</v>
      </c>
      <c r="AU123" s="25" t="s">
        <v>79</v>
      </c>
      <c r="AY123" s="25" t="s">
        <v>314</v>
      </c>
      <c r="BE123" s="217">
        <f>IF(N123="základní",J123,0)</f>
        <v>0</v>
      </c>
      <c r="BF123" s="217">
        <f>IF(N123="snížená",J123,0)</f>
        <v>0</v>
      </c>
      <c r="BG123" s="217">
        <f>IF(N123="zákl. přenesená",J123,0)</f>
        <v>0</v>
      </c>
      <c r="BH123" s="217">
        <f>IF(N123="sníž. přenesená",J123,0)</f>
        <v>0</v>
      </c>
      <c r="BI123" s="217">
        <f>IF(N123="nulová",J123,0)</f>
        <v>0</v>
      </c>
      <c r="BJ123" s="25" t="s">
        <v>77</v>
      </c>
      <c r="BK123" s="217">
        <f>ROUND(I123*H123,2)</f>
        <v>0</v>
      </c>
      <c r="BL123" s="25" t="s">
        <v>321</v>
      </c>
      <c r="BM123" s="25" t="s">
        <v>3407</v>
      </c>
    </row>
    <row r="124" spans="2:47" s="1" customFormat="1" ht="27">
      <c r="B124" s="42"/>
      <c r="C124" s="64"/>
      <c r="D124" s="218" t="s">
        <v>323</v>
      </c>
      <c r="E124" s="64"/>
      <c r="F124" s="219" t="s">
        <v>3408</v>
      </c>
      <c r="G124" s="64"/>
      <c r="H124" s="64"/>
      <c r="I124" s="175"/>
      <c r="J124" s="64"/>
      <c r="K124" s="64"/>
      <c r="L124" s="62"/>
      <c r="M124" s="220"/>
      <c r="N124" s="43"/>
      <c r="O124" s="43"/>
      <c r="P124" s="43"/>
      <c r="Q124" s="43"/>
      <c r="R124" s="43"/>
      <c r="S124" s="43"/>
      <c r="T124" s="79"/>
      <c r="AT124" s="25" t="s">
        <v>323</v>
      </c>
      <c r="AU124" s="25" t="s">
        <v>79</v>
      </c>
    </row>
    <row r="125" spans="2:51" s="12" customFormat="1" ht="13.5">
      <c r="B125" s="221"/>
      <c r="C125" s="222"/>
      <c r="D125" s="218" t="s">
        <v>325</v>
      </c>
      <c r="E125" s="223" t="s">
        <v>21</v>
      </c>
      <c r="F125" s="224" t="s">
        <v>3409</v>
      </c>
      <c r="G125" s="222"/>
      <c r="H125" s="225">
        <v>4.727</v>
      </c>
      <c r="I125" s="226"/>
      <c r="J125" s="222"/>
      <c r="K125" s="222"/>
      <c r="L125" s="227"/>
      <c r="M125" s="228"/>
      <c r="N125" s="229"/>
      <c r="O125" s="229"/>
      <c r="P125" s="229"/>
      <c r="Q125" s="229"/>
      <c r="R125" s="229"/>
      <c r="S125" s="229"/>
      <c r="T125" s="230"/>
      <c r="AT125" s="231" t="s">
        <v>325</v>
      </c>
      <c r="AU125" s="231" t="s">
        <v>79</v>
      </c>
      <c r="AV125" s="12" t="s">
        <v>79</v>
      </c>
      <c r="AW125" s="12" t="s">
        <v>34</v>
      </c>
      <c r="AX125" s="12" t="s">
        <v>77</v>
      </c>
      <c r="AY125" s="231" t="s">
        <v>314</v>
      </c>
    </row>
    <row r="126" spans="2:65" s="1" customFormat="1" ht="14.45" customHeight="1">
      <c r="B126" s="42"/>
      <c r="C126" s="206" t="s">
        <v>365</v>
      </c>
      <c r="D126" s="206" t="s">
        <v>316</v>
      </c>
      <c r="E126" s="207" t="s">
        <v>3157</v>
      </c>
      <c r="F126" s="208" t="s">
        <v>3410</v>
      </c>
      <c r="G126" s="209" t="s">
        <v>335</v>
      </c>
      <c r="H126" s="210">
        <v>15.794</v>
      </c>
      <c r="I126" s="211"/>
      <c r="J126" s="212">
        <f>ROUND(I126*H126,2)</f>
        <v>0</v>
      </c>
      <c r="K126" s="208" t="s">
        <v>320</v>
      </c>
      <c r="L126" s="62"/>
      <c r="M126" s="213" t="s">
        <v>21</v>
      </c>
      <c r="N126" s="214" t="s">
        <v>41</v>
      </c>
      <c r="O126" s="43"/>
      <c r="P126" s="215">
        <f>O126*H126</f>
        <v>0</v>
      </c>
      <c r="Q126" s="215">
        <v>2.25634</v>
      </c>
      <c r="R126" s="215">
        <f>Q126*H126</f>
        <v>35.63663396</v>
      </c>
      <c r="S126" s="215">
        <v>0</v>
      </c>
      <c r="T126" s="216">
        <f>S126*H126</f>
        <v>0</v>
      </c>
      <c r="AR126" s="25" t="s">
        <v>321</v>
      </c>
      <c r="AT126" s="25" t="s">
        <v>316</v>
      </c>
      <c r="AU126" s="25" t="s">
        <v>79</v>
      </c>
      <c r="AY126" s="25" t="s">
        <v>314</v>
      </c>
      <c r="BE126" s="217">
        <f>IF(N126="základní",J126,0)</f>
        <v>0</v>
      </c>
      <c r="BF126" s="217">
        <f>IF(N126="snížená",J126,0)</f>
        <v>0</v>
      </c>
      <c r="BG126" s="217">
        <f>IF(N126="zákl. přenesená",J126,0)</f>
        <v>0</v>
      </c>
      <c r="BH126" s="217">
        <f>IF(N126="sníž. přenesená",J126,0)</f>
        <v>0</v>
      </c>
      <c r="BI126" s="217">
        <f>IF(N126="nulová",J126,0)</f>
        <v>0</v>
      </c>
      <c r="BJ126" s="25" t="s">
        <v>77</v>
      </c>
      <c r="BK126" s="217">
        <f>ROUND(I126*H126,2)</f>
        <v>0</v>
      </c>
      <c r="BL126" s="25" t="s">
        <v>321</v>
      </c>
      <c r="BM126" s="25" t="s">
        <v>3411</v>
      </c>
    </row>
    <row r="127" spans="2:47" s="1" customFormat="1" ht="27">
      <c r="B127" s="42"/>
      <c r="C127" s="64"/>
      <c r="D127" s="218" t="s">
        <v>323</v>
      </c>
      <c r="E127" s="64"/>
      <c r="F127" s="219" t="s">
        <v>3160</v>
      </c>
      <c r="G127" s="64"/>
      <c r="H127" s="64"/>
      <c r="I127" s="175"/>
      <c r="J127" s="64"/>
      <c r="K127" s="64"/>
      <c r="L127" s="62"/>
      <c r="M127" s="220"/>
      <c r="N127" s="43"/>
      <c r="O127" s="43"/>
      <c r="P127" s="43"/>
      <c r="Q127" s="43"/>
      <c r="R127" s="43"/>
      <c r="S127" s="43"/>
      <c r="T127" s="79"/>
      <c r="AT127" s="25" t="s">
        <v>323</v>
      </c>
      <c r="AU127" s="25" t="s">
        <v>79</v>
      </c>
    </row>
    <row r="128" spans="2:51" s="12" customFormat="1" ht="13.5">
      <c r="B128" s="221"/>
      <c r="C128" s="222"/>
      <c r="D128" s="218" t="s">
        <v>325</v>
      </c>
      <c r="E128" s="223" t="s">
        <v>21</v>
      </c>
      <c r="F128" s="224" t="s">
        <v>3412</v>
      </c>
      <c r="G128" s="222"/>
      <c r="H128" s="225">
        <v>15.794</v>
      </c>
      <c r="I128" s="226"/>
      <c r="J128" s="222"/>
      <c r="K128" s="222"/>
      <c r="L128" s="227"/>
      <c r="M128" s="228"/>
      <c r="N128" s="229"/>
      <c r="O128" s="229"/>
      <c r="P128" s="229"/>
      <c r="Q128" s="229"/>
      <c r="R128" s="229"/>
      <c r="S128" s="229"/>
      <c r="T128" s="230"/>
      <c r="AT128" s="231" t="s">
        <v>325</v>
      </c>
      <c r="AU128" s="231" t="s">
        <v>79</v>
      </c>
      <c r="AV128" s="12" t="s">
        <v>79</v>
      </c>
      <c r="AW128" s="12" t="s">
        <v>34</v>
      </c>
      <c r="AX128" s="12" t="s">
        <v>77</v>
      </c>
      <c r="AY128" s="231" t="s">
        <v>314</v>
      </c>
    </row>
    <row r="129" spans="2:65" s="1" customFormat="1" ht="14.45" customHeight="1">
      <c r="B129" s="42"/>
      <c r="C129" s="206" t="s">
        <v>370</v>
      </c>
      <c r="D129" s="206" t="s">
        <v>316</v>
      </c>
      <c r="E129" s="207" t="s">
        <v>3413</v>
      </c>
      <c r="F129" s="208" t="s">
        <v>3414</v>
      </c>
      <c r="G129" s="209" t="s">
        <v>335</v>
      </c>
      <c r="H129" s="210">
        <v>1.523</v>
      </c>
      <c r="I129" s="211"/>
      <c r="J129" s="212">
        <f>ROUND(I129*H129,2)</f>
        <v>0</v>
      </c>
      <c r="K129" s="208" t="s">
        <v>320</v>
      </c>
      <c r="L129" s="62"/>
      <c r="M129" s="213" t="s">
        <v>21</v>
      </c>
      <c r="N129" s="214" t="s">
        <v>41</v>
      </c>
      <c r="O129" s="43"/>
      <c r="P129" s="215">
        <f>O129*H129</f>
        <v>0</v>
      </c>
      <c r="Q129" s="215">
        <v>2.45329</v>
      </c>
      <c r="R129" s="215">
        <f>Q129*H129</f>
        <v>3.73636067</v>
      </c>
      <c r="S129" s="215">
        <v>0</v>
      </c>
      <c r="T129" s="216">
        <f>S129*H129</f>
        <v>0</v>
      </c>
      <c r="AR129" s="25" t="s">
        <v>321</v>
      </c>
      <c r="AT129" s="25" t="s">
        <v>316</v>
      </c>
      <c r="AU129" s="25" t="s">
        <v>79</v>
      </c>
      <c r="AY129" s="25" t="s">
        <v>314</v>
      </c>
      <c r="BE129" s="217">
        <f>IF(N129="základní",J129,0)</f>
        <v>0</v>
      </c>
      <c r="BF129" s="217">
        <f>IF(N129="snížená",J129,0)</f>
        <v>0</v>
      </c>
      <c r="BG129" s="217">
        <f>IF(N129="zákl. přenesená",J129,0)</f>
        <v>0</v>
      </c>
      <c r="BH129" s="217">
        <f>IF(N129="sníž. přenesená",J129,0)</f>
        <v>0</v>
      </c>
      <c r="BI129" s="217">
        <f>IF(N129="nulová",J129,0)</f>
        <v>0</v>
      </c>
      <c r="BJ129" s="25" t="s">
        <v>77</v>
      </c>
      <c r="BK129" s="217">
        <f>ROUND(I129*H129,2)</f>
        <v>0</v>
      </c>
      <c r="BL129" s="25" t="s">
        <v>321</v>
      </c>
      <c r="BM129" s="25" t="s">
        <v>3415</v>
      </c>
    </row>
    <row r="130" spans="2:47" s="1" customFormat="1" ht="27">
      <c r="B130" s="42"/>
      <c r="C130" s="64"/>
      <c r="D130" s="218" t="s">
        <v>323</v>
      </c>
      <c r="E130" s="64"/>
      <c r="F130" s="219" t="s">
        <v>3416</v>
      </c>
      <c r="G130" s="64"/>
      <c r="H130" s="64"/>
      <c r="I130" s="175"/>
      <c r="J130" s="64"/>
      <c r="K130" s="64"/>
      <c r="L130" s="62"/>
      <c r="M130" s="220"/>
      <c r="N130" s="43"/>
      <c r="O130" s="43"/>
      <c r="P130" s="43"/>
      <c r="Q130" s="43"/>
      <c r="R130" s="43"/>
      <c r="S130" s="43"/>
      <c r="T130" s="79"/>
      <c r="AT130" s="25" t="s">
        <v>323</v>
      </c>
      <c r="AU130" s="25" t="s">
        <v>79</v>
      </c>
    </row>
    <row r="131" spans="2:51" s="12" customFormat="1" ht="13.5">
      <c r="B131" s="221"/>
      <c r="C131" s="222"/>
      <c r="D131" s="218" t="s">
        <v>325</v>
      </c>
      <c r="E131" s="223" t="s">
        <v>21</v>
      </c>
      <c r="F131" s="224" t="s">
        <v>3417</v>
      </c>
      <c r="G131" s="222"/>
      <c r="H131" s="225">
        <v>1.523</v>
      </c>
      <c r="I131" s="226"/>
      <c r="J131" s="222"/>
      <c r="K131" s="222"/>
      <c r="L131" s="227"/>
      <c r="M131" s="228"/>
      <c r="N131" s="229"/>
      <c r="O131" s="229"/>
      <c r="P131" s="229"/>
      <c r="Q131" s="229"/>
      <c r="R131" s="229"/>
      <c r="S131" s="229"/>
      <c r="T131" s="230"/>
      <c r="AT131" s="231" t="s">
        <v>325</v>
      </c>
      <c r="AU131" s="231" t="s">
        <v>79</v>
      </c>
      <c r="AV131" s="12" t="s">
        <v>79</v>
      </c>
      <c r="AW131" s="12" t="s">
        <v>34</v>
      </c>
      <c r="AX131" s="12" t="s">
        <v>77</v>
      </c>
      <c r="AY131" s="231" t="s">
        <v>314</v>
      </c>
    </row>
    <row r="132" spans="2:65" s="1" customFormat="1" ht="14.45" customHeight="1">
      <c r="B132" s="42"/>
      <c r="C132" s="206" t="s">
        <v>376</v>
      </c>
      <c r="D132" s="206" t="s">
        <v>316</v>
      </c>
      <c r="E132" s="207" t="s">
        <v>3418</v>
      </c>
      <c r="F132" s="208" t="s">
        <v>3419</v>
      </c>
      <c r="G132" s="209" t="s">
        <v>349</v>
      </c>
      <c r="H132" s="210">
        <v>12.18</v>
      </c>
      <c r="I132" s="211"/>
      <c r="J132" s="212">
        <f>ROUND(I132*H132,2)</f>
        <v>0</v>
      </c>
      <c r="K132" s="208" t="s">
        <v>320</v>
      </c>
      <c r="L132" s="62"/>
      <c r="M132" s="213" t="s">
        <v>21</v>
      </c>
      <c r="N132" s="214" t="s">
        <v>41</v>
      </c>
      <c r="O132" s="43"/>
      <c r="P132" s="215">
        <f>O132*H132</f>
        <v>0</v>
      </c>
      <c r="Q132" s="215">
        <v>0.00109</v>
      </c>
      <c r="R132" s="215">
        <f>Q132*H132</f>
        <v>0.0132762</v>
      </c>
      <c r="S132" s="215">
        <v>0</v>
      </c>
      <c r="T132" s="216">
        <f>S132*H132</f>
        <v>0</v>
      </c>
      <c r="AR132" s="25" t="s">
        <v>321</v>
      </c>
      <c r="AT132" s="25" t="s">
        <v>316</v>
      </c>
      <c r="AU132" s="25" t="s">
        <v>79</v>
      </c>
      <c r="AY132" s="25" t="s">
        <v>314</v>
      </c>
      <c r="BE132" s="217">
        <f>IF(N132="základní",J132,0)</f>
        <v>0</v>
      </c>
      <c r="BF132" s="217">
        <f>IF(N132="snížená",J132,0)</f>
        <v>0</v>
      </c>
      <c r="BG132" s="217">
        <f>IF(N132="zákl. přenesená",J132,0)</f>
        <v>0</v>
      </c>
      <c r="BH132" s="217">
        <f>IF(N132="sníž. přenesená",J132,0)</f>
        <v>0</v>
      </c>
      <c r="BI132" s="217">
        <f>IF(N132="nulová",J132,0)</f>
        <v>0</v>
      </c>
      <c r="BJ132" s="25" t="s">
        <v>77</v>
      </c>
      <c r="BK132" s="217">
        <f>ROUND(I132*H132,2)</f>
        <v>0</v>
      </c>
      <c r="BL132" s="25" t="s">
        <v>321</v>
      </c>
      <c r="BM132" s="25" t="s">
        <v>3420</v>
      </c>
    </row>
    <row r="133" spans="2:47" s="1" customFormat="1" ht="40.5">
      <c r="B133" s="42"/>
      <c r="C133" s="64"/>
      <c r="D133" s="218" t="s">
        <v>323</v>
      </c>
      <c r="E133" s="64"/>
      <c r="F133" s="219" t="s">
        <v>3421</v>
      </c>
      <c r="G133" s="64"/>
      <c r="H133" s="64"/>
      <c r="I133" s="175"/>
      <c r="J133" s="64"/>
      <c r="K133" s="64"/>
      <c r="L133" s="62"/>
      <c r="M133" s="220"/>
      <c r="N133" s="43"/>
      <c r="O133" s="43"/>
      <c r="P133" s="43"/>
      <c r="Q133" s="43"/>
      <c r="R133" s="43"/>
      <c r="S133" s="43"/>
      <c r="T133" s="79"/>
      <c r="AT133" s="25" t="s">
        <v>323</v>
      </c>
      <c r="AU133" s="25" t="s">
        <v>79</v>
      </c>
    </row>
    <row r="134" spans="2:51" s="12" customFormat="1" ht="13.5">
      <c r="B134" s="221"/>
      <c r="C134" s="222"/>
      <c r="D134" s="218" t="s">
        <v>325</v>
      </c>
      <c r="E134" s="223" t="s">
        <v>245</v>
      </c>
      <c r="F134" s="224" t="s">
        <v>3422</v>
      </c>
      <c r="G134" s="222"/>
      <c r="H134" s="225">
        <v>12.18</v>
      </c>
      <c r="I134" s="226"/>
      <c r="J134" s="222"/>
      <c r="K134" s="222"/>
      <c r="L134" s="227"/>
      <c r="M134" s="228"/>
      <c r="N134" s="229"/>
      <c r="O134" s="229"/>
      <c r="P134" s="229"/>
      <c r="Q134" s="229"/>
      <c r="R134" s="229"/>
      <c r="S134" s="229"/>
      <c r="T134" s="230"/>
      <c r="AT134" s="231" t="s">
        <v>325</v>
      </c>
      <c r="AU134" s="231" t="s">
        <v>79</v>
      </c>
      <c r="AV134" s="12" t="s">
        <v>79</v>
      </c>
      <c r="AW134" s="12" t="s">
        <v>34</v>
      </c>
      <c r="AX134" s="12" t="s">
        <v>77</v>
      </c>
      <c r="AY134" s="231" t="s">
        <v>314</v>
      </c>
    </row>
    <row r="135" spans="2:65" s="1" customFormat="1" ht="14.45" customHeight="1">
      <c r="B135" s="42"/>
      <c r="C135" s="206" t="s">
        <v>382</v>
      </c>
      <c r="D135" s="206" t="s">
        <v>316</v>
      </c>
      <c r="E135" s="207" t="s">
        <v>3423</v>
      </c>
      <c r="F135" s="208" t="s">
        <v>3424</v>
      </c>
      <c r="G135" s="209" t="s">
        <v>349</v>
      </c>
      <c r="H135" s="210">
        <v>12.18</v>
      </c>
      <c r="I135" s="211"/>
      <c r="J135" s="212">
        <f>ROUND(I135*H135,2)</f>
        <v>0</v>
      </c>
      <c r="K135" s="208" t="s">
        <v>320</v>
      </c>
      <c r="L135" s="62"/>
      <c r="M135" s="213" t="s">
        <v>21</v>
      </c>
      <c r="N135" s="214" t="s">
        <v>41</v>
      </c>
      <c r="O135" s="43"/>
      <c r="P135" s="215">
        <f>O135*H135</f>
        <v>0</v>
      </c>
      <c r="Q135" s="215">
        <v>0</v>
      </c>
      <c r="R135" s="215">
        <f>Q135*H135</f>
        <v>0</v>
      </c>
      <c r="S135" s="215">
        <v>0</v>
      </c>
      <c r="T135" s="216">
        <f>S135*H135</f>
        <v>0</v>
      </c>
      <c r="AR135" s="25" t="s">
        <v>321</v>
      </c>
      <c r="AT135" s="25" t="s">
        <v>316</v>
      </c>
      <c r="AU135" s="25" t="s">
        <v>79</v>
      </c>
      <c r="AY135" s="25" t="s">
        <v>314</v>
      </c>
      <c r="BE135" s="217">
        <f>IF(N135="základní",J135,0)</f>
        <v>0</v>
      </c>
      <c r="BF135" s="217">
        <f>IF(N135="snížená",J135,0)</f>
        <v>0</v>
      </c>
      <c r="BG135" s="217">
        <f>IF(N135="zákl. přenesená",J135,0)</f>
        <v>0</v>
      </c>
      <c r="BH135" s="217">
        <f>IF(N135="sníž. přenesená",J135,0)</f>
        <v>0</v>
      </c>
      <c r="BI135" s="217">
        <f>IF(N135="nulová",J135,0)</f>
        <v>0</v>
      </c>
      <c r="BJ135" s="25" t="s">
        <v>77</v>
      </c>
      <c r="BK135" s="217">
        <f>ROUND(I135*H135,2)</f>
        <v>0</v>
      </c>
      <c r="BL135" s="25" t="s">
        <v>321</v>
      </c>
      <c r="BM135" s="25" t="s">
        <v>3425</v>
      </c>
    </row>
    <row r="136" spans="2:47" s="1" customFormat="1" ht="40.5">
      <c r="B136" s="42"/>
      <c r="C136" s="64"/>
      <c r="D136" s="218" t="s">
        <v>323</v>
      </c>
      <c r="E136" s="64"/>
      <c r="F136" s="219" t="s">
        <v>3426</v>
      </c>
      <c r="G136" s="64"/>
      <c r="H136" s="64"/>
      <c r="I136" s="175"/>
      <c r="J136" s="64"/>
      <c r="K136" s="64"/>
      <c r="L136" s="62"/>
      <c r="M136" s="220"/>
      <c r="N136" s="43"/>
      <c r="O136" s="43"/>
      <c r="P136" s="43"/>
      <c r="Q136" s="43"/>
      <c r="R136" s="43"/>
      <c r="S136" s="43"/>
      <c r="T136" s="79"/>
      <c r="AT136" s="25" t="s">
        <v>323</v>
      </c>
      <c r="AU136" s="25" t="s">
        <v>79</v>
      </c>
    </row>
    <row r="137" spans="2:51" s="12" customFormat="1" ht="13.5">
      <c r="B137" s="221"/>
      <c r="C137" s="222"/>
      <c r="D137" s="218" t="s">
        <v>325</v>
      </c>
      <c r="E137" s="223" t="s">
        <v>21</v>
      </c>
      <c r="F137" s="224" t="s">
        <v>245</v>
      </c>
      <c r="G137" s="222"/>
      <c r="H137" s="225">
        <v>12.18</v>
      </c>
      <c r="I137" s="226"/>
      <c r="J137" s="222"/>
      <c r="K137" s="222"/>
      <c r="L137" s="227"/>
      <c r="M137" s="228"/>
      <c r="N137" s="229"/>
      <c r="O137" s="229"/>
      <c r="P137" s="229"/>
      <c r="Q137" s="229"/>
      <c r="R137" s="229"/>
      <c r="S137" s="229"/>
      <c r="T137" s="230"/>
      <c r="AT137" s="231" t="s">
        <v>325</v>
      </c>
      <c r="AU137" s="231" t="s">
        <v>79</v>
      </c>
      <c r="AV137" s="12" t="s">
        <v>79</v>
      </c>
      <c r="AW137" s="12" t="s">
        <v>34</v>
      </c>
      <c r="AX137" s="12" t="s">
        <v>77</v>
      </c>
      <c r="AY137" s="231" t="s">
        <v>314</v>
      </c>
    </row>
    <row r="138" spans="2:63" s="11" customFormat="1" ht="29.85" customHeight="1">
      <c r="B138" s="190"/>
      <c r="C138" s="191"/>
      <c r="D138" s="192" t="s">
        <v>69</v>
      </c>
      <c r="E138" s="204" t="s">
        <v>332</v>
      </c>
      <c r="F138" s="204" t="s">
        <v>474</v>
      </c>
      <c r="G138" s="191"/>
      <c r="H138" s="191"/>
      <c r="I138" s="194"/>
      <c r="J138" s="205">
        <f>BK138</f>
        <v>0</v>
      </c>
      <c r="K138" s="191"/>
      <c r="L138" s="196"/>
      <c r="M138" s="197"/>
      <c r="N138" s="198"/>
      <c r="O138" s="198"/>
      <c r="P138" s="199">
        <f>SUM(P139:P171)</f>
        <v>0</v>
      </c>
      <c r="Q138" s="198"/>
      <c r="R138" s="199">
        <f>SUM(R139:R171)</f>
        <v>26.1994</v>
      </c>
      <c r="S138" s="198"/>
      <c r="T138" s="200">
        <f>SUM(T139:T171)</f>
        <v>0</v>
      </c>
      <c r="AR138" s="201" t="s">
        <v>77</v>
      </c>
      <c r="AT138" s="202" t="s">
        <v>69</v>
      </c>
      <c r="AU138" s="202" t="s">
        <v>77</v>
      </c>
      <c r="AY138" s="201" t="s">
        <v>314</v>
      </c>
      <c r="BK138" s="203">
        <f>SUM(BK139:BK171)</f>
        <v>0</v>
      </c>
    </row>
    <row r="139" spans="2:65" s="1" customFormat="1" ht="23.1" customHeight="1">
      <c r="B139" s="42"/>
      <c r="C139" s="206" t="s">
        <v>387</v>
      </c>
      <c r="D139" s="206" t="s">
        <v>316</v>
      </c>
      <c r="E139" s="207" t="s">
        <v>3427</v>
      </c>
      <c r="F139" s="208" t="s">
        <v>3428</v>
      </c>
      <c r="G139" s="209" t="s">
        <v>490</v>
      </c>
      <c r="H139" s="210">
        <v>183</v>
      </c>
      <c r="I139" s="211"/>
      <c r="J139" s="212">
        <f>ROUND(I139*H139,2)</f>
        <v>0</v>
      </c>
      <c r="K139" s="208" t="s">
        <v>320</v>
      </c>
      <c r="L139" s="62"/>
      <c r="M139" s="213" t="s">
        <v>21</v>
      </c>
      <c r="N139" s="214" t="s">
        <v>41</v>
      </c>
      <c r="O139" s="43"/>
      <c r="P139" s="215">
        <f>O139*H139</f>
        <v>0</v>
      </c>
      <c r="Q139" s="215">
        <v>0.00702</v>
      </c>
      <c r="R139" s="215">
        <f>Q139*H139</f>
        <v>1.2846600000000001</v>
      </c>
      <c r="S139" s="215">
        <v>0</v>
      </c>
      <c r="T139" s="216">
        <f>S139*H139</f>
        <v>0</v>
      </c>
      <c r="AR139" s="25" t="s">
        <v>321</v>
      </c>
      <c r="AT139" s="25" t="s">
        <v>316</v>
      </c>
      <c r="AU139" s="25" t="s">
        <v>79</v>
      </c>
      <c r="AY139" s="25" t="s">
        <v>314</v>
      </c>
      <c r="BE139" s="217">
        <f>IF(N139="základní",J139,0)</f>
        <v>0</v>
      </c>
      <c r="BF139" s="217">
        <f>IF(N139="snížená",J139,0)</f>
        <v>0</v>
      </c>
      <c r="BG139" s="217">
        <f>IF(N139="zákl. přenesená",J139,0)</f>
        <v>0</v>
      </c>
      <c r="BH139" s="217">
        <f>IF(N139="sníž. přenesená",J139,0)</f>
        <v>0</v>
      </c>
      <c r="BI139" s="217">
        <f>IF(N139="nulová",J139,0)</f>
        <v>0</v>
      </c>
      <c r="BJ139" s="25" t="s">
        <v>77</v>
      </c>
      <c r="BK139" s="217">
        <f>ROUND(I139*H139,2)</f>
        <v>0</v>
      </c>
      <c r="BL139" s="25" t="s">
        <v>321</v>
      </c>
      <c r="BM139" s="25" t="s">
        <v>3429</v>
      </c>
    </row>
    <row r="140" spans="2:47" s="1" customFormat="1" ht="27">
      <c r="B140" s="42"/>
      <c r="C140" s="64"/>
      <c r="D140" s="218" t="s">
        <v>323</v>
      </c>
      <c r="E140" s="64"/>
      <c r="F140" s="219" t="s">
        <v>3430</v>
      </c>
      <c r="G140" s="64"/>
      <c r="H140" s="64"/>
      <c r="I140" s="175"/>
      <c r="J140" s="64"/>
      <c r="K140" s="64"/>
      <c r="L140" s="62"/>
      <c r="M140" s="220"/>
      <c r="N140" s="43"/>
      <c r="O140" s="43"/>
      <c r="P140" s="43"/>
      <c r="Q140" s="43"/>
      <c r="R140" s="43"/>
      <c r="S140" s="43"/>
      <c r="T140" s="79"/>
      <c r="AT140" s="25" t="s">
        <v>323</v>
      </c>
      <c r="AU140" s="25" t="s">
        <v>79</v>
      </c>
    </row>
    <row r="141" spans="2:65" s="1" customFormat="1" ht="45.95" customHeight="1">
      <c r="B141" s="42"/>
      <c r="C141" s="243" t="s">
        <v>391</v>
      </c>
      <c r="D141" s="243" t="s">
        <v>427</v>
      </c>
      <c r="E141" s="244" t="s">
        <v>3431</v>
      </c>
      <c r="F141" s="245" t="s">
        <v>3432</v>
      </c>
      <c r="G141" s="246" t="s">
        <v>490</v>
      </c>
      <c r="H141" s="247">
        <v>181</v>
      </c>
      <c r="I141" s="248"/>
      <c r="J141" s="249">
        <f>ROUND(I141*H141,2)</f>
        <v>0</v>
      </c>
      <c r="K141" s="245" t="s">
        <v>21</v>
      </c>
      <c r="L141" s="250"/>
      <c r="M141" s="251" t="s">
        <v>21</v>
      </c>
      <c r="N141" s="252" t="s">
        <v>41</v>
      </c>
      <c r="O141" s="43"/>
      <c r="P141" s="215">
        <f>O141*H141</f>
        <v>0</v>
      </c>
      <c r="Q141" s="215">
        <v>0.003</v>
      </c>
      <c r="R141" s="215">
        <f>Q141*H141</f>
        <v>0.543</v>
      </c>
      <c r="S141" s="215">
        <v>0</v>
      </c>
      <c r="T141" s="216">
        <f>S141*H141</f>
        <v>0</v>
      </c>
      <c r="AR141" s="25" t="s">
        <v>365</v>
      </c>
      <c r="AT141" s="25" t="s">
        <v>427</v>
      </c>
      <c r="AU141" s="25" t="s">
        <v>79</v>
      </c>
      <c r="AY141" s="25" t="s">
        <v>314</v>
      </c>
      <c r="BE141" s="217">
        <f>IF(N141="základní",J141,0)</f>
        <v>0</v>
      </c>
      <c r="BF141" s="217">
        <f>IF(N141="snížená",J141,0)</f>
        <v>0</v>
      </c>
      <c r="BG141" s="217">
        <f>IF(N141="zákl. přenesená",J141,0)</f>
        <v>0</v>
      </c>
      <c r="BH141" s="217">
        <f>IF(N141="sníž. přenesená",J141,0)</f>
        <v>0</v>
      </c>
      <c r="BI141" s="217">
        <f>IF(N141="nulová",J141,0)</f>
        <v>0</v>
      </c>
      <c r="BJ141" s="25" t="s">
        <v>77</v>
      </c>
      <c r="BK141" s="217">
        <f>ROUND(I141*H141,2)</f>
        <v>0</v>
      </c>
      <c r="BL141" s="25" t="s">
        <v>321</v>
      </c>
      <c r="BM141" s="25" t="s">
        <v>3433</v>
      </c>
    </row>
    <row r="142" spans="2:47" s="1" customFormat="1" ht="27">
      <c r="B142" s="42"/>
      <c r="C142" s="64"/>
      <c r="D142" s="218" t="s">
        <v>323</v>
      </c>
      <c r="E142" s="64"/>
      <c r="F142" s="219" t="s">
        <v>3434</v>
      </c>
      <c r="G142" s="64"/>
      <c r="H142" s="64"/>
      <c r="I142" s="175"/>
      <c r="J142" s="64"/>
      <c r="K142" s="64"/>
      <c r="L142" s="62"/>
      <c r="M142" s="220"/>
      <c r="N142" s="43"/>
      <c r="O142" s="43"/>
      <c r="P142" s="43"/>
      <c r="Q142" s="43"/>
      <c r="R142" s="43"/>
      <c r="S142" s="43"/>
      <c r="T142" s="79"/>
      <c r="AT142" s="25" t="s">
        <v>323</v>
      </c>
      <c r="AU142" s="25" t="s">
        <v>79</v>
      </c>
    </row>
    <row r="143" spans="2:65" s="1" customFormat="1" ht="23.1" customHeight="1">
      <c r="B143" s="42"/>
      <c r="C143" s="243" t="s">
        <v>398</v>
      </c>
      <c r="D143" s="243" t="s">
        <v>427</v>
      </c>
      <c r="E143" s="244" t="s">
        <v>3435</v>
      </c>
      <c r="F143" s="245" t="s">
        <v>3436</v>
      </c>
      <c r="G143" s="246" t="s">
        <v>490</v>
      </c>
      <c r="H143" s="247">
        <v>2</v>
      </c>
      <c r="I143" s="248"/>
      <c r="J143" s="249">
        <f>ROUND(I143*H143,2)</f>
        <v>0</v>
      </c>
      <c r="K143" s="245" t="s">
        <v>21</v>
      </c>
      <c r="L143" s="250"/>
      <c r="M143" s="251" t="s">
        <v>21</v>
      </c>
      <c r="N143" s="252" t="s">
        <v>41</v>
      </c>
      <c r="O143" s="43"/>
      <c r="P143" s="215">
        <f>O143*H143</f>
        <v>0</v>
      </c>
      <c r="Q143" s="215">
        <v>0.004</v>
      </c>
      <c r="R143" s="215">
        <f>Q143*H143</f>
        <v>0.008</v>
      </c>
      <c r="S143" s="215">
        <v>0</v>
      </c>
      <c r="T143" s="216">
        <f>S143*H143</f>
        <v>0</v>
      </c>
      <c r="AR143" s="25" t="s">
        <v>365</v>
      </c>
      <c r="AT143" s="25" t="s">
        <v>427</v>
      </c>
      <c r="AU143" s="25" t="s">
        <v>79</v>
      </c>
      <c r="AY143" s="25" t="s">
        <v>314</v>
      </c>
      <c r="BE143" s="217">
        <f>IF(N143="základní",J143,0)</f>
        <v>0</v>
      </c>
      <c r="BF143" s="217">
        <f>IF(N143="snížená",J143,0)</f>
        <v>0</v>
      </c>
      <c r="BG143" s="217">
        <f>IF(N143="zákl. přenesená",J143,0)</f>
        <v>0</v>
      </c>
      <c r="BH143" s="217">
        <f>IF(N143="sníž. přenesená",J143,0)</f>
        <v>0</v>
      </c>
      <c r="BI143" s="217">
        <f>IF(N143="nulová",J143,0)</f>
        <v>0</v>
      </c>
      <c r="BJ143" s="25" t="s">
        <v>77</v>
      </c>
      <c r="BK143" s="217">
        <f>ROUND(I143*H143,2)</f>
        <v>0</v>
      </c>
      <c r="BL143" s="25" t="s">
        <v>321</v>
      </c>
      <c r="BM143" s="25" t="s">
        <v>3437</v>
      </c>
    </row>
    <row r="144" spans="2:47" s="1" customFormat="1" ht="27">
      <c r="B144" s="42"/>
      <c r="C144" s="64"/>
      <c r="D144" s="218" t="s">
        <v>323</v>
      </c>
      <c r="E144" s="64"/>
      <c r="F144" s="219" t="s">
        <v>3436</v>
      </c>
      <c r="G144" s="64"/>
      <c r="H144" s="64"/>
      <c r="I144" s="175"/>
      <c r="J144" s="64"/>
      <c r="K144" s="64"/>
      <c r="L144" s="62"/>
      <c r="M144" s="220"/>
      <c r="N144" s="43"/>
      <c r="O144" s="43"/>
      <c r="P144" s="43"/>
      <c r="Q144" s="43"/>
      <c r="R144" s="43"/>
      <c r="S144" s="43"/>
      <c r="T144" s="79"/>
      <c r="AT144" s="25" t="s">
        <v>323</v>
      </c>
      <c r="AU144" s="25" t="s">
        <v>79</v>
      </c>
    </row>
    <row r="145" spans="2:65" s="1" customFormat="1" ht="23.1" customHeight="1">
      <c r="B145" s="42"/>
      <c r="C145" s="206" t="s">
        <v>10</v>
      </c>
      <c r="D145" s="206" t="s">
        <v>316</v>
      </c>
      <c r="E145" s="207" t="s">
        <v>3438</v>
      </c>
      <c r="F145" s="208" t="s">
        <v>3439</v>
      </c>
      <c r="G145" s="209" t="s">
        <v>490</v>
      </c>
      <c r="H145" s="210">
        <v>1</v>
      </c>
      <c r="I145" s="211"/>
      <c r="J145" s="212">
        <f>ROUND(I145*H145,2)</f>
        <v>0</v>
      </c>
      <c r="K145" s="208" t="s">
        <v>320</v>
      </c>
      <c r="L145" s="62"/>
      <c r="M145" s="213" t="s">
        <v>21</v>
      </c>
      <c r="N145" s="214" t="s">
        <v>41</v>
      </c>
      <c r="O145" s="43"/>
      <c r="P145" s="215">
        <f>O145*H145</f>
        <v>0</v>
      </c>
      <c r="Q145" s="215">
        <v>0</v>
      </c>
      <c r="R145" s="215">
        <f>Q145*H145</f>
        <v>0</v>
      </c>
      <c r="S145" s="215">
        <v>0</v>
      </c>
      <c r="T145" s="216">
        <f>S145*H145</f>
        <v>0</v>
      </c>
      <c r="AR145" s="25" t="s">
        <v>321</v>
      </c>
      <c r="AT145" s="25" t="s">
        <v>316</v>
      </c>
      <c r="AU145" s="25" t="s">
        <v>79</v>
      </c>
      <c r="AY145" s="25" t="s">
        <v>314</v>
      </c>
      <c r="BE145" s="217">
        <f>IF(N145="základní",J145,0)</f>
        <v>0</v>
      </c>
      <c r="BF145" s="217">
        <f>IF(N145="snížená",J145,0)</f>
        <v>0</v>
      </c>
      <c r="BG145" s="217">
        <f>IF(N145="zákl. přenesená",J145,0)</f>
        <v>0</v>
      </c>
      <c r="BH145" s="217">
        <f>IF(N145="sníž. přenesená",J145,0)</f>
        <v>0</v>
      </c>
      <c r="BI145" s="217">
        <f>IF(N145="nulová",J145,0)</f>
        <v>0</v>
      </c>
      <c r="BJ145" s="25" t="s">
        <v>77</v>
      </c>
      <c r="BK145" s="217">
        <f>ROUND(I145*H145,2)</f>
        <v>0</v>
      </c>
      <c r="BL145" s="25" t="s">
        <v>321</v>
      </c>
      <c r="BM145" s="25" t="s">
        <v>3440</v>
      </c>
    </row>
    <row r="146" spans="2:47" s="1" customFormat="1" ht="27">
      <c r="B146" s="42"/>
      <c r="C146" s="64"/>
      <c r="D146" s="218" t="s">
        <v>323</v>
      </c>
      <c r="E146" s="64"/>
      <c r="F146" s="219" t="s">
        <v>3441</v>
      </c>
      <c r="G146" s="64"/>
      <c r="H146" s="64"/>
      <c r="I146" s="175"/>
      <c r="J146" s="64"/>
      <c r="K146" s="64"/>
      <c r="L146" s="62"/>
      <c r="M146" s="220"/>
      <c r="N146" s="43"/>
      <c r="O146" s="43"/>
      <c r="P146" s="43"/>
      <c r="Q146" s="43"/>
      <c r="R146" s="43"/>
      <c r="S146" s="43"/>
      <c r="T146" s="79"/>
      <c r="AT146" s="25" t="s">
        <v>323</v>
      </c>
      <c r="AU146" s="25" t="s">
        <v>79</v>
      </c>
    </row>
    <row r="147" spans="2:65" s="1" customFormat="1" ht="34.5" customHeight="1">
      <c r="B147" s="42"/>
      <c r="C147" s="243" t="s">
        <v>414</v>
      </c>
      <c r="D147" s="243" t="s">
        <v>427</v>
      </c>
      <c r="E147" s="244" t="s">
        <v>3442</v>
      </c>
      <c r="F147" s="245" t="s">
        <v>3443</v>
      </c>
      <c r="G147" s="246" t="s">
        <v>490</v>
      </c>
      <c r="H147" s="247">
        <v>1</v>
      </c>
      <c r="I147" s="248"/>
      <c r="J147" s="249">
        <f>ROUND(I147*H147,2)</f>
        <v>0</v>
      </c>
      <c r="K147" s="245" t="s">
        <v>21</v>
      </c>
      <c r="L147" s="250"/>
      <c r="M147" s="251" t="s">
        <v>21</v>
      </c>
      <c r="N147" s="252" t="s">
        <v>41</v>
      </c>
      <c r="O147" s="43"/>
      <c r="P147" s="215">
        <f>O147*H147</f>
        <v>0</v>
      </c>
      <c r="Q147" s="215">
        <v>0.154</v>
      </c>
      <c r="R147" s="215">
        <f>Q147*H147</f>
        <v>0.154</v>
      </c>
      <c r="S147" s="215">
        <v>0</v>
      </c>
      <c r="T147" s="216">
        <f>S147*H147</f>
        <v>0</v>
      </c>
      <c r="AR147" s="25" t="s">
        <v>365</v>
      </c>
      <c r="AT147" s="25" t="s">
        <v>427</v>
      </c>
      <c r="AU147" s="25" t="s">
        <v>79</v>
      </c>
      <c r="AY147" s="25" t="s">
        <v>314</v>
      </c>
      <c r="BE147" s="217">
        <f>IF(N147="základní",J147,0)</f>
        <v>0</v>
      </c>
      <c r="BF147" s="217">
        <f>IF(N147="snížená",J147,0)</f>
        <v>0</v>
      </c>
      <c r="BG147" s="217">
        <f>IF(N147="zákl. přenesená",J147,0)</f>
        <v>0</v>
      </c>
      <c r="BH147" s="217">
        <f>IF(N147="sníž. přenesená",J147,0)</f>
        <v>0</v>
      </c>
      <c r="BI147" s="217">
        <f>IF(N147="nulová",J147,0)</f>
        <v>0</v>
      </c>
      <c r="BJ147" s="25" t="s">
        <v>77</v>
      </c>
      <c r="BK147" s="217">
        <f>ROUND(I147*H147,2)</f>
        <v>0</v>
      </c>
      <c r="BL147" s="25" t="s">
        <v>321</v>
      </c>
      <c r="BM147" s="25" t="s">
        <v>3444</v>
      </c>
    </row>
    <row r="148" spans="2:47" s="1" customFormat="1" ht="27">
      <c r="B148" s="42"/>
      <c r="C148" s="64"/>
      <c r="D148" s="218" t="s">
        <v>323</v>
      </c>
      <c r="E148" s="64"/>
      <c r="F148" s="219" t="s">
        <v>3445</v>
      </c>
      <c r="G148" s="64"/>
      <c r="H148" s="64"/>
      <c r="I148" s="175"/>
      <c r="J148" s="64"/>
      <c r="K148" s="64"/>
      <c r="L148" s="62"/>
      <c r="M148" s="220"/>
      <c r="N148" s="43"/>
      <c r="O148" s="43"/>
      <c r="P148" s="43"/>
      <c r="Q148" s="43"/>
      <c r="R148" s="43"/>
      <c r="S148" s="43"/>
      <c r="T148" s="79"/>
      <c r="AT148" s="25" t="s">
        <v>323</v>
      </c>
      <c r="AU148" s="25" t="s">
        <v>79</v>
      </c>
    </row>
    <row r="149" spans="2:65" s="1" customFormat="1" ht="34.5" customHeight="1">
      <c r="B149" s="42"/>
      <c r="C149" s="206" t="s">
        <v>420</v>
      </c>
      <c r="D149" s="206" t="s">
        <v>316</v>
      </c>
      <c r="E149" s="207" t="s">
        <v>3446</v>
      </c>
      <c r="F149" s="208" t="s">
        <v>3447</v>
      </c>
      <c r="G149" s="209" t="s">
        <v>490</v>
      </c>
      <c r="H149" s="210">
        <v>1</v>
      </c>
      <c r="I149" s="211"/>
      <c r="J149" s="212">
        <f>ROUND(I149*H149,2)</f>
        <v>0</v>
      </c>
      <c r="K149" s="208" t="s">
        <v>21</v>
      </c>
      <c r="L149" s="62"/>
      <c r="M149" s="213" t="s">
        <v>21</v>
      </c>
      <c r="N149" s="214" t="s">
        <v>41</v>
      </c>
      <c r="O149" s="43"/>
      <c r="P149" s="215">
        <f>O149*H149</f>
        <v>0</v>
      </c>
      <c r="Q149" s="215">
        <v>0</v>
      </c>
      <c r="R149" s="215">
        <f>Q149*H149</f>
        <v>0</v>
      </c>
      <c r="S149" s="215">
        <v>0</v>
      </c>
      <c r="T149" s="216">
        <f>S149*H149</f>
        <v>0</v>
      </c>
      <c r="AR149" s="25" t="s">
        <v>321</v>
      </c>
      <c r="AT149" s="25" t="s">
        <v>316</v>
      </c>
      <c r="AU149" s="25" t="s">
        <v>79</v>
      </c>
      <c r="AY149" s="25" t="s">
        <v>314</v>
      </c>
      <c r="BE149" s="217">
        <f>IF(N149="základní",J149,0)</f>
        <v>0</v>
      </c>
      <c r="BF149" s="217">
        <f>IF(N149="snížená",J149,0)</f>
        <v>0</v>
      </c>
      <c r="BG149" s="217">
        <f>IF(N149="zákl. přenesená",J149,0)</f>
        <v>0</v>
      </c>
      <c r="BH149" s="217">
        <f>IF(N149="sníž. přenesená",J149,0)</f>
        <v>0</v>
      </c>
      <c r="BI149" s="217">
        <f>IF(N149="nulová",J149,0)</f>
        <v>0</v>
      </c>
      <c r="BJ149" s="25" t="s">
        <v>77</v>
      </c>
      <c r="BK149" s="217">
        <f>ROUND(I149*H149,2)</f>
        <v>0</v>
      </c>
      <c r="BL149" s="25" t="s">
        <v>321</v>
      </c>
      <c r="BM149" s="25" t="s">
        <v>3448</v>
      </c>
    </row>
    <row r="150" spans="2:47" s="1" customFormat="1" ht="40.5">
      <c r="B150" s="42"/>
      <c r="C150" s="64"/>
      <c r="D150" s="218" t="s">
        <v>323</v>
      </c>
      <c r="E150" s="64"/>
      <c r="F150" s="219" t="s">
        <v>3447</v>
      </c>
      <c r="G150" s="64"/>
      <c r="H150" s="64"/>
      <c r="I150" s="175"/>
      <c r="J150" s="64"/>
      <c r="K150" s="64"/>
      <c r="L150" s="62"/>
      <c r="M150" s="220"/>
      <c r="N150" s="43"/>
      <c r="O150" s="43"/>
      <c r="P150" s="43"/>
      <c r="Q150" s="43"/>
      <c r="R150" s="43"/>
      <c r="S150" s="43"/>
      <c r="T150" s="79"/>
      <c r="AT150" s="25" t="s">
        <v>323</v>
      </c>
      <c r="AU150" s="25" t="s">
        <v>79</v>
      </c>
    </row>
    <row r="151" spans="2:65" s="1" customFormat="1" ht="23.1" customHeight="1">
      <c r="B151" s="42"/>
      <c r="C151" s="206" t="s">
        <v>426</v>
      </c>
      <c r="D151" s="206" t="s">
        <v>316</v>
      </c>
      <c r="E151" s="207" t="s">
        <v>3449</v>
      </c>
      <c r="F151" s="208" t="s">
        <v>3450</v>
      </c>
      <c r="G151" s="209" t="s">
        <v>490</v>
      </c>
      <c r="H151" s="210">
        <v>170</v>
      </c>
      <c r="I151" s="211"/>
      <c r="J151" s="212">
        <f>ROUND(I151*H151,2)</f>
        <v>0</v>
      </c>
      <c r="K151" s="208" t="s">
        <v>320</v>
      </c>
      <c r="L151" s="62"/>
      <c r="M151" s="213" t="s">
        <v>21</v>
      </c>
      <c r="N151" s="214" t="s">
        <v>41</v>
      </c>
      <c r="O151" s="43"/>
      <c r="P151" s="215">
        <f>O151*H151</f>
        <v>0</v>
      </c>
      <c r="Q151" s="215">
        <v>0.0004</v>
      </c>
      <c r="R151" s="215">
        <f>Q151*H151</f>
        <v>0.068</v>
      </c>
      <c r="S151" s="215">
        <v>0</v>
      </c>
      <c r="T151" s="216">
        <f>S151*H151</f>
        <v>0</v>
      </c>
      <c r="AR151" s="25" t="s">
        <v>321</v>
      </c>
      <c r="AT151" s="25" t="s">
        <v>316</v>
      </c>
      <c r="AU151" s="25" t="s">
        <v>79</v>
      </c>
      <c r="AY151" s="25" t="s">
        <v>314</v>
      </c>
      <c r="BE151" s="217">
        <f>IF(N151="základní",J151,0)</f>
        <v>0</v>
      </c>
      <c r="BF151" s="217">
        <f>IF(N151="snížená",J151,0)</f>
        <v>0</v>
      </c>
      <c r="BG151" s="217">
        <f>IF(N151="zákl. přenesená",J151,0)</f>
        <v>0</v>
      </c>
      <c r="BH151" s="217">
        <f>IF(N151="sníž. přenesená",J151,0)</f>
        <v>0</v>
      </c>
      <c r="BI151" s="217">
        <f>IF(N151="nulová",J151,0)</f>
        <v>0</v>
      </c>
      <c r="BJ151" s="25" t="s">
        <v>77</v>
      </c>
      <c r="BK151" s="217">
        <f>ROUND(I151*H151,2)</f>
        <v>0</v>
      </c>
      <c r="BL151" s="25" t="s">
        <v>321</v>
      </c>
      <c r="BM151" s="25" t="s">
        <v>3451</v>
      </c>
    </row>
    <row r="152" spans="2:47" s="1" customFormat="1" ht="13.5">
      <c r="B152" s="42"/>
      <c r="C152" s="64"/>
      <c r="D152" s="218" t="s">
        <v>323</v>
      </c>
      <c r="E152" s="64"/>
      <c r="F152" s="219" t="s">
        <v>3452</v>
      </c>
      <c r="G152" s="64"/>
      <c r="H152" s="64"/>
      <c r="I152" s="175"/>
      <c r="J152" s="64"/>
      <c r="K152" s="64"/>
      <c r="L152" s="62"/>
      <c r="M152" s="220"/>
      <c r="N152" s="43"/>
      <c r="O152" s="43"/>
      <c r="P152" s="43"/>
      <c r="Q152" s="43"/>
      <c r="R152" s="43"/>
      <c r="S152" s="43"/>
      <c r="T152" s="79"/>
      <c r="AT152" s="25" t="s">
        <v>323</v>
      </c>
      <c r="AU152" s="25" t="s">
        <v>79</v>
      </c>
    </row>
    <row r="153" spans="2:65" s="1" customFormat="1" ht="14.45" customHeight="1">
      <c r="B153" s="42"/>
      <c r="C153" s="243" t="s">
        <v>433</v>
      </c>
      <c r="D153" s="243" t="s">
        <v>427</v>
      </c>
      <c r="E153" s="244" t="s">
        <v>3453</v>
      </c>
      <c r="F153" s="245" t="s">
        <v>3454</v>
      </c>
      <c r="G153" s="246" t="s">
        <v>490</v>
      </c>
      <c r="H153" s="247">
        <v>173.4</v>
      </c>
      <c r="I153" s="248"/>
      <c r="J153" s="249">
        <f>ROUND(I153*H153,2)</f>
        <v>0</v>
      </c>
      <c r="K153" s="245" t="s">
        <v>21</v>
      </c>
      <c r="L153" s="250"/>
      <c r="M153" s="251" t="s">
        <v>21</v>
      </c>
      <c r="N153" s="252" t="s">
        <v>41</v>
      </c>
      <c r="O153" s="43"/>
      <c r="P153" s="215">
        <f>O153*H153</f>
        <v>0</v>
      </c>
      <c r="Q153" s="215">
        <v>0.096</v>
      </c>
      <c r="R153" s="215">
        <f>Q153*H153</f>
        <v>16.6464</v>
      </c>
      <c r="S153" s="215">
        <v>0</v>
      </c>
      <c r="T153" s="216">
        <f>S153*H153</f>
        <v>0</v>
      </c>
      <c r="AR153" s="25" t="s">
        <v>365</v>
      </c>
      <c r="AT153" s="25" t="s">
        <v>427</v>
      </c>
      <c r="AU153" s="25" t="s">
        <v>79</v>
      </c>
      <c r="AY153" s="25" t="s">
        <v>314</v>
      </c>
      <c r="BE153" s="217">
        <f>IF(N153="základní",J153,0)</f>
        <v>0</v>
      </c>
      <c r="BF153" s="217">
        <f>IF(N153="snížená",J153,0)</f>
        <v>0</v>
      </c>
      <c r="BG153" s="217">
        <f>IF(N153="zákl. přenesená",J153,0)</f>
        <v>0</v>
      </c>
      <c r="BH153" s="217">
        <f>IF(N153="sníž. přenesená",J153,0)</f>
        <v>0</v>
      </c>
      <c r="BI153" s="217">
        <f>IF(N153="nulová",J153,0)</f>
        <v>0</v>
      </c>
      <c r="BJ153" s="25" t="s">
        <v>77</v>
      </c>
      <c r="BK153" s="217">
        <f>ROUND(I153*H153,2)</f>
        <v>0</v>
      </c>
      <c r="BL153" s="25" t="s">
        <v>321</v>
      </c>
      <c r="BM153" s="25" t="s">
        <v>3455</v>
      </c>
    </row>
    <row r="154" spans="2:47" s="1" customFormat="1" ht="13.5">
      <c r="B154" s="42"/>
      <c r="C154" s="64"/>
      <c r="D154" s="218" t="s">
        <v>323</v>
      </c>
      <c r="E154" s="64"/>
      <c r="F154" s="219" t="s">
        <v>3454</v>
      </c>
      <c r="G154" s="64"/>
      <c r="H154" s="64"/>
      <c r="I154" s="175"/>
      <c r="J154" s="64"/>
      <c r="K154" s="64"/>
      <c r="L154" s="62"/>
      <c r="M154" s="220"/>
      <c r="N154" s="43"/>
      <c r="O154" s="43"/>
      <c r="P154" s="43"/>
      <c r="Q154" s="43"/>
      <c r="R154" s="43"/>
      <c r="S154" s="43"/>
      <c r="T154" s="79"/>
      <c r="AT154" s="25" t="s">
        <v>323</v>
      </c>
      <c r="AU154" s="25" t="s">
        <v>79</v>
      </c>
    </row>
    <row r="155" spans="2:51" s="12" customFormat="1" ht="13.5">
      <c r="B155" s="221"/>
      <c r="C155" s="222"/>
      <c r="D155" s="218" t="s">
        <v>325</v>
      </c>
      <c r="E155" s="223" t="s">
        <v>21</v>
      </c>
      <c r="F155" s="224" t="s">
        <v>3456</v>
      </c>
      <c r="G155" s="222"/>
      <c r="H155" s="225">
        <v>173.4</v>
      </c>
      <c r="I155" s="226"/>
      <c r="J155" s="222"/>
      <c r="K155" s="222"/>
      <c r="L155" s="227"/>
      <c r="M155" s="228"/>
      <c r="N155" s="229"/>
      <c r="O155" s="229"/>
      <c r="P155" s="229"/>
      <c r="Q155" s="229"/>
      <c r="R155" s="229"/>
      <c r="S155" s="229"/>
      <c r="T155" s="230"/>
      <c r="AT155" s="231" t="s">
        <v>325</v>
      </c>
      <c r="AU155" s="231" t="s">
        <v>79</v>
      </c>
      <c r="AV155" s="12" t="s">
        <v>79</v>
      </c>
      <c r="AW155" s="12" t="s">
        <v>34</v>
      </c>
      <c r="AX155" s="12" t="s">
        <v>77</v>
      </c>
      <c r="AY155" s="231" t="s">
        <v>314</v>
      </c>
    </row>
    <row r="156" spans="2:65" s="1" customFormat="1" ht="23.1" customHeight="1">
      <c r="B156" s="42"/>
      <c r="C156" s="206" t="s">
        <v>439</v>
      </c>
      <c r="D156" s="206" t="s">
        <v>316</v>
      </c>
      <c r="E156" s="207" t="s">
        <v>3457</v>
      </c>
      <c r="F156" s="208" t="s">
        <v>3458</v>
      </c>
      <c r="G156" s="209" t="s">
        <v>436</v>
      </c>
      <c r="H156" s="210">
        <v>387.942</v>
      </c>
      <c r="I156" s="211"/>
      <c r="J156" s="212">
        <f>ROUND(I156*H156,2)</f>
        <v>0</v>
      </c>
      <c r="K156" s="208" t="s">
        <v>320</v>
      </c>
      <c r="L156" s="62"/>
      <c r="M156" s="213" t="s">
        <v>21</v>
      </c>
      <c r="N156" s="214" t="s">
        <v>41</v>
      </c>
      <c r="O156" s="43"/>
      <c r="P156" s="215">
        <f>O156*H156</f>
        <v>0</v>
      </c>
      <c r="Q156" s="215">
        <v>0</v>
      </c>
      <c r="R156" s="215">
        <f>Q156*H156</f>
        <v>0</v>
      </c>
      <c r="S156" s="215">
        <v>0</v>
      </c>
      <c r="T156" s="216">
        <f>S156*H156</f>
        <v>0</v>
      </c>
      <c r="AR156" s="25" t="s">
        <v>321</v>
      </c>
      <c r="AT156" s="25" t="s">
        <v>316</v>
      </c>
      <c r="AU156" s="25" t="s">
        <v>79</v>
      </c>
      <c r="AY156" s="25" t="s">
        <v>314</v>
      </c>
      <c r="BE156" s="217">
        <f>IF(N156="základní",J156,0)</f>
        <v>0</v>
      </c>
      <c r="BF156" s="217">
        <f>IF(N156="snížená",J156,0)</f>
        <v>0</v>
      </c>
      <c r="BG156" s="217">
        <f>IF(N156="zákl. přenesená",J156,0)</f>
        <v>0</v>
      </c>
      <c r="BH156" s="217">
        <f>IF(N156="sníž. přenesená",J156,0)</f>
        <v>0</v>
      </c>
      <c r="BI156" s="217">
        <f>IF(N156="nulová",J156,0)</f>
        <v>0</v>
      </c>
      <c r="BJ156" s="25" t="s">
        <v>77</v>
      </c>
      <c r="BK156" s="217">
        <f>ROUND(I156*H156,2)</f>
        <v>0</v>
      </c>
      <c r="BL156" s="25" t="s">
        <v>321</v>
      </c>
      <c r="BM156" s="25" t="s">
        <v>3459</v>
      </c>
    </row>
    <row r="157" spans="2:47" s="1" customFormat="1" ht="27">
      <c r="B157" s="42"/>
      <c r="C157" s="64"/>
      <c r="D157" s="218" t="s">
        <v>323</v>
      </c>
      <c r="E157" s="64"/>
      <c r="F157" s="219" t="s">
        <v>3460</v>
      </c>
      <c r="G157" s="64"/>
      <c r="H157" s="64"/>
      <c r="I157" s="175"/>
      <c r="J157" s="64"/>
      <c r="K157" s="64"/>
      <c r="L157" s="62"/>
      <c r="M157" s="220"/>
      <c r="N157" s="43"/>
      <c r="O157" s="43"/>
      <c r="P157" s="43"/>
      <c r="Q157" s="43"/>
      <c r="R157" s="43"/>
      <c r="S157" s="43"/>
      <c r="T157" s="79"/>
      <c r="AT157" s="25" t="s">
        <v>323</v>
      </c>
      <c r="AU157" s="25" t="s">
        <v>79</v>
      </c>
    </row>
    <row r="158" spans="2:51" s="12" customFormat="1" ht="13.5">
      <c r="B158" s="221"/>
      <c r="C158" s="222"/>
      <c r="D158" s="218" t="s">
        <v>325</v>
      </c>
      <c r="E158" s="223" t="s">
        <v>21</v>
      </c>
      <c r="F158" s="224" t="s">
        <v>3155</v>
      </c>
      <c r="G158" s="222"/>
      <c r="H158" s="225">
        <v>387.942</v>
      </c>
      <c r="I158" s="226"/>
      <c r="J158" s="222"/>
      <c r="K158" s="222"/>
      <c r="L158" s="227"/>
      <c r="M158" s="228"/>
      <c r="N158" s="229"/>
      <c r="O158" s="229"/>
      <c r="P158" s="229"/>
      <c r="Q158" s="229"/>
      <c r="R158" s="229"/>
      <c r="S158" s="229"/>
      <c r="T158" s="230"/>
      <c r="AT158" s="231" t="s">
        <v>325</v>
      </c>
      <c r="AU158" s="231" t="s">
        <v>79</v>
      </c>
      <c r="AV158" s="12" t="s">
        <v>79</v>
      </c>
      <c r="AW158" s="12" t="s">
        <v>34</v>
      </c>
      <c r="AX158" s="12" t="s">
        <v>77</v>
      </c>
      <c r="AY158" s="231" t="s">
        <v>314</v>
      </c>
    </row>
    <row r="159" spans="2:65" s="1" customFormat="1" ht="34.5" customHeight="1">
      <c r="B159" s="42"/>
      <c r="C159" s="243" t="s">
        <v>9</v>
      </c>
      <c r="D159" s="243" t="s">
        <v>427</v>
      </c>
      <c r="E159" s="244" t="s">
        <v>3461</v>
      </c>
      <c r="F159" s="245" t="s">
        <v>3462</v>
      </c>
      <c r="G159" s="246" t="s">
        <v>436</v>
      </c>
      <c r="H159" s="247">
        <v>372.717</v>
      </c>
      <c r="I159" s="248"/>
      <c r="J159" s="249">
        <f>ROUND(I159*H159,2)</f>
        <v>0</v>
      </c>
      <c r="K159" s="245" t="s">
        <v>21</v>
      </c>
      <c r="L159" s="250"/>
      <c r="M159" s="251" t="s">
        <v>21</v>
      </c>
      <c r="N159" s="252" t="s">
        <v>41</v>
      </c>
      <c r="O159" s="43"/>
      <c r="P159" s="215">
        <f>O159*H159</f>
        <v>0</v>
      </c>
      <c r="Q159" s="215">
        <v>0.02</v>
      </c>
      <c r="R159" s="215">
        <f>Q159*H159</f>
        <v>7.45434</v>
      </c>
      <c r="S159" s="215">
        <v>0</v>
      </c>
      <c r="T159" s="216">
        <f>S159*H159</f>
        <v>0</v>
      </c>
      <c r="AR159" s="25" t="s">
        <v>365</v>
      </c>
      <c r="AT159" s="25" t="s">
        <v>427</v>
      </c>
      <c r="AU159" s="25" t="s">
        <v>79</v>
      </c>
      <c r="AY159" s="25" t="s">
        <v>314</v>
      </c>
      <c r="BE159" s="217">
        <f>IF(N159="základní",J159,0)</f>
        <v>0</v>
      </c>
      <c r="BF159" s="217">
        <f>IF(N159="snížená",J159,0)</f>
        <v>0</v>
      </c>
      <c r="BG159" s="217">
        <f>IF(N159="zákl. přenesená",J159,0)</f>
        <v>0</v>
      </c>
      <c r="BH159" s="217">
        <f>IF(N159="sníž. přenesená",J159,0)</f>
        <v>0</v>
      </c>
      <c r="BI159" s="217">
        <f>IF(N159="nulová",J159,0)</f>
        <v>0</v>
      </c>
      <c r="BJ159" s="25" t="s">
        <v>77</v>
      </c>
      <c r="BK159" s="217">
        <f>ROUND(I159*H159,2)</f>
        <v>0</v>
      </c>
      <c r="BL159" s="25" t="s">
        <v>321</v>
      </c>
      <c r="BM159" s="25" t="s">
        <v>3463</v>
      </c>
    </row>
    <row r="160" spans="2:47" s="1" customFormat="1" ht="27">
      <c r="B160" s="42"/>
      <c r="C160" s="64"/>
      <c r="D160" s="218" t="s">
        <v>323</v>
      </c>
      <c r="E160" s="64"/>
      <c r="F160" s="219" t="s">
        <v>3464</v>
      </c>
      <c r="G160" s="64"/>
      <c r="H160" s="64"/>
      <c r="I160" s="175"/>
      <c r="J160" s="64"/>
      <c r="K160" s="64"/>
      <c r="L160" s="62"/>
      <c r="M160" s="220"/>
      <c r="N160" s="43"/>
      <c r="O160" s="43"/>
      <c r="P160" s="43"/>
      <c r="Q160" s="43"/>
      <c r="R160" s="43"/>
      <c r="S160" s="43"/>
      <c r="T160" s="79"/>
      <c r="AT160" s="25" t="s">
        <v>323</v>
      </c>
      <c r="AU160" s="25" t="s">
        <v>79</v>
      </c>
    </row>
    <row r="161" spans="2:51" s="12" customFormat="1" ht="13.5">
      <c r="B161" s="221"/>
      <c r="C161" s="222"/>
      <c r="D161" s="218" t="s">
        <v>325</v>
      </c>
      <c r="E161" s="223" t="s">
        <v>21</v>
      </c>
      <c r="F161" s="224" t="s">
        <v>172</v>
      </c>
      <c r="G161" s="222"/>
      <c r="H161" s="225">
        <v>372.717</v>
      </c>
      <c r="I161" s="226"/>
      <c r="J161" s="222"/>
      <c r="K161" s="222"/>
      <c r="L161" s="227"/>
      <c r="M161" s="228"/>
      <c r="N161" s="229"/>
      <c r="O161" s="229"/>
      <c r="P161" s="229"/>
      <c r="Q161" s="229"/>
      <c r="R161" s="229"/>
      <c r="S161" s="229"/>
      <c r="T161" s="230"/>
      <c r="AT161" s="231" t="s">
        <v>325</v>
      </c>
      <c r="AU161" s="231" t="s">
        <v>79</v>
      </c>
      <c r="AV161" s="12" t="s">
        <v>79</v>
      </c>
      <c r="AW161" s="12" t="s">
        <v>34</v>
      </c>
      <c r="AX161" s="12" t="s">
        <v>77</v>
      </c>
      <c r="AY161" s="231" t="s">
        <v>314</v>
      </c>
    </row>
    <row r="162" spans="2:65" s="1" customFormat="1" ht="23.1" customHeight="1">
      <c r="B162" s="42"/>
      <c r="C162" s="243" t="s">
        <v>450</v>
      </c>
      <c r="D162" s="243" t="s">
        <v>427</v>
      </c>
      <c r="E162" s="244" t="s">
        <v>3465</v>
      </c>
      <c r="F162" s="245" t="s">
        <v>3466</v>
      </c>
      <c r="G162" s="246" t="s">
        <v>436</v>
      </c>
      <c r="H162" s="247">
        <v>15.225</v>
      </c>
      <c r="I162" s="248"/>
      <c r="J162" s="249">
        <f>ROUND(I162*H162,2)</f>
        <v>0</v>
      </c>
      <c r="K162" s="245" t="s">
        <v>21</v>
      </c>
      <c r="L162" s="250"/>
      <c r="M162" s="251" t="s">
        <v>21</v>
      </c>
      <c r="N162" s="252" t="s">
        <v>41</v>
      </c>
      <c r="O162" s="43"/>
      <c r="P162" s="215">
        <f>O162*H162</f>
        <v>0</v>
      </c>
      <c r="Q162" s="215">
        <v>0</v>
      </c>
      <c r="R162" s="215">
        <f>Q162*H162</f>
        <v>0</v>
      </c>
      <c r="S162" s="215">
        <v>0</v>
      </c>
      <c r="T162" s="216">
        <f>S162*H162</f>
        <v>0</v>
      </c>
      <c r="AR162" s="25" t="s">
        <v>365</v>
      </c>
      <c r="AT162" s="25" t="s">
        <v>427</v>
      </c>
      <c r="AU162" s="25" t="s">
        <v>79</v>
      </c>
      <c r="AY162" s="25" t="s">
        <v>314</v>
      </c>
      <c r="BE162" s="217">
        <f>IF(N162="základní",J162,0)</f>
        <v>0</v>
      </c>
      <c r="BF162" s="217">
        <f>IF(N162="snížená",J162,0)</f>
        <v>0</v>
      </c>
      <c r="BG162" s="217">
        <f>IF(N162="zákl. přenesená",J162,0)</f>
        <v>0</v>
      </c>
      <c r="BH162" s="217">
        <f>IF(N162="sníž. přenesená",J162,0)</f>
        <v>0</v>
      </c>
      <c r="BI162" s="217">
        <f>IF(N162="nulová",J162,0)</f>
        <v>0</v>
      </c>
      <c r="BJ162" s="25" t="s">
        <v>77</v>
      </c>
      <c r="BK162" s="217">
        <f>ROUND(I162*H162,2)</f>
        <v>0</v>
      </c>
      <c r="BL162" s="25" t="s">
        <v>321</v>
      </c>
      <c r="BM162" s="25" t="s">
        <v>3467</v>
      </c>
    </row>
    <row r="163" spans="2:47" s="1" customFormat="1" ht="13.5">
      <c r="B163" s="42"/>
      <c r="C163" s="64"/>
      <c r="D163" s="218" t="s">
        <v>323</v>
      </c>
      <c r="E163" s="64"/>
      <c r="F163" s="219" t="s">
        <v>3466</v>
      </c>
      <c r="G163" s="64"/>
      <c r="H163" s="64"/>
      <c r="I163" s="175"/>
      <c r="J163" s="64"/>
      <c r="K163" s="64"/>
      <c r="L163" s="62"/>
      <c r="M163" s="220"/>
      <c r="N163" s="43"/>
      <c r="O163" s="43"/>
      <c r="P163" s="43"/>
      <c r="Q163" s="43"/>
      <c r="R163" s="43"/>
      <c r="S163" s="43"/>
      <c r="T163" s="79"/>
      <c r="AT163" s="25" t="s">
        <v>323</v>
      </c>
      <c r="AU163" s="25" t="s">
        <v>79</v>
      </c>
    </row>
    <row r="164" spans="2:51" s="12" customFormat="1" ht="13.5">
      <c r="B164" s="221"/>
      <c r="C164" s="222"/>
      <c r="D164" s="218" t="s">
        <v>325</v>
      </c>
      <c r="E164" s="223" t="s">
        <v>21</v>
      </c>
      <c r="F164" s="224" t="s">
        <v>195</v>
      </c>
      <c r="G164" s="222"/>
      <c r="H164" s="225">
        <v>15.225</v>
      </c>
      <c r="I164" s="226"/>
      <c r="J164" s="222"/>
      <c r="K164" s="222"/>
      <c r="L164" s="227"/>
      <c r="M164" s="228"/>
      <c r="N164" s="229"/>
      <c r="O164" s="229"/>
      <c r="P164" s="229"/>
      <c r="Q164" s="229"/>
      <c r="R164" s="229"/>
      <c r="S164" s="229"/>
      <c r="T164" s="230"/>
      <c r="AT164" s="231" t="s">
        <v>325</v>
      </c>
      <c r="AU164" s="231" t="s">
        <v>79</v>
      </c>
      <c r="AV164" s="12" t="s">
        <v>79</v>
      </c>
      <c r="AW164" s="12" t="s">
        <v>34</v>
      </c>
      <c r="AX164" s="12" t="s">
        <v>77</v>
      </c>
      <c r="AY164" s="231" t="s">
        <v>314</v>
      </c>
    </row>
    <row r="165" spans="2:65" s="1" customFormat="1" ht="23.1" customHeight="1">
      <c r="B165" s="42"/>
      <c r="C165" s="206" t="s">
        <v>456</v>
      </c>
      <c r="D165" s="206" t="s">
        <v>316</v>
      </c>
      <c r="E165" s="207" t="s">
        <v>3468</v>
      </c>
      <c r="F165" s="208" t="s">
        <v>3469</v>
      </c>
      <c r="G165" s="209" t="s">
        <v>436</v>
      </c>
      <c r="H165" s="210">
        <v>372.717</v>
      </c>
      <c r="I165" s="211"/>
      <c r="J165" s="212">
        <f>ROUND(I165*H165,2)</f>
        <v>0</v>
      </c>
      <c r="K165" s="208" t="s">
        <v>320</v>
      </c>
      <c r="L165" s="62"/>
      <c r="M165" s="213" t="s">
        <v>21</v>
      </c>
      <c r="N165" s="214" t="s">
        <v>41</v>
      </c>
      <c r="O165" s="43"/>
      <c r="P165" s="215">
        <f>O165*H165</f>
        <v>0</v>
      </c>
      <c r="Q165" s="215">
        <v>0</v>
      </c>
      <c r="R165" s="215">
        <f>Q165*H165</f>
        <v>0</v>
      </c>
      <c r="S165" s="215">
        <v>0</v>
      </c>
      <c r="T165" s="216">
        <f>S165*H165</f>
        <v>0</v>
      </c>
      <c r="AR165" s="25" t="s">
        <v>321</v>
      </c>
      <c r="AT165" s="25" t="s">
        <v>316</v>
      </c>
      <c r="AU165" s="25" t="s">
        <v>79</v>
      </c>
      <c r="AY165" s="25" t="s">
        <v>314</v>
      </c>
      <c r="BE165" s="217">
        <f>IF(N165="základní",J165,0)</f>
        <v>0</v>
      </c>
      <c r="BF165" s="217">
        <f>IF(N165="snížená",J165,0)</f>
        <v>0</v>
      </c>
      <c r="BG165" s="217">
        <f>IF(N165="zákl. přenesená",J165,0)</f>
        <v>0</v>
      </c>
      <c r="BH165" s="217">
        <f>IF(N165="sníž. přenesená",J165,0)</f>
        <v>0</v>
      </c>
      <c r="BI165" s="217">
        <f>IF(N165="nulová",J165,0)</f>
        <v>0</v>
      </c>
      <c r="BJ165" s="25" t="s">
        <v>77</v>
      </c>
      <c r="BK165" s="217">
        <f>ROUND(I165*H165,2)</f>
        <v>0</v>
      </c>
      <c r="BL165" s="25" t="s">
        <v>321</v>
      </c>
      <c r="BM165" s="25" t="s">
        <v>3470</v>
      </c>
    </row>
    <row r="166" spans="2:47" s="1" customFormat="1" ht="27">
      <c r="B166" s="42"/>
      <c r="C166" s="64"/>
      <c r="D166" s="218" t="s">
        <v>323</v>
      </c>
      <c r="E166" s="64"/>
      <c r="F166" s="219" t="s">
        <v>3471</v>
      </c>
      <c r="G166" s="64"/>
      <c r="H166" s="64"/>
      <c r="I166" s="175"/>
      <c r="J166" s="64"/>
      <c r="K166" s="64"/>
      <c r="L166" s="62"/>
      <c r="M166" s="220"/>
      <c r="N166" s="43"/>
      <c r="O166" s="43"/>
      <c r="P166" s="43"/>
      <c r="Q166" s="43"/>
      <c r="R166" s="43"/>
      <c r="S166" s="43"/>
      <c r="T166" s="79"/>
      <c r="AT166" s="25" t="s">
        <v>323</v>
      </c>
      <c r="AU166" s="25" t="s">
        <v>79</v>
      </c>
    </row>
    <row r="167" spans="2:51" s="12" customFormat="1" ht="13.5">
      <c r="B167" s="221"/>
      <c r="C167" s="222"/>
      <c r="D167" s="218" t="s">
        <v>325</v>
      </c>
      <c r="E167" s="223" t="s">
        <v>21</v>
      </c>
      <c r="F167" s="224" t="s">
        <v>172</v>
      </c>
      <c r="G167" s="222"/>
      <c r="H167" s="225">
        <v>372.717</v>
      </c>
      <c r="I167" s="226"/>
      <c r="J167" s="222"/>
      <c r="K167" s="222"/>
      <c r="L167" s="227"/>
      <c r="M167" s="228"/>
      <c r="N167" s="229"/>
      <c r="O167" s="229"/>
      <c r="P167" s="229"/>
      <c r="Q167" s="229"/>
      <c r="R167" s="229"/>
      <c r="S167" s="229"/>
      <c r="T167" s="230"/>
      <c r="AT167" s="231" t="s">
        <v>325</v>
      </c>
      <c r="AU167" s="231" t="s">
        <v>79</v>
      </c>
      <c r="AV167" s="12" t="s">
        <v>79</v>
      </c>
      <c r="AW167" s="12" t="s">
        <v>34</v>
      </c>
      <c r="AX167" s="12" t="s">
        <v>77</v>
      </c>
      <c r="AY167" s="231" t="s">
        <v>314</v>
      </c>
    </row>
    <row r="168" spans="2:65" s="1" customFormat="1" ht="14.45" customHeight="1">
      <c r="B168" s="42"/>
      <c r="C168" s="243" t="s">
        <v>461</v>
      </c>
      <c r="D168" s="243" t="s">
        <v>427</v>
      </c>
      <c r="E168" s="244" t="s">
        <v>3472</v>
      </c>
      <c r="F168" s="245" t="s">
        <v>3473</v>
      </c>
      <c r="G168" s="246" t="s">
        <v>490</v>
      </c>
      <c r="H168" s="247">
        <v>4.1</v>
      </c>
      <c r="I168" s="248"/>
      <c r="J168" s="249">
        <f>ROUND(I168*H168,2)</f>
        <v>0</v>
      </c>
      <c r="K168" s="245" t="s">
        <v>320</v>
      </c>
      <c r="L168" s="250"/>
      <c r="M168" s="251" t="s">
        <v>21</v>
      </c>
      <c r="N168" s="252" t="s">
        <v>41</v>
      </c>
      <c r="O168" s="43"/>
      <c r="P168" s="215">
        <f>O168*H168</f>
        <v>0</v>
      </c>
      <c r="Q168" s="215">
        <v>0.01</v>
      </c>
      <c r="R168" s="215">
        <f>Q168*H168</f>
        <v>0.040999999999999995</v>
      </c>
      <c r="S168" s="215">
        <v>0</v>
      </c>
      <c r="T168" s="216">
        <f>S168*H168</f>
        <v>0</v>
      </c>
      <c r="AR168" s="25" t="s">
        <v>365</v>
      </c>
      <c r="AT168" s="25" t="s">
        <v>427</v>
      </c>
      <c r="AU168" s="25" t="s">
        <v>79</v>
      </c>
      <c r="AY168" s="25" t="s">
        <v>314</v>
      </c>
      <c r="BE168" s="217">
        <f>IF(N168="základní",J168,0)</f>
        <v>0</v>
      </c>
      <c r="BF168" s="217">
        <f>IF(N168="snížená",J168,0)</f>
        <v>0</v>
      </c>
      <c r="BG168" s="217">
        <f>IF(N168="zákl. přenesená",J168,0)</f>
        <v>0</v>
      </c>
      <c r="BH168" s="217">
        <f>IF(N168="sníž. přenesená",J168,0)</f>
        <v>0</v>
      </c>
      <c r="BI168" s="217">
        <f>IF(N168="nulová",J168,0)</f>
        <v>0</v>
      </c>
      <c r="BJ168" s="25" t="s">
        <v>77</v>
      </c>
      <c r="BK168" s="217">
        <f>ROUND(I168*H168,2)</f>
        <v>0</v>
      </c>
      <c r="BL168" s="25" t="s">
        <v>321</v>
      </c>
      <c r="BM168" s="25" t="s">
        <v>3474</v>
      </c>
    </row>
    <row r="169" spans="2:47" s="1" customFormat="1" ht="13.5">
      <c r="B169" s="42"/>
      <c r="C169" s="64"/>
      <c r="D169" s="218" t="s">
        <v>323</v>
      </c>
      <c r="E169" s="64"/>
      <c r="F169" s="219" t="s">
        <v>3473</v>
      </c>
      <c r="G169" s="64"/>
      <c r="H169" s="64"/>
      <c r="I169" s="175"/>
      <c r="J169" s="64"/>
      <c r="K169" s="64"/>
      <c r="L169" s="62"/>
      <c r="M169" s="220"/>
      <c r="N169" s="43"/>
      <c r="O169" s="43"/>
      <c r="P169" s="43"/>
      <c r="Q169" s="43"/>
      <c r="R169" s="43"/>
      <c r="S169" s="43"/>
      <c r="T169" s="79"/>
      <c r="AT169" s="25" t="s">
        <v>323</v>
      </c>
      <c r="AU169" s="25" t="s">
        <v>79</v>
      </c>
    </row>
    <row r="170" spans="2:47" s="1" customFormat="1" ht="27">
      <c r="B170" s="42"/>
      <c r="C170" s="64"/>
      <c r="D170" s="218" t="s">
        <v>830</v>
      </c>
      <c r="E170" s="64"/>
      <c r="F170" s="274" t="s">
        <v>3475</v>
      </c>
      <c r="G170" s="64"/>
      <c r="H170" s="64"/>
      <c r="I170" s="175"/>
      <c r="J170" s="64"/>
      <c r="K170" s="64"/>
      <c r="L170" s="62"/>
      <c r="M170" s="220"/>
      <c r="N170" s="43"/>
      <c r="O170" s="43"/>
      <c r="P170" s="43"/>
      <c r="Q170" s="43"/>
      <c r="R170" s="43"/>
      <c r="S170" s="43"/>
      <c r="T170" s="79"/>
      <c r="AT170" s="25" t="s">
        <v>830</v>
      </c>
      <c r="AU170" s="25" t="s">
        <v>79</v>
      </c>
    </row>
    <row r="171" spans="2:51" s="12" customFormat="1" ht="13.5">
      <c r="B171" s="221"/>
      <c r="C171" s="222"/>
      <c r="D171" s="218" t="s">
        <v>325</v>
      </c>
      <c r="E171" s="223" t="s">
        <v>21</v>
      </c>
      <c r="F171" s="224" t="s">
        <v>3476</v>
      </c>
      <c r="G171" s="222"/>
      <c r="H171" s="225">
        <v>4.1</v>
      </c>
      <c r="I171" s="226"/>
      <c r="J171" s="222"/>
      <c r="K171" s="222"/>
      <c r="L171" s="227"/>
      <c r="M171" s="228"/>
      <c r="N171" s="229"/>
      <c r="O171" s="229"/>
      <c r="P171" s="229"/>
      <c r="Q171" s="229"/>
      <c r="R171" s="229"/>
      <c r="S171" s="229"/>
      <c r="T171" s="230"/>
      <c r="AT171" s="231" t="s">
        <v>325</v>
      </c>
      <c r="AU171" s="231" t="s">
        <v>79</v>
      </c>
      <c r="AV171" s="12" t="s">
        <v>79</v>
      </c>
      <c r="AW171" s="12" t="s">
        <v>34</v>
      </c>
      <c r="AX171" s="12" t="s">
        <v>77</v>
      </c>
      <c r="AY171" s="231" t="s">
        <v>314</v>
      </c>
    </row>
    <row r="172" spans="2:63" s="11" customFormat="1" ht="29.85" customHeight="1">
      <c r="B172" s="190"/>
      <c r="C172" s="191"/>
      <c r="D172" s="192" t="s">
        <v>69</v>
      </c>
      <c r="E172" s="204" t="s">
        <v>370</v>
      </c>
      <c r="F172" s="204" t="s">
        <v>805</v>
      </c>
      <c r="G172" s="191"/>
      <c r="H172" s="191"/>
      <c r="I172" s="194"/>
      <c r="J172" s="205">
        <f>BK172</f>
        <v>0</v>
      </c>
      <c r="K172" s="191"/>
      <c r="L172" s="196"/>
      <c r="M172" s="197"/>
      <c r="N172" s="198"/>
      <c r="O172" s="198"/>
      <c r="P172" s="199">
        <f>SUM(P173:P194)</f>
        <v>0</v>
      </c>
      <c r="Q172" s="198"/>
      <c r="R172" s="199">
        <f>SUM(R173:R194)</f>
        <v>12.28284</v>
      </c>
      <c r="S172" s="198"/>
      <c r="T172" s="200">
        <f>SUM(T173:T194)</f>
        <v>154.36687925</v>
      </c>
      <c r="AR172" s="201" t="s">
        <v>77</v>
      </c>
      <c r="AT172" s="202" t="s">
        <v>69</v>
      </c>
      <c r="AU172" s="202" t="s">
        <v>77</v>
      </c>
      <c r="AY172" s="201" t="s">
        <v>314</v>
      </c>
      <c r="BK172" s="203">
        <f>SUM(BK173:BK194)</f>
        <v>0</v>
      </c>
    </row>
    <row r="173" spans="2:65" s="1" customFormat="1" ht="14.45" customHeight="1">
      <c r="B173" s="42"/>
      <c r="C173" s="206" t="s">
        <v>467</v>
      </c>
      <c r="D173" s="206" t="s">
        <v>316</v>
      </c>
      <c r="E173" s="207" t="s">
        <v>3477</v>
      </c>
      <c r="F173" s="208" t="s">
        <v>3478</v>
      </c>
      <c r="G173" s="209" t="s">
        <v>436</v>
      </c>
      <c r="H173" s="210">
        <v>223</v>
      </c>
      <c r="I173" s="211"/>
      <c r="J173" s="212">
        <f>ROUND(I173*H173,2)</f>
        <v>0</v>
      </c>
      <c r="K173" s="208" t="s">
        <v>320</v>
      </c>
      <c r="L173" s="62"/>
      <c r="M173" s="213" t="s">
        <v>21</v>
      </c>
      <c r="N173" s="214" t="s">
        <v>41</v>
      </c>
      <c r="O173" s="43"/>
      <c r="P173" s="215">
        <f>O173*H173</f>
        <v>0</v>
      </c>
      <c r="Q173" s="215">
        <v>0.04008</v>
      </c>
      <c r="R173" s="215">
        <f>Q173*H173</f>
        <v>8.93784</v>
      </c>
      <c r="S173" s="215">
        <v>0</v>
      </c>
      <c r="T173" s="216">
        <f>S173*H173</f>
        <v>0</v>
      </c>
      <c r="AR173" s="25" t="s">
        <v>321</v>
      </c>
      <c r="AT173" s="25" t="s">
        <v>316</v>
      </c>
      <c r="AU173" s="25" t="s">
        <v>79</v>
      </c>
      <c r="AY173" s="25" t="s">
        <v>314</v>
      </c>
      <c r="BE173" s="217">
        <f>IF(N173="základní",J173,0)</f>
        <v>0</v>
      </c>
      <c r="BF173" s="217">
        <f>IF(N173="snížená",J173,0)</f>
        <v>0</v>
      </c>
      <c r="BG173" s="217">
        <f>IF(N173="zákl. přenesená",J173,0)</f>
        <v>0</v>
      </c>
      <c r="BH173" s="217">
        <f>IF(N173="sníž. přenesená",J173,0)</f>
        <v>0</v>
      </c>
      <c r="BI173" s="217">
        <f>IF(N173="nulová",J173,0)</f>
        <v>0</v>
      </c>
      <c r="BJ173" s="25" t="s">
        <v>77</v>
      </c>
      <c r="BK173" s="217">
        <f>ROUND(I173*H173,2)</f>
        <v>0</v>
      </c>
      <c r="BL173" s="25" t="s">
        <v>321</v>
      </c>
      <c r="BM173" s="25" t="s">
        <v>3479</v>
      </c>
    </row>
    <row r="174" spans="2:47" s="1" customFormat="1" ht="13.5">
      <c r="B174" s="42"/>
      <c r="C174" s="64"/>
      <c r="D174" s="218" t="s">
        <v>323</v>
      </c>
      <c r="E174" s="64"/>
      <c r="F174" s="219" t="s">
        <v>3478</v>
      </c>
      <c r="G174" s="64"/>
      <c r="H174" s="64"/>
      <c r="I174" s="175"/>
      <c r="J174" s="64"/>
      <c r="K174" s="64"/>
      <c r="L174" s="62"/>
      <c r="M174" s="220"/>
      <c r="N174" s="43"/>
      <c r="O174" s="43"/>
      <c r="P174" s="43"/>
      <c r="Q174" s="43"/>
      <c r="R174" s="43"/>
      <c r="S174" s="43"/>
      <c r="T174" s="79"/>
      <c r="AT174" s="25" t="s">
        <v>323</v>
      </c>
      <c r="AU174" s="25" t="s">
        <v>79</v>
      </c>
    </row>
    <row r="175" spans="2:51" s="12" customFormat="1" ht="40.5">
      <c r="B175" s="221"/>
      <c r="C175" s="222"/>
      <c r="D175" s="218" t="s">
        <v>325</v>
      </c>
      <c r="E175" s="223" t="s">
        <v>21</v>
      </c>
      <c r="F175" s="224" t="s">
        <v>3480</v>
      </c>
      <c r="G175" s="222"/>
      <c r="H175" s="225">
        <v>223</v>
      </c>
      <c r="I175" s="226"/>
      <c r="J175" s="222"/>
      <c r="K175" s="222"/>
      <c r="L175" s="227"/>
      <c r="M175" s="228"/>
      <c r="N175" s="229"/>
      <c r="O175" s="229"/>
      <c r="P175" s="229"/>
      <c r="Q175" s="229"/>
      <c r="R175" s="229"/>
      <c r="S175" s="229"/>
      <c r="T175" s="230"/>
      <c r="AT175" s="231" t="s">
        <v>325</v>
      </c>
      <c r="AU175" s="231" t="s">
        <v>79</v>
      </c>
      <c r="AV175" s="12" t="s">
        <v>79</v>
      </c>
      <c r="AW175" s="12" t="s">
        <v>34</v>
      </c>
      <c r="AX175" s="12" t="s">
        <v>77</v>
      </c>
      <c r="AY175" s="231" t="s">
        <v>314</v>
      </c>
    </row>
    <row r="176" spans="2:65" s="1" customFormat="1" ht="34.5" customHeight="1">
      <c r="B176" s="42"/>
      <c r="C176" s="243" t="s">
        <v>475</v>
      </c>
      <c r="D176" s="243" t="s">
        <v>427</v>
      </c>
      <c r="E176" s="244" t="s">
        <v>1207</v>
      </c>
      <c r="F176" s="245" t="s">
        <v>3481</v>
      </c>
      <c r="G176" s="246" t="s">
        <v>436</v>
      </c>
      <c r="H176" s="247">
        <v>223</v>
      </c>
      <c r="I176" s="248"/>
      <c r="J176" s="249">
        <f>ROUND(I176*H176,2)</f>
        <v>0</v>
      </c>
      <c r="K176" s="245" t="s">
        <v>21</v>
      </c>
      <c r="L176" s="250"/>
      <c r="M176" s="251" t="s">
        <v>21</v>
      </c>
      <c r="N176" s="252" t="s">
        <v>41</v>
      </c>
      <c r="O176" s="43"/>
      <c r="P176" s="215">
        <f>O176*H176</f>
        <v>0</v>
      </c>
      <c r="Q176" s="215">
        <v>0.015</v>
      </c>
      <c r="R176" s="215">
        <f>Q176*H176</f>
        <v>3.3449999999999998</v>
      </c>
      <c r="S176" s="215">
        <v>0</v>
      </c>
      <c r="T176" s="216">
        <f>S176*H176</f>
        <v>0</v>
      </c>
      <c r="AR176" s="25" t="s">
        <v>365</v>
      </c>
      <c r="AT176" s="25" t="s">
        <v>427</v>
      </c>
      <c r="AU176" s="25" t="s">
        <v>79</v>
      </c>
      <c r="AY176" s="25" t="s">
        <v>314</v>
      </c>
      <c r="BE176" s="217">
        <f>IF(N176="základní",J176,0)</f>
        <v>0</v>
      </c>
      <c r="BF176" s="217">
        <f>IF(N176="snížená",J176,0)</f>
        <v>0</v>
      </c>
      <c r="BG176" s="217">
        <f>IF(N176="zákl. přenesená",J176,0)</f>
        <v>0</v>
      </c>
      <c r="BH176" s="217">
        <f>IF(N176="sníž. přenesená",J176,0)</f>
        <v>0</v>
      </c>
      <c r="BI176" s="217">
        <f>IF(N176="nulová",J176,0)</f>
        <v>0</v>
      </c>
      <c r="BJ176" s="25" t="s">
        <v>77</v>
      </c>
      <c r="BK176" s="217">
        <f>ROUND(I176*H176,2)</f>
        <v>0</v>
      </c>
      <c r="BL176" s="25" t="s">
        <v>321</v>
      </c>
      <c r="BM176" s="25" t="s">
        <v>3482</v>
      </c>
    </row>
    <row r="177" spans="2:47" s="1" customFormat="1" ht="27">
      <c r="B177" s="42"/>
      <c r="C177" s="64"/>
      <c r="D177" s="218" t="s">
        <v>323</v>
      </c>
      <c r="E177" s="64"/>
      <c r="F177" s="219" t="s">
        <v>3483</v>
      </c>
      <c r="G177" s="64"/>
      <c r="H177" s="64"/>
      <c r="I177" s="175"/>
      <c r="J177" s="64"/>
      <c r="K177" s="64"/>
      <c r="L177" s="62"/>
      <c r="M177" s="220"/>
      <c r="N177" s="43"/>
      <c r="O177" s="43"/>
      <c r="P177" s="43"/>
      <c r="Q177" s="43"/>
      <c r="R177" s="43"/>
      <c r="S177" s="43"/>
      <c r="T177" s="79"/>
      <c r="AT177" s="25" t="s">
        <v>323</v>
      </c>
      <c r="AU177" s="25" t="s">
        <v>79</v>
      </c>
    </row>
    <row r="178" spans="2:65" s="1" customFormat="1" ht="23.1" customHeight="1">
      <c r="B178" s="42"/>
      <c r="C178" s="206" t="s">
        <v>481</v>
      </c>
      <c r="D178" s="206" t="s">
        <v>316</v>
      </c>
      <c r="E178" s="207" t="s">
        <v>3484</v>
      </c>
      <c r="F178" s="208" t="s">
        <v>3485</v>
      </c>
      <c r="G178" s="209" t="s">
        <v>335</v>
      </c>
      <c r="H178" s="210">
        <v>68.583</v>
      </c>
      <c r="I178" s="211"/>
      <c r="J178" s="212">
        <f>ROUND(I178*H178,2)</f>
        <v>0</v>
      </c>
      <c r="K178" s="208" t="s">
        <v>320</v>
      </c>
      <c r="L178" s="62"/>
      <c r="M178" s="213" t="s">
        <v>21</v>
      </c>
      <c r="N178" s="214" t="s">
        <v>41</v>
      </c>
      <c r="O178" s="43"/>
      <c r="P178" s="215">
        <f>O178*H178</f>
        <v>0</v>
      </c>
      <c r="Q178" s="215">
        <v>0</v>
      </c>
      <c r="R178" s="215">
        <f>Q178*H178</f>
        <v>0</v>
      </c>
      <c r="S178" s="215">
        <v>2.2</v>
      </c>
      <c r="T178" s="216">
        <f>S178*H178</f>
        <v>150.8826</v>
      </c>
      <c r="AR178" s="25" t="s">
        <v>321</v>
      </c>
      <c r="AT178" s="25" t="s">
        <v>316</v>
      </c>
      <c r="AU178" s="25" t="s">
        <v>79</v>
      </c>
      <c r="AY178" s="25" t="s">
        <v>314</v>
      </c>
      <c r="BE178" s="217">
        <f>IF(N178="základní",J178,0)</f>
        <v>0</v>
      </c>
      <c r="BF178" s="217">
        <f>IF(N178="snížená",J178,0)</f>
        <v>0</v>
      </c>
      <c r="BG178" s="217">
        <f>IF(N178="zákl. přenesená",J178,0)</f>
        <v>0</v>
      </c>
      <c r="BH178" s="217">
        <f>IF(N178="sníž. přenesená",J178,0)</f>
        <v>0</v>
      </c>
      <c r="BI178" s="217">
        <f>IF(N178="nulová",J178,0)</f>
        <v>0</v>
      </c>
      <c r="BJ178" s="25" t="s">
        <v>77</v>
      </c>
      <c r="BK178" s="217">
        <f>ROUND(I178*H178,2)</f>
        <v>0</v>
      </c>
      <c r="BL178" s="25" t="s">
        <v>321</v>
      </c>
      <c r="BM178" s="25" t="s">
        <v>3486</v>
      </c>
    </row>
    <row r="179" spans="2:47" s="1" customFormat="1" ht="13.5">
      <c r="B179" s="42"/>
      <c r="C179" s="64"/>
      <c r="D179" s="218" t="s">
        <v>323</v>
      </c>
      <c r="E179" s="64"/>
      <c r="F179" s="219" t="s">
        <v>3487</v>
      </c>
      <c r="G179" s="64"/>
      <c r="H179" s="64"/>
      <c r="I179" s="175"/>
      <c r="J179" s="64"/>
      <c r="K179" s="64"/>
      <c r="L179" s="62"/>
      <c r="M179" s="220"/>
      <c r="N179" s="43"/>
      <c r="O179" s="43"/>
      <c r="P179" s="43"/>
      <c r="Q179" s="43"/>
      <c r="R179" s="43"/>
      <c r="S179" s="43"/>
      <c r="T179" s="79"/>
      <c r="AT179" s="25" t="s">
        <v>323</v>
      </c>
      <c r="AU179" s="25" t="s">
        <v>79</v>
      </c>
    </row>
    <row r="180" spans="2:51" s="12" customFormat="1" ht="13.5">
      <c r="B180" s="221"/>
      <c r="C180" s="222"/>
      <c r="D180" s="218" t="s">
        <v>325</v>
      </c>
      <c r="E180" s="223" t="s">
        <v>21</v>
      </c>
      <c r="F180" s="224" t="s">
        <v>3488</v>
      </c>
      <c r="G180" s="222"/>
      <c r="H180" s="225">
        <v>1.494</v>
      </c>
      <c r="I180" s="226"/>
      <c r="J180" s="222"/>
      <c r="K180" s="222"/>
      <c r="L180" s="227"/>
      <c r="M180" s="228"/>
      <c r="N180" s="229"/>
      <c r="O180" s="229"/>
      <c r="P180" s="229"/>
      <c r="Q180" s="229"/>
      <c r="R180" s="229"/>
      <c r="S180" s="229"/>
      <c r="T180" s="230"/>
      <c r="AT180" s="231" t="s">
        <v>325</v>
      </c>
      <c r="AU180" s="231" t="s">
        <v>79</v>
      </c>
      <c r="AV180" s="12" t="s">
        <v>79</v>
      </c>
      <c r="AW180" s="12" t="s">
        <v>34</v>
      </c>
      <c r="AX180" s="12" t="s">
        <v>70</v>
      </c>
      <c r="AY180" s="231" t="s">
        <v>314</v>
      </c>
    </row>
    <row r="181" spans="2:51" s="12" customFormat="1" ht="13.5">
      <c r="B181" s="221"/>
      <c r="C181" s="222"/>
      <c r="D181" s="218" t="s">
        <v>325</v>
      </c>
      <c r="E181" s="223" t="s">
        <v>21</v>
      </c>
      <c r="F181" s="224" t="s">
        <v>3489</v>
      </c>
      <c r="G181" s="222"/>
      <c r="H181" s="225">
        <v>67.089</v>
      </c>
      <c r="I181" s="226"/>
      <c r="J181" s="222"/>
      <c r="K181" s="222"/>
      <c r="L181" s="227"/>
      <c r="M181" s="228"/>
      <c r="N181" s="229"/>
      <c r="O181" s="229"/>
      <c r="P181" s="229"/>
      <c r="Q181" s="229"/>
      <c r="R181" s="229"/>
      <c r="S181" s="229"/>
      <c r="T181" s="230"/>
      <c r="AT181" s="231" t="s">
        <v>325</v>
      </c>
      <c r="AU181" s="231" t="s">
        <v>79</v>
      </c>
      <c r="AV181" s="12" t="s">
        <v>79</v>
      </c>
      <c r="AW181" s="12" t="s">
        <v>34</v>
      </c>
      <c r="AX181" s="12" t="s">
        <v>70</v>
      </c>
      <c r="AY181" s="231" t="s">
        <v>314</v>
      </c>
    </row>
    <row r="182" spans="2:51" s="13" customFormat="1" ht="13.5">
      <c r="B182" s="232"/>
      <c r="C182" s="233"/>
      <c r="D182" s="218" t="s">
        <v>325</v>
      </c>
      <c r="E182" s="234" t="s">
        <v>21</v>
      </c>
      <c r="F182" s="235" t="s">
        <v>340</v>
      </c>
      <c r="G182" s="233"/>
      <c r="H182" s="236">
        <v>68.583</v>
      </c>
      <c r="I182" s="237"/>
      <c r="J182" s="233"/>
      <c r="K182" s="233"/>
      <c r="L182" s="238"/>
      <c r="M182" s="239"/>
      <c r="N182" s="240"/>
      <c r="O182" s="240"/>
      <c r="P182" s="240"/>
      <c r="Q182" s="240"/>
      <c r="R182" s="240"/>
      <c r="S182" s="240"/>
      <c r="T182" s="241"/>
      <c r="AT182" s="242" t="s">
        <v>325</v>
      </c>
      <c r="AU182" s="242" t="s">
        <v>79</v>
      </c>
      <c r="AV182" s="13" t="s">
        <v>321</v>
      </c>
      <c r="AW182" s="13" t="s">
        <v>34</v>
      </c>
      <c r="AX182" s="13" t="s">
        <v>77</v>
      </c>
      <c r="AY182" s="242" t="s">
        <v>314</v>
      </c>
    </row>
    <row r="183" spans="2:65" s="1" customFormat="1" ht="23.1" customHeight="1">
      <c r="B183" s="42"/>
      <c r="C183" s="206" t="s">
        <v>527</v>
      </c>
      <c r="D183" s="206" t="s">
        <v>316</v>
      </c>
      <c r="E183" s="207" t="s">
        <v>3490</v>
      </c>
      <c r="F183" s="208" t="s">
        <v>3491</v>
      </c>
      <c r="G183" s="209" t="s">
        <v>490</v>
      </c>
      <c r="H183" s="210">
        <v>162</v>
      </c>
      <c r="I183" s="211"/>
      <c r="J183" s="212">
        <f>ROUND(I183*H183,2)</f>
        <v>0</v>
      </c>
      <c r="K183" s="208" t="s">
        <v>827</v>
      </c>
      <c r="L183" s="62"/>
      <c r="M183" s="213" t="s">
        <v>21</v>
      </c>
      <c r="N183" s="214" t="s">
        <v>41</v>
      </c>
      <c r="O183" s="43"/>
      <c r="P183" s="215">
        <f>O183*H183</f>
        <v>0</v>
      </c>
      <c r="Q183" s="215">
        <v>0</v>
      </c>
      <c r="R183" s="215">
        <f>Q183*H183</f>
        <v>0</v>
      </c>
      <c r="S183" s="215">
        <v>0.006</v>
      </c>
      <c r="T183" s="216">
        <f>S183*H183</f>
        <v>0.972</v>
      </c>
      <c r="AR183" s="25" t="s">
        <v>321</v>
      </c>
      <c r="AT183" s="25" t="s">
        <v>316</v>
      </c>
      <c r="AU183" s="25" t="s">
        <v>79</v>
      </c>
      <c r="AY183" s="25" t="s">
        <v>314</v>
      </c>
      <c r="BE183" s="217">
        <f>IF(N183="základní",J183,0)</f>
        <v>0</v>
      </c>
      <c r="BF183" s="217">
        <f>IF(N183="snížená",J183,0)</f>
        <v>0</v>
      </c>
      <c r="BG183" s="217">
        <f>IF(N183="zákl. přenesená",J183,0)</f>
        <v>0</v>
      </c>
      <c r="BH183" s="217">
        <f>IF(N183="sníž. přenesená",J183,0)</f>
        <v>0</v>
      </c>
      <c r="BI183" s="217">
        <f>IF(N183="nulová",J183,0)</f>
        <v>0</v>
      </c>
      <c r="BJ183" s="25" t="s">
        <v>77</v>
      </c>
      <c r="BK183" s="217">
        <f>ROUND(I183*H183,2)</f>
        <v>0</v>
      </c>
      <c r="BL183" s="25" t="s">
        <v>321</v>
      </c>
      <c r="BM183" s="25" t="s">
        <v>3492</v>
      </c>
    </row>
    <row r="184" spans="2:47" s="1" customFormat="1" ht="27">
      <c r="B184" s="42"/>
      <c r="C184" s="64"/>
      <c r="D184" s="218" t="s">
        <v>323</v>
      </c>
      <c r="E184" s="64"/>
      <c r="F184" s="219" t="s">
        <v>3493</v>
      </c>
      <c r="G184" s="64"/>
      <c r="H184" s="64"/>
      <c r="I184" s="175"/>
      <c r="J184" s="64"/>
      <c r="K184" s="64"/>
      <c r="L184" s="62"/>
      <c r="M184" s="220"/>
      <c r="N184" s="43"/>
      <c r="O184" s="43"/>
      <c r="P184" s="43"/>
      <c r="Q184" s="43"/>
      <c r="R184" s="43"/>
      <c r="S184" s="43"/>
      <c r="T184" s="79"/>
      <c r="AT184" s="25" t="s">
        <v>323</v>
      </c>
      <c r="AU184" s="25" t="s">
        <v>79</v>
      </c>
    </row>
    <row r="185" spans="2:51" s="12" customFormat="1" ht="13.5">
      <c r="B185" s="221"/>
      <c r="C185" s="222"/>
      <c r="D185" s="218" t="s">
        <v>325</v>
      </c>
      <c r="E185" s="223" t="s">
        <v>21</v>
      </c>
      <c r="F185" s="224" t="s">
        <v>1272</v>
      </c>
      <c r="G185" s="222"/>
      <c r="H185" s="225">
        <v>162</v>
      </c>
      <c r="I185" s="226"/>
      <c r="J185" s="222"/>
      <c r="K185" s="222"/>
      <c r="L185" s="227"/>
      <c r="M185" s="228"/>
      <c r="N185" s="229"/>
      <c r="O185" s="229"/>
      <c r="P185" s="229"/>
      <c r="Q185" s="229"/>
      <c r="R185" s="229"/>
      <c r="S185" s="229"/>
      <c r="T185" s="230"/>
      <c r="AT185" s="231" t="s">
        <v>325</v>
      </c>
      <c r="AU185" s="231" t="s">
        <v>79</v>
      </c>
      <c r="AV185" s="12" t="s">
        <v>79</v>
      </c>
      <c r="AW185" s="12" t="s">
        <v>34</v>
      </c>
      <c r="AX185" s="12" t="s">
        <v>77</v>
      </c>
      <c r="AY185" s="231" t="s">
        <v>314</v>
      </c>
    </row>
    <row r="186" spans="2:65" s="1" customFormat="1" ht="23.1" customHeight="1">
      <c r="B186" s="42"/>
      <c r="C186" s="206" t="s">
        <v>487</v>
      </c>
      <c r="D186" s="206" t="s">
        <v>316</v>
      </c>
      <c r="E186" s="207" t="s">
        <v>3494</v>
      </c>
      <c r="F186" s="208" t="s">
        <v>3495</v>
      </c>
      <c r="G186" s="209" t="s">
        <v>436</v>
      </c>
      <c r="H186" s="210">
        <v>182.4</v>
      </c>
      <c r="I186" s="211"/>
      <c r="J186" s="212">
        <f>ROUND(I186*H186,2)</f>
        <v>0</v>
      </c>
      <c r="K186" s="208" t="s">
        <v>320</v>
      </c>
      <c r="L186" s="62"/>
      <c r="M186" s="213" t="s">
        <v>21</v>
      </c>
      <c r="N186" s="214" t="s">
        <v>41</v>
      </c>
      <c r="O186" s="43"/>
      <c r="P186" s="215">
        <f>O186*H186</f>
        <v>0</v>
      </c>
      <c r="Q186" s="215">
        <v>0</v>
      </c>
      <c r="R186" s="215">
        <f>Q186*H186</f>
        <v>0</v>
      </c>
      <c r="S186" s="215">
        <v>0.00248</v>
      </c>
      <c r="T186" s="216">
        <f>S186*H186</f>
        <v>0.45235200000000003</v>
      </c>
      <c r="AR186" s="25" t="s">
        <v>321</v>
      </c>
      <c r="AT186" s="25" t="s">
        <v>316</v>
      </c>
      <c r="AU186" s="25" t="s">
        <v>79</v>
      </c>
      <c r="AY186" s="25" t="s">
        <v>314</v>
      </c>
      <c r="BE186" s="217">
        <f>IF(N186="základní",J186,0)</f>
        <v>0</v>
      </c>
      <c r="BF186" s="217">
        <f>IF(N186="snížená",J186,0)</f>
        <v>0</v>
      </c>
      <c r="BG186" s="217">
        <f>IF(N186="zákl. přenesená",J186,0)</f>
        <v>0</v>
      </c>
      <c r="BH186" s="217">
        <f>IF(N186="sníž. přenesená",J186,0)</f>
        <v>0</v>
      </c>
      <c r="BI186" s="217">
        <f>IF(N186="nulová",J186,0)</f>
        <v>0</v>
      </c>
      <c r="BJ186" s="25" t="s">
        <v>77</v>
      </c>
      <c r="BK186" s="217">
        <f>ROUND(I186*H186,2)</f>
        <v>0</v>
      </c>
      <c r="BL186" s="25" t="s">
        <v>321</v>
      </c>
      <c r="BM186" s="25" t="s">
        <v>3496</v>
      </c>
    </row>
    <row r="187" spans="2:47" s="1" customFormat="1" ht="27">
      <c r="B187" s="42"/>
      <c r="C187" s="64"/>
      <c r="D187" s="218" t="s">
        <v>323</v>
      </c>
      <c r="E187" s="64"/>
      <c r="F187" s="219" t="s">
        <v>3497</v>
      </c>
      <c r="G187" s="64"/>
      <c r="H187" s="64"/>
      <c r="I187" s="175"/>
      <c r="J187" s="64"/>
      <c r="K187" s="64"/>
      <c r="L187" s="62"/>
      <c r="M187" s="220"/>
      <c r="N187" s="43"/>
      <c r="O187" s="43"/>
      <c r="P187" s="43"/>
      <c r="Q187" s="43"/>
      <c r="R187" s="43"/>
      <c r="S187" s="43"/>
      <c r="T187" s="79"/>
      <c r="AT187" s="25" t="s">
        <v>323</v>
      </c>
      <c r="AU187" s="25" t="s">
        <v>79</v>
      </c>
    </row>
    <row r="188" spans="2:51" s="12" customFormat="1" ht="13.5">
      <c r="B188" s="221"/>
      <c r="C188" s="222"/>
      <c r="D188" s="218" t="s">
        <v>325</v>
      </c>
      <c r="E188" s="223" t="s">
        <v>21</v>
      </c>
      <c r="F188" s="224" t="s">
        <v>3498</v>
      </c>
      <c r="G188" s="222"/>
      <c r="H188" s="225">
        <v>182.4</v>
      </c>
      <c r="I188" s="226"/>
      <c r="J188" s="222"/>
      <c r="K188" s="222"/>
      <c r="L188" s="227"/>
      <c r="M188" s="228"/>
      <c r="N188" s="229"/>
      <c r="O188" s="229"/>
      <c r="P188" s="229"/>
      <c r="Q188" s="229"/>
      <c r="R188" s="229"/>
      <c r="S188" s="229"/>
      <c r="T188" s="230"/>
      <c r="AT188" s="231" t="s">
        <v>325</v>
      </c>
      <c r="AU188" s="231" t="s">
        <v>79</v>
      </c>
      <c r="AV188" s="12" t="s">
        <v>79</v>
      </c>
      <c r="AW188" s="12" t="s">
        <v>34</v>
      </c>
      <c r="AX188" s="12" t="s">
        <v>77</v>
      </c>
      <c r="AY188" s="231" t="s">
        <v>314</v>
      </c>
    </row>
    <row r="189" spans="2:65" s="1" customFormat="1" ht="23.1" customHeight="1">
      <c r="B189" s="42"/>
      <c r="C189" s="206" t="s">
        <v>532</v>
      </c>
      <c r="D189" s="206" t="s">
        <v>316</v>
      </c>
      <c r="E189" s="207" t="s">
        <v>3499</v>
      </c>
      <c r="F189" s="208" t="s">
        <v>3500</v>
      </c>
      <c r="G189" s="209" t="s">
        <v>436</v>
      </c>
      <c r="H189" s="210">
        <v>64</v>
      </c>
      <c r="I189" s="211"/>
      <c r="J189" s="212">
        <f>ROUND(I189*H189,2)</f>
        <v>0</v>
      </c>
      <c r="K189" s="208" t="s">
        <v>827</v>
      </c>
      <c r="L189" s="62"/>
      <c r="M189" s="213" t="s">
        <v>21</v>
      </c>
      <c r="N189" s="214" t="s">
        <v>41</v>
      </c>
      <c r="O189" s="43"/>
      <c r="P189" s="215">
        <f>O189*H189</f>
        <v>0</v>
      </c>
      <c r="Q189" s="215">
        <v>0</v>
      </c>
      <c r="R189" s="215">
        <f>Q189*H189</f>
        <v>0</v>
      </c>
      <c r="S189" s="215">
        <v>0.00348</v>
      </c>
      <c r="T189" s="216">
        <f>S189*H189</f>
        <v>0.22272</v>
      </c>
      <c r="AR189" s="25" t="s">
        <v>321</v>
      </c>
      <c r="AT189" s="25" t="s">
        <v>316</v>
      </c>
      <c r="AU189" s="25" t="s">
        <v>79</v>
      </c>
      <c r="AY189" s="25" t="s">
        <v>314</v>
      </c>
      <c r="BE189" s="217">
        <f>IF(N189="základní",J189,0)</f>
        <v>0</v>
      </c>
      <c r="BF189" s="217">
        <f>IF(N189="snížená",J189,0)</f>
        <v>0</v>
      </c>
      <c r="BG189" s="217">
        <f>IF(N189="zákl. přenesená",J189,0)</f>
        <v>0</v>
      </c>
      <c r="BH189" s="217">
        <f>IF(N189="sníž. přenesená",J189,0)</f>
        <v>0</v>
      </c>
      <c r="BI189" s="217">
        <f>IF(N189="nulová",J189,0)</f>
        <v>0</v>
      </c>
      <c r="BJ189" s="25" t="s">
        <v>77</v>
      </c>
      <c r="BK189" s="217">
        <f>ROUND(I189*H189,2)</f>
        <v>0</v>
      </c>
      <c r="BL189" s="25" t="s">
        <v>321</v>
      </c>
      <c r="BM189" s="25" t="s">
        <v>3501</v>
      </c>
    </row>
    <row r="190" spans="2:47" s="1" customFormat="1" ht="27">
      <c r="B190" s="42"/>
      <c r="C190" s="64"/>
      <c r="D190" s="218" t="s">
        <v>323</v>
      </c>
      <c r="E190" s="64"/>
      <c r="F190" s="219" t="s">
        <v>3502</v>
      </c>
      <c r="G190" s="64"/>
      <c r="H190" s="64"/>
      <c r="I190" s="175"/>
      <c r="J190" s="64"/>
      <c r="K190" s="64"/>
      <c r="L190" s="62"/>
      <c r="M190" s="220"/>
      <c r="N190" s="43"/>
      <c r="O190" s="43"/>
      <c r="P190" s="43"/>
      <c r="Q190" s="43"/>
      <c r="R190" s="43"/>
      <c r="S190" s="43"/>
      <c r="T190" s="79"/>
      <c r="AT190" s="25" t="s">
        <v>323</v>
      </c>
      <c r="AU190" s="25" t="s">
        <v>79</v>
      </c>
    </row>
    <row r="191" spans="2:51" s="12" customFormat="1" ht="13.5">
      <c r="B191" s="221"/>
      <c r="C191" s="222"/>
      <c r="D191" s="218" t="s">
        <v>325</v>
      </c>
      <c r="E191" s="223" t="s">
        <v>21</v>
      </c>
      <c r="F191" s="224" t="s">
        <v>3503</v>
      </c>
      <c r="G191" s="222"/>
      <c r="H191" s="225">
        <v>64</v>
      </c>
      <c r="I191" s="226"/>
      <c r="J191" s="222"/>
      <c r="K191" s="222"/>
      <c r="L191" s="227"/>
      <c r="M191" s="228"/>
      <c r="N191" s="229"/>
      <c r="O191" s="229"/>
      <c r="P191" s="229"/>
      <c r="Q191" s="229"/>
      <c r="R191" s="229"/>
      <c r="S191" s="229"/>
      <c r="T191" s="230"/>
      <c r="AT191" s="231" t="s">
        <v>325</v>
      </c>
      <c r="AU191" s="231" t="s">
        <v>79</v>
      </c>
      <c r="AV191" s="12" t="s">
        <v>79</v>
      </c>
      <c r="AW191" s="12" t="s">
        <v>34</v>
      </c>
      <c r="AX191" s="12" t="s">
        <v>77</v>
      </c>
      <c r="AY191" s="231" t="s">
        <v>314</v>
      </c>
    </row>
    <row r="192" spans="2:65" s="1" customFormat="1" ht="23.1" customHeight="1">
      <c r="B192" s="42"/>
      <c r="C192" s="206" t="s">
        <v>493</v>
      </c>
      <c r="D192" s="206" t="s">
        <v>316</v>
      </c>
      <c r="E192" s="207" t="s">
        <v>3504</v>
      </c>
      <c r="F192" s="208" t="s">
        <v>3505</v>
      </c>
      <c r="G192" s="209" t="s">
        <v>436</v>
      </c>
      <c r="H192" s="210">
        <v>198.617</v>
      </c>
      <c r="I192" s="211"/>
      <c r="J192" s="212">
        <f>ROUND(I192*H192,2)</f>
        <v>0</v>
      </c>
      <c r="K192" s="208" t="s">
        <v>320</v>
      </c>
      <c r="L192" s="62"/>
      <c r="M192" s="213" t="s">
        <v>21</v>
      </c>
      <c r="N192" s="214" t="s">
        <v>41</v>
      </c>
      <c r="O192" s="43"/>
      <c r="P192" s="215">
        <f>O192*H192</f>
        <v>0</v>
      </c>
      <c r="Q192" s="215">
        <v>0</v>
      </c>
      <c r="R192" s="215">
        <f>Q192*H192</f>
        <v>0</v>
      </c>
      <c r="S192" s="215">
        <v>0.00925</v>
      </c>
      <c r="T192" s="216">
        <f>S192*H192</f>
        <v>1.8372072499999998</v>
      </c>
      <c r="AR192" s="25" t="s">
        <v>321</v>
      </c>
      <c r="AT192" s="25" t="s">
        <v>316</v>
      </c>
      <c r="AU192" s="25" t="s">
        <v>79</v>
      </c>
      <c r="AY192" s="25" t="s">
        <v>314</v>
      </c>
      <c r="BE192" s="217">
        <f>IF(N192="základní",J192,0)</f>
        <v>0</v>
      </c>
      <c r="BF192" s="217">
        <f>IF(N192="snížená",J192,0)</f>
        <v>0</v>
      </c>
      <c r="BG192" s="217">
        <f>IF(N192="zákl. přenesená",J192,0)</f>
        <v>0</v>
      </c>
      <c r="BH192" s="217">
        <f>IF(N192="sníž. přenesená",J192,0)</f>
        <v>0</v>
      </c>
      <c r="BI192" s="217">
        <f>IF(N192="nulová",J192,0)</f>
        <v>0</v>
      </c>
      <c r="BJ192" s="25" t="s">
        <v>77</v>
      </c>
      <c r="BK192" s="217">
        <f>ROUND(I192*H192,2)</f>
        <v>0</v>
      </c>
      <c r="BL192" s="25" t="s">
        <v>321</v>
      </c>
      <c r="BM192" s="25" t="s">
        <v>3506</v>
      </c>
    </row>
    <row r="193" spans="2:47" s="1" customFormat="1" ht="27">
      <c r="B193" s="42"/>
      <c r="C193" s="64"/>
      <c r="D193" s="218" t="s">
        <v>323</v>
      </c>
      <c r="E193" s="64"/>
      <c r="F193" s="219" t="s">
        <v>3507</v>
      </c>
      <c r="G193" s="64"/>
      <c r="H193" s="64"/>
      <c r="I193" s="175"/>
      <c r="J193" s="64"/>
      <c r="K193" s="64"/>
      <c r="L193" s="62"/>
      <c r="M193" s="220"/>
      <c r="N193" s="43"/>
      <c r="O193" s="43"/>
      <c r="P193" s="43"/>
      <c r="Q193" s="43"/>
      <c r="R193" s="43"/>
      <c r="S193" s="43"/>
      <c r="T193" s="79"/>
      <c r="AT193" s="25" t="s">
        <v>323</v>
      </c>
      <c r="AU193" s="25" t="s">
        <v>79</v>
      </c>
    </row>
    <row r="194" spans="2:51" s="12" customFormat="1" ht="13.5">
      <c r="B194" s="221"/>
      <c r="C194" s="222"/>
      <c r="D194" s="218" t="s">
        <v>325</v>
      </c>
      <c r="E194" s="223" t="s">
        <v>21</v>
      </c>
      <c r="F194" s="224" t="s">
        <v>3508</v>
      </c>
      <c r="G194" s="222"/>
      <c r="H194" s="225">
        <v>198.617</v>
      </c>
      <c r="I194" s="226"/>
      <c r="J194" s="222"/>
      <c r="K194" s="222"/>
      <c r="L194" s="227"/>
      <c r="M194" s="228"/>
      <c r="N194" s="229"/>
      <c r="O194" s="229"/>
      <c r="P194" s="229"/>
      <c r="Q194" s="229"/>
      <c r="R194" s="229"/>
      <c r="S194" s="229"/>
      <c r="T194" s="230"/>
      <c r="AT194" s="231" t="s">
        <v>325</v>
      </c>
      <c r="AU194" s="231" t="s">
        <v>79</v>
      </c>
      <c r="AV194" s="12" t="s">
        <v>79</v>
      </c>
      <c r="AW194" s="12" t="s">
        <v>34</v>
      </c>
      <c r="AX194" s="12" t="s">
        <v>77</v>
      </c>
      <c r="AY194" s="231" t="s">
        <v>314</v>
      </c>
    </row>
    <row r="195" spans="2:63" s="11" customFormat="1" ht="29.85" customHeight="1">
      <c r="B195" s="190"/>
      <c r="C195" s="191"/>
      <c r="D195" s="192" t="s">
        <v>69</v>
      </c>
      <c r="E195" s="204" t="s">
        <v>2230</v>
      </c>
      <c r="F195" s="204" t="s">
        <v>2231</v>
      </c>
      <c r="G195" s="191"/>
      <c r="H195" s="191"/>
      <c r="I195" s="194"/>
      <c r="J195" s="205">
        <f>BK195</f>
        <v>0</v>
      </c>
      <c r="K195" s="191"/>
      <c r="L195" s="196"/>
      <c r="M195" s="197"/>
      <c r="N195" s="198"/>
      <c r="O195" s="198"/>
      <c r="P195" s="199">
        <f>SUM(P196:P204)</f>
        <v>0</v>
      </c>
      <c r="Q195" s="198"/>
      <c r="R195" s="199">
        <f>SUM(R196:R204)</f>
        <v>0</v>
      </c>
      <c r="S195" s="198"/>
      <c r="T195" s="200">
        <f>SUM(T196:T204)</f>
        <v>0</v>
      </c>
      <c r="AR195" s="201" t="s">
        <v>77</v>
      </c>
      <c r="AT195" s="202" t="s">
        <v>69</v>
      </c>
      <c r="AU195" s="202" t="s">
        <v>77</v>
      </c>
      <c r="AY195" s="201" t="s">
        <v>314</v>
      </c>
      <c r="BK195" s="203">
        <f>SUM(BK196:BK204)</f>
        <v>0</v>
      </c>
    </row>
    <row r="196" spans="2:65" s="1" customFormat="1" ht="23.1" customHeight="1">
      <c r="B196" s="42"/>
      <c r="C196" s="206" t="s">
        <v>499</v>
      </c>
      <c r="D196" s="206" t="s">
        <v>316</v>
      </c>
      <c r="E196" s="207" t="s">
        <v>2232</v>
      </c>
      <c r="F196" s="208" t="s">
        <v>2233</v>
      </c>
      <c r="G196" s="209" t="s">
        <v>394</v>
      </c>
      <c r="H196" s="210">
        <v>154.367</v>
      </c>
      <c r="I196" s="211"/>
      <c r="J196" s="212">
        <f>ROUND(I196*H196,2)</f>
        <v>0</v>
      </c>
      <c r="K196" s="208" t="s">
        <v>320</v>
      </c>
      <c r="L196" s="62"/>
      <c r="M196" s="213" t="s">
        <v>21</v>
      </c>
      <c r="N196" s="214" t="s">
        <v>41</v>
      </c>
      <c r="O196" s="43"/>
      <c r="P196" s="215">
        <f>O196*H196</f>
        <v>0</v>
      </c>
      <c r="Q196" s="215">
        <v>0</v>
      </c>
      <c r="R196" s="215">
        <f>Q196*H196</f>
        <v>0</v>
      </c>
      <c r="S196" s="215">
        <v>0</v>
      </c>
      <c r="T196" s="216">
        <f>S196*H196</f>
        <v>0</v>
      </c>
      <c r="AR196" s="25" t="s">
        <v>321</v>
      </c>
      <c r="AT196" s="25" t="s">
        <v>316</v>
      </c>
      <c r="AU196" s="25" t="s">
        <v>79</v>
      </c>
      <c r="AY196" s="25" t="s">
        <v>314</v>
      </c>
      <c r="BE196" s="217">
        <f>IF(N196="základní",J196,0)</f>
        <v>0</v>
      </c>
      <c r="BF196" s="217">
        <f>IF(N196="snížená",J196,0)</f>
        <v>0</v>
      </c>
      <c r="BG196" s="217">
        <f>IF(N196="zákl. přenesená",J196,0)</f>
        <v>0</v>
      </c>
      <c r="BH196" s="217">
        <f>IF(N196="sníž. přenesená",J196,0)</f>
        <v>0</v>
      </c>
      <c r="BI196" s="217">
        <f>IF(N196="nulová",J196,0)</f>
        <v>0</v>
      </c>
      <c r="BJ196" s="25" t="s">
        <v>77</v>
      </c>
      <c r="BK196" s="217">
        <f>ROUND(I196*H196,2)</f>
        <v>0</v>
      </c>
      <c r="BL196" s="25" t="s">
        <v>321</v>
      </c>
      <c r="BM196" s="25" t="s">
        <v>3509</v>
      </c>
    </row>
    <row r="197" spans="2:47" s="1" customFormat="1" ht="27">
      <c r="B197" s="42"/>
      <c r="C197" s="64"/>
      <c r="D197" s="218" t="s">
        <v>323</v>
      </c>
      <c r="E197" s="64"/>
      <c r="F197" s="219" t="s">
        <v>2235</v>
      </c>
      <c r="G197" s="64"/>
      <c r="H197" s="64"/>
      <c r="I197" s="175"/>
      <c r="J197" s="64"/>
      <c r="K197" s="64"/>
      <c r="L197" s="62"/>
      <c r="M197" s="220"/>
      <c r="N197" s="43"/>
      <c r="O197" s="43"/>
      <c r="P197" s="43"/>
      <c r="Q197" s="43"/>
      <c r="R197" s="43"/>
      <c r="S197" s="43"/>
      <c r="T197" s="79"/>
      <c r="AT197" s="25" t="s">
        <v>323</v>
      </c>
      <c r="AU197" s="25" t="s">
        <v>79</v>
      </c>
    </row>
    <row r="198" spans="2:65" s="1" customFormat="1" ht="23.1" customHeight="1">
      <c r="B198" s="42"/>
      <c r="C198" s="206" t="s">
        <v>504</v>
      </c>
      <c r="D198" s="206" t="s">
        <v>316</v>
      </c>
      <c r="E198" s="207" t="s">
        <v>2236</v>
      </c>
      <c r="F198" s="208" t="s">
        <v>2237</v>
      </c>
      <c r="G198" s="209" t="s">
        <v>394</v>
      </c>
      <c r="H198" s="210">
        <v>154.367</v>
      </c>
      <c r="I198" s="211"/>
      <c r="J198" s="212">
        <f>ROUND(I198*H198,2)</f>
        <v>0</v>
      </c>
      <c r="K198" s="208" t="s">
        <v>320</v>
      </c>
      <c r="L198" s="62"/>
      <c r="M198" s="213" t="s">
        <v>21</v>
      </c>
      <c r="N198" s="214" t="s">
        <v>41</v>
      </c>
      <c r="O198" s="43"/>
      <c r="P198" s="215">
        <f>O198*H198</f>
        <v>0</v>
      </c>
      <c r="Q198" s="215">
        <v>0</v>
      </c>
      <c r="R198" s="215">
        <f>Q198*H198</f>
        <v>0</v>
      </c>
      <c r="S198" s="215">
        <v>0</v>
      </c>
      <c r="T198" s="216">
        <f>S198*H198</f>
        <v>0</v>
      </c>
      <c r="AR198" s="25" t="s">
        <v>321</v>
      </c>
      <c r="AT198" s="25" t="s">
        <v>316</v>
      </c>
      <c r="AU198" s="25" t="s">
        <v>79</v>
      </c>
      <c r="AY198" s="25" t="s">
        <v>314</v>
      </c>
      <c r="BE198" s="217">
        <f>IF(N198="základní",J198,0)</f>
        <v>0</v>
      </c>
      <c r="BF198" s="217">
        <f>IF(N198="snížená",J198,0)</f>
        <v>0</v>
      </c>
      <c r="BG198" s="217">
        <f>IF(N198="zákl. přenesená",J198,0)</f>
        <v>0</v>
      </c>
      <c r="BH198" s="217">
        <f>IF(N198="sníž. přenesená",J198,0)</f>
        <v>0</v>
      </c>
      <c r="BI198" s="217">
        <f>IF(N198="nulová",J198,0)</f>
        <v>0</v>
      </c>
      <c r="BJ198" s="25" t="s">
        <v>77</v>
      </c>
      <c r="BK198" s="217">
        <f>ROUND(I198*H198,2)</f>
        <v>0</v>
      </c>
      <c r="BL198" s="25" t="s">
        <v>321</v>
      </c>
      <c r="BM198" s="25" t="s">
        <v>3510</v>
      </c>
    </row>
    <row r="199" spans="2:47" s="1" customFormat="1" ht="27">
      <c r="B199" s="42"/>
      <c r="C199" s="64"/>
      <c r="D199" s="218" t="s">
        <v>323</v>
      </c>
      <c r="E199" s="64"/>
      <c r="F199" s="219" t="s">
        <v>2239</v>
      </c>
      <c r="G199" s="64"/>
      <c r="H199" s="64"/>
      <c r="I199" s="175"/>
      <c r="J199" s="64"/>
      <c r="K199" s="64"/>
      <c r="L199" s="62"/>
      <c r="M199" s="220"/>
      <c r="N199" s="43"/>
      <c r="O199" s="43"/>
      <c r="P199" s="43"/>
      <c r="Q199" s="43"/>
      <c r="R199" s="43"/>
      <c r="S199" s="43"/>
      <c r="T199" s="79"/>
      <c r="AT199" s="25" t="s">
        <v>323</v>
      </c>
      <c r="AU199" s="25" t="s">
        <v>79</v>
      </c>
    </row>
    <row r="200" spans="2:65" s="1" customFormat="1" ht="23.1" customHeight="1">
      <c r="B200" s="42"/>
      <c r="C200" s="206" t="s">
        <v>510</v>
      </c>
      <c r="D200" s="206" t="s">
        <v>316</v>
      </c>
      <c r="E200" s="207" t="s">
        <v>2240</v>
      </c>
      <c r="F200" s="208" t="s">
        <v>2241</v>
      </c>
      <c r="G200" s="209" t="s">
        <v>394</v>
      </c>
      <c r="H200" s="210">
        <v>1389.303</v>
      </c>
      <c r="I200" s="211"/>
      <c r="J200" s="212">
        <f>ROUND(I200*H200,2)</f>
        <v>0</v>
      </c>
      <c r="K200" s="208" t="s">
        <v>320</v>
      </c>
      <c r="L200" s="62"/>
      <c r="M200" s="213" t="s">
        <v>21</v>
      </c>
      <c r="N200" s="214" t="s">
        <v>41</v>
      </c>
      <c r="O200" s="43"/>
      <c r="P200" s="215">
        <f>O200*H200</f>
        <v>0</v>
      </c>
      <c r="Q200" s="215">
        <v>0</v>
      </c>
      <c r="R200" s="215">
        <f>Q200*H200</f>
        <v>0</v>
      </c>
      <c r="S200" s="215">
        <v>0</v>
      </c>
      <c r="T200" s="216">
        <f>S200*H200</f>
        <v>0</v>
      </c>
      <c r="AR200" s="25" t="s">
        <v>321</v>
      </c>
      <c r="AT200" s="25" t="s">
        <v>316</v>
      </c>
      <c r="AU200" s="25" t="s">
        <v>79</v>
      </c>
      <c r="AY200" s="25" t="s">
        <v>314</v>
      </c>
      <c r="BE200" s="217">
        <f>IF(N200="základní",J200,0)</f>
        <v>0</v>
      </c>
      <c r="BF200" s="217">
        <f>IF(N200="snížená",J200,0)</f>
        <v>0</v>
      </c>
      <c r="BG200" s="217">
        <f>IF(N200="zákl. přenesená",J200,0)</f>
        <v>0</v>
      </c>
      <c r="BH200" s="217">
        <f>IF(N200="sníž. přenesená",J200,0)</f>
        <v>0</v>
      </c>
      <c r="BI200" s="217">
        <f>IF(N200="nulová",J200,0)</f>
        <v>0</v>
      </c>
      <c r="BJ200" s="25" t="s">
        <v>77</v>
      </c>
      <c r="BK200" s="217">
        <f>ROUND(I200*H200,2)</f>
        <v>0</v>
      </c>
      <c r="BL200" s="25" t="s">
        <v>321</v>
      </c>
      <c r="BM200" s="25" t="s">
        <v>3511</v>
      </c>
    </row>
    <row r="201" spans="2:47" s="1" customFormat="1" ht="27">
      <c r="B201" s="42"/>
      <c r="C201" s="64"/>
      <c r="D201" s="218" t="s">
        <v>323</v>
      </c>
      <c r="E201" s="64"/>
      <c r="F201" s="219" t="s">
        <v>2243</v>
      </c>
      <c r="G201" s="64"/>
      <c r="H201" s="64"/>
      <c r="I201" s="175"/>
      <c r="J201" s="64"/>
      <c r="K201" s="64"/>
      <c r="L201" s="62"/>
      <c r="M201" s="220"/>
      <c r="N201" s="43"/>
      <c r="O201" s="43"/>
      <c r="P201" s="43"/>
      <c r="Q201" s="43"/>
      <c r="R201" s="43"/>
      <c r="S201" s="43"/>
      <c r="T201" s="79"/>
      <c r="AT201" s="25" t="s">
        <v>323</v>
      </c>
      <c r="AU201" s="25" t="s">
        <v>79</v>
      </c>
    </row>
    <row r="202" spans="2:51" s="12" customFormat="1" ht="13.5">
      <c r="B202" s="221"/>
      <c r="C202" s="222"/>
      <c r="D202" s="218" t="s">
        <v>325</v>
      </c>
      <c r="E202" s="222"/>
      <c r="F202" s="224" t="s">
        <v>3512</v>
      </c>
      <c r="G202" s="222"/>
      <c r="H202" s="225">
        <v>1389.303</v>
      </c>
      <c r="I202" s="226"/>
      <c r="J202" s="222"/>
      <c r="K202" s="222"/>
      <c r="L202" s="227"/>
      <c r="M202" s="228"/>
      <c r="N202" s="229"/>
      <c r="O202" s="229"/>
      <c r="P202" s="229"/>
      <c r="Q202" s="229"/>
      <c r="R202" s="229"/>
      <c r="S202" s="229"/>
      <c r="T202" s="230"/>
      <c r="AT202" s="231" t="s">
        <v>325</v>
      </c>
      <c r="AU202" s="231" t="s">
        <v>79</v>
      </c>
      <c r="AV202" s="12" t="s">
        <v>79</v>
      </c>
      <c r="AW202" s="12" t="s">
        <v>6</v>
      </c>
      <c r="AX202" s="12" t="s">
        <v>77</v>
      </c>
      <c r="AY202" s="231" t="s">
        <v>314</v>
      </c>
    </row>
    <row r="203" spans="2:65" s="1" customFormat="1" ht="23.1" customHeight="1">
      <c r="B203" s="42"/>
      <c r="C203" s="206" t="s">
        <v>515</v>
      </c>
      <c r="D203" s="206" t="s">
        <v>316</v>
      </c>
      <c r="E203" s="207" t="s">
        <v>2721</v>
      </c>
      <c r="F203" s="208" t="s">
        <v>2722</v>
      </c>
      <c r="G203" s="209" t="s">
        <v>394</v>
      </c>
      <c r="H203" s="210">
        <v>154.367</v>
      </c>
      <c r="I203" s="211"/>
      <c r="J203" s="212">
        <f>ROUND(I203*H203,2)</f>
        <v>0</v>
      </c>
      <c r="K203" s="208" t="s">
        <v>320</v>
      </c>
      <c r="L203" s="62"/>
      <c r="M203" s="213" t="s">
        <v>21</v>
      </c>
      <c r="N203" s="214" t="s">
        <v>41</v>
      </c>
      <c r="O203" s="43"/>
      <c r="P203" s="215">
        <f>O203*H203</f>
        <v>0</v>
      </c>
      <c r="Q203" s="215">
        <v>0</v>
      </c>
      <c r="R203" s="215">
        <f>Q203*H203</f>
        <v>0</v>
      </c>
      <c r="S203" s="215">
        <v>0</v>
      </c>
      <c r="T203" s="216">
        <f>S203*H203</f>
        <v>0</v>
      </c>
      <c r="AR203" s="25" t="s">
        <v>321</v>
      </c>
      <c r="AT203" s="25" t="s">
        <v>316</v>
      </c>
      <c r="AU203" s="25" t="s">
        <v>79</v>
      </c>
      <c r="AY203" s="25" t="s">
        <v>314</v>
      </c>
      <c r="BE203" s="217">
        <f>IF(N203="základní",J203,0)</f>
        <v>0</v>
      </c>
      <c r="BF203" s="217">
        <f>IF(N203="snížená",J203,0)</f>
        <v>0</v>
      </c>
      <c r="BG203" s="217">
        <f>IF(N203="zákl. přenesená",J203,0)</f>
        <v>0</v>
      </c>
      <c r="BH203" s="217">
        <f>IF(N203="sníž. přenesená",J203,0)</f>
        <v>0</v>
      </c>
      <c r="BI203" s="217">
        <f>IF(N203="nulová",J203,0)</f>
        <v>0</v>
      </c>
      <c r="BJ203" s="25" t="s">
        <v>77</v>
      </c>
      <c r="BK203" s="217">
        <f>ROUND(I203*H203,2)</f>
        <v>0</v>
      </c>
      <c r="BL203" s="25" t="s">
        <v>321</v>
      </c>
      <c r="BM203" s="25" t="s">
        <v>3513</v>
      </c>
    </row>
    <row r="204" spans="2:47" s="1" customFormat="1" ht="13.5">
      <c r="B204" s="42"/>
      <c r="C204" s="64"/>
      <c r="D204" s="218" t="s">
        <v>323</v>
      </c>
      <c r="E204" s="64"/>
      <c r="F204" s="219" t="s">
        <v>2724</v>
      </c>
      <c r="G204" s="64"/>
      <c r="H204" s="64"/>
      <c r="I204" s="175"/>
      <c r="J204" s="64"/>
      <c r="K204" s="64"/>
      <c r="L204" s="62"/>
      <c r="M204" s="220"/>
      <c r="N204" s="43"/>
      <c r="O204" s="43"/>
      <c r="P204" s="43"/>
      <c r="Q204" s="43"/>
      <c r="R204" s="43"/>
      <c r="S204" s="43"/>
      <c r="T204" s="79"/>
      <c r="AT204" s="25" t="s">
        <v>323</v>
      </c>
      <c r="AU204" s="25" t="s">
        <v>79</v>
      </c>
    </row>
    <row r="205" spans="2:63" s="11" customFormat="1" ht="29.85" customHeight="1">
      <c r="B205" s="190"/>
      <c r="C205" s="191"/>
      <c r="D205" s="192" t="s">
        <v>69</v>
      </c>
      <c r="E205" s="204" t="s">
        <v>863</v>
      </c>
      <c r="F205" s="204" t="s">
        <v>864</v>
      </c>
      <c r="G205" s="191"/>
      <c r="H205" s="191"/>
      <c r="I205" s="194"/>
      <c r="J205" s="205">
        <f>BK205</f>
        <v>0</v>
      </c>
      <c r="K205" s="191"/>
      <c r="L205" s="196"/>
      <c r="M205" s="197"/>
      <c r="N205" s="198"/>
      <c r="O205" s="198"/>
      <c r="P205" s="199">
        <f>SUM(P206:P207)</f>
        <v>0</v>
      </c>
      <c r="Q205" s="198"/>
      <c r="R205" s="199">
        <f>SUM(R206:R207)</f>
        <v>0</v>
      </c>
      <c r="S205" s="198"/>
      <c r="T205" s="200">
        <f>SUM(T206:T207)</f>
        <v>0</v>
      </c>
      <c r="AR205" s="201" t="s">
        <v>77</v>
      </c>
      <c r="AT205" s="202" t="s">
        <v>69</v>
      </c>
      <c r="AU205" s="202" t="s">
        <v>77</v>
      </c>
      <c r="AY205" s="201" t="s">
        <v>314</v>
      </c>
      <c r="BK205" s="203">
        <f>SUM(BK206:BK207)</f>
        <v>0</v>
      </c>
    </row>
    <row r="206" spans="2:65" s="1" customFormat="1" ht="23.1" customHeight="1">
      <c r="B206" s="42"/>
      <c r="C206" s="206" t="s">
        <v>521</v>
      </c>
      <c r="D206" s="206" t="s">
        <v>316</v>
      </c>
      <c r="E206" s="207" t="s">
        <v>3514</v>
      </c>
      <c r="F206" s="208" t="s">
        <v>3515</v>
      </c>
      <c r="G206" s="209" t="s">
        <v>394</v>
      </c>
      <c r="H206" s="210">
        <v>88.732</v>
      </c>
      <c r="I206" s="211"/>
      <c r="J206" s="212">
        <f>ROUND(I206*H206,2)</f>
        <v>0</v>
      </c>
      <c r="K206" s="208" t="s">
        <v>320</v>
      </c>
      <c r="L206" s="62"/>
      <c r="M206" s="213" t="s">
        <v>21</v>
      </c>
      <c r="N206" s="214" t="s">
        <v>41</v>
      </c>
      <c r="O206" s="43"/>
      <c r="P206" s="215">
        <f>O206*H206</f>
        <v>0</v>
      </c>
      <c r="Q206" s="215">
        <v>0</v>
      </c>
      <c r="R206" s="215">
        <f>Q206*H206</f>
        <v>0</v>
      </c>
      <c r="S206" s="215">
        <v>0</v>
      </c>
      <c r="T206" s="216">
        <f>S206*H206</f>
        <v>0</v>
      </c>
      <c r="AR206" s="25" t="s">
        <v>321</v>
      </c>
      <c r="AT206" s="25" t="s">
        <v>316</v>
      </c>
      <c r="AU206" s="25" t="s">
        <v>79</v>
      </c>
      <c r="AY206" s="25" t="s">
        <v>314</v>
      </c>
      <c r="BE206" s="217">
        <f>IF(N206="základní",J206,0)</f>
        <v>0</v>
      </c>
      <c r="BF206" s="217">
        <f>IF(N206="snížená",J206,0)</f>
        <v>0</v>
      </c>
      <c r="BG206" s="217">
        <f>IF(N206="zákl. přenesená",J206,0)</f>
        <v>0</v>
      </c>
      <c r="BH206" s="217">
        <f>IF(N206="sníž. přenesená",J206,0)</f>
        <v>0</v>
      </c>
      <c r="BI206" s="217">
        <f>IF(N206="nulová",J206,0)</f>
        <v>0</v>
      </c>
      <c r="BJ206" s="25" t="s">
        <v>77</v>
      </c>
      <c r="BK206" s="217">
        <f>ROUND(I206*H206,2)</f>
        <v>0</v>
      </c>
      <c r="BL206" s="25" t="s">
        <v>321</v>
      </c>
      <c r="BM206" s="25" t="s">
        <v>3516</v>
      </c>
    </row>
    <row r="207" spans="2:47" s="1" customFormat="1" ht="40.5">
      <c r="B207" s="42"/>
      <c r="C207" s="64"/>
      <c r="D207" s="218" t="s">
        <v>323</v>
      </c>
      <c r="E207" s="64"/>
      <c r="F207" s="219" t="s">
        <v>3517</v>
      </c>
      <c r="G207" s="64"/>
      <c r="H207" s="64"/>
      <c r="I207" s="175"/>
      <c r="J207" s="64"/>
      <c r="K207" s="64"/>
      <c r="L207" s="62"/>
      <c r="M207" s="275"/>
      <c r="N207" s="276"/>
      <c r="O207" s="276"/>
      <c r="P207" s="276"/>
      <c r="Q207" s="276"/>
      <c r="R207" s="276"/>
      <c r="S207" s="276"/>
      <c r="T207" s="277"/>
      <c r="AT207" s="25" t="s">
        <v>323</v>
      </c>
      <c r="AU207" s="25" t="s">
        <v>79</v>
      </c>
    </row>
    <row r="208" spans="2:12" s="1" customFormat="1" ht="6.95" customHeight="1">
      <c r="B208" s="57"/>
      <c r="C208" s="58"/>
      <c r="D208" s="58"/>
      <c r="E208" s="58"/>
      <c r="F208" s="58"/>
      <c r="G208" s="58"/>
      <c r="H208" s="58"/>
      <c r="I208" s="151"/>
      <c r="J208" s="58"/>
      <c r="K208" s="58"/>
      <c r="L208" s="62"/>
    </row>
  </sheetData>
  <sheetProtection algorithmName="SHA-512" hashValue="OJPCs1Wqur5/92Pipniq8bmxboEyBcamxm/KDvAbCdj3lXK5MsN+5yYSvnhvtwrK1SfOlu5X+UGl8Mn2NitLzg==" saltValue="vLDUV2w2T5xNEZpj60KzWEr/Q2boCIv1nQ04X5hs8UPctGabCMqcDL49syjFHo147+MHeDnFtAlWhlMM1AmKsA==" spinCount="100000" sheet="1" objects="1" scenarios="1" formatColumns="0" formatRows="0" autoFilter="0"/>
  <autoFilter ref="C82:K207"/>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2"/>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145</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3518</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3519</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ROUND(J88,2)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ROUND(SUM(BE88:BE121),2)</f>
        <v>0</v>
      </c>
      <c r="G32" s="43"/>
      <c r="H32" s="43"/>
      <c r="I32" s="143">
        <v>0.21</v>
      </c>
      <c r="J32" s="142">
        <f>ROUND(ROUND((SUM(BE88:BE121)),2)*I32,2)</f>
        <v>0</v>
      </c>
      <c r="K32" s="46"/>
    </row>
    <row r="33" spans="2:11" s="1" customFormat="1" ht="14.45" customHeight="1">
      <c r="B33" s="42"/>
      <c r="C33" s="43"/>
      <c r="D33" s="43"/>
      <c r="E33" s="50" t="s">
        <v>42</v>
      </c>
      <c r="F33" s="142">
        <f>ROUND(SUM(BF88:BF121),2)</f>
        <v>0</v>
      </c>
      <c r="G33" s="43"/>
      <c r="H33" s="43"/>
      <c r="I33" s="143">
        <v>0.15</v>
      </c>
      <c r="J33" s="142">
        <f>ROUND(ROUND((SUM(BF88:BF121)),2)*I33,2)</f>
        <v>0</v>
      </c>
      <c r="K33" s="46"/>
    </row>
    <row r="34" spans="2:11" s="1" customFormat="1" ht="14.45" customHeight="1" hidden="1">
      <c r="B34" s="42"/>
      <c r="C34" s="43"/>
      <c r="D34" s="43"/>
      <c r="E34" s="50" t="s">
        <v>43</v>
      </c>
      <c r="F34" s="142">
        <f>ROUND(SUM(BG88:BG121),2)</f>
        <v>0</v>
      </c>
      <c r="G34" s="43"/>
      <c r="H34" s="43"/>
      <c r="I34" s="143">
        <v>0.21</v>
      </c>
      <c r="J34" s="142">
        <v>0</v>
      </c>
      <c r="K34" s="46"/>
    </row>
    <row r="35" spans="2:11" s="1" customFormat="1" ht="14.45" customHeight="1" hidden="1">
      <c r="B35" s="42"/>
      <c r="C35" s="43"/>
      <c r="D35" s="43"/>
      <c r="E35" s="50" t="s">
        <v>44</v>
      </c>
      <c r="F35" s="142">
        <f>ROUND(SUM(BH88:BH121),2)</f>
        <v>0</v>
      </c>
      <c r="G35" s="43"/>
      <c r="H35" s="43"/>
      <c r="I35" s="143">
        <v>0.15</v>
      </c>
      <c r="J35" s="142">
        <v>0</v>
      </c>
      <c r="K35" s="46"/>
    </row>
    <row r="36" spans="2:11" s="1" customFormat="1" ht="14.45" customHeight="1" hidden="1">
      <c r="B36" s="42"/>
      <c r="C36" s="43"/>
      <c r="D36" s="43"/>
      <c r="E36" s="50" t="s">
        <v>45</v>
      </c>
      <c r="F36" s="142">
        <f>ROUND(SUM(BI88:BI121),2)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3518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mob - Mobiliář</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J88</f>
        <v>0</v>
      </c>
      <c r="K60" s="46"/>
      <c r="AU60" s="25" t="s">
        <v>273</v>
      </c>
    </row>
    <row r="61" spans="2:11" s="8" customFormat="1" ht="24.95" customHeight="1">
      <c r="B61" s="161"/>
      <c r="C61" s="162"/>
      <c r="D61" s="163" t="s">
        <v>274</v>
      </c>
      <c r="E61" s="164"/>
      <c r="F61" s="164"/>
      <c r="G61" s="164"/>
      <c r="H61" s="164"/>
      <c r="I61" s="165"/>
      <c r="J61" s="166">
        <f>J89</f>
        <v>0</v>
      </c>
      <c r="K61" s="167"/>
    </row>
    <row r="62" spans="2:11" s="9" customFormat="1" ht="19.9" customHeight="1">
      <c r="B62" s="168"/>
      <c r="C62" s="169"/>
      <c r="D62" s="170" t="s">
        <v>3520</v>
      </c>
      <c r="E62" s="171"/>
      <c r="F62" s="171"/>
      <c r="G62" s="171"/>
      <c r="H62" s="171"/>
      <c r="I62" s="172"/>
      <c r="J62" s="173">
        <f>J90</f>
        <v>0</v>
      </c>
      <c r="K62" s="174"/>
    </row>
    <row r="63" spans="2:11" s="9" customFormat="1" ht="14.85" customHeight="1">
      <c r="B63" s="168"/>
      <c r="C63" s="169"/>
      <c r="D63" s="170" t="s">
        <v>3521</v>
      </c>
      <c r="E63" s="171"/>
      <c r="F63" s="171"/>
      <c r="G63" s="171"/>
      <c r="H63" s="171"/>
      <c r="I63" s="172"/>
      <c r="J63" s="173">
        <f>J95</f>
        <v>0</v>
      </c>
      <c r="K63" s="174"/>
    </row>
    <row r="64" spans="2:11" s="9" customFormat="1" ht="14.85" customHeight="1">
      <c r="B64" s="168"/>
      <c r="C64" s="169"/>
      <c r="D64" s="170" t="s">
        <v>3522</v>
      </c>
      <c r="E64" s="171"/>
      <c r="F64" s="171"/>
      <c r="G64" s="171"/>
      <c r="H64" s="171"/>
      <c r="I64" s="172"/>
      <c r="J64" s="173">
        <f>J104</f>
        <v>0</v>
      </c>
      <c r="K64" s="174"/>
    </row>
    <row r="65" spans="2:11" s="9" customFormat="1" ht="14.85" customHeight="1">
      <c r="B65" s="168"/>
      <c r="C65" s="169"/>
      <c r="D65" s="170" t="s">
        <v>3523</v>
      </c>
      <c r="E65" s="171"/>
      <c r="F65" s="171"/>
      <c r="G65" s="171"/>
      <c r="H65" s="171"/>
      <c r="I65" s="172"/>
      <c r="J65" s="173">
        <f>J112</f>
        <v>0</v>
      </c>
      <c r="K65" s="174"/>
    </row>
    <row r="66" spans="2:11" s="9" customFormat="1" ht="19.9" customHeight="1">
      <c r="B66" s="168"/>
      <c r="C66" s="169"/>
      <c r="D66" s="170" t="s">
        <v>282</v>
      </c>
      <c r="E66" s="171"/>
      <c r="F66" s="171"/>
      <c r="G66" s="171"/>
      <c r="H66" s="171"/>
      <c r="I66" s="172"/>
      <c r="J66" s="173">
        <f>J119</f>
        <v>0</v>
      </c>
      <c r="K66" s="174"/>
    </row>
    <row r="67" spans="2:11" s="1" customFormat="1" ht="21.75" customHeight="1">
      <c r="B67" s="42"/>
      <c r="C67" s="43"/>
      <c r="D67" s="43"/>
      <c r="E67" s="43"/>
      <c r="F67" s="43"/>
      <c r="G67" s="43"/>
      <c r="H67" s="43"/>
      <c r="I67" s="129"/>
      <c r="J67" s="43"/>
      <c r="K67" s="46"/>
    </row>
    <row r="68" spans="2:11" s="1" customFormat="1" ht="6.95" customHeight="1">
      <c r="B68" s="57"/>
      <c r="C68" s="58"/>
      <c r="D68" s="58"/>
      <c r="E68" s="58"/>
      <c r="F68" s="58"/>
      <c r="G68" s="58"/>
      <c r="H68" s="58"/>
      <c r="I68" s="151"/>
      <c r="J68" s="58"/>
      <c r="K68" s="59"/>
    </row>
    <row r="72" spans="2:12" s="1" customFormat="1" ht="6.95" customHeight="1">
      <c r="B72" s="60"/>
      <c r="C72" s="61"/>
      <c r="D72" s="61"/>
      <c r="E72" s="61"/>
      <c r="F72" s="61"/>
      <c r="G72" s="61"/>
      <c r="H72" s="61"/>
      <c r="I72" s="154"/>
      <c r="J72" s="61"/>
      <c r="K72" s="61"/>
      <c r="L72" s="62"/>
    </row>
    <row r="73" spans="2:12" s="1" customFormat="1" ht="36.95" customHeight="1">
      <c r="B73" s="42"/>
      <c r="C73" s="63" t="s">
        <v>298</v>
      </c>
      <c r="D73" s="64"/>
      <c r="E73" s="64"/>
      <c r="F73" s="64"/>
      <c r="G73" s="64"/>
      <c r="H73" s="64"/>
      <c r="I73" s="175"/>
      <c r="J73" s="64"/>
      <c r="K73" s="64"/>
      <c r="L73" s="62"/>
    </row>
    <row r="74" spans="2:12" s="1" customFormat="1" ht="6.95" customHeight="1">
      <c r="B74" s="42"/>
      <c r="C74" s="64"/>
      <c r="D74" s="64"/>
      <c r="E74" s="64"/>
      <c r="F74" s="64"/>
      <c r="G74" s="64"/>
      <c r="H74" s="64"/>
      <c r="I74" s="175"/>
      <c r="J74" s="64"/>
      <c r="K74" s="64"/>
      <c r="L74" s="62"/>
    </row>
    <row r="75" spans="2:12" s="1" customFormat="1" ht="14.45" customHeight="1">
      <c r="B75" s="42"/>
      <c r="C75" s="66" t="s">
        <v>18</v>
      </c>
      <c r="D75" s="64"/>
      <c r="E75" s="64"/>
      <c r="F75" s="64"/>
      <c r="G75" s="64"/>
      <c r="H75" s="64"/>
      <c r="I75" s="175"/>
      <c r="J75" s="64"/>
      <c r="K75" s="64"/>
      <c r="L75" s="62"/>
    </row>
    <row r="76" spans="2:12" s="1" customFormat="1" ht="14.45" customHeight="1">
      <c r="B76" s="42"/>
      <c r="C76" s="64"/>
      <c r="D76" s="64"/>
      <c r="E76" s="408" t="str">
        <f>E7</f>
        <v>Venkovní areál plavecké haly Klíše -Stavební úpravy</v>
      </c>
      <c r="F76" s="409"/>
      <c r="G76" s="409"/>
      <c r="H76" s="409"/>
      <c r="I76" s="175"/>
      <c r="J76" s="64"/>
      <c r="K76" s="64"/>
      <c r="L76" s="62"/>
    </row>
    <row r="77" spans="2:12" ht="15">
      <c r="B77" s="29"/>
      <c r="C77" s="66" t="s">
        <v>185</v>
      </c>
      <c r="D77" s="176"/>
      <c r="E77" s="176"/>
      <c r="F77" s="176"/>
      <c r="G77" s="176"/>
      <c r="H77" s="176"/>
      <c r="J77" s="176"/>
      <c r="K77" s="176"/>
      <c r="L77" s="177"/>
    </row>
    <row r="78" spans="2:12" s="1" customFormat="1" ht="14.45" customHeight="1">
      <c r="B78" s="42"/>
      <c r="C78" s="64"/>
      <c r="D78" s="64"/>
      <c r="E78" s="408" t="s">
        <v>3518</v>
      </c>
      <c r="F78" s="402"/>
      <c r="G78" s="402"/>
      <c r="H78" s="402"/>
      <c r="I78" s="175"/>
      <c r="J78" s="64"/>
      <c r="K78" s="64"/>
      <c r="L78" s="62"/>
    </row>
    <row r="79" spans="2:12" s="1" customFormat="1" ht="14.45" customHeight="1">
      <c r="B79" s="42"/>
      <c r="C79" s="66" t="s">
        <v>191</v>
      </c>
      <c r="D79" s="64"/>
      <c r="E79" s="64"/>
      <c r="F79" s="64"/>
      <c r="G79" s="64"/>
      <c r="H79" s="64"/>
      <c r="I79" s="175"/>
      <c r="J79" s="64"/>
      <c r="K79" s="64"/>
      <c r="L79" s="62"/>
    </row>
    <row r="80" spans="2:12" s="1" customFormat="1" ht="15" customHeight="1">
      <c r="B80" s="42"/>
      <c r="C80" s="64"/>
      <c r="D80" s="64"/>
      <c r="E80" s="374" t="str">
        <f>E11</f>
        <v>mob - Mobiliář</v>
      </c>
      <c r="F80" s="402"/>
      <c r="G80" s="402"/>
      <c r="H80" s="402"/>
      <c r="I80" s="175"/>
      <c r="J80" s="64"/>
      <c r="K80" s="64"/>
      <c r="L80" s="62"/>
    </row>
    <row r="81" spans="2:12" s="1" customFormat="1" ht="6.95" customHeight="1">
      <c r="B81" s="42"/>
      <c r="C81" s="64"/>
      <c r="D81" s="64"/>
      <c r="E81" s="64"/>
      <c r="F81" s="64"/>
      <c r="G81" s="64"/>
      <c r="H81" s="64"/>
      <c r="I81" s="175"/>
      <c r="J81" s="64"/>
      <c r="K81" s="64"/>
      <c r="L81" s="62"/>
    </row>
    <row r="82" spans="2:12" s="1" customFormat="1" ht="18" customHeight="1">
      <c r="B82" s="42"/>
      <c r="C82" s="66" t="s">
        <v>23</v>
      </c>
      <c r="D82" s="64"/>
      <c r="E82" s="64"/>
      <c r="F82" s="178" t="str">
        <f>F14</f>
        <v>Ústí nad Labem</v>
      </c>
      <c r="G82" s="64"/>
      <c r="H82" s="64"/>
      <c r="I82" s="179" t="s">
        <v>25</v>
      </c>
      <c r="J82" s="74" t="str">
        <f>IF(J14="","",J14)</f>
        <v>24. 1. 2018</v>
      </c>
      <c r="K82" s="64"/>
      <c r="L82" s="62"/>
    </row>
    <row r="83" spans="2:12" s="1" customFormat="1" ht="6.95" customHeight="1">
      <c r="B83" s="42"/>
      <c r="C83" s="64"/>
      <c r="D83" s="64"/>
      <c r="E83" s="64"/>
      <c r="F83" s="64"/>
      <c r="G83" s="64"/>
      <c r="H83" s="64"/>
      <c r="I83" s="175"/>
      <c r="J83" s="64"/>
      <c r="K83" s="64"/>
      <c r="L83" s="62"/>
    </row>
    <row r="84" spans="2:12" s="1" customFormat="1" ht="15">
      <c r="B84" s="42"/>
      <c r="C84" s="66" t="s">
        <v>27</v>
      </c>
      <c r="D84" s="64"/>
      <c r="E84" s="64"/>
      <c r="F84" s="178" t="str">
        <f>E17</f>
        <v xml:space="preserve"> </v>
      </c>
      <c r="G84" s="64"/>
      <c r="H84" s="64"/>
      <c r="I84" s="179" t="s">
        <v>33</v>
      </c>
      <c r="J84" s="178" t="str">
        <f>E23</f>
        <v xml:space="preserve"> </v>
      </c>
      <c r="K84" s="64"/>
      <c r="L84" s="62"/>
    </row>
    <row r="85" spans="2:12" s="1" customFormat="1" ht="14.45" customHeight="1">
      <c r="B85" s="42"/>
      <c r="C85" s="66" t="s">
        <v>31</v>
      </c>
      <c r="D85" s="64"/>
      <c r="E85" s="64"/>
      <c r="F85" s="178" t="str">
        <f>IF(E20="","",E20)</f>
        <v/>
      </c>
      <c r="G85" s="64"/>
      <c r="H85" s="64"/>
      <c r="I85" s="175"/>
      <c r="J85" s="64"/>
      <c r="K85" s="64"/>
      <c r="L85" s="62"/>
    </row>
    <row r="86" spans="2:12" s="1" customFormat="1" ht="10.35" customHeight="1">
      <c r="B86" s="42"/>
      <c r="C86" s="64"/>
      <c r="D86" s="64"/>
      <c r="E86" s="64"/>
      <c r="F86" s="64"/>
      <c r="G86" s="64"/>
      <c r="H86" s="64"/>
      <c r="I86" s="175"/>
      <c r="J86" s="64"/>
      <c r="K86" s="64"/>
      <c r="L86" s="62"/>
    </row>
    <row r="87" spans="2:20" s="10" customFormat="1" ht="29.25" customHeight="1">
      <c r="B87" s="180"/>
      <c r="C87" s="181" t="s">
        <v>299</v>
      </c>
      <c r="D87" s="182" t="s">
        <v>55</v>
      </c>
      <c r="E87" s="182" t="s">
        <v>51</v>
      </c>
      <c r="F87" s="182" t="s">
        <v>300</v>
      </c>
      <c r="G87" s="182" t="s">
        <v>301</v>
      </c>
      <c r="H87" s="182" t="s">
        <v>302</v>
      </c>
      <c r="I87" s="183" t="s">
        <v>303</v>
      </c>
      <c r="J87" s="182" t="s">
        <v>271</v>
      </c>
      <c r="K87" s="184" t="s">
        <v>304</v>
      </c>
      <c r="L87" s="185"/>
      <c r="M87" s="82" t="s">
        <v>305</v>
      </c>
      <c r="N87" s="83" t="s">
        <v>40</v>
      </c>
      <c r="O87" s="83" t="s">
        <v>306</v>
      </c>
      <c r="P87" s="83" t="s">
        <v>307</v>
      </c>
      <c r="Q87" s="83" t="s">
        <v>308</v>
      </c>
      <c r="R87" s="83" t="s">
        <v>309</v>
      </c>
      <c r="S87" s="83" t="s">
        <v>310</v>
      </c>
      <c r="T87" s="84" t="s">
        <v>311</v>
      </c>
    </row>
    <row r="88" spans="2:63" s="1" customFormat="1" ht="29.25" customHeight="1">
      <c r="B88" s="42"/>
      <c r="C88" s="88" t="s">
        <v>272</v>
      </c>
      <c r="D88" s="64"/>
      <c r="E88" s="64"/>
      <c r="F88" s="64"/>
      <c r="G88" s="64"/>
      <c r="H88" s="64"/>
      <c r="I88" s="175"/>
      <c r="J88" s="186">
        <f>BK88</f>
        <v>0</v>
      </c>
      <c r="K88" s="64"/>
      <c r="L88" s="62"/>
      <c r="M88" s="85"/>
      <c r="N88" s="86"/>
      <c r="O88" s="86"/>
      <c r="P88" s="187">
        <f>P89</f>
        <v>0</v>
      </c>
      <c r="Q88" s="86"/>
      <c r="R88" s="187">
        <f>R89</f>
        <v>18.24618</v>
      </c>
      <c r="S88" s="86"/>
      <c r="T88" s="188">
        <f>T89</f>
        <v>0</v>
      </c>
      <c r="AT88" s="25" t="s">
        <v>69</v>
      </c>
      <c r="AU88" s="25" t="s">
        <v>273</v>
      </c>
      <c r="BK88" s="189">
        <f>BK89</f>
        <v>0</v>
      </c>
    </row>
    <row r="89" spans="2:63" s="11" customFormat="1" ht="37.35" customHeight="1">
      <c r="B89" s="190"/>
      <c r="C89" s="191"/>
      <c r="D89" s="192" t="s">
        <v>69</v>
      </c>
      <c r="E89" s="193" t="s">
        <v>312</v>
      </c>
      <c r="F89" s="193" t="s">
        <v>313</v>
      </c>
      <c r="G89" s="191"/>
      <c r="H89" s="191"/>
      <c r="I89" s="194"/>
      <c r="J89" s="195">
        <f>BK89</f>
        <v>0</v>
      </c>
      <c r="K89" s="191"/>
      <c r="L89" s="196"/>
      <c r="M89" s="197"/>
      <c r="N89" s="198"/>
      <c r="O89" s="198"/>
      <c r="P89" s="199">
        <f>P90+P119</f>
        <v>0</v>
      </c>
      <c r="Q89" s="198"/>
      <c r="R89" s="199">
        <f>R90+R119</f>
        <v>18.24618</v>
      </c>
      <c r="S89" s="198"/>
      <c r="T89" s="200">
        <f>T90+T119</f>
        <v>0</v>
      </c>
      <c r="AR89" s="201" t="s">
        <v>77</v>
      </c>
      <c r="AT89" s="202" t="s">
        <v>69</v>
      </c>
      <c r="AU89" s="202" t="s">
        <v>70</v>
      </c>
      <c r="AY89" s="201" t="s">
        <v>314</v>
      </c>
      <c r="BK89" s="203">
        <f>BK90+BK119</f>
        <v>0</v>
      </c>
    </row>
    <row r="90" spans="2:63" s="11" customFormat="1" ht="19.9" customHeight="1">
      <c r="B90" s="190"/>
      <c r="C90" s="191"/>
      <c r="D90" s="192" t="s">
        <v>69</v>
      </c>
      <c r="E90" s="204" t="s">
        <v>370</v>
      </c>
      <c r="F90" s="204" t="s">
        <v>144</v>
      </c>
      <c r="G90" s="191"/>
      <c r="H90" s="191"/>
      <c r="I90" s="194"/>
      <c r="J90" s="205">
        <f>BK90</f>
        <v>0</v>
      </c>
      <c r="K90" s="191"/>
      <c r="L90" s="196"/>
      <c r="M90" s="197"/>
      <c r="N90" s="198"/>
      <c r="O90" s="198"/>
      <c r="P90" s="199">
        <f>P91+SUM(P92:P95)+P104+P112</f>
        <v>0</v>
      </c>
      <c r="Q90" s="198"/>
      <c r="R90" s="199">
        <f>R91+SUM(R92:R95)+R104+R112</f>
        <v>18.24618</v>
      </c>
      <c r="S90" s="198"/>
      <c r="T90" s="200">
        <f>T91+SUM(T92:T95)+T104+T112</f>
        <v>0</v>
      </c>
      <c r="AR90" s="201" t="s">
        <v>77</v>
      </c>
      <c r="AT90" s="202" t="s">
        <v>69</v>
      </c>
      <c r="AU90" s="202" t="s">
        <v>77</v>
      </c>
      <c r="AY90" s="201" t="s">
        <v>314</v>
      </c>
      <c r="BK90" s="203">
        <f>BK91+SUM(BK92:BK95)+BK104+BK112</f>
        <v>0</v>
      </c>
    </row>
    <row r="91" spans="2:65" s="1" customFormat="1" ht="14.45" customHeight="1">
      <c r="B91" s="42"/>
      <c r="C91" s="206" t="s">
        <v>77</v>
      </c>
      <c r="D91" s="206" t="s">
        <v>316</v>
      </c>
      <c r="E91" s="207" t="s">
        <v>3524</v>
      </c>
      <c r="F91" s="208" t="s">
        <v>3525</v>
      </c>
      <c r="G91" s="209" t="s">
        <v>490</v>
      </c>
      <c r="H91" s="210">
        <v>14</v>
      </c>
      <c r="I91" s="211"/>
      <c r="J91" s="212">
        <f>ROUND(I91*H91,2)</f>
        <v>0</v>
      </c>
      <c r="K91" s="208" t="s">
        <v>320</v>
      </c>
      <c r="L91" s="62"/>
      <c r="M91" s="213" t="s">
        <v>21</v>
      </c>
      <c r="N91" s="214" t="s">
        <v>41</v>
      </c>
      <c r="O91" s="43"/>
      <c r="P91" s="215">
        <f>O91*H91</f>
        <v>0</v>
      </c>
      <c r="Q91" s="215">
        <v>0.07287</v>
      </c>
      <c r="R91" s="215">
        <f>Q91*H91</f>
        <v>1.02018</v>
      </c>
      <c r="S91" s="215">
        <v>0</v>
      </c>
      <c r="T91" s="216">
        <f>S91*H91</f>
        <v>0</v>
      </c>
      <c r="AR91" s="25" t="s">
        <v>321</v>
      </c>
      <c r="AT91" s="25" t="s">
        <v>316</v>
      </c>
      <c r="AU91" s="25" t="s">
        <v>79</v>
      </c>
      <c r="AY91" s="25" t="s">
        <v>314</v>
      </c>
      <c r="BE91" s="217">
        <f>IF(N91="základní",J91,0)</f>
        <v>0</v>
      </c>
      <c r="BF91" s="217">
        <f>IF(N91="snížená",J91,0)</f>
        <v>0</v>
      </c>
      <c r="BG91" s="217">
        <f>IF(N91="zákl. přenesená",J91,0)</f>
        <v>0</v>
      </c>
      <c r="BH91" s="217">
        <f>IF(N91="sníž. přenesená",J91,0)</f>
        <v>0</v>
      </c>
      <c r="BI91" s="217">
        <f>IF(N91="nulová",J91,0)</f>
        <v>0</v>
      </c>
      <c r="BJ91" s="25" t="s">
        <v>77</v>
      </c>
      <c r="BK91" s="217">
        <f>ROUND(I91*H91,2)</f>
        <v>0</v>
      </c>
      <c r="BL91" s="25" t="s">
        <v>321</v>
      </c>
      <c r="BM91" s="25" t="s">
        <v>3526</v>
      </c>
    </row>
    <row r="92" spans="2:47" s="1" customFormat="1" ht="13.5">
      <c r="B92" s="42"/>
      <c r="C92" s="64"/>
      <c r="D92" s="218" t="s">
        <v>323</v>
      </c>
      <c r="E92" s="64"/>
      <c r="F92" s="219" t="s">
        <v>3525</v>
      </c>
      <c r="G92" s="64"/>
      <c r="H92" s="64"/>
      <c r="I92" s="175"/>
      <c r="J92" s="64"/>
      <c r="K92" s="64"/>
      <c r="L92" s="62"/>
      <c r="M92" s="220"/>
      <c r="N92" s="43"/>
      <c r="O92" s="43"/>
      <c r="P92" s="43"/>
      <c r="Q92" s="43"/>
      <c r="R92" s="43"/>
      <c r="S92" s="43"/>
      <c r="T92" s="79"/>
      <c r="AT92" s="25" t="s">
        <v>323</v>
      </c>
      <c r="AU92" s="25" t="s">
        <v>79</v>
      </c>
    </row>
    <row r="93" spans="2:65" s="1" customFormat="1" ht="23.1" customHeight="1">
      <c r="B93" s="42"/>
      <c r="C93" s="206" t="s">
        <v>79</v>
      </c>
      <c r="D93" s="206" t="s">
        <v>316</v>
      </c>
      <c r="E93" s="207" t="s">
        <v>3527</v>
      </c>
      <c r="F93" s="208" t="s">
        <v>3528</v>
      </c>
      <c r="G93" s="209" t="s">
        <v>490</v>
      </c>
      <c r="H93" s="210">
        <v>25</v>
      </c>
      <c r="I93" s="211"/>
      <c r="J93" s="212">
        <f>ROUND(I93*H93,2)</f>
        <v>0</v>
      </c>
      <c r="K93" s="208" t="s">
        <v>320</v>
      </c>
      <c r="L93" s="62"/>
      <c r="M93" s="213" t="s">
        <v>21</v>
      </c>
      <c r="N93" s="214" t="s">
        <v>41</v>
      </c>
      <c r="O93" s="43"/>
      <c r="P93" s="215">
        <f>O93*H93</f>
        <v>0</v>
      </c>
      <c r="Q93" s="215">
        <v>0.35744</v>
      </c>
      <c r="R93" s="215">
        <f>Q93*H93</f>
        <v>8.936</v>
      </c>
      <c r="S93" s="215">
        <v>0</v>
      </c>
      <c r="T93" s="216">
        <f>S93*H93</f>
        <v>0</v>
      </c>
      <c r="AR93" s="25" t="s">
        <v>321</v>
      </c>
      <c r="AT93" s="25" t="s">
        <v>316</v>
      </c>
      <c r="AU93" s="25" t="s">
        <v>79</v>
      </c>
      <c r="AY93" s="25" t="s">
        <v>314</v>
      </c>
      <c r="BE93" s="217">
        <f>IF(N93="základní",J93,0)</f>
        <v>0</v>
      </c>
      <c r="BF93" s="217">
        <f>IF(N93="snížená",J93,0)</f>
        <v>0</v>
      </c>
      <c r="BG93" s="217">
        <f>IF(N93="zákl. přenesená",J93,0)</f>
        <v>0</v>
      </c>
      <c r="BH93" s="217">
        <f>IF(N93="sníž. přenesená",J93,0)</f>
        <v>0</v>
      </c>
      <c r="BI93" s="217">
        <f>IF(N93="nulová",J93,0)</f>
        <v>0</v>
      </c>
      <c r="BJ93" s="25" t="s">
        <v>77</v>
      </c>
      <c r="BK93" s="217">
        <f>ROUND(I93*H93,2)</f>
        <v>0</v>
      </c>
      <c r="BL93" s="25" t="s">
        <v>321</v>
      </c>
      <c r="BM93" s="25" t="s">
        <v>3529</v>
      </c>
    </row>
    <row r="94" spans="2:47" s="1" customFormat="1" ht="13.5">
      <c r="B94" s="42"/>
      <c r="C94" s="64"/>
      <c r="D94" s="218" t="s">
        <v>323</v>
      </c>
      <c r="E94" s="64"/>
      <c r="F94" s="219" t="s">
        <v>3530</v>
      </c>
      <c r="G94" s="64"/>
      <c r="H94" s="64"/>
      <c r="I94" s="175"/>
      <c r="J94" s="64"/>
      <c r="K94" s="64"/>
      <c r="L94" s="62"/>
      <c r="M94" s="220"/>
      <c r="N94" s="43"/>
      <c r="O94" s="43"/>
      <c r="P94" s="43"/>
      <c r="Q94" s="43"/>
      <c r="R94" s="43"/>
      <c r="S94" s="43"/>
      <c r="T94" s="79"/>
      <c r="AT94" s="25" t="s">
        <v>323</v>
      </c>
      <c r="AU94" s="25" t="s">
        <v>79</v>
      </c>
    </row>
    <row r="95" spans="2:63" s="11" customFormat="1" ht="22.35" customHeight="1">
      <c r="B95" s="190"/>
      <c r="C95" s="191"/>
      <c r="D95" s="192" t="s">
        <v>69</v>
      </c>
      <c r="E95" s="204" t="s">
        <v>3531</v>
      </c>
      <c r="F95" s="204" t="s">
        <v>3532</v>
      </c>
      <c r="G95" s="191"/>
      <c r="H95" s="191"/>
      <c r="I95" s="194"/>
      <c r="J95" s="205">
        <f>BK95</f>
        <v>0</v>
      </c>
      <c r="K95" s="191"/>
      <c r="L95" s="196"/>
      <c r="M95" s="197"/>
      <c r="N95" s="198"/>
      <c r="O95" s="198"/>
      <c r="P95" s="199">
        <f>SUM(P96:P103)</f>
        <v>0</v>
      </c>
      <c r="Q95" s="198"/>
      <c r="R95" s="199">
        <f>SUM(R96:R103)</f>
        <v>0</v>
      </c>
      <c r="S95" s="198"/>
      <c r="T95" s="200">
        <f>SUM(T96:T103)</f>
        <v>0</v>
      </c>
      <c r="AR95" s="201" t="s">
        <v>77</v>
      </c>
      <c r="AT95" s="202" t="s">
        <v>69</v>
      </c>
      <c r="AU95" s="202" t="s">
        <v>79</v>
      </c>
      <c r="AY95" s="201" t="s">
        <v>314</v>
      </c>
      <c r="BK95" s="203">
        <f>SUM(BK96:BK103)</f>
        <v>0</v>
      </c>
    </row>
    <row r="96" spans="2:65" s="1" customFormat="1" ht="23.1" customHeight="1">
      <c r="B96" s="42"/>
      <c r="C96" s="206" t="s">
        <v>332</v>
      </c>
      <c r="D96" s="206" t="s">
        <v>316</v>
      </c>
      <c r="E96" s="207" t="s">
        <v>3533</v>
      </c>
      <c r="F96" s="208" t="s">
        <v>3534</v>
      </c>
      <c r="G96" s="209" t="s">
        <v>490</v>
      </c>
      <c r="H96" s="210">
        <v>1</v>
      </c>
      <c r="I96" s="211"/>
      <c r="J96" s="212">
        <f>ROUND(I96*H96,2)</f>
        <v>0</v>
      </c>
      <c r="K96" s="208" t="s">
        <v>21</v>
      </c>
      <c r="L96" s="62"/>
      <c r="M96" s="213" t="s">
        <v>21</v>
      </c>
      <c r="N96" s="214" t="s">
        <v>41</v>
      </c>
      <c r="O96" s="43"/>
      <c r="P96" s="215">
        <f>O96*H96</f>
        <v>0</v>
      </c>
      <c r="Q96" s="215">
        <v>0</v>
      </c>
      <c r="R96" s="215">
        <f>Q96*H96</f>
        <v>0</v>
      </c>
      <c r="S96" s="215">
        <v>0</v>
      </c>
      <c r="T96" s="216">
        <f>S96*H96</f>
        <v>0</v>
      </c>
      <c r="AR96" s="25" t="s">
        <v>321</v>
      </c>
      <c r="AT96" s="25" t="s">
        <v>316</v>
      </c>
      <c r="AU96" s="25" t="s">
        <v>332</v>
      </c>
      <c r="AY96" s="25" t="s">
        <v>314</v>
      </c>
      <c r="BE96" s="217">
        <f>IF(N96="základní",J96,0)</f>
        <v>0</v>
      </c>
      <c r="BF96" s="217">
        <f>IF(N96="snížená",J96,0)</f>
        <v>0</v>
      </c>
      <c r="BG96" s="217">
        <f>IF(N96="zákl. přenesená",J96,0)</f>
        <v>0</v>
      </c>
      <c r="BH96" s="217">
        <f>IF(N96="sníž. přenesená",J96,0)</f>
        <v>0</v>
      </c>
      <c r="BI96" s="217">
        <f>IF(N96="nulová",J96,0)</f>
        <v>0</v>
      </c>
      <c r="BJ96" s="25" t="s">
        <v>77</v>
      </c>
      <c r="BK96" s="217">
        <f>ROUND(I96*H96,2)</f>
        <v>0</v>
      </c>
      <c r="BL96" s="25" t="s">
        <v>321</v>
      </c>
      <c r="BM96" s="25" t="s">
        <v>3535</v>
      </c>
    </row>
    <row r="97" spans="2:47" s="1" customFormat="1" ht="27">
      <c r="B97" s="42"/>
      <c r="C97" s="64"/>
      <c r="D97" s="218" t="s">
        <v>323</v>
      </c>
      <c r="E97" s="64"/>
      <c r="F97" s="219" t="s">
        <v>3536</v>
      </c>
      <c r="G97" s="64"/>
      <c r="H97" s="64"/>
      <c r="I97" s="175"/>
      <c r="J97" s="64"/>
      <c r="K97" s="64"/>
      <c r="L97" s="62"/>
      <c r="M97" s="220"/>
      <c r="N97" s="43"/>
      <c r="O97" s="43"/>
      <c r="P97" s="43"/>
      <c r="Q97" s="43"/>
      <c r="R97" s="43"/>
      <c r="S97" s="43"/>
      <c r="T97" s="79"/>
      <c r="AT97" s="25" t="s">
        <v>323</v>
      </c>
      <c r="AU97" s="25" t="s">
        <v>332</v>
      </c>
    </row>
    <row r="98" spans="2:65" s="1" customFormat="1" ht="23.1" customHeight="1">
      <c r="B98" s="42"/>
      <c r="C98" s="206" t="s">
        <v>321</v>
      </c>
      <c r="D98" s="206" t="s">
        <v>316</v>
      </c>
      <c r="E98" s="207" t="s">
        <v>3537</v>
      </c>
      <c r="F98" s="208" t="s">
        <v>3538</v>
      </c>
      <c r="G98" s="209" t="s">
        <v>490</v>
      </c>
      <c r="H98" s="210">
        <v>12</v>
      </c>
      <c r="I98" s="211"/>
      <c r="J98" s="212">
        <f>ROUND(I98*H98,2)</f>
        <v>0</v>
      </c>
      <c r="K98" s="208" t="s">
        <v>21</v>
      </c>
      <c r="L98" s="62"/>
      <c r="M98" s="213" t="s">
        <v>21</v>
      </c>
      <c r="N98" s="214" t="s">
        <v>41</v>
      </c>
      <c r="O98" s="43"/>
      <c r="P98" s="215">
        <f>O98*H98</f>
        <v>0</v>
      </c>
      <c r="Q98" s="215">
        <v>0</v>
      </c>
      <c r="R98" s="215">
        <f>Q98*H98</f>
        <v>0</v>
      </c>
      <c r="S98" s="215">
        <v>0</v>
      </c>
      <c r="T98" s="216">
        <f>S98*H98</f>
        <v>0</v>
      </c>
      <c r="AR98" s="25" t="s">
        <v>321</v>
      </c>
      <c r="AT98" s="25" t="s">
        <v>316</v>
      </c>
      <c r="AU98" s="25" t="s">
        <v>332</v>
      </c>
      <c r="AY98" s="25" t="s">
        <v>314</v>
      </c>
      <c r="BE98" s="217">
        <f>IF(N98="základní",J98,0)</f>
        <v>0</v>
      </c>
      <c r="BF98" s="217">
        <f>IF(N98="snížená",J98,0)</f>
        <v>0</v>
      </c>
      <c r="BG98" s="217">
        <f>IF(N98="zákl. přenesená",J98,0)</f>
        <v>0</v>
      </c>
      <c r="BH98" s="217">
        <f>IF(N98="sníž. přenesená",J98,0)</f>
        <v>0</v>
      </c>
      <c r="BI98" s="217">
        <f>IF(N98="nulová",J98,0)</f>
        <v>0</v>
      </c>
      <c r="BJ98" s="25" t="s">
        <v>77</v>
      </c>
      <c r="BK98" s="217">
        <f>ROUND(I98*H98,2)</f>
        <v>0</v>
      </c>
      <c r="BL98" s="25" t="s">
        <v>321</v>
      </c>
      <c r="BM98" s="25" t="s">
        <v>3539</v>
      </c>
    </row>
    <row r="99" spans="2:47" s="1" customFormat="1" ht="27">
      <c r="B99" s="42"/>
      <c r="C99" s="64"/>
      <c r="D99" s="218" t="s">
        <v>323</v>
      </c>
      <c r="E99" s="64"/>
      <c r="F99" s="219" t="s">
        <v>3538</v>
      </c>
      <c r="G99" s="64"/>
      <c r="H99" s="64"/>
      <c r="I99" s="175"/>
      <c r="J99" s="64"/>
      <c r="K99" s="64"/>
      <c r="L99" s="62"/>
      <c r="M99" s="220"/>
      <c r="N99" s="43"/>
      <c r="O99" s="43"/>
      <c r="P99" s="43"/>
      <c r="Q99" s="43"/>
      <c r="R99" s="43"/>
      <c r="S99" s="43"/>
      <c r="T99" s="79"/>
      <c r="AT99" s="25" t="s">
        <v>323</v>
      </c>
      <c r="AU99" s="25" t="s">
        <v>332</v>
      </c>
    </row>
    <row r="100" spans="2:65" s="1" customFormat="1" ht="23.1" customHeight="1">
      <c r="B100" s="42"/>
      <c r="C100" s="206" t="s">
        <v>346</v>
      </c>
      <c r="D100" s="206" t="s">
        <v>316</v>
      </c>
      <c r="E100" s="207" t="s">
        <v>3540</v>
      </c>
      <c r="F100" s="208" t="s">
        <v>3541</v>
      </c>
      <c r="G100" s="209" t="s">
        <v>490</v>
      </c>
      <c r="H100" s="210">
        <v>2</v>
      </c>
      <c r="I100" s="211"/>
      <c r="J100" s="212">
        <f>ROUND(I100*H100,2)</f>
        <v>0</v>
      </c>
      <c r="K100" s="208" t="s">
        <v>21</v>
      </c>
      <c r="L100" s="62"/>
      <c r="M100" s="213" t="s">
        <v>21</v>
      </c>
      <c r="N100" s="214" t="s">
        <v>41</v>
      </c>
      <c r="O100" s="43"/>
      <c r="P100" s="215">
        <f>O100*H100</f>
        <v>0</v>
      </c>
      <c r="Q100" s="215">
        <v>0</v>
      </c>
      <c r="R100" s="215">
        <f>Q100*H100</f>
        <v>0</v>
      </c>
      <c r="S100" s="215">
        <v>0</v>
      </c>
      <c r="T100" s="216">
        <f>S100*H100</f>
        <v>0</v>
      </c>
      <c r="AR100" s="25" t="s">
        <v>321</v>
      </c>
      <c r="AT100" s="25" t="s">
        <v>316</v>
      </c>
      <c r="AU100" s="25" t="s">
        <v>332</v>
      </c>
      <c r="AY100" s="25" t="s">
        <v>314</v>
      </c>
      <c r="BE100" s="217">
        <f>IF(N100="základní",J100,0)</f>
        <v>0</v>
      </c>
      <c r="BF100" s="217">
        <f>IF(N100="snížená",J100,0)</f>
        <v>0</v>
      </c>
      <c r="BG100" s="217">
        <f>IF(N100="zákl. přenesená",J100,0)</f>
        <v>0</v>
      </c>
      <c r="BH100" s="217">
        <f>IF(N100="sníž. přenesená",J100,0)</f>
        <v>0</v>
      </c>
      <c r="BI100" s="217">
        <f>IF(N100="nulová",J100,0)</f>
        <v>0</v>
      </c>
      <c r="BJ100" s="25" t="s">
        <v>77</v>
      </c>
      <c r="BK100" s="217">
        <f>ROUND(I100*H100,2)</f>
        <v>0</v>
      </c>
      <c r="BL100" s="25" t="s">
        <v>321</v>
      </c>
      <c r="BM100" s="25" t="s">
        <v>3542</v>
      </c>
    </row>
    <row r="101" spans="2:47" s="1" customFormat="1" ht="13.5">
      <c r="B101" s="42"/>
      <c r="C101" s="64"/>
      <c r="D101" s="218" t="s">
        <v>323</v>
      </c>
      <c r="E101" s="64"/>
      <c r="F101" s="219" t="s">
        <v>3541</v>
      </c>
      <c r="G101" s="64"/>
      <c r="H101" s="64"/>
      <c r="I101" s="175"/>
      <c r="J101" s="64"/>
      <c r="K101" s="64"/>
      <c r="L101" s="62"/>
      <c r="M101" s="220"/>
      <c r="N101" s="43"/>
      <c r="O101" s="43"/>
      <c r="P101" s="43"/>
      <c r="Q101" s="43"/>
      <c r="R101" s="43"/>
      <c r="S101" s="43"/>
      <c r="T101" s="79"/>
      <c r="AT101" s="25" t="s">
        <v>323</v>
      </c>
      <c r="AU101" s="25" t="s">
        <v>332</v>
      </c>
    </row>
    <row r="102" spans="2:65" s="1" customFormat="1" ht="34.5" customHeight="1">
      <c r="B102" s="42"/>
      <c r="C102" s="206" t="s">
        <v>355</v>
      </c>
      <c r="D102" s="206" t="s">
        <v>316</v>
      </c>
      <c r="E102" s="207" t="s">
        <v>3543</v>
      </c>
      <c r="F102" s="208" t="s">
        <v>3544</v>
      </c>
      <c r="G102" s="209" t="s">
        <v>490</v>
      </c>
      <c r="H102" s="210">
        <v>4</v>
      </c>
      <c r="I102" s="211"/>
      <c r="J102" s="212">
        <f>ROUND(I102*H102,2)</f>
        <v>0</v>
      </c>
      <c r="K102" s="208" t="s">
        <v>21</v>
      </c>
      <c r="L102" s="62"/>
      <c r="M102" s="213" t="s">
        <v>21</v>
      </c>
      <c r="N102" s="214" t="s">
        <v>41</v>
      </c>
      <c r="O102" s="43"/>
      <c r="P102" s="215">
        <f>O102*H102</f>
        <v>0</v>
      </c>
      <c r="Q102" s="215">
        <v>0</v>
      </c>
      <c r="R102" s="215">
        <f>Q102*H102</f>
        <v>0</v>
      </c>
      <c r="S102" s="215">
        <v>0</v>
      </c>
      <c r="T102" s="216">
        <f>S102*H102</f>
        <v>0</v>
      </c>
      <c r="AR102" s="25" t="s">
        <v>321</v>
      </c>
      <c r="AT102" s="25" t="s">
        <v>316</v>
      </c>
      <c r="AU102" s="25" t="s">
        <v>332</v>
      </c>
      <c r="AY102" s="25" t="s">
        <v>314</v>
      </c>
      <c r="BE102" s="217">
        <f>IF(N102="základní",J102,0)</f>
        <v>0</v>
      </c>
      <c r="BF102" s="217">
        <f>IF(N102="snížená",J102,0)</f>
        <v>0</v>
      </c>
      <c r="BG102" s="217">
        <f>IF(N102="zákl. přenesená",J102,0)</f>
        <v>0</v>
      </c>
      <c r="BH102" s="217">
        <f>IF(N102="sníž. přenesená",J102,0)</f>
        <v>0</v>
      </c>
      <c r="BI102" s="217">
        <f>IF(N102="nulová",J102,0)</f>
        <v>0</v>
      </c>
      <c r="BJ102" s="25" t="s">
        <v>77</v>
      </c>
      <c r="BK102" s="217">
        <f>ROUND(I102*H102,2)</f>
        <v>0</v>
      </c>
      <c r="BL102" s="25" t="s">
        <v>321</v>
      </c>
      <c r="BM102" s="25" t="s">
        <v>3545</v>
      </c>
    </row>
    <row r="103" spans="2:47" s="1" customFormat="1" ht="27">
      <c r="B103" s="42"/>
      <c r="C103" s="64"/>
      <c r="D103" s="218" t="s">
        <v>323</v>
      </c>
      <c r="E103" s="64"/>
      <c r="F103" s="219" t="s">
        <v>3544</v>
      </c>
      <c r="G103" s="64"/>
      <c r="H103" s="64"/>
      <c r="I103" s="175"/>
      <c r="J103" s="64"/>
      <c r="K103" s="64"/>
      <c r="L103" s="62"/>
      <c r="M103" s="220"/>
      <c r="N103" s="43"/>
      <c r="O103" s="43"/>
      <c r="P103" s="43"/>
      <c r="Q103" s="43"/>
      <c r="R103" s="43"/>
      <c r="S103" s="43"/>
      <c r="T103" s="79"/>
      <c r="AT103" s="25" t="s">
        <v>323</v>
      </c>
      <c r="AU103" s="25" t="s">
        <v>332</v>
      </c>
    </row>
    <row r="104" spans="2:63" s="11" customFormat="1" ht="22.35" customHeight="1">
      <c r="B104" s="190"/>
      <c r="C104" s="191"/>
      <c r="D104" s="192" t="s">
        <v>69</v>
      </c>
      <c r="E104" s="204" t="s">
        <v>3546</v>
      </c>
      <c r="F104" s="204" t="s">
        <v>3547</v>
      </c>
      <c r="G104" s="191"/>
      <c r="H104" s="191"/>
      <c r="I104" s="194"/>
      <c r="J104" s="205">
        <f>BK104</f>
        <v>0</v>
      </c>
      <c r="K104" s="191"/>
      <c r="L104" s="196"/>
      <c r="M104" s="197"/>
      <c r="N104" s="198"/>
      <c r="O104" s="198"/>
      <c r="P104" s="199">
        <f>SUM(P105:P111)</f>
        <v>0</v>
      </c>
      <c r="Q104" s="198"/>
      <c r="R104" s="199">
        <f>SUM(R105:R111)</f>
        <v>0</v>
      </c>
      <c r="S104" s="198"/>
      <c r="T104" s="200">
        <f>SUM(T105:T111)</f>
        <v>0</v>
      </c>
      <c r="AR104" s="201" t="s">
        <v>77</v>
      </c>
      <c r="AT104" s="202" t="s">
        <v>69</v>
      </c>
      <c r="AU104" s="202" t="s">
        <v>79</v>
      </c>
      <c r="AY104" s="201" t="s">
        <v>314</v>
      </c>
      <c r="BK104" s="203">
        <f>SUM(BK105:BK111)</f>
        <v>0</v>
      </c>
    </row>
    <row r="105" spans="2:65" s="1" customFormat="1" ht="14.45" customHeight="1">
      <c r="B105" s="42"/>
      <c r="C105" s="206" t="s">
        <v>360</v>
      </c>
      <c r="D105" s="206" t="s">
        <v>316</v>
      </c>
      <c r="E105" s="207" t="s">
        <v>3548</v>
      </c>
      <c r="F105" s="208" t="s">
        <v>3549</v>
      </c>
      <c r="G105" s="209" t="s">
        <v>490</v>
      </c>
      <c r="H105" s="210">
        <v>1</v>
      </c>
      <c r="I105" s="211"/>
      <c r="J105" s="212">
        <f>ROUND(I105*H105,2)</f>
        <v>0</v>
      </c>
      <c r="K105" s="208" t="s">
        <v>21</v>
      </c>
      <c r="L105" s="62"/>
      <c r="M105" s="213" t="s">
        <v>21</v>
      </c>
      <c r="N105" s="214" t="s">
        <v>41</v>
      </c>
      <c r="O105" s="43"/>
      <c r="P105" s="215">
        <f>O105*H105</f>
        <v>0</v>
      </c>
      <c r="Q105" s="215">
        <v>0</v>
      </c>
      <c r="R105" s="215">
        <f>Q105*H105</f>
        <v>0</v>
      </c>
      <c r="S105" s="215">
        <v>0</v>
      </c>
      <c r="T105" s="216">
        <f>S105*H105</f>
        <v>0</v>
      </c>
      <c r="AR105" s="25" t="s">
        <v>321</v>
      </c>
      <c r="AT105" s="25" t="s">
        <v>316</v>
      </c>
      <c r="AU105" s="25" t="s">
        <v>332</v>
      </c>
      <c r="AY105" s="25" t="s">
        <v>314</v>
      </c>
      <c r="BE105" s="217">
        <f>IF(N105="základní",J105,0)</f>
        <v>0</v>
      </c>
      <c r="BF105" s="217">
        <f>IF(N105="snížená",J105,0)</f>
        <v>0</v>
      </c>
      <c r="BG105" s="217">
        <f>IF(N105="zákl. přenesená",J105,0)</f>
        <v>0</v>
      </c>
      <c r="BH105" s="217">
        <f>IF(N105="sníž. přenesená",J105,0)</f>
        <v>0</v>
      </c>
      <c r="BI105" s="217">
        <f>IF(N105="nulová",J105,0)</f>
        <v>0</v>
      </c>
      <c r="BJ105" s="25" t="s">
        <v>77</v>
      </c>
      <c r="BK105" s="217">
        <f>ROUND(I105*H105,2)</f>
        <v>0</v>
      </c>
      <c r="BL105" s="25" t="s">
        <v>321</v>
      </c>
      <c r="BM105" s="25" t="s">
        <v>3550</v>
      </c>
    </row>
    <row r="106" spans="2:47" s="1" customFormat="1" ht="13.5">
      <c r="B106" s="42"/>
      <c r="C106" s="64"/>
      <c r="D106" s="218" t="s">
        <v>323</v>
      </c>
      <c r="E106" s="64"/>
      <c r="F106" s="219" t="s">
        <v>3549</v>
      </c>
      <c r="G106" s="64"/>
      <c r="H106" s="64"/>
      <c r="I106" s="175"/>
      <c r="J106" s="64"/>
      <c r="K106" s="64"/>
      <c r="L106" s="62"/>
      <c r="M106" s="220"/>
      <c r="N106" s="43"/>
      <c r="O106" s="43"/>
      <c r="P106" s="43"/>
      <c r="Q106" s="43"/>
      <c r="R106" s="43"/>
      <c r="S106" s="43"/>
      <c r="T106" s="79"/>
      <c r="AT106" s="25" t="s">
        <v>323</v>
      </c>
      <c r="AU106" s="25" t="s">
        <v>332</v>
      </c>
    </row>
    <row r="107" spans="2:65" s="1" customFormat="1" ht="23.1" customHeight="1">
      <c r="B107" s="42"/>
      <c r="C107" s="206" t="s">
        <v>365</v>
      </c>
      <c r="D107" s="206" t="s">
        <v>316</v>
      </c>
      <c r="E107" s="207" t="s">
        <v>3551</v>
      </c>
      <c r="F107" s="208" t="s">
        <v>3552</v>
      </c>
      <c r="G107" s="209" t="s">
        <v>490</v>
      </c>
      <c r="H107" s="210">
        <v>1</v>
      </c>
      <c r="I107" s="211"/>
      <c r="J107" s="212">
        <f>ROUND(I107*H107,2)</f>
        <v>0</v>
      </c>
      <c r="K107" s="208" t="s">
        <v>21</v>
      </c>
      <c r="L107" s="62"/>
      <c r="M107" s="213" t="s">
        <v>21</v>
      </c>
      <c r="N107" s="214" t="s">
        <v>41</v>
      </c>
      <c r="O107" s="43"/>
      <c r="P107" s="215">
        <f>O107*H107</f>
        <v>0</v>
      </c>
      <c r="Q107" s="215">
        <v>0</v>
      </c>
      <c r="R107" s="215">
        <f>Q107*H107</f>
        <v>0</v>
      </c>
      <c r="S107" s="215">
        <v>0</v>
      </c>
      <c r="T107" s="216">
        <f>S107*H107</f>
        <v>0</v>
      </c>
      <c r="AR107" s="25" t="s">
        <v>321</v>
      </c>
      <c r="AT107" s="25" t="s">
        <v>316</v>
      </c>
      <c r="AU107" s="25" t="s">
        <v>332</v>
      </c>
      <c r="AY107" s="25" t="s">
        <v>314</v>
      </c>
      <c r="BE107" s="217">
        <f>IF(N107="základní",J107,0)</f>
        <v>0</v>
      </c>
      <c r="BF107" s="217">
        <f>IF(N107="snížená",J107,0)</f>
        <v>0</v>
      </c>
      <c r="BG107" s="217">
        <f>IF(N107="zákl. přenesená",J107,0)</f>
        <v>0</v>
      </c>
      <c r="BH107" s="217">
        <f>IF(N107="sníž. přenesená",J107,0)</f>
        <v>0</v>
      </c>
      <c r="BI107" s="217">
        <f>IF(N107="nulová",J107,0)</f>
        <v>0</v>
      </c>
      <c r="BJ107" s="25" t="s">
        <v>77</v>
      </c>
      <c r="BK107" s="217">
        <f>ROUND(I107*H107,2)</f>
        <v>0</v>
      </c>
      <c r="BL107" s="25" t="s">
        <v>321</v>
      </c>
      <c r="BM107" s="25" t="s">
        <v>3553</v>
      </c>
    </row>
    <row r="108" spans="2:65" s="1" customFormat="1" ht="34.5" customHeight="1">
      <c r="B108" s="42"/>
      <c r="C108" s="206" t="s">
        <v>370</v>
      </c>
      <c r="D108" s="206" t="s">
        <v>316</v>
      </c>
      <c r="E108" s="207" t="s">
        <v>3554</v>
      </c>
      <c r="F108" s="208" t="s">
        <v>3555</v>
      </c>
      <c r="G108" s="209" t="s">
        <v>490</v>
      </c>
      <c r="H108" s="210">
        <v>1</v>
      </c>
      <c r="I108" s="211"/>
      <c r="J108" s="212">
        <f>ROUND(I108*H108,2)</f>
        <v>0</v>
      </c>
      <c r="K108" s="208" t="s">
        <v>21</v>
      </c>
      <c r="L108" s="62"/>
      <c r="M108" s="213" t="s">
        <v>21</v>
      </c>
      <c r="N108" s="214" t="s">
        <v>41</v>
      </c>
      <c r="O108" s="43"/>
      <c r="P108" s="215">
        <f>O108*H108</f>
        <v>0</v>
      </c>
      <c r="Q108" s="215">
        <v>0</v>
      </c>
      <c r="R108" s="215">
        <f>Q108*H108</f>
        <v>0</v>
      </c>
      <c r="S108" s="215">
        <v>0</v>
      </c>
      <c r="T108" s="216">
        <f>S108*H108</f>
        <v>0</v>
      </c>
      <c r="AR108" s="25" t="s">
        <v>321</v>
      </c>
      <c r="AT108" s="25" t="s">
        <v>316</v>
      </c>
      <c r="AU108" s="25" t="s">
        <v>332</v>
      </c>
      <c r="AY108" s="25" t="s">
        <v>314</v>
      </c>
      <c r="BE108" s="217">
        <f>IF(N108="základní",J108,0)</f>
        <v>0</v>
      </c>
      <c r="BF108" s="217">
        <f>IF(N108="snížená",J108,0)</f>
        <v>0</v>
      </c>
      <c r="BG108" s="217">
        <f>IF(N108="zákl. přenesená",J108,0)</f>
        <v>0</v>
      </c>
      <c r="BH108" s="217">
        <f>IF(N108="sníž. přenesená",J108,0)</f>
        <v>0</v>
      </c>
      <c r="BI108" s="217">
        <f>IF(N108="nulová",J108,0)</f>
        <v>0</v>
      </c>
      <c r="BJ108" s="25" t="s">
        <v>77</v>
      </c>
      <c r="BK108" s="217">
        <f>ROUND(I108*H108,2)</f>
        <v>0</v>
      </c>
      <c r="BL108" s="25" t="s">
        <v>321</v>
      </c>
      <c r="BM108" s="25" t="s">
        <v>3556</v>
      </c>
    </row>
    <row r="109" spans="2:65" s="1" customFormat="1" ht="23.1" customHeight="1">
      <c r="B109" s="42"/>
      <c r="C109" s="206" t="s">
        <v>376</v>
      </c>
      <c r="D109" s="206" t="s">
        <v>316</v>
      </c>
      <c r="E109" s="207" t="s">
        <v>3557</v>
      </c>
      <c r="F109" s="208" t="s">
        <v>3558</v>
      </c>
      <c r="G109" s="209" t="s">
        <v>490</v>
      </c>
      <c r="H109" s="210">
        <v>1</v>
      </c>
      <c r="I109" s="211"/>
      <c r="J109" s="212">
        <f>ROUND(I109*H109,2)</f>
        <v>0</v>
      </c>
      <c r="K109" s="208" t="s">
        <v>21</v>
      </c>
      <c r="L109" s="62"/>
      <c r="M109" s="213" t="s">
        <v>21</v>
      </c>
      <c r="N109" s="214" t="s">
        <v>41</v>
      </c>
      <c r="O109" s="43"/>
      <c r="P109" s="215">
        <f>O109*H109</f>
        <v>0</v>
      </c>
      <c r="Q109" s="215">
        <v>0</v>
      </c>
      <c r="R109" s="215">
        <f>Q109*H109</f>
        <v>0</v>
      </c>
      <c r="S109" s="215">
        <v>0</v>
      </c>
      <c r="T109" s="216">
        <f>S109*H109</f>
        <v>0</v>
      </c>
      <c r="AR109" s="25" t="s">
        <v>321</v>
      </c>
      <c r="AT109" s="25" t="s">
        <v>316</v>
      </c>
      <c r="AU109" s="25" t="s">
        <v>332</v>
      </c>
      <c r="AY109" s="25" t="s">
        <v>314</v>
      </c>
      <c r="BE109" s="217">
        <f>IF(N109="základní",J109,0)</f>
        <v>0</v>
      </c>
      <c r="BF109" s="217">
        <f>IF(N109="snížená",J109,0)</f>
        <v>0</v>
      </c>
      <c r="BG109" s="217">
        <f>IF(N109="zákl. přenesená",J109,0)</f>
        <v>0</v>
      </c>
      <c r="BH109" s="217">
        <f>IF(N109="sníž. přenesená",J109,0)</f>
        <v>0</v>
      </c>
      <c r="BI109" s="217">
        <f>IF(N109="nulová",J109,0)</f>
        <v>0</v>
      </c>
      <c r="BJ109" s="25" t="s">
        <v>77</v>
      </c>
      <c r="BK109" s="217">
        <f>ROUND(I109*H109,2)</f>
        <v>0</v>
      </c>
      <c r="BL109" s="25" t="s">
        <v>321</v>
      </c>
      <c r="BM109" s="25" t="s">
        <v>3559</v>
      </c>
    </row>
    <row r="110" spans="2:65" s="1" customFormat="1" ht="34.5" customHeight="1">
      <c r="B110" s="42"/>
      <c r="C110" s="206" t="s">
        <v>382</v>
      </c>
      <c r="D110" s="206" t="s">
        <v>316</v>
      </c>
      <c r="E110" s="207" t="s">
        <v>3560</v>
      </c>
      <c r="F110" s="208" t="s">
        <v>3561</v>
      </c>
      <c r="G110" s="209" t="s">
        <v>490</v>
      </c>
      <c r="H110" s="210">
        <v>1</v>
      </c>
      <c r="I110" s="211"/>
      <c r="J110" s="212">
        <f>ROUND(I110*H110,2)</f>
        <v>0</v>
      </c>
      <c r="K110" s="208" t="s">
        <v>21</v>
      </c>
      <c r="L110" s="62"/>
      <c r="M110" s="213" t="s">
        <v>21</v>
      </c>
      <c r="N110" s="214" t="s">
        <v>41</v>
      </c>
      <c r="O110" s="43"/>
      <c r="P110" s="215">
        <f>O110*H110</f>
        <v>0</v>
      </c>
      <c r="Q110" s="215">
        <v>0</v>
      </c>
      <c r="R110" s="215">
        <f>Q110*H110</f>
        <v>0</v>
      </c>
      <c r="S110" s="215">
        <v>0</v>
      </c>
      <c r="T110" s="216">
        <f>S110*H110</f>
        <v>0</v>
      </c>
      <c r="AR110" s="25" t="s">
        <v>321</v>
      </c>
      <c r="AT110" s="25" t="s">
        <v>316</v>
      </c>
      <c r="AU110" s="25" t="s">
        <v>332</v>
      </c>
      <c r="AY110" s="25" t="s">
        <v>314</v>
      </c>
      <c r="BE110" s="217">
        <f>IF(N110="základní",J110,0)</f>
        <v>0</v>
      </c>
      <c r="BF110" s="217">
        <f>IF(N110="snížená",J110,0)</f>
        <v>0</v>
      </c>
      <c r="BG110" s="217">
        <f>IF(N110="zákl. přenesená",J110,0)</f>
        <v>0</v>
      </c>
      <c r="BH110" s="217">
        <f>IF(N110="sníž. přenesená",J110,0)</f>
        <v>0</v>
      </c>
      <c r="BI110" s="217">
        <f>IF(N110="nulová",J110,0)</f>
        <v>0</v>
      </c>
      <c r="BJ110" s="25" t="s">
        <v>77</v>
      </c>
      <c r="BK110" s="217">
        <f>ROUND(I110*H110,2)</f>
        <v>0</v>
      </c>
      <c r="BL110" s="25" t="s">
        <v>321</v>
      </c>
      <c r="BM110" s="25" t="s">
        <v>3562</v>
      </c>
    </row>
    <row r="111" spans="2:65" s="1" customFormat="1" ht="14.45" customHeight="1">
      <c r="B111" s="42"/>
      <c r="C111" s="206" t="s">
        <v>387</v>
      </c>
      <c r="D111" s="206" t="s">
        <v>316</v>
      </c>
      <c r="E111" s="207" t="s">
        <v>3563</v>
      </c>
      <c r="F111" s="208" t="s">
        <v>3564</v>
      </c>
      <c r="G111" s="209" t="s">
        <v>490</v>
      </c>
      <c r="H111" s="210">
        <v>1</v>
      </c>
      <c r="I111" s="211"/>
      <c r="J111" s="212">
        <f>ROUND(I111*H111,2)</f>
        <v>0</v>
      </c>
      <c r="K111" s="208" t="s">
        <v>21</v>
      </c>
      <c r="L111" s="62"/>
      <c r="M111" s="213" t="s">
        <v>21</v>
      </c>
      <c r="N111" s="214" t="s">
        <v>41</v>
      </c>
      <c r="O111" s="43"/>
      <c r="P111" s="215">
        <f>O111*H111</f>
        <v>0</v>
      </c>
      <c r="Q111" s="215">
        <v>0</v>
      </c>
      <c r="R111" s="215">
        <f>Q111*H111</f>
        <v>0</v>
      </c>
      <c r="S111" s="215">
        <v>0</v>
      </c>
      <c r="T111" s="216">
        <f>S111*H111</f>
        <v>0</v>
      </c>
      <c r="AR111" s="25" t="s">
        <v>321</v>
      </c>
      <c r="AT111" s="25" t="s">
        <v>316</v>
      </c>
      <c r="AU111" s="25" t="s">
        <v>332</v>
      </c>
      <c r="AY111" s="25" t="s">
        <v>314</v>
      </c>
      <c r="BE111" s="217">
        <f>IF(N111="základní",J111,0)</f>
        <v>0</v>
      </c>
      <c r="BF111" s="217">
        <f>IF(N111="snížená",J111,0)</f>
        <v>0</v>
      </c>
      <c r="BG111" s="217">
        <f>IF(N111="zákl. přenesená",J111,0)</f>
        <v>0</v>
      </c>
      <c r="BH111" s="217">
        <f>IF(N111="sníž. přenesená",J111,0)</f>
        <v>0</v>
      </c>
      <c r="BI111" s="217">
        <f>IF(N111="nulová",J111,0)</f>
        <v>0</v>
      </c>
      <c r="BJ111" s="25" t="s">
        <v>77</v>
      </c>
      <c r="BK111" s="217">
        <f>ROUND(I111*H111,2)</f>
        <v>0</v>
      </c>
      <c r="BL111" s="25" t="s">
        <v>321</v>
      </c>
      <c r="BM111" s="25" t="s">
        <v>3565</v>
      </c>
    </row>
    <row r="112" spans="2:63" s="11" customFormat="1" ht="22.35" customHeight="1">
      <c r="B112" s="190"/>
      <c r="C112" s="191"/>
      <c r="D112" s="192" t="s">
        <v>69</v>
      </c>
      <c r="E112" s="204" t="s">
        <v>3566</v>
      </c>
      <c r="F112" s="204" t="s">
        <v>144</v>
      </c>
      <c r="G112" s="191"/>
      <c r="H112" s="191"/>
      <c r="I112" s="194"/>
      <c r="J112" s="205">
        <f>BK112</f>
        <v>0</v>
      </c>
      <c r="K112" s="191"/>
      <c r="L112" s="196"/>
      <c r="M112" s="197"/>
      <c r="N112" s="198"/>
      <c r="O112" s="198"/>
      <c r="P112" s="199">
        <f>SUM(P113:P118)</f>
        <v>0</v>
      </c>
      <c r="Q112" s="198"/>
      <c r="R112" s="199">
        <f>SUM(R113:R118)</f>
        <v>8.29</v>
      </c>
      <c r="S112" s="198"/>
      <c r="T112" s="200">
        <f>SUM(T113:T118)</f>
        <v>0</v>
      </c>
      <c r="AR112" s="201" t="s">
        <v>77</v>
      </c>
      <c r="AT112" s="202" t="s">
        <v>69</v>
      </c>
      <c r="AU112" s="202" t="s">
        <v>79</v>
      </c>
      <c r="AY112" s="201" t="s">
        <v>314</v>
      </c>
      <c r="BK112" s="203">
        <f>SUM(BK113:BK118)</f>
        <v>0</v>
      </c>
    </row>
    <row r="113" spans="2:65" s="1" customFormat="1" ht="23.1" customHeight="1">
      <c r="B113" s="42"/>
      <c r="C113" s="206" t="s">
        <v>391</v>
      </c>
      <c r="D113" s="206" t="s">
        <v>316</v>
      </c>
      <c r="E113" s="207" t="s">
        <v>3567</v>
      </c>
      <c r="F113" s="208" t="s">
        <v>3568</v>
      </c>
      <c r="G113" s="209" t="s">
        <v>490</v>
      </c>
      <c r="H113" s="210">
        <v>5</v>
      </c>
      <c r="I113" s="211"/>
      <c r="J113" s="212">
        <f>ROUND(I113*H113,2)</f>
        <v>0</v>
      </c>
      <c r="K113" s="208" t="s">
        <v>21</v>
      </c>
      <c r="L113" s="62"/>
      <c r="M113" s="213" t="s">
        <v>21</v>
      </c>
      <c r="N113" s="214" t="s">
        <v>41</v>
      </c>
      <c r="O113" s="43"/>
      <c r="P113" s="215">
        <f>O113*H113</f>
        <v>0</v>
      </c>
      <c r="Q113" s="215">
        <v>0.11</v>
      </c>
      <c r="R113" s="215">
        <f>Q113*H113</f>
        <v>0.55</v>
      </c>
      <c r="S113" s="215">
        <v>0</v>
      </c>
      <c r="T113" s="216">
        <f>S113*H113</f>
        <v>0</v>
      </c>
      <c r="AR113" s="25" t="s">
        <v>321</v>
      </c>
      <c r="AT113" s="25" t="s">
        <v>316</v>
      </c>
      <c r="AU113" s="25" t="s">
        <v>332</v>
      </c>
      <c r="AY113" s="25" t="s">
        <v>314</v>
      </c>
      <c r="BE113" s="217">
        <f>IF(N113="základní",J113,0)</f>
        <v>0</v>
      </c>
      <c r="BF113" s="217">
        <f>IF(N113="snížená",J113,0)</f>
        <v>0</v>
      </c>
      <c r="BG113" s="217">
        <f>IF(N113="zákl. přenesená",J113,0)</f>
        <v>0</v>
      </c>
      <c r="BH113" s="217">
        <f>IF(N113="sníž. přenesená",J113,0)</f>
        <v>0</v>
      </c>
      <c r="BI113" s="217">
        <f>IF(N113="nulová",J113,0)</f>
        <v>0</v>
      </c>
      <c r="BJ113" s="25" t="s">
        <v>77</v>
      </c>
      <c r="BK113" s="217">
        <f>ROUND(I113*H113,2)</f>
        <v>0</v>
      </c>
      <c r="BL113" s="25" t="s">
        <v>321</v>
      </c>
      <c r="BM113" s="25" t="s">
        <v>3569</v>
      </c>
    </row>
    <row r="114" spans="2:47" s="1" customFormat="1" ht="13.5">
      <c r="B114" s="42"/>
      <c r="C114" s="64"/>
      <c r="D114" s="218" t="s">
        <v>323</v>
      </c>
      <c r="E114" s="64"/>
      <c r="F114" s="219" t="s">
        <v>3570</v>
      </c>
      <c r="G114" s="64"/>
      <c r="H114" s="64"/>
      <c r="I114" s="175"/>
      <c r="J114" s="64"/>
      <c r="K114" s="64"/>
      <c r="L114" s="62"/>
      <c r="M114" s="220"/>
      <c r="N114" s="43"/>
      <c r="O114" s="43"/>
      <c r="P114" s="43"/>
      <c r="Q114" s="43"/>
      <c r="R114" s="43"/>
      <c r="S114" s="43"/>
      <c r="T114" s="79"/>
      <c r="AT114" s="25" t="s">
        <v>323</v>
      </c>
      <c r="AU114" s="25" t="s">
        <v>332</v>
      </c>
    </row>
    <row r="115" spans="2:65" s="1" customFormat="1" ht="23.1" customHeight="1">
      <c r="B115" s="42"/>
      <c r="C115" s="206" t="s">
        <v>398</v>
      </c>
      <c r="D115" s="206" t="s">
        <v>316</v>
      </c>
      <c r="E115" s="207" t="s">
        <v>3571</v>
      </c>
      <c r="F115" s="208" t="s">
        <v>3572</v>
      </c>
      <c r="G115" s="209" t="s">
        <v>490</v>
      </c>
      <c r="H115" s="210">
        <v>2</v>
      </c>
      <c r="I115" s="211"/>
      <c r="J115" s="212">
        <f>ROUND(I115*H115,2)</f>
        <v>0</v>
      </c>
      <c r="K115" s="208" t="s">
        <v>21</v>
      </c>
      <c r="L115" s="62"/>
      <c r="M115" s="213" t="s">
        <v>21</v>
      </c>
      <c r="N115" s="214" t="s">
        <v>41</v>
      </c>
      <c r="O115" s="43"/>
      <c r="P115" s="215">
        <f>O115*H115</f>
        <v>0</v>
      </c>
      <c r="Q115" s="215">
        <v>0.065</v>
      </c>
      <c r="R115" s="215">
        <f>Q115*H115</f>
        <v>0.13</v>
      </c>
      <c r="S115" s="215">
        <v>0</v>
      </c>
      <c r="T115" s="216">
        <f>S115*H115</f>
        <v>0</v>
      </c>
      <c r="AR115" s="25" t="s">
        <v>321</v>
      </c>
      <c r="AT115" s="25" t="s">
        <v>316</v>
      </c>
      <c r="AU115" s="25" t="s">
        <v>332</v>
      </c>
      <c r="AY115" s="25" t="s">
        <v>314</v>
      </c>
      <c r="BE115" s="217">
        <f>IF(N115="základní",J115,0)</f>
        <v>0</v>
      </c>
      <c r="BF115" s="217">
        <f>IF(N115="snížená",J115,0)</f>
        <v>0</v>
      </c>
      <c r="BG115" s="217">
        <f>IF(N115="zákl. přenesená",J115,0)</f>
        <v>0</v>
      </c>
      <c r="BH115" s="217">
        <f>IF(N115="sníž. přenesená",J115,0)</f>
        <v>0</v>
      </c>
      <c r="BI115" s="217">
        <f>IF(N115="nulová",J115,0)</f>
        <v>0</v>
      </c>
      <c r="BJ115" s="25" t="s">
        <v>77</v>
      </c>
      <c r="BK115" s="217">
        <f>ROUND(I115*H115,2)</f>
        <v>0</v>
      </c>
      <c r="BL115" s="25" t="s">
        <v>321</v>
      </c>
      <c r="BM115" s="25" t="s">
        <v>3573</v>
      </c>
    </row>
    <row r="116" spans="2:65" s="1" customFormat="1" ht="23.1" customHeight="1">
      <c r="B116" s="42"/>
      <c r="C116" s="206" t="s">
        <v>10</v>
      </c>
      <c r="D116" s="206" t="s">
        <v>316</v>
      </c>
      <c r="E116" s="207" t="s">
        <v>3574</v>
      </c>
      <c r="F116" s="208" t="s">
        <v>3575</v>
      </c>
      <c r="G116" s="209" t="s">
        <v>490</v>
      </c>
      <c r="H116" s="210">
        <v>6</v>
      </c>
      <c r="I116" s="211"/>
      <c r="J116" s="212">
        <f>ROUND(I116*H116,2)</f>
        <v>0</v>
      </c>
      <c r="K116" s="208" t="s">
        <v>21</v>
      </c>
      <c r="L116" s="62"/>
      <c r="M116" s="213" t="s">
        <v>21</v>
      </c>
      <c r="N116" s="214" t="s">
        <v>41</v>
      </c>
      <c r="O116" s="43"/>
      <c r="P116" s="215">
        <f>O116*H116</f>
        <v>0</v>
      </c>
      <c r="Q116" s="215">
        <v>0.35</v>
      </c>
      <c r="R116" s="215">
        <f>Q116*H116</f>
        <v>2.0999999999999996</v>
      </c>
      <c r="S116" s="215">
        <v>0</v>
      </c>
      <c r="T116" s="216">
        <f>S116*H116</f>
        <v>0</v>
      </c>
      <c r="AR116" s="25" t="s">
        <v>321</v>
      </c>
      <c r="AT116" s="25" t="s">
        <v>316</v>
      </c>
      <c r="AU116" s="25" t="s">
        <v>332</v>
      </c>
      <c r="AY116" s="25" t="s">
        <v>314</v>
      </c>
      <c r="BE116" s="217">
        <f>IF(N116="základní",J116,0)</f>
        <v>0</v>
      </c>
      <c r="BF116" s="217">
        <f>IF(N116="snížená",J116,0)</f>
        <v>0</v>
      </c>
      <c r="BG116" s="217">
        <f>IF(N116="zákl. přenesená",J116,0)</f>
        <v>0</v>
      </c>
      <c r="BH116" s="217">
        <f>IF(N116="sníž. přenesená",J116,0)</f>
        <v>0</v>
      </c>
      <c r="BI116" s="217">
        <f>IF(N116="nulová",J116,0)</f>
        <v>0</v>
      </c>
      <c r="BJ116" s="25" t="s">
        <v>77</v>
      </c>
      <c r="BK116" s="217">
        <f>ROUND(I116*H116,2)</f>
        <v>0</v>
      </c>
      <c r="BL116" s="25" t="s">
        <v>321</v>
      </c>
      <c r="BM116" s="25" t="s">
        <v>3576</v>
      </c>
    </row>
    <row r="117" spans="2:65" s="1" customFormat="1" ht="23.1" customHeight="1">
      <c r="B117" s="42"/>
      <c r="C117" s="206" t="s">
        <v>414</v>
      </c>
      <c r="D117" s="206" t="s">
        <v>316</v>
      </c>
      <c r="E117" s="207" t="s">
        <v>3577</v>
      </c>
      <c r="F117" s="208" t="s">
        <v>3578</v>
      </c>
      <c r="G117" s="209" t="s">
        <v>490</v>
      </c>
      <c r="H117" s="210">
        <v>5</v>
      </c>
      <c r="I117" s="211"/>
      <c r="J117" s="212">
        <f>ROUND(I117*H117,2)</f>
        <v>0</v>
      </c>
      <c r="K117" s="208" t="s">
        <v>21</v>
      </c>
      <c r="L117" s="62"/>
      <c r="M117" s="213" t="s">
        <v>21</v>
      </c>
      <c r="N117" s="214" t="s">
        <v>41</v>
      </c>
      <c r="O117" s="43"/>
      <c r="P117" s="215">
        <f>O117*H117</f>
        <v>0</v>
      </c>
      <c r="Q117" s="215">
        <v>0.29</v>
      </c>
      <c r="R117" s="215">
        <f>Q117*H117</f>
        <v>1.45</v>
      </c>
      <c r="S117" s="215">
        <v>0</v>
      </c>
      <c r="T117" s="216">
        <f>S117*H117</f>
        <v>0</v>
      </c>
      <c r="AR117" s="25" t="s">
        <v>321</v>
      </c>
      <c r="AT117" s="25" t="s">
        <v>316</v>
      </c>
      <c r="AU117" s="25" t="s">
        <v>332</v>
      </c>
      <c r="AY117" s="25" t="s">
        <v>314</v>
      </c>
      <c r="BE117" s="217">
        <f>IF(N117="základní",J117,0)</f>
        <v>0</v>
      </c>
      <c r="BF117" s="217">
        <f>IF(N117="snížená",J117,0)</f>
        <v>0</v>
      </c>
      <c r="BG117" s="217">
        <f>IF(N117="zákl. přenesená",J117,0)</f>
        <v>0</v>
      </c>
      <c r="BH117" s="217">
        <f>IF(N117="sníž. přenesená",J117,0)</f>
        <v>0</v>
      </c>
      <c r="BI117" s="217">
        <f>IF(N117="nulová",J117,0)</f>
        <v>0</v>
      </c>
      <c r="BJ117" s="25" t="s">
        <v>77</v>
      </c>
      <c r="BK117" s="217">
        <f>ROUND(I117*H117,2)</f>
        <v>0</v>
      </c>
      <c r="BL117" s="25" t="s">
        <v>321</v>
      </c>
      <c r="BM117" s="25" t="s">
        <v>3579</v>
      </c>
    </row>
    <row r="118" spans="2:65" s="1" customFormat="1" ht="23.1" customHeight="1">
      <c r="B118" s="42"/>
      <c r="C118" s="206" t="s">
        <v>420</v>
      </c>
      <c r="D118" s="206" t="s">
        <v>316</v>
      </c>
      <c r="E118" s="207" t="s">
        <v>3580</v>
      </c>
      <c r="F118" s="208" t="s">
        <v>3581</v>
      </c>
      <c r="G118" s="209" t="s">
        <v>490</v>
      </c>
      <c r="H118" s="210">
        <v>14</v>
      </c>
      <c r="I118" s="211"/>
      <c r="J118" s="212">
        <f>ROUND(I118*H118,2)</f>
        <v>0</v>
      </c>
      <c r="K118" s="208" t="s">
        <v>21</v>
      </c>
      <c r="L118" s="62"/>
      <c r="M118" s="213" t="s">
        <v>21</v>
      </c>
      <c r="N118" s="214" t="s">
        <v>41</v>
      </c>
      <c r="O118" s="43"/>
      <c r="P118" s="215">
        <f>O118*H118</f>
        <v>0</v>
      </c>
      <c r="Q118" s="215">
        <v>0.29</v>
      </c>
      <c r="R118" s="215">
        <f>Q118*H118</f>
        <v>4.06</v>
      </c>
      <c r="S118" s="215">
        <v>0</v>
      </c>
      <c r="T118" s="216">
        <f>S118*H118</f>
        <v>0</v>
      </c>
      <c r="AR118" s="25" t="s">
        <v>321</v>
      </c>
      <c r="AT118" s="25" t="s">
        <v>316</v>
      </c>
      <c r="AU118" s="25" t="s">
        <v>332</v>
      </c>
      <c r="AY118" s="25" t="s">
        <v>314</v>
      </c>
      <c r="BE118" s="217">
        <f>IF(N118="základní",J118,0)</f>
        <v>0</v>
      </c>
      <c r="BF118" s="217">
        <f>IF(N118="snížená",J118,0)</f>
        <v>0</v>
      </c>
      <c r="BG118" s="217">
        <f>IF(N118="zákl. přenesená",J118,0)</f>
        <v>0</v>
      </c>
      <c r="BH118" s="217">
        <f>IF(N118="sníž. přenesená",J118,0)</f>
        <v>0</v>
      </c>
      <c r="BI118" s="217">
        <f>IF(N118="nulová",J118,0)</f>
        <v>0</v>
      </c>
      <c r="BJ118" s="25" t="s">
        <v>77</v>
      </c>
      <c r="BK118" s="217">
        <f>ROUND(I118*H118,2)</f>
        <v>0</v>
      </c>
      <c r="BL118" s="25" t="s">
        <v>321</v>
      </c>
      <c r="BM118" s="25" t="s">
        <v>3582</v>
      </c>
    </row>
    <row r="119" spans="2:63" s="11" customFormat="1" ht="29.85" customHeight="1">
      <c r="B119" s="190"/>
      <c r="C119" s="191"/>
      <c r="D119" s="192" t="s">
        <v>69</v>
      </c>
      <c r="E119" s="204" t="s">
        <v>863</v>
      </c>
      <c r="F119" s="204" t="s">
        <v>864</v>
      </c>
      <c r="G119" s="191"/>
      <c r="H119" s="191"/>
      <c r="I119" s="194"/>
      <c r="J119" s="205">
        <f>BK119</f>
        <v>0</v>
      </c>
      <c r="K119" s="191"/>
      <c r="L119" s="196"/>
      <c r="M119" s="197"/>
      <c r="N119" s="198"/>
      <c r="O119" s="198"/>
      <c r="P119" s="199">
        <f>SUM(P120:P121)</f>
        <v>0</v>
      </c>
      <c r="Q119" s="198"/>
      <c r="R119" s="199">
        <f>SUM(R120:R121)</f>
        <v>0</v>
      </c>
      <c r="S119" s="198"/>
      <c r="T119" s="200">
        <f>SUM(T120:T121)</f>
        <v>0</v>
      </c>
      <c r="AR119" s="201" t="s">
        <v>77</v>
      </c>
      <c r="AT119" s="202" t="s">
        <v>69</v>
      </c>
      <c r="AU119" s="202" t="s">
        <v>77</v>
      </c>
      <c r="AY119" s="201" t="s">
        <v>314</v>
      </c>
      <c r="BK119" s="203">
        <f>SUM(BK120:BK121)</f>
        <v>0</v>
      </c>
    </row>
    <row r="120" spans="2:65" s="1" customFormat="1" ht="14.45" customHeight="1">
      <c r="B120" s="42"/>
      <c r="C120" s="206" t="s">
        <v>426</v>
      </c>
      <c r="D120" s="206" t="s">
        <v>316</v>
      </c>
      <c r="E120" s="207" t="s">
        <v>3583</v>
      </c>
      <c r="F120" s="208" t="s">
        <v>3584</v>
      </c>
      <c r="G120" s="209" t="s">
        <v>394</v>
      </c>
      <c r="H120" s="210">
        <v>18.246</v>
      </c>
      <c r="I120" s="211"/>
      <c r="J120" s="212">
        <f>ROUND(I120*H120,2)</f>
        <v>0</v>
      </c>
      <c r="K120" s="208" t="s">
        <v>320</v>
      </c>
      <c r="L120" s="62"/>
      <c r="M120" s="213" t="s">
        <v>21</v>
      </c>
      <c r="N120" s="214" t="s">
        <v>41</v>
      </c>
      <c r="O120" s="43"/>
      <c r="P120" s="215">
        <f>O120*H120</f>
        <v>0</v>
      </c>
      <c r="Q120" s="215">
        <v>0</v>
      </c>
      <c r="R120" s="215">
        <f>Q120*H120</f>
        <v>0</v>
      </c>
      <c r="S120" s="215">
        <v>0</v>
      </c>
      <c r="T120" s="216">
        <f>S120*H120</f>
        <v>0</v>
      </c>
      <c r="AR120" s="25" t="s">
        <v>321</v>
      </c>
      <c r="AT120" s="25" t="s">
        <v>316</v>
      </c>
      <c r="AU120" s="25" t="s">
        <v>79</v>
      </c>
      <c r="AY120" s="25" t="s">
        <v>314</v>
      </c>
      <c r="BE120" s="217">
        <f>IF(N120="základní",J120,0)</f>
        <v>0</v>
      </c>
      <c r="BF120" s="217">
        <f>IF(N120="snížená",J120,0)</f>
        <v>0</v>
      </c>
      <c r="BG120" s="217">
        <f>IF(N120="zákl. přenesená",J120,0)</f>
        <v>0</v>
      </c>
      <c r="BH120" s="217">
        <f>IF(N120="sníž. přenesená",J120,0)</f>
        <v>0</v>
      </c>
      <c r="BI120" s="217">
        <f>IF(N120="nulová",J120,0)</f>
        <v>0</v>
      </c>
      <c r="BJ120" s="25" t="s">
        <v>77</v>
      </c>
      <c r="BK120" s="217">
        <f>ROUND(I120*H120,2)</f>
        <v>0</v>
      </c>
      <c r="BL120" s="25" t="s">
        <v>321</v>
      </c>
      <c r="BM120" s="25" t="s">
        <v>3585</v>
      </c>
    </row>
    <row r="121" spans="2:47" s="1" customFormat="1" ht="13.5">
      <c r="B121" s="42"/>
      <c r="C121" s="64"/>
      <c r="D121" s="218" t="s">
        <v>323</v>
      </c>
      <c r="E121" s="64"/>
      <c r="F121" s="219" t="s">
        <v>3584</v>
      </c>
      <c r="G121" s="64"/>
      <c r="H121" s="64"/>
      <c r="I121" s="175"/>
      <c r="J121" s="64"/>
      <c r="K121" s="64"/>
      <c r="L121" s="62"/>
      <c r="M121" s="275"/>
      <c r="N121" s="276"/>
      <c r="O121" s="276"/>
      <c r="P121" s="276"/>
      <c r="Q121" s="276"/>
      <c r="R121" s="276"/>
      <c r="S121" s="276"/>
      <c r="T121" s="277"/>
      <c r="AT121" s="25" t="s">
        <v>323</v>
      </c>
      <c r="AU121" s="25" t="s">
        <v>79</v>
      </c>
    </row>
    <row r="122" spans="2:12" s="1" customFormat="1" ht="6.95" customHeight="1">
      <c r="B122" s="57"/>
      <c r="C122" s="58"/>
      <c r="D122" s="58"/>
      <c r="E122" s="58"/>
      <c r="F122" s="58"/>
      <c r="G122" s="58"/>
      <c r="H122" s="58"/>
      <c r="I122" s="151"/>
      <c r="J122" s="58"/>
      <c r="K122" s="58"/>
      <c r="L122" s="62"/>
    </row>
  </sheetData>
  <sheetProtection algorithmName="SHA-512" hashValue="rXM67iu7un6jzXEomXl7v3OY/IdFD3caZ/TE+XSiFQ2t2Rkn9ouRCs+/t1TySo02I2cabANKXYsolhfUHO2ynQ==" saltValue="nZmgEJYWFahR/she3uZrYRlaGdtF0SrBv7gwsQQPs2ZuH8+fxPXjLFv1/aJn4Af/oNdAI8yTumYvEBwtkU9Hvg==" spinCount="100000" sheet="1" objects="1" scenarios="1" formatColumns="0" formatRows="0" autoFilter="0"/>
  <autoFilter ref="C87:K121"/>
  <mergeCells count="13">
    <mergeCell ref="E80:H80"/>
    <mergeCell ref="G1:H1"/>
    <mergeCell ref="L2:V2"/>
    <mergeCell ref="E49:H49"/>
    <mergeCell ref="E51:H51"/>
    <mergeCell ref="J55:J56"/>
    <mergeCell ref="E76:H76"/>
    <mergeCell ref="E78:H78"/>
    <mergeCell ref="E7:H7"/>
    <mergeCell ref="E9:H9"/>
    <mergeCell ref="E11:H11"/>
    <mergeCell ref="E26:H26"/>
    <mergeCell ref="E47:H47"/>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4"/>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2.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148</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3518</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3586</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29</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ROUND(J89,2)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ROUND(SUM(BE89:BE203),2)</f>
        <v>0</v>
      </c>
      <c r="G32" s="43"/>
      <c r="H32" s="43"/>
      <c r="I32" s="143">
        <v>0.21</v>
      </c>
      <c r="J32" s="142">
        <f>ROUND(ROUND((SUM(BE89:BE203)),2)*I32,2)</f>
        <v>0</v>
      </c>
      <c r="K32" s="46"/>
    </row>
    <row r="33" spans="2:11" s="1" customFormat="1" ht="14.45" customHeight="1">
      <c r="B33" s="42"/>
      <c r="C33" s="43"/>
      <c r="D33" s="43"/>
      <c r="E33" s="50" t="s">
        <v>42</v>
      </c>
      <c r="F33" s="142">
        <f>ROUND(SUM(BF89:BF203),2)</f>
        <v>0</v>
      </c>
      <c r="G33" s="43"/>
      <c r="H33" s="43"/>
      <c r="I33" s="143">
        <v>0.15</v>
      </c>
      <c r="J33" s="142">
        <f>ROUND(ROUND((SUM(BF89:BF203)),2)*I33,2)</f>
        <v>0</v>
      </c>
      <c r="K33" s="46"/>
    </row>
    <row r="34" spans="2:11" s="1" customFormat="1" ht="14.45" customHeight="1" hidden="1">
      <c r="B34" s="42"/>
      <c r="C34" s="43"/>
      <c r="D34" s="43"/>
      <c r="E34" s="50" t="s">
        <v>43</v>
      </c>
      <c r="F34" s="142">
        <f>ROUND(SUM(BG89:BG203),2)</f>
        <v>0</v>
      </c>
      <c r="G34" s="43"/>
      <c r="H34" s="43"/>
      <c r="I34" s="143">
        <v>0.21</v>
      </c>
      <c r="J34" s="142">
        <v>0</v>
      </c>
      <c r="K34" s="46"/>
    </row>
    <row r="35" spans="2:11" s="1" customFormat="1" ht="14.45" customHeight="1" hidden="1">
      <c r="B35" s="42"/>
      <c r="C35" s="43"/>
      <c r="D35" s="43"/>
      <c r="E35" s="50" t="s">
        <v>44</v>
      </c>
      <c r="F35" s="142">
        <f>ROUND(SUM(BH89:BH203),2)</f>
        <v>0</v>
      </c>
      <c r="G35" s="43"/>
      <c r="H35" s="43"/>
      <c r="I35" s="143">
        <v>0.15</v>
      </c>
      <c r="J35" s="142">
        <v>0</v>
      </c>
      <c r="K35" s="46"/>
    </row>
    <row r="36" spans="2:11" s="1" customFormat="1" ht="14.45" customHeight="1" hidden="1">
      <c r="B36" s="42"/>
      <c r="C36" s="43"/>
      <c r="D36" s="43"/>
      <c r="E36" s="50" t="s">
        <v>45</v>
      </c>
      <c r="F36" s="142">
        <f>ROUND(SUM(BI89:BI203),2)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3518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su - Sadové úpravy</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 xml:space="preserve"> </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J89</f>
        <v>0</v>
      </c>
      <c r="K60" s="46"/>
      <c r="AU60" s="25" t="s">
        <v>273</v>
      </c>
    </row>
    <row r="61" spans="2:11" s="8" customFormat="1" ht="24.95" customHeight="1">
      <c r="B61" s="161"/>
      <c r="C61" s="162"/>
      <c r="D61" s="163" t="s">
        <v>3587</v>
      </c>
      <c r="E61" s="164"/>
      <c r="F61" s="164"/>
      <c r="G61" s="164"/>
      <c r="H61" s="164"/>
      <c r="I61" s="165"/>
      <c r="J61" s="166">
        <f>J90</f>
        <v>0</v>
      </c>
      <c r="K61" s="167"/>
    </row>
    <row r="62" spans="2:11" s="8" customFormat="1" ht="24.95" customHeight="1">
      <c r="B62" s="161"/>
      <c r="C62" s="162"/>
      <c r="D62" s="163" t="s">
        <v>3588</v>
      </c>
      <c r="E62" s="164"/>
      <c r="F62" s="164"/>
      <c r="G62" s="164"/>
      <c r="H62" s="164"/>
      <c r="I62" s="165"/>
      <c r="J62" s="166">
        <f>J106</f>
        <v>0</v>
      </c>
      <c r="K62" s="167"/>
    </row>
    <row r="63" spans="2:11" s="8" customFormat="1" ht="24.95" customHeight="1">
      <c r="B63" s="161"/>
      <c r="C63" s="162"/>
      <c r="D63" s="163" t="s">
        <v>3589</v>
      </c>
      <c r="E63" s="164"/>
      <c r="F63" s="164"/>
      <c r="G63" s="164"/>
      <c r="H63" s="164"/>
      <c r="I63" s="165"/>
      <c r="J63" s="166">
        <f>J116</f>
        <v>0</v>
      </c>
      <c r="K63" s="167"/>
    </row>
    <row r="64" spans="2:11" s="8" customFormat="1" ht="24.95" customHeight="1">
      <c r="B64" s="161"/>
      <c r="C64" s="162"/>
      <c r="D64" s="163" t="s">
        <v>274</v>
      </c>
      <c r="E64" s="164"/>
      <c r="F64" s="164"/>
      <c r="G64" s="164"/>
      <c r="H64" s="164"/>
      <c r="I64" s="165"/>
      <c r="J64" s="166">
        <f>J147</f>
        <v>0</v>
      </c>
      <c r="K64" s="167"/>
    </row>
    <row r="65" spans="2:11" s="9" customFormat="1" ht="19.9" customHeight="1">
      <c r="B65" s="168"/>
      <c r="C65" s="169"/>
      <c r="D65" s="170" t="s">
        <v>275</v>
      </c>
      <c r="E65" s="171"/>
      <c r="F65" s="171"/>
      <c r="G65" s="171"/>
      <c r="H65" s="171"/>
      <c r="I65" s="172"/>
      <c r="J65" s="173">
        <f>J148</f>
        <v>0</v>
      </c>
      <c r="K65" s="174"/>
    </row>
    <row r="66" spans="2:11" s="9" customFormat="1" ht="19.9" customHeight="1">
      <c r="B66" s="168"/>
      <c r="C66" s="169"/>
      <c r="D66" s="170" t="s">
        <v>2043</v>
      </c>
      <c r="E66" s="171"/>
      <c r="F66" s="171"/>
      <c r="G66" s="171"/>
      <c r="H66" s="171"/>
      <c r="I66" s="172"/>
      <c r="J66" s="173">
        <f>J198</f>
        <v>0</v>
      </c>
      <c r="K66" s="174"/>
    </row>
    <row r="67" spans="2:11" s="9" customFormat="1" ht="19.9" customHeight="1">
      <c r="B67" s="168"/>
      <c r="C67" s="169"/>
      <c r="D67" s="170" t="s">
        <v>282</v>
      </c>
      <c r="E67" s="171"/>
      <c r="F67" s="171"/>
      <c r="G67" s="171"/>
      <c r="H67" s="171"/>
      <c r="I67" s="172"/>
      <c r="J67" s="173">
        <f>J201</f>
        <v>0</v>
      </c>
      <c r="K67" s="174"/>
    </row>
    <row r="68" spans="2:11" s="1" customFormat="1" ht="21.75" customHeight="1">
      <c r="B68" s="42"/>
      <c r="C68" s="43"/>
      <c r="D68" s="43"/>
      <c r="E68" s="43"/>
      <c r="F68" s="43"/>
      <c r="G68" s="43"/>
      <c r="H68" s="43"/>
      <c r="I68" s="129"/>
      <c r="J68" s="43"/>
      <c r="K68" s="46"/>
    </row>
    <row r="69" spans="2:11" s="1" customFormat="1" ht="6.95" customHeight="1">
      <c r="B69" s="57"/>
      <c r="C69" s="58"/>
      <c r="D69" s="58"/>
      <c r="E69" s="58"/>
      <c r="F69" s="58"/>
      <c r="G69" s="58"/>
      <c r="H69" s="58"/>
      <c r="I69" s="151"/>
      <c r="J69" s="58"/>
      <c r="K69" s="59"/>
    </row>
    <row r="73" spans="2:12" s="1" customFormat="1" ht="6.95" customHeight="1">
      <c r="B73" s="60"/>
      <c r="C73" s="61"/>
      <c r="D73" s="61"/>
      <c r="E73" s="61"/>
      <c r="F73" s="61"/>
      <c r="G73" s="61"/>
      <c r="H73" s="61"/>
      <c r="I73" s="154"/>
      <c r="J73" s="61"/>
      <c r="K73" s="61"/>
      <c r="L73" s="62"/>
    </row>
    <row r="74" spans="2:12" s="1" customFormat="1" ht="36.95" customHeight="1">
      <c r="B74" s="42"/>
      <c r="C74" s="63" t="s">
        <v>298</v>
      </c>
      <c r="D74" s="64"/>
      <c r="E74" s="64"/>
      <c r="F74" s="64"/>
      <c r="G74" s="64"/>
      <c r="H74" s="64"/>
      <c r="I74" s="175"/>
      <c r="J74" s="64"/>
      <c r="K74" s="64"/>
      <c r="L74" s="62"/>
    </row>
    <row r="75" spans="2:12" s="1" customFormat="1" ht="6.95" customHeight="1">
      <c r="B75" s="42"/>
      <c r="C75" s="64"/>
      <c r="D75" s="64"/>
      <c r="E75" s="64"/>
      <c r="F75" s="64"/>
      <c r="G75" s="64"/>
      <c r="H75" s="64"/>
      <c r="I75" s="175"/>
      <c r="J75" s="64"/>
      <c r="K75" s="64"/>
      <c r="L75" s="62"/>
    </row>
    <row r="76" spans="2:12" s="1" customFormat="1" ht="14.45" customHeight="1">
      <c r="B76" s="42"/>
      <c r="C76" s="66" t="s">
        <v>18</v>
      </c>
      <c r="D76" s="64"/>
      <c r="E76" s="64"/>
      <c r="F76" s="64"/>
      <c r="G76" s="64"/>
      <c r="H76" s="64"/>
      <c r="I76" s="175"/>
      <c r="J76" s="64"/>
      <c r="K76" s="64"/>
      <c r="L76" s="62"/>
    </row>
    <row r="77" spans="2:12" s="1" customFormat="1" ht="14.45" customHeight="1">
      <c r="B77" s="42"/>
      <c r="C77" s="64"/>
      <c r="D77" s="64"/>
      <c r="E77" s="408" t="str">
        <f>E7</f>
        <v>Venkovní areál plavecké haly Klíše -Stavební úpravy</v>
      </c>
      <c r="F77" s="409"/>
      <c r="G77" s="409"/>
      <c r="H77" s="409"/>
      <c r="I77" s="175"/>
      <c r="J77" s="64"/>
      <c r="K77" s="64"/>
      <c r="L77" s="62"/>
    </row>
    <row r="78" spans="2:12" ht="15">
      <c r="B78" s="29"/>
      <c r="C78" s="66" t="s">
        <v>185</v>
      </c>
      <c r="D78" s="176"/>
      <c r="E78" s="176"/>
      <c r="F78" s="176"/>
      <c r="G78" s="176"/>
      <c r="H78" s="176"/>
      <c r="J78" s="176"/>
      <c r="K78" s="176"/>
      <c r="L78" s="177"/>
    </row>
    <row r="79" spans="2:12" s="1" customFormat="1" ht="14.45" customHeight="1">
      <c r="B79" s="42"/>
      <c r="C79" s="64"/>
      <c r="D79" s="64"/>
      <c r="E79" s="408" t="s">
        <v>3518</v>
      </c>
      <c r="F79" s="402"/>
      <c r="G79" s="402"/>
      <c r="H79" s="402"/>
      <c r="I79" s="175"/>
      <c r="J79" s="64"/>
      <c r="K79" s="64"/>
      <c r="L79" s="62"/>
    </row>
    <row r="80" spans="2:12" s="1" customFormat="1" ht="14.45" customHeight="1">
      <c r="B80" s="42"/>
      <c r="C80" s="66" t="s">
        <v>191</v>
      </c>
      <c r="D80" s="64"/>
      <c r="E80" s="64"/>
      <c r="F80" s="64"/>
      <c r="G80" s="64"/>
      <c r="H80" s="64"/>
      <c r="I80" s="175"/>
      <c r="J80" s="64"/>
      <c r="K80" s="64"/>
      <c r="L80" s="62"/>
    </row>
    <row r="81" spans="2:12" s="1" customFormat="1" ht="15" customHeight="1">
      <c r="B81" s="42"/>
      <c r="C81" s="64"/>
      <c r="D81" s="64"/>
      <c r="E81" s="374" t="str">
        <f>E11</f>
        <v>su - Sadové úpravy</v>
      </c>
      <c r="F81" s="402"/>
      <c r="G81" s="402"/>
      <c r="H81" s="402"/>
      <c r="I81" s="175"/>
      <c r="J81" s="64"/>
      <c r="K81" s="64"/>
      <c r="L81" s="62"/>
    </row>
    <row r="82" spans="2:12" s="1" customFormat="1" ht="6.95" customHeight="1">
      <c r="B82" s="42"/>
      <c r="C82" s="64"/>
      <c r="D82" s="64"/>
      <c r="E82" s="64"/>
      <c r="F82" s="64"/>
      <c r="G82" s="64"/>
      <c r="H82" s="64"/>
      <c r="I82" s="175"/>
      <c r="J82" s="64"/>
      <c r="K82" s="64"/>
      <c r="L82" s="62"/>
    </row>
    <row r="83" spans="2:12" s="1" customFormat="1" ht="18" customHeight="1">
      <c r="B83" s="42"/>
      <c r="C83" s="66" t="s">
        <v>23</v>
      </c>
      <c r="D83" s="64"/>
      <c r="E83" s="64"/>
      <c r="F83" s="178" t="str">
        <f>F14</f>
        <v xml:space="preserve"> </v>
      </c>
      <c r="G83" s="64"/>
      <c r="H83" s="64"/>
      <c r="I83" s="179" t="s">
        <v>25</v>
      </c>
      <c r="J83" s="74" t="str">
        <f>IF(J14="","",J14)</f>
        <v>24. 1. 2018</v>
      </c>
      <c r="K83" s="64"/>
      <c r="L83" s="62"/>
    </row>
    <row r="84" spans="2:12" s="1" customFormat="1" ht="6.95" customHeight="1">
      <c r="B84" s="42"/>
      <c r="C84" s="64"/>
      <c r="D84" s="64"/>
      <c r="E84" s="64"/>
      <c r="F84" s="64"/>
      <c r="G84" s="64"/>
      <c r="H84" s="64"/>
      <c r="I84" s="175"/>
      <c r="J84" s="64"/>
      <c r="K84" s="64"/>
      <c r="L84" s="62"/>
    </row>
    <row r="85" spans="2:12" s="1" customFormat="1" ht="15">
      <c r="B85" s="42"/>
      <c r="C85" s="66" t="s">
        <v>27</v>
      </c>
      <c r="D85" s="64"/>
      <c r="E85" s="64"/>
      <c r="F85" s="178" t="str">
        <f>E17</f>
        <v xml:space="preserve"> </v>
      </c>
      <c r="G85" s="64"/>
      <c r="H85" s="64"/>
      <c r="I85" s="179" t="s">
        <v>33</v>
      </c>
      <c r="J85" s="178" t="str">
        <f>E23</f>
        <v xml:space="preserve"> </v>
      </c>
      <c r="K85" s="64"/>
      <c r="L85" s="62"/>
    </row>
    <row r="86" spans="2:12" s="1" customFormat="1" ht="14.45" customHeight="1">
      <c r="B86" s="42"/>
      <c r="C86" s="66" t="s">
        <v>31</v>
      </c>
      <c r="D86" s="64"/>
      <c r="E86" s="64"/>
      <c r="F86" s="178" t="str">
        <f>IF(E20="","",E20)</f>
        <v/>
      </c>
      <c r="G86" s="64"/>
      <c r="H86" s="64"/>
      <c r="I86" s="175"/>
      <c r="J86" s="64"/>
      <c r="K86" s="64"/>
      <c r="L86" s="62"/>
    </row>
    <row r="87" spans="2:12" s="1" customFormat="1" ht="10.35" customHeight="1">
      <c r="B87" s="42"/>
      <c r="C87" s="64"/>
      <c r="D87" s="64"/>
      <c r="E87" s="64"/>
      <c r="F87" s="64"/>
      <c r="G87" s="64"/>
      <c r="H87" s="64"/>
      <c r="I87" s="175"/>
      <c r="J87" s="64"/>
      <c r="K87" s="64"/>
      <c r="L87" s="62"/>
    </row>
    <row r="88" spans="2:20" s="10" customFormat="1" ht="29.25" customHeight="1">
      <c r="B88" s="180"/>
      <c r="C88" s="181" t="s">
        <v>299</v>
      </c>
      <c r="D88" s="182" t="s">
        <v>55</v>
      </c>
      <c r="E88" s="182" t="s">
        <v>51</v>
      </c>
      <c r="F88" s="182" t="s">
        <v>300</v>
      </c>
      <c r="G88" s="182" t="s">
        <v>301</v>
      </c>
      <c r="H88" s="182" t="s">
        <v>302</v>
      </c>
      <c r="I88" s="183" t="s">
        <v>303</v>
      </c>
      <c r="J88" s="182" t="s">
        <v>271</v>
      </c>
      <c r="K88" s="184" t="s">
        <v>304</v>
      </c>
      <c r="L88" s="185"/>
      <c r="M88" s="82" t="s">
        <v>305</v>
      </c>
      <c r="N88" s="83" t="s">
        <v>40</v>
      </c>
      <c r="O88" s="83" t="s">
        <v>306</v>
      </c>
      <c r="P88" s="83" t="s">
        <v>307</v>
      </c>
      <c r="Q88" s="83" t="s">
        <v>308</v>
      </c>
      <c r="R88" s="83" t="s">
        <v>309</v>
      </c>
      <c r="S88" s="83" t="s">
        <v>310</v>
      </c>
      <c r="T88" s="84" t="s">
        <v>311</v>
      </c>
    </row>
    <row r="89" spans="2:63" s="1" customFormat="1" ht="29.25" customHeight="1">
      <c r="B89" s="42"/>
      <c r="C89" s="88" t="s">
        <v>272</v>
      </c>
      <c r="D89" s="64"/>
      <c r="E89" s="64"/>
      <c r="F89" s="64"/>
      <c r="G89" s="64"/>
      <c r="H89" s="64"/>
      <c r="I89" s="175"/>
      <c r="J89" s="186">
        <f>BK89</f>
        <v>0</v>
      </c>
      <c r="K89" s="64"/>
      <c r="L89" s="62"/>
      <c r="M89" s="85"/>
      <c r="N89" s="86"/>
      <c r="O89" s="86"/>
      <c r="P89" s="187">
        <f>P90+P106+P116+P147</f>
        <v>0</v>
      </c>
      <c r="Q89" s="86"/>
      <c r="R89" s="187">
        <f>R90+R106+R116+R147</f>
        <v>0.01405</v>
      </c>
      <c r="S89" s="86"/>
      <c r="T89" s="188">
        <f>T90+T106+T116+T147</f>
        <v>0</v>
      </c>
      <c r="AT89" s="25" t="s">
        <v>69</v>
      </c>
      <c r="AU89" s="25" t="s">
        <v>273</v>
      </c>
      <c r="BK89" s="189">
        <f>BK90+BK106+BK116+BK147</f>
        <v>0</v>
      </c>
    </row>
    <row r="90" spans="2:63" s="11" customFormat="1" ht="37.35" customHeight="1">
      <c r="B90" s="190"/>
      <c r="C90" s="191"/>
      <c r="D90" s="192" t="s">
        <v>69</v>
      </c>
      <c r="E90" s="193" t="s">
        <v>3590</v>
      </c>
      <c r="F90" s="193" t="s">
        <v>3591</v>
      </c>
      <c r="G90" s="191"/>
      <c r="H90" s="191"/>
      <c r="I90" s="194"/>
      <c r="J90" s="195">
        <f>BK90</f>
        <v>0</v>
      </c>
      <c r="K90" s="191"/>
      <c r="L90" s="196"/>
      <c r="M90" s="197"/>
      <c r="N90" s="198"/>
      <c r="O90" s="198"/>
      <c r="P90" s="199">
        <f>SUM(P91:P105)</f>
        <v>0</v>
      </c>
      <c r="Q90" s="198"/>
      <c r="R90" s="199">
        <f>SUM(R91:R105)</f>
        <v>0</v>
      </c>
      <c r="S90" s="198"/>
      <c r="T90" s="200">
        <f>SUM(T91:T105)</f>
        <v>0</v>
      </c>
      <c r="AR90" s="201" t="s">
        <v>77</v>
      </c>
      <c r="AT90" s="202" t="s">
        <v>69</v>
      </c>
      <c r="AU90" s="202" t="s">
        <v>70</v>
      </c>
      <c r="AY90" s="201" t="s">
        <v>314</v>
      </c>
      <c r="BK90" s="203">
        <f>SUM(BK91:BK105)</f>
        <v>0</v>
      </c>
    </row>
    <row r="91" spans="2:65" s="1" customFormat="1" ht="14.45" customHeight="1">
      <c r="B91" s="42"/>
      <c r="C91" s="206" t="s">
        <v>77</v>
      </c>
      <c r="D91" s="206" t="s">
        <v>316</v>
      </c>
      <c r="E91" s="207" t="s">
        <v>77</v>
      </c>
      <c r="F91" s="208" t="s">
        <v>3592</v>
      </c>
      <c r="G91" s="209" t="s">
        <v>3593</v>
      </c>
      <c r="H91" s="210">
        <v>4</v>
      </c>
      <c r="I91" s="211"/>
      <c r="J91" s="212">
        <f>ROUND(I91*H91,2)</f>
        <v>0</v>
      </c>
      <c r="K91" s="208" t="s">
        <v>21</v>
      </c>
      <c r="L91" s="62"/>
      <c r="M91" s="213" t="s">
        <v>21</v>
      </c>
      <c r="N91" s="214" t="s">
        <v>41</v>
      </c>
      <c r="O91" s="43"/>
      <c r="P91" s="215">
        <f>O91*H91</f>
        <v>0</v>
      </c>
      <c r="Q91" s="215">
        <v>0</v>
      </c>
      <c r="R91" s="215">
        <f>Q91*H91</f>
        <v>0</v>
      </c>
      <c r="S91" s="215">
        <v>0</v>
      </c>
      <c r="T91" s="216">
        <f>S91*H91</f>
        <v>0</v>
      </c>
      <c r="AR91" s="25" t="s">
        <v>321</v>
      </c>
      <c r="AT91" s="25" t="s">
        <v>316</v>
      </c>
      <c r="AU91" s="25" t="s">
        <v>77</v>
      </c>
      <c r="AY91" s="25" t="s">
        <v>314</v>
      </c>
      <c r="BE91" s="217">
        <f>IF(N91="základní",J91,0)</f>
        <v>0</v>
      </c>
      <c r="BF91" s="217">
        <f>IF(N91="snížená",J91,0)</f>
        <v>0</v>
      </c>
      <c r="BG91" s="217">
        <f>IF(N91="zákl. přenesená",J91,0)</f>
        <v>0</v>
      </c>
      <c r="BH91" s="217">
        <f>IF(N91="sníž. přenesená",J91,0)</f>
        <v>0</v>
      </c>
      <c r="BI91" s="217">
        <f>IF(N91="nulová",J91,0)</f>
        <v>0</v>
      </c>
      <c r="BJ91" s="25" t="s">
        <v>77</v>
      </c>
      <c r="BK91" s="217">
        <f>ROUND(I91*H91,2)</f>
        <v>0</v>
      </c>
      <c r="BL91" s="25" t="s">
        <v>321</v>
      </c>
      <c r="BM91" s="25" t="s">
        <v>79</v>
      </c>
    </row>
    <row r="92" spans="2:47" s="1" customFormat="1" ht="13.5">
      <c r="B92" s="42"/>
      <c r="C92" s="64"/>
      <c r="D92" s="218" t="s">
        <v>323</v>
      </c>
      <c r="E92" s="64"/>
      <c r="F92" s="219" t="s">
        <v>3592</v>
      </c>
      <c r="G92" s="64"/>
      <c r="H92" s="64"/>
      <c r="I92" s="175"/>
      <c r="J92" s="64"/>
      <c r="K92" s="64"/>
      <c r="L92" s="62"/>
      <c r="M92" s="220"/>
      <c r="N92" s="43"/>
      <c r="O92" s="43"/>
      <c r="P92" s="43"/>
      <c r="Q92" s="43"/>
      <c r="R92" s="43"/>
      <c r="S92" s="43"/>
      <c r="T92" s="79"/>
      <c r="AT92" s="25" t="s">
        <v>323</v>
      </c>
      <c r="AU92" s="25" t="s">
        <v>77</v>
      </c>
    </row>
    <row r="93" spans="2:65" s="1" customFormat="1" ht="14.45" customHeight="1">
      <c r="B93" s="42"/>
      <c r="C93" s="206" t="s">
        <v>79</v>
      </c>
      <c r="D93" s="206" t="s">
        <v>316</v>
      </c>
      <c r="E93" s="207" t="s">
        <v>79</v>
      </c>
      <c r="F93" s="208" t="s">
        <v>3594</v>
      </c>
      <c r="G93" s="209" t="s">
        <v>3593</v>
      </c>
      <c r="H93" s="210">
        <v>7</v>
      </c>
      <c r="I93" s="211"/>
      <c r="J93" s="212">
        <f>ROUND(I93*H93,2)</f>
        <v>0</v>
      </c>
      <c r="K93" s="208" t="s">
        <v>21</v>
      </c>
      <c r="L93" s="62"/>
      <c r="M93" s="213" t="s">
        <v>21</v>
      </c>
      <c r="N93" s="214" t="s">
        <v>41</v>
      </c>
      <c r="O93" s="43"/>
      <c r="P93" s="215">
        <f>O93*H93</f>
        <v>0</v>
      </c>
      <c r="Q93" s="215">
        <v>0</v>
      </c>
      <c r="R93" s="215">
        <f>Q93*H93</f>
        <v>0</v>
      </c>
      <c r="S93" s="215">
        <v>0</v>
      </c>
      <c r="T93" s="216">
        <f>S93*H93</f>
        <v>0</v>
      </c>
      <c r="AR93" s="25" t="s">
        <v>321</v>
      </c>
      <c r="AT93" s="25" t="s">
        <v>316</v>
      </c>
      <c r="AU93" s="25" t="s">
        <v>77</v>
      </c>
      <c r="AY93" s="25" t="s">
        <v>314</v>
      </c>
      <c r="BE93" s="217">
        <f>IF(N93="základní",J93,0)</f>
        <v>0</v>
      </c>
      <c r="BF93" s="217">
        <f>IF(N93="snížená",J93,0)</f>
        <v>0</v>
      </c>
      <c r="BG93" s="217">
        <f>IF(N93="zákl. přenesená",J93,0)</f>
        <v>0</v>
      </c>
      <c r="BH93" s="217">
        <f>IF(N93="sníž. přenesená",J93,0)</f>
        <v>0</v>
      </c>
      <c r="BI93" s="217">
        <f>IF(N93="nulová",J93,0)</f>
        <v>0</v>
      </c>
      <c r="BJ93" s="25" t="s">
        <v>77</v>
      </c>
      <c r="BK93" s="217">
        <f>ROUND(I93*H93,2)</f>
        <v>0</v>
      </c>
      <c r="BL93" s="25" t="s">
        <v>321</v>
      </c>
      <c r="BM93" s="25" t="s">
        <v>321</v>
      </c>
    </row>
    <row r="94" spans="2:47" s="1" customFormat="1" ht="13.5">
      <c r="B94" s="42"/>
      <c r="C94" s="64"/>
      <c r="D94" s="218" t="s">
        <v>323</v>
      </c>
      <c r="E94" s="64"/>
      <c r="F94" s="219" t="s">
        <v>3594</v>
      </c>
      <c r="G94" s="64"/>
      <c r="H94" s="64"/>
      <c r="I94" s="175"/>
      <c r="J94" s="64"/>
      <c r="K94" s="64"/>
      <c r="L94" s="62"/>
      <c r="M94" s="220"/>
      <c r="N94" s="43"/>
      <c r="O94" s="43"/>
      <c r="P94" s="43"/>
      <c r="Q94" s="43"/>
      <c r="R94" s="43"/>
      <c r="S94" s="43"/>
      <c r="T94" s="79"/>
      <c r="AT94" s="25" t="s">
        <v>323</v>
      </c>
      <c r="AU94" s="25" t="s">
        <v>77</v>
      </c>
    </row>
    <row r="95" spans="2:65" s="1" customFormat="1" ht="14.45" customHeight="1">
      <c r="B95" s="42"/>
      <c r="C95" s="206" t="s">
        <v>332</v>
      </c>
      <c r="D95" s="206" t="s">
        <v>316</v>
      </c>
      <c r="E95" s="207" t="s">
        <v>332</v>
      </c>
      <c r="F95" s="208" t="s">
        <v>3595</v>
      </c>
      <c r="G95" s="209" t="s">
        <v>3593</v>
      </c>
      <c r="H95" s="210">
        <v>3</v>
      </c>
      <c r="I95" s="211"/>
      <c r="J95" s="212">
        <f>ROUND(I95*H95,2)</f>
        <v>0</v>
      </c>
      <c r="K95" s="208" t="s">
        <v>21</v>
      </c>
      <c r="L95" s="62"/>
      <c r="M95" s="213" t="s">
        <v>21</v>
      </c>
      <c r="N95" s="214" t="s">
        <v>41</v>
      </c>
      <c r="O95" s="43"/>
      <c r="P95" s="215">
        <f>O95*H95</f>
        <v>0</v>
      </c>
      <c r="Q95" s="215">
        <v>0</v>
      </c>
      <c r="R95" s="215">
        <f>Q95*H95</f>
        <v>0</v>
      </c>
      <c r="S95" s="215">
        <v>0</v>
      </c>
      <c r="T95" s="216">
        <f>S95*H95</f>
        <v>0</v>
      </c>
      <c r="AR95" s="25" t="s">
        <v>321</v>
      </c>
      <c r="AT95" s="25" t="s">
        <v>316</v>
      </c>
      <c r="AU95" s="25" t="s">
        <v>77</v>
      </c>
      <c r="AY95" s="25" t="s">
        <v>314</v>
      </c>
      <c r="BE95" s="217">
        <f>IF(N95="základní",J95,0)</f>
        <v>0</v>
      </c>
      <c r="BF95" s="217">
        <f>IF(N95="snížená",J95,0)</f>
        <v>0</v>
      </c>
      <c r="BG95" s="217">
        <f>IF(N95="zákl. přenesená",J95,0)</f>
        <v>0</v>
      </c>
      <c r="BH95" s="217">
        <f>IF(N95="sníž. přenesená",J95,0)</f>
        <v>0</v>
      </c>
      <c r="BI95" s="217">
        <f>IF(N95="nulová",J95,0)</f>
        <v>0</v>
      </c>
      <c r="BJ95" s="25" t="s">
        <v>77</v>
      </c>
      <c r="BK95" s="217">
        <f>ROUND(I95*H95,2)</f>
        <v>0</v>
      </c>
      <c r="BL95" s="25" t="s">
        <v>321</v>
      </c>
      <c r="BM95" s="25" t="s">
        <v>355</v>
      </c>
    </row>
    <row r="96" spans="2:47" s="1" customFormat="1" ht="13.5">
      <c r="B96" s="42"/>
      <c r="C96" s="64"/>
      <c r="D96" s="218" t="s">
        <v>323</v>
      </c>
      <c r="E96" s="64"/>
      <c r="F96" s="219" t="s">
        <v>3595</v>
      </c>
      <c r="G96" s="64"/>
      <c r="H96" s="64"/>
      <c r="I96" s="175"/>
      <c r="J96" s="64"/>
      <c r="K96" s="64"/>
      <c r="L96" s="62"/>
      <c r="M96" s="220"/>
      <c r="N96" s="43"/>
      <c r="O96" s="43"/>
      <c r="P96" s="43"/>
      <c r="Q96" s="43"/>
      <c r="R96" s="43"/>
      <c r="S96" s="43"/>
      <c r="T96" s="79"/>
      <c r="AT96" s="25" t="s">
        <v>323</v>
      </c>
      <c r="AU96" s="25" t="s">
        <v>77</v>
      </c>
    </row>
    <row r="97" spans="2:65" s="1" customFormat="1" ht="14.45" customHeight="1">
      <c r="B97" s="42"/>
      <c r="C97" s="206" t="s">
        <v>321</v>
      </c>
      <c r="D97" s="206" t="s">
        <v>316</v>
      </c>
      <c r="E97" s="207" t="s">
        <v>321</v>
      </c>
      <c r="F97" s="208" t="s">
        <v>3596</v>
      </c>
      <c r="G97" s="209" t="s">
        <v>3593</v>
      </c>
      <c r="H97" s="210">
        <v>3</v>
      </c>
      <c r="I97" s="211"/>
      <c r="J97" s="212">
        <f>ROUND(I97*H97,2)</f>
        <v>0</v>
      </c>
      <c r="K97" s="208" t="s">
        <v>21</v>
      </c>
      <c r="L97" s="62"/>
      <c r="M97" s="213" t="s">
        <v>21</v>
      </c>
      <c r="N97" s="214" t="s">
        <v>41</v>
      </c>
      <c r="O97" s="43"/>
      <c r="P97" s="215">
        <f>O97*H97</f>
        <v>0</v>
      </c>
      <c r="Q97" s="215">
        <v>0</v>
      </c>
      <c r="R97" s="215">
        <f>Q97*H97</f>
        <v>0</v>
      </c>
      <c r="S97" s="215">
        <v>0</v>
      </c>
      <c r="T97" s="216">
        <f>S97*H97</f>
        <v>0</v>
      </c>
      <c r="AR97" s="25" t="s">
        <v>321</v>
      </c>
      <c r="AT97" s="25" t="s">
        <v>316</v>
      </c>
      <c r="AU97" s="25" t="s">
        <v>77</v>
      </c>
      <c r="AY97" s="25" t="s">
        <v>314</v>
      </c>
      <c r="BE97" s="217">
        <f>IF(N97="základní",J97,0)</f>
        <v>0</v>
      </c>
      <c r="BF97" s="217">
        <f>IF(N97="snížená",J97,0)</f>
        <v>0</v>
      </c>
      <c r="BG97" s="217">
        <f>IF(N97="zákl. přenesená",J97,0)</f>
        <v>0</v>
      </c>
      <c r="BH97" s="217">
        <f>IF(N97="sníž. přenesená",J97,0)</f>
        <v>0</v>
      </c>
      <c r="BI97" s="217">
        <f>IF(N97="nulová",J97,0)</f>
        <v>0</v>
      </c>
      <c r="BJ97" s="25" t="s">
        <v>77</v>
      </c>
      <c r="BK97" s="217">
        <f>ROUND(I97*H97,2)</f>
        <v>0</v>
      </c>
      <c r="BL97" s="25" t="s">
        <v>321</v>
      </c>
      <c r="BM97" s="25" t="s">
        <v>365</v>
      </c>
    </row>
    <row r="98" spans="2:47" s="1" customFormat="1" ht="13.5">
      <c r="B98" s="42"/>
      <c r="C98" s="64"/>
      <c r="D98" s="218" t="s">
        <v>323</v>
      </c>
      <c r="E98" s="64"/>
      <c r="F98" s="219" t="s">
        <v>3596</v>
      </c>
      <c r="G98" s="64"/>
      <c r="H98" s="64"/>
      <c r="I98" s="175"/>
      <c r="J98" s="64"/>
      <c r="K98" s="64"/>
      <c r="L98" s="62"/>
      <c r="M98" s="220"/>
      <c r="N98" s="43"/>
      <c r="O98" s="43"/>
      <c r="P98" s="43"/>
      <c r="Q98" s="43"/>
      <c r="R98" s="43"/>
      <c r="S98" s="43"/>
      <c r="T98" s="79"/>
      <c r="AT98" s="25" t="s">
        <v>323</v>
      </c>
      <c r="AU98" s="25" t="s">
        <v>77</v>
      </c>
    </row>
    <row r="99" spans="2:65" s="1" customFormat="1" ht="14.45" customHeight="1">
      <c r="B99" s="42"/>
      <c r="C99" s="206" t="s">
        <v>346</v>
      </c>
      <c r="D99" s="206" t="s">
        <v>316</v>
      </c>
      <c r="E99" s="207" t="s">
        <v>346</v>
      </c>
      <c r="F99" s="208" t="s">
        <v>3597</v>
      </c>
      <c r="G99" s="209" t="s">
        <v>3593</v>
      </c>
      <c r="H99" s="210">
        <v>3</v>
      </c>
      <c r="I99" s="211"/>
      <c r="J99" s="212">
        <f>ROUND(I99*H99,2)</f>
        <v>0</v>
      </c>
      <c r="K99" s="208" t="s">
        <v>21</v>
      </c>
      <c r="L99" s="62"/>
      <c r="M99" s="213" t="s">
        <v>21</v>
      </c>
      <c r="N99" s="214" t="s">
        <v>41</v>
      </c>
      <c r="O99" s="43"/>
      <c r="P99" s="215">
        <f>O99*H99</f>
        <v>0</v>
      </c>
      <c r="Q99" s="215">
        <v>0</v>
      </c>
      <c r="R99" s="215">
        <f>Q99*H99</f>
        <v>0</v>
      </c>
      <c r="S99" s="215">
        <v>0</v>
      </c>
      <c r="T99" s="216">
        <f>S99*H99</f>
        <v>0</v>
      </c>
      <c r="AR99" s="25" t="s">
        <v>321</v>
      </c>
      <c r="AT99" s="25" t="s">
        <v>316</v>
      </c>
      <c r="AU99" s="25" t="s">
        <v>77</v>
      </c>
      <c r="AY99" s="25" t="s">
        <v>314</v>
      </c>
      <c r="BE99" s="217">
        <f>IF(N99="základní",J99,0)</f>
        <v>0</v>
      </c>
      <c r="BF99" s="217">
        <f>IF(N99="snížená",J99,0)</f>
        <v>0</v>
      </c>
      <c r="BG99" s="217">
        <f>IF(N99="zákl. přenesená",J99,0)</f>
        <v>0</v>
      </c>
      <c r="BH99" s="217">
        <f>IF(N99="sníž. přenesená",J99,0)</f>
        <v>0</v>
      </c>
      <c r="BI99" s="217">
        <f>IF(N99="nulová",J99,0)</f>
        <v>0</v>
      </c>
      <c r="BJ99" s="25" t="s">
        <v>77</v>
      </c>
      <c r="BK99" s="217">
        <f>ROUND(I99*H99,2)</f>
        <v>0</v>
      </c>
      <c r="BL99" s="25" t="s">
        <v>321</v>
      </c>
      <c r="BM99" s="25" t="s">
        <v>376</v>
      </c>
    </row>
    <row r="100" spans="2:47" s="1" customFormat="1" ht="13.5">
      <c r="B100" s="42"/>
      <c r="C100" s="64"/>
      <c r="D100" s="218" t="s">
        <v>323</v>
      </c>
      <c r="E100" s="64"/>
      <c r="F100" s="219" t="s">
        <v>3597</v>
      </c>
      <c r="G100" s="64"/>
      <c r="H100" s="64"/>
      <c r="I100" s="175"/>
      <c r="J100" s="64"/>
      <c r="K100" s="64"/>
      <c r="L100" s="62"/>
      <c r="M100" s="220"/>
      <c r="N100" s="43"/>
      <c r="O100" s="43"/>
      <c r="P100" s="43"/>
      <c r="Q100" s="43"/>
      <c r="R100" s="43"/>
      <c r="S100" s="43"/>
      <c r="T100" s="79"/>
      <c r="AT100" s="25" t="s">
        <v>323</v>
      </c>
      <c r="AU100" s="25" t="s">
        <v>77</v>
      </c>
    </row>
    <row r="101" spans="2:65" s="1" customFormat="1" ht="14.45" customHeight="1">
      <c r="B101" s="42"/>
      <c r="C101" s="206" t="s">
        <v>355</v>
      </c>
      <c r="D101" s="206" t="s">
        <v>316</v>
      </c>
      <c r="E101" s="207" t="s">
        <v>355</v>
      </c>
      <c r="F101" s="208" t="s">
        <v>3598</v>
      </c>
      <c r="G101" s="209" t="s">
        <v>3593</v>
      </c>
      <c r="H101" s="210">
        <v>8</v>
      </c>
      <c r="I101" s="211"/>
      <c r="J101" s="212">
        <f>ROUND(I101*H101,2)</f>
        <v>0</v>
      </c>
      <c r="K101" s="208" t="s">
        <v>21</v>
      </c>
      <c r="L101" s="62"/>
      <c r="M101" s="213" t="s">
        <v>21</v>
      </c>
      <c r="N101" s="214" t="s">
        <v>41</v>
      </c>
      <c r="O101" s="43"/>
      <c r="P101" s="215">
        <f>O101*H101</f>
        <v>0</v>
      </c>
      <c r="Q101" s="215">
        <v>0</v>
      </c>
      <c r="R101" s="215">
        <f>Q101*H101</f>
        <v>0</v>
      </c>
      <c r="S101" s="215">
        <v>0</v>
      </c>
      <c r="T101" s="216">
        <f>S101*H101</f>
        <v>0</v>
      </c>
      <c r="AR101" s="25" t="s">
        <v>321</v>
      </c>
      <c r="AT101" s="25" t="s">
        <v>316</v>
      </c>
      <c r="AU101" s="25" t="s">
        <v>77</v>
      </c>
      <c r="AY101" s="25" t="s">
        <v>314</v>
      </c>
      <c r="BE101" s="217">
        <f>IF(N101="základní",J101,0)</f>
        <v>0</v>
      </c>
      <c r="BF101" s="217">
        <f>IF(N101="snížená",J101,0)</f>
        <v>0</v>
      </c>
      <c r="BG101" s="217">
        <f>IF(N101="zákl. přenesená",J101,0)</f>
        <v>0</v>
      </c>
      <c r="BH101" s="217">
        <f>IF(N101="sníž. přenesená",J101,0)</f>
        <v>0</v>
      </c>
      <c r="BI101" s="217">
        <f>IF(N101="nulová",J101,0)</f>
        <v>0</v>
      </c>
      <c r="BJ101" s="25" t="s">
        <v>77</v>
      </c>
      <c r="BK101" s="217">
        <f>ROUND(I101*H101,2)</f>
        <v>0</v>
      </c>
      <c r="BL101" s="25" t="s">
        <v>321</v>
      </c>
      <c r="BM101" s="25" t="s">
        <v>387</v>
      </c>
    </row>
    <row r="102" spans="2:47" s="1" customFormat="1" ht="13.5">
      <c r="B102" s="42"/>
      <c r="C102" s="64"/>
      <c r="D102" s="218" t="s">
        <v>323</v>
      </c>
      <c r="E102" s="64"/>
      <c r="F102" s="219" t="s">
        <v>3598</v>
      </c>
      <c r="G102" s="64"/>
      <c r="H102" s="64"/>
      <c r="I102" s="175"/>
      <c r="J102" s="64"/>
      <c r="K102" s="64"/>
      <c r="L102" s="62"/>
      <c r="M102" s="220"/>
      <c r="N102" s="43"/>
      <c r="O102" s="43"/>
      <c r="P102" s="43"/>
      <c r="Q102" s="43"/>
      <c r="R102" s="43"/>
      <c r="S102" s="43"/>
      <c r="T102" s="79"/>
      <c r="AT102" s="25" t="s">
        <v>323</v>
      </c>
      <c r="AU102" s="25" t="s">
        <v>77</v>
      </c>
    </row>
    <row r="103" spans="2:65" s="1" customFormat="1" ht="14.45" customHeight="1">
      <c r="B103" s="42"/>
      <c r="C103" s="206" t="s">
        <v>360</v>
      </c>
      <c r="D103" s="206" t="s">
        <v>316</v>
      </c>
      <c r="E103" s="207" t="s">
        <v>3599</v>
      </c>
      <c r="F103" s="208" t="s">
        <v>3600</v>
      </c>
      <c r="G103" s="209" t="s">
        <v>1223</v>
      </c>
      <c r="H103" s="210">
        <v>297.6</v>
      </c>
      <c r="I103" s="211"/>
      <c r="J103" s="212">
        <f>ROUND(I103*H103,2)</f>
        <v>0</v>
      </c>
      <c r="K103" s="208" t="s">
        <v>21</v>
      </c>
      <c r="L103" s="62"/>
      <c r="M103" s="213" t="s">
        <v>21</v>
      </c>
      <c r="N103" s="214" t="s">
        <v>41</v>
      </c>
      <c r="O103" s="43"/>
      <c r="P103" s="215">
        <f>O103*H103</f>
        <v>0</v>
      </c>
      <c r="Q103" s="215">
        <v>0</v>
      </c>
      <c r="R103" s="215">
        <f>Q103*H103</f>
        <v>0</v>
      </c>
      <c r="S103" s="215">
        <v>0</v>
      </c>
      <c r="T103" s="216">
        <f>S103*H103</f>
        <v>0</v>
      </c>
      <c r="AR103" s="25" t="s">
        <v>321</v>
      </c>
      <c r="AT103" s="25" t="s">
        <v>316</v>
      </c>
      <c r="AU103" s="25" t="s">
        <v>77</v>
      </c>
      <c r="AY103" s="25" t="s">
        <v>314</v>
      </c>
      <c r="BE103" s="217">
        <f>IF(N103="základní",J103,0)</f>
        <v>0</v>
      </c>
      <c r="BF103" s="217">
        <f>IF(N103="snížená",J103,0)</f>
        <v>0</v>
      </c>
      <c r="BG103" s="217">
        <f>IF(N103="zákl. přenesená",J103,0)</f>
        <v>0</v>
      </c>
      <c r="BH103" s="217">
        <f>IF(N103="sníž. přenesená",J103,0)</f>
        <v>0</v>
      </c>
      <c r="BI103" s="217">
        <f>IF(N103="nulová",J103,0)</f>
        <v>0</v>
      </c>
      <c r="BJ103" s="25" t="s">
        <v>77</v>
      </c>
      <c r="BK103" s="217">
        <f>ROUND(I103*H103,2)</f>
        <v>0</v>
      </c>
      <c r="BL103" s="25" t="s">
        <v>321</v>
      </c>
      <c r="BM103" s="25" t="s">
        <v>398</v>
      </c>
    </row>
    <row r="104" spans="2:47" s="1" customFormat="1" ht="13.5">
      <c r="B104" s="42"/>
      <c r="C104" s="64"/>
      <c r="D104" s="218" t="s">
        <v>323</v>
      </c>
      <c r="E104" s="64"/>
      <c r="F104" s="219" t="s">
        <v>3600</v>
      </c>
      <c r="G104" s="64"/>
      <c r="H104" s="64"/>
      <c r="I104" s="175"/>
      <c r="J104" s="64"/>
      <c r="K104" s="64"/>
      <c r="L104" s="62"/>
      <c r="M104" s="220"/>
      <c r="N104" s="43"/>
      <c r="O104" s="43"/>
      <c r="P104" s="43"/>
      <c r="Q104" s="43"/>
      <c r="R104" s="43"/>
      <c r="S104" s="43"/>
      <c r="T104" s="79"/>
      <c r="AT104" s="25" t="s">
        <v>323</v>
      </c>
      <c r="AU104" s="25" t="s">
        <v>77</v>
      </c>
    </row>
    <row r="105" spans="2:51" s="12" customFormat="1" ht="13.5">
      <c r="B105" s="221"/>
      <c r="C105" s="222"/>
      <c r="D105" s="218" t="s">
        <v>325</v>
      </c>
      <c r="E105" s="223" t="s">
        <v>21</v>
      </c>
      <c r="F105" s="224" t="s">
        <v>3601</v>
      </c>
      <c r="G105" s="222"/>
      <c r="H105" s="225">
        <v>297.6</v>
      </c>
      <c r="I105" s="226"/>
      <c r="J105" s="222"/>
      <c r="K105" s="222"/>
      <c r="L105" s="227"/>
      <c r="M105" s="228"/>
      <c r="N105" s="229"/>
      <c r="O105" s="229"/>
      <c r="P105" s="229"/>
      <c r="Q105" s="229"/>
      <c r="R105" s="229"/>
      <c r="S105" s="229"/>
      <c r="T105" s="230"/>
      <c r="AT105" s="231" t="s">
        <v>325</v>
      </c>
      <c r="AU105" s="231" t="s">
        <v>77</v>
      </c>
      <c r="AV105" s="12" t="s">
        <v>79</v>
      </c>
      <c r="AW105" s="12" t="s">
        <v>34</v>
      </c>
      <c r="AX105" s="12" t="s">
        <v>77</v>
      </c>
      <c r="AY105" s="231" t="s">
        <v>314</v>
      </c>
    </row>
    <row r="106" spans="2:63" s="11" customFormat="1" ht="37.35" customHeight="1">
      <c r="B106" s="190"/>
      <c r="C106" s="191"/>
      <c r="D106" s="192" t="s">
        <v>69</v>
      </c>
      <c r="E106" s="193" t="s">
        <v>3602</v>
      </c>
      <c r="F106" s="193" t="s">
        <v>3603</v>
      </c>
      <c r="G106" s="191"/>
      <c r="H106" s="191"/>
      <c r="I106" s="194"/>
      <c r="J106" s="195">
        <f>BK106</f>
        <v>0</v>
      </c>
      <c r="K106" s="191"/>
      <c r="L106" s="196"/>
      <c r="M106" s="197"/>
      <c r="N106" s="198"/>
      <c r="O106" s="198"/>
      <c r="P106" s="199">
        <f>SUM(P107:P115)</f>
        <v>0</v>
      </c>
      <c r="Q106" s="198"/>
      <c r="R106" s="199">
        <f>SUM(R107:R115)</f>
        <v>0</v>
      </c>
      <c r="S106" s="198"/>
      <c r="T106" s="200">
        <f>SUM(T107:T115)</f>
        <v>0</v>
      </c>
      <c r="AR106" s="201" t="s">
        <v>77</v>
      </c>
      <c r="AT106" s="202" t="s">
        <v>69</v>
      </c>
      <c r="AU106" s="202" t="s">
        <v>70</v>
      </c>
      <c r="AY106" s="201" t="s">
        <v>314</v>
      </c>
      <c r="BK106" s="203">
        <f>SUM(BK107:BK115)</f>
        <v>0</v>
      </c>
    </row>
    <row r="107" spans="2:65" s="1" customFormat="1" ht="14.45" customHeight="1">
      <c r="B107" s="42"/>
      <c r="C107" s="243" t="s">
        <v>365</v>
      </c>
      <c r="D107" s="243" t="s">
        <v>427</v>
      </c>
      <c r="E107" s="244" t="s">
        <v>3604</v>
      </c>
      <c r="F107" s="245" t="s">
        <v>3605</v>
      </c>
      <c r="G107" s="246" t="s">
        <v>490</v>
      </c>
      <c r="H107" s="247">
        <v>80</v>
      </c>
      <c r="I107" s="248"/>
      <c r="J107" s="249">
        <f>ROUND(I107*H107,2)</f>
        <v>0</v>
      </c>
      <c r="K107" s="245" t="s">
        <v>21</v>
      </c>
      <c r="L107" s="250"/>
      <c r="M107" s="251" t="s">
        <v>21</v>
      </c>
      <c r="N107" s="252" t="s">
        <v>41</v>
      </c>
      <c r="O107" s="43"/>
      <c r="P107" s="215">
        <f>O107*H107</f>
        <v>0</v>
      </c>
      <c r="Q107" s="215">
        <v>0</v>
      </c>
      <c r="R107" s="215">
        <f>Q107*H107</f>
        <v>0</v>
      </c>
      <c r="S107" s="215">
        <v>0</v>
      </c>
      <c r="T107" s="216">
        <f>S107*H107</f>
        <v>0</v>
      </c>
      <c r="AR107" s="25" t="s">
        <v>365</v>
      </c>
      <c r="AT107" s="25" t="s">
        <v>427</v>
      </c>
      <c r="AU107" s="25" t="s">
        <v>77</v>
      </c>
      <c r="AY107" s="25" t="s">
        <v>314</v>
      </c>
      <c r="BE107" s="217">
        <f>IF(N107="základní",J107,0)</f>
        <v>0</v>
      </c>
      <c r="BF107" s="217">
        <f>IF(N107="snížená",J107,0)</f>
        <v>0</v>
      </c>
      <c r="BG107" s="217">
        <f>IF(N107="zákl. přenesená",J107,0)</f>
        <v>0</v>
      </c>
      <c r="BH107" s="217">
        <f>IF(N107="sníž. přenesená",J107,0)</f>
        <v>0</v>
      </c>
      <c r="BI107" s="217">
        <f>IF(N107="nulová",J107,0)</f>
        <v>0</v>
      </c>
      <c r="BJ107" s="25" t="s">
        <v>77</v>
      </c>
      <c r="BK107" s="217">
        <f>ROUND(I107*H107,2)</f>
        <v>0</v>
      </c>
      <c r="BL107" s="25" t="s">
        <v>321</v>
      </c>
      <c r="BM107" s="25" t="s">
        <v>3606</v>
      </c>
    </row>
    <row r="108" spans="2:47" s="1" customFormat="1" ht="13.5">
      <c r="B108" s="42"/>
      <c r="C108" s="64"/>
      <c r="D108" s="218" t="s">
        <v>323</v>
      </c>
      <c r="E108" s="64"/>
      <c r="F108" s="219" t="s">
        <v>3605</v>
      </c>
      <c r="G108" s="64"/>
      <c r="H108" s="64"/>
      <c r="I108" s="175"/>
      <c r="J108" s="64"/>
      <c r="K108" s="64"/>
      <c r="L108" s="62"/>
      <c r="M108" s="220"/>
      <c r="N108" s="43"/>
      <c r="O108" s="43"/>
      <c r="P108" s="43"/>
      <c r="Q108" s="43"/>
      <c r="R108" s="43"/>
      <c r="S108" s="43"/>
      <c r="T108" s="79"/>
      <c r="AT108" s="25" t="s">
        <v>323</v>
      </c>
      <c r="AU108" s="25" t="s">
        <v>77</v>
      </c>
    </row>
    <row r="109" spans="2:65" s="1" customFormat="1" ht="14.45" customHeight="1">
      <c r="B109" s="42"/>
      <c r="C109" s="243" t="s">
        <v>370</v>
      </c>
      <c r="D109" s="243" t="s">
        <v>427</v>
      </c>
      <c r="E109" s="244" t="s">
        <v>3607</v>
      </c>
      <c r="F109" s="245" t="s">
        <v>3608</v>
      </c>
      <c r="G109" s="246" t="s">
        <v>490</v>
      </c>
      <c r="H109" s="247">
        <v>80</v>
      </c>
      <c r="I109" s="248"/>
      <c r="J109" s="249">
        <f aca="true" t="shared" si="0" ref="J109:J115">ROUND(I109*H109,2)</f>
        <v>0</v>
      </c>
      <c r="K109" s="245" t="s">
        <v>21</v>
      </c>
      <c r="L109" s="250"/>
      <c r="M109" s="251" t="s">
        <v>21</v>
      </c>
      <c r="N109" s="252" t="s">
        <v>41</v>
      </c>
      <c r="O109" s="43"/>
      <c r="P109" s="215">
        <f aca="true" t="shared" si="1" ref="P109:P115">O109*H109</f>
        <v>0</v>
      </c>
      <c r="Q109" s="215">
        <v>0</v>
      </c>
      <c r="R109" s="215">
        <f aca="true" t="shared" si="2" ref="R109:R115">Q109*H109</f>
        <v>0</v>
      </c>
      <c r="S109" s="215">
        <v>0</v>
      </c>
      <c r="T109" s="216">
        <f aca="true" t="shared" si="3" ref="T109:T115">S109*H109</f>
        <v>0</v>
      </c>
      <c r="AR109" s="25" t="s">
        <v>365</v>
      </c>
      <c r="AT109" s="25" t="s">
        <v>427</v>
      </c>
      <c r="AU109" s="25" t="s">
        <v>77</v>
      </c>
      <c r="AY109" s="25" t="s">
        <v>314</v>
      </c>
      <c r="BE109" s="217">
        <f aca="true" t="shared" si="4" ref="BE109:BE115">IF(N109="základní",J109,0)</f>
        <v>0</v>
      </c>
      <c r="BF109" s="217">
        <f aca="true" t="shared" si="5" ref="BF109:BF115">IF(N109="snížená",J109,0)</f>
        <v>0</v>
      </c>
      <c r="BG109" s="217">
        <f aca="true" t="shared" si="6" ref="BG109:BG115">IF(N109="zákl. přenesená",J109,0)</f>
        <v>0</v>
      </c>
      <c r="BH109" s="217">
        <f aca="true" t="shared" si="7" ref="BH109:BH115">IF(N109="sníž. přenesená",J109,0)</f>
        <v>0</v>
      </c>
      <c r="BI109" s="217">
        <f aca="true" t="shared" si="8" ref="BI109:BI115">IF(N109="nulová",J109,0)</f>
        <v>0</v>
      </c>
      <c r="BJ109" s="25" t="s">
        <v>77</v>
      </c>
      <c r="BK109" s="217">
        <f aca="true" t="shared" si="9" ref="BK109:BK115">ROUND(I109*H109,2)</f>
        <v>0</v>
      </c>
      <c r="BL109" s="25" t="s">
        <v>321</v>
      </c>
      <c r="BM109" s="25" t="s">
        <v>3609</v>
      </c>
    </row>
    <row r="110" spans="2:65" s="1" customFormat="1" ht="14.45" customHeight="1">
      <c r="B110" s="42"/>
      <c r="C110" s="243" t="s">
        <v>376</v>
      </c>
      <c r="D110" s="243" t="s">
        <v>427</v>
      </c>
      <c r="E110" s="244" t="s">
        <v>3610</v>
      </c>
      <c r="F110" s="245" t="s">
        <v>3611</v>
      </c>
      <c r="G110" s="246" t="s">
        <v>490</v>
      </c>
      <c r="H110" s="247">
        <v>72</v>
      </c>
      <c r="I110" s="248"/>
      <c r="J110" s="249">
        <f t="shared" si="0"/>
        <v>0</v>
      </c>
      <c r="K110" s="245" t="s">
        <v>21</v>
      </c>
      <c r="L110" s="250"/>
      <c r="M110" s="251" t="s">
        <v>21</v>
      </c>
      <c r="N110" s="252" t="s">
        <v>41</v>
      </c>
      <c r="O110" s="43"/>
      <c r="P110" s="215">
        <f t="shared" si="1"/>
        <v>0</v>
      </c>
      <c r="Q110" s="215">
        <v>0</v>
      </c>
      <c r="R110" s="215">
        <f t="shared" si="2"/>
        <v>0</v>
      </c>
      <c r="S110" s="215">
        <v>0</v>
      </c>
      <c r="T110" s="216">
        <f t="shared" si="3"/>
        <v>0</v>
      </c>
      <c r="AR110" s="25" t="s">
        <v>365</v>
      </c>
      <c r="AT110" s="25" t="s">
        <v>427</v>
      </c>
      <c r="AU110" s="25" t="s">
        <v>77</v>
      </c>
      <c r="AY110" s="25" t="s">
        <v>314</v>
      </c>
      <c r="BE110" s="217">
        <f t="shared" si="4"/>
        <v>0</v>
      </c>
      <c r="BF110" s="217">
        <f t="shared" si="5"/>
        <v>0</v>
      </c>
      <c r="BG110" s="217">
        <f t="shared" si="6"/>
        <v>0</v>
      </c>
      <c r="BH110" s="217">
        <f t="shared" si="7"/>
        <v>0</v>
      </c>
      <c r="BI110" s="217">
        <f t="shared" si="8"/>
        <v>0</v>
      </c>
      <c r="BJ110" s="25" t="s">
        <v>77</v>
      </c>
      <c r="BK110" s="217">
        <f t="shared" si="9"/>
        <v>0</v>
      </c>
      <c r="BL110" s="25" t="s">
        <v>321</v>
      </c>
      <c r="BM110" s="25" t="s">
        <v>3612</v>
      </c>
    </row>
    <row r="111" spans="2:65" s="1" customFormat="1" ht="14.45" customHeight="1">
      <c r="B111" s="42"/>
      <c r="C111" s="243" t="s">
        <v>382</v>
      </c>
      <c r="D111" s="243" t="s">
        <v>427</v>
      </c>
      <c r="E111" s="244" t="s">
        <v>3613</v>
      </c>
      <c r="F111" s="245" t="s">
        <v>3614</v>
      </c>
      <c r="G111" s="246" t="s">
        <v>3615</v>
      </c>
      <c r="H111" s="247">
        <v>16</v>
      </c>
      <c r="I111" s="248"/>
      <c r="J111" s="249">
        <f t="shared" si="0"/>
        <v>0</v>
      </c>
      <c r="K111" s="245" t="s">
        <v>21</v>
      </c>
      <c r="L111" s="250"/>
      <c r="M111" s="251" t="s">
        <v>21</v>
      </c>
      <c r="N111" s="252" t="s">
        <v>41</v>
      </c>
      <c r="O111" s="43"/>
      <c r="P111" s="215">
        <f t="shared" si="1"/>
        <v>0</v>
      </c>
      <c r="Q111" s="215">
        <v>0</v>
      </c>
      <c r="R111" s="215">
        <f t="shared" si="2"/>
        <v>0</v>
      </c>
      <c r="S111" s="215">
        <v>0</v>
      </c>
      <c r="T111" s="216">
        <f t="shared" si="3"/>
        <v>0</v>
      </c>
      <c r="AR111" s="25" t="s">
        <v>365</v>
      </c>
      <c r="AT111" s="25" t="s">
        <v>427</v>
      </c>
      <c r="AU111" s="25" t="s">
        <v>77</v>
      </c>
      <c r="AY111" s="25" t="s">
        <v>314</v>
      </c>
      <c r="BE111" s="217">
        <f t="shared" si="4"/>
        <v>0</v>
      </c>
      <c r="BF111" s="217">
        <f t="shared" si="5"/>
        <v>0</v>
      </c>
      <c r="BG111" s="217">
        <f t="shared" si="6"/>
        <v>0</v>
      </c>
      <c r="BH111" s="217">
        <f t="shared" si="7"/>
        <v>0</v>
      </c>
      <c r="BI111" s="217">
        <f t="shared" si="8"/>
        <v>0</v>
      </c>
      <c r="BJ111" s="25" t="s">
        <v>77</v>
      </c>
      <c r="BK111" s="217">
        <f t="shared" si="9"/>
        <v>0</v>
      </c>
      <c r="BL111" s="25" t="s">
        <v>321</v>
      </c>
      <c r="BM111" s="25" t="s">
        <v>3616</v>
      </c>
    </row>
    <row r="112" spans="2:65" s="1" customFormat="1" ht="23.1" customHeight="1">
      <c r="B112" s="42"/>
      <c r="C112" s="243" t="s">
        <v>387</v>
      </c>
      <c r="D112" s="243" t="s">
        <v>427</v>
      </c>
      <c r="E112" s="244" t="s">
        <v>3617</v>
      </c>
      <c r="F112" s="245" t="s">
        <v>3618</v>
      </c>
      <c r="G112" s="246" t="s">
        <v>1223</v>
      </c>
      <c r="H112" s="247">
        <v>1.4</v>
      </c>
      <c r="I112" s="248"/>
      <c r="J112" s="249">
        <f t="shared" si="0"/>
        <v>0</v>
      </c>
      <c r="K112" s="245" t="s">
        <v>21</v>
      </c>
      <c r="L112" s="250"/>
      <c r="M112" s="251" t="s">
        <v>21</v>
      </c>
      <c r="N112" s="252" t="s">
        <v>41</v>
      </c>
      <c r="O112" s="43"/>
      <c r="P112" s="215">
        <f t="shared" si="1"/>
        <v>0</v>
      </c>
      <c r="Q112" s="215">
        <v>0</v>
      </c>
      <c r="R112" s="215">
        <f t="shared" si="2"/>
        <v>0</v>
      </c>
      <c r="S112" s="215">
        <v>0</v>
      </c>
      <c r="T112" s="216">
        <f t="shared" si="3"/>
        <v>0</v>
      </c>
      <c r="AR112" s="25" t="s">
        <v>365</v>
      </c>
      <c r="AT112" s="25" t="s">
        <v>427</v>
      </c>
      <c r="AU112" s="25" t="s">
        <v>77</v>
      </c>
      <c r="AY112" s="25" t="s">
        <v>314</v>
      </c>
      <c r="BE112" s="217">
        <f t="shared" si="4"/>
        <v>0</v>
      </c>
      <c r="BF112" s="217">
        <f t="shared" si="5"/>
        <v>0</v>
      </c>
      <c r="BG112" s="217">
        <f t="shared" si="6"/>
        <v>0</v>
      </c>
      <c r="BH112" s="217">
        <f t="shared" si="7"/>
        <v>0</v>
      </c>
      <c r="BI112" s="217">
        <f t="shared" si="8"/>
        <v>0</v>
      </c>
      <c r="BJ112" s="25" t="s">
        <v>77</v>
      </c>
      <c r="BK112" s="217">
        <f t="shared" si="9"/>
        <v>0</v>
      </c>
      <c r="BL112" s="25" t="s">
        <v>321</v>
      </c>
      <c r="BM112" s="25" t="s">
        <v>3619</v>
      </c>
    </row>
    <row r="113" spans="2:65" s="1" customFormat="1" ht="14.45" customHeight="1">
      <c r="B113" s="42"/>
      <c r="C113" s="243" t="s">
        <v>391</v>
      </c>
      <c r="D113" s="243" t="s">
        <v>427</v>
      </c>
      <c r="E113" s="244" t="s">
        <v>3620</v>
      </c>
      <c r="F113" s="245" t="s">
        <v>3621</v>
      </c>
      <c r="G113" s="246" t="s">
        <v>3622</v>
      </c>
      <c r="H113" s="247">
        <v>3.83</v>
      </c>
      <c r="I113" s="248"/>
      <c r="J113" s="249">
        <f t="shared" si="0"/>
        <v>0</v>
      </c>
      <c r="K113" s="245" t="s">
        <v>21</v>
      </c>
      <c r="L113" s="250"/>
      <c r="M113" s="251" t="s">
        <v>21</v>
      </c>
      <c r="N113" s="252" t="s">
        <v>41</v>
      </c>
      <c r="O113" s="43"/>
      <c r="P113" s="215">
        <f t="shared" si="1"/>
        <v>0</v>
      </c>
      <c r="Q113" s="215">
        <v>0</v>
      </c>
      <c r="R113" s="215">
        <f t="shared" si="2"/>
        <v>0</v>
      </c>
      <c r="S113" s="215">
        <v>0</v>
      </c>
      <c r="T113" s="216">
        <f t="shared" si="3"/>
        <v>0</v>
      </c>
      <c r="AR113" s="25" t="s">
        <v>365</v>
      </c>
      <c r="AT113" s="25" t="s">
        <v>427</v>
      </c>
      <c r="AU113" s="25" t="s">
        <v>77</v>
      </c>
      <c r="AY113" s="25" t="s">
        <v>314</v>
      </c>
      <c r="BE113" s="217">
        <f t="shared" si="4"/>
        <v>0</v>
      </c>
      <c r="BF113" s="217">
        <f t="shared" si="5"/>
        <v>0</v>
      </c>
      <c r="BG113" s="217">
        <f t="shared" si="6"/>
        <v>0</v>
      </c>
      <c r="BH113" s="217">
        <f t="shared" si="7"/>
        <v>0</v>
      </c>
      <c r="BI113" s="217">
        <f t="shared" si="8"/>
        <v>0</v>
      </c>
      <c r="BJ113" s="25" t="s">
        <v>77</v>
      </c>
      <c r="BK113" s="217">
        <f t="shared" si="9"/>
        <v>0</v>
      </c>
      <c r="BL113" s="25" t="s">
        <v>321</v>
      </c>
      <c r="BM113" s="25" t="s">
        <v>3113</v>
      </c>
    </row>
    <row r="114" spans="2:65" s="1" customFormat="1" ht="14.45" customHeight="1">
      <c r="B114" s="42"/>
      <c r="C114" s="243" t="s">
        <v>398</v>
      </c>
      <c r="D114" s="243" t="s">
        <v>427</v>
      </c>
      <c r="E114" s="244" t="s">
        <v>3623</v>
      </c>
      <c r="F114" s="245" t="s">
        <v>3624</v>
      </c>
      <c r="G114" s="246" t="s">
        <v>335</v>
      </c>
      <c r="H114" s="247">
        <v>4.2</v>
      </c>
      <c r="I114" s="248"/>
      <c r="J114" s="249">
        <f t="shared" si="0"/>
        <v>0</v>
      </c>
      <c r="K114" s="245" t="s">
        <v>21</v>
      </c>
      <c r="L114" s="250"/>
      <c r="M114" s="251" t="s">
        <v>21</v>
      </c>
      <c r="N114" s="252" t="s">
        <v>41</v>
      </c>
      <c r="O114" s="43"/>
      <c r="P114" s="215">
        <f t="shared" si="1"/>
        <v>0</v>
      </c>
      <c r="Q114" s="215">
        <v>0</v>
      </c>
      <c r="R114" s="215">
        <f t="shared" si="2"/>
        <v>0</v>
      </c>
      <c r="S114" s="215">
        <v>0</v>
      </c>
      <c r="T114" s="216">
        <f t="shared" si="3"/>
        <v>0</v>
      </c>
      <c r="AR114" s="25" t="s">
        <v>365</v>
      </c>
      <c r="AT114" s="25" t="s">
        <v>427</v>
      </c>
      <c r="AU114" s="25" t="s">
        <v>77</v>
      </c>
      <c r="AY114" s="25" t="s">
        <v>314</v>
      </c>
      <c r="BE114" s="217">
        <f t="shared" si="4"/>
        <v>0</v>
      </c>
      <c r="BF114" s="217">
        <f t="shared" si="5"/>
        <v>0</v>
      </c>
      <c r="BG114" s="217">
        <f t="shared" si="6"/>
        <v>0</v>
      </c>
      <c r="BH114" s="217">
        <f t="shared" si="7"/>
        <v>0</v>
      </c>
      <c r="BI114" s="217">
        <f t="shared" si="8"/>
        <v>0</v>
      </c>
      <c r="BJ114" s="25" t="s">
        <v>77</v>
      </c>
      <c r="BK114" s="217">
        <f t="shared" si="9"/>
        <v>0</v>
      </c>
      <c r="BL114" s="25" t="s">
        <v>321</v>
      </c>
      <c r="BM114" s="25" t="s">
        <v>3102</v>
      </c>
    </row>
    <row r="115" spans="2:65" s="1" customFormat="1" ht="14.45" customHeight="1">
      <c r="B115" s="42"/>
      <c r="C115" s="243" t="s">
        <v>10</v>
      </c>
      <c r="D115" s="243" t="s">
        <v>427</v>
      </c>
      <c r="E115" s="244" t="s">
        <v>3625</v>
      </c>
      <c r="F115" s="245" t="s">
        <v>3626</v>
      </c>
      <c r="G115" s="246" t="s">
        <v>335</v>
      </c>
      <c r="H115" s="247">
        <v>9.7</v>
      </c>
      <c r="I115" s="248"/>
      <c r="J115" s="249">
        <f t="shared" si="0"/>
        <v>0</v>
      </c>
      <c r="K115" s="245" t="s">
        <v>21</v>
      </c>
      <c r="L115" s="250"/>
      <c r="M115" s="251" t="s">
        <v>21</v>
      </c>
      <c r="N115" s="252" t="s">
        <v>41</v>
      </c>
      <c r="O115" s="43"/>
      <c r="P115" s="215">
        <f t="shared" si="1"/>
        <v>0</v>
      </c>
      <c r="Q115" s="215">
        <v>0</v>
      </c>
      <c r="R115" s="215">
        <f t="shared" si="2"/>
        <v>0</v>
      </c>
      <c r="S115" s="215">
        <v>0</v>
      </c>
      <c r="T115" s="216">
        <f t="shared" si="3"/>
        <v>0</v>
      </c>
      <c r="AR115" s="25" t="s">
        <v>365</v>
      </c>
      <c r="AT115" s="25" t="s">
        <v>427</v>
      </c>
      <c r="AU115" s="25" t="s">
        <v>77</v>
      </c>
      <c r="AY115" s="25" t="s">
        <v>314</v>
      </c>
      <c r="BE115" s="217">
        <f t="shared" si="4"/>
        <v>0</v>
      </c>
      <c r="BF115" s="217">
        <f t="shared" si="5"/>
        <v>0</v>
      </c>
      <c r="BG115" s="217">
        <f t="shared" si="6"/>
        <v>0</v>
      </c>
      <c r="BH115" s="217">
        <f t="shared" si="7"/>
        <v>0</v>
      </c>
      <c r="BI115" s="217">
        <f t="shared" si="8"/>
        <v>0</v>
      </c>
      <c r="BJ115" s="25" t="s">
        <v>77</v>
      </c>
      <c r="BK115" s="217">
        <f t="shared" si="9"/>
        <v>0</v>
      </c>
      <c r="BL115" s="25" t="s">
        <v>321</v>
      </c>
      <c r="BM115" s="25" t="s">
        <v>3627</v>
      </c>
    </row>
    <row r="116" spans="2:63" s="11" customFormat="1" ht="37.35" customHeight="1">
      <c r="B116" s="190"/>
      <c r="C116" s="191"/>
      <c r="D116" s="192" t="s">
        <v>69</v>
      </c>
      <c r="E116" s="193" t="s">
        <v>3628</v>
      </c>
      <c r="F116" s="193" t="s">
        <v>3629</v>
      </c>
      <c r="G116" s="191"/>
      <c r="H116" s="191"/>
      <c r="I116" s="194"/>
      <c r="J116" s="195">
        <f>BK116</f>
        <v>0</v>
      </c>
      <c r="K116" s="191"/>
      <c r="L116" s="196"/>
      <c r="M116" s="197"/>
      <c r="N116" s="198"/>
      <c r="O116" s="198"/>
      <c r="P116" s="199">
        <f>SUM(P117:P146)</f>
        <v>0</v>
      </c>
      <c r="Q116" s="198"/>
      <c r="R116" s="199">
        <f>SUM(R117:R146)</f>
        <v>0.00144</v>
      </c>
      <c r="S116" s="198"/>
      <c r="T116" s="200">
        <f>SUM(T117:T146)</f>
        <v>0</v>
      </c>
      <c r="AR116" s="201" t="s">
        <v>77</v>
      </c>
      <c r="AT116" s="202" t="s">
        <v>69</v>
      </c>
      <c r="AU116" s="202" t="s">
        <v>70</v>
      </c>
      <c r="AY116" s="201" t="s">
        <v>314</v>
      </c>
      <c r="BK116" s="203">
        <f>SUM(BK117:BK146)</f>
        <v>0</v>
      </c>
    </row>
    <row r="117" spans="2:65" s="1" customFormat="1" ht="14.45" customHeight="1">
      <c r="B117" s="42"/>
      <c r="C117" s="206" t="s">
        <v>414</v>
      </c>
      <c r="D117" s="206" t="s">
        <v>316</v>
      </c>
      <c r="E117" s="207" t="s">
        <v>3630</v>
      </c>
      <c r="F117" s="208" t="s">
        <v>3631</v>
      </c>
      <c r="G117" s="209" t="s">
        <v>349</v>
      </c>
      <c r="H117" s="210">
        <v>9920</v>
      </c>
      <c r="I117" s="211"/>
      <c r="J117" s="212">
        <f>ROUND(I117*H117,2)</f>
        <v>0</v>
      </c>
      <c r="K117" s="208" t="s">
        <v>21</v>
      </c>
      <c r="L117" s="62"/>
      <c r="M117" s="213" t="s">
        <v>21</v>
      </c>
      <c r="N117" s="214" t="s">
        <v>41</v>
      </c>
      <c r="O117" s="43"/>
      <c r="P117" s="215">
        <f>O117*H117</f>
        <v>0</v>
      </c>
      <c r="Q117" s="215">
        <v>0</v>
      </c>
      <c r="R117" s="215">
        <f>Q117*H117</f>
        <v>0</v>
      </c>
      <c r="S117" s="215">
        <v>0</v>
      </c>
      <c r="T117" s="216">
        <f>S117*H117</f>
        <v>0</v>
      </c>
      <c r="AR117" s="25" t="s">
        <v>321</v>
      </c>
      <c r="AT117" s="25" t="s">
        <v>316</v>
      </c>
      <c r="AU117" s="25" t="s">
        <v>77</v>
      </c>
      <c r="AY117" s="25" t="s">
        <v>314</v>
      </c>
      <c r="BE117" s="217">
        <f>IF(N117="základní",J117,0)</f>
        <v>0</v>
      </c>
      <c r="BF117" s="217">
        <f>IF(N117="snížená",J117,0)</f>
        <v>0</v>
      </c>
      <c r="BG117" s="217">
        <f>IF(N117="zákl. přenesená",J117,0)</f>
        <v>0</v>
      </c>
      <c r="BH117" s="217">
        <f>IF(N117="sníž. přenesená",J117,0)</f>
        <v>0</v>
      </c>
      <c r="BI117" s="217">
        <f>IF(N117="nulová",J117,0)</f>
        <v>0</v>
      </c>
      <c r="BJ117" s="25" t="s">
        <v>77</v>
      </c>
      <c r="BK117" s="217">
        <f>ROUND(I117*H117,2)</f>
        <v>0</v>
      </c>
      <c r="BL117" s="25" t="s">
        <v>321</v>
      </c>
      <c r="BM117" s="25" t="s">
        <v>414</v>
      </c>
    </row>
    <row r="118" spans="2:47" s="1" customFormat="1" ht="13.5">
      <c r="B118" s="42"/>
      <c r="C118" s="64"/>
      <c r="D118" s="218" t="s">
        <v>323</v>
      </c>
      <c r="E118" s="64"/>
      <c r="F118" s="219" t="s">
        <v>3631</v>
      </c>
      <c r="G118" s="64"/>
      <c r="H118" s="64"/>
      <c r="I118" s="175"/>
      <c r="J118" s="64"/>
      <c r="K118" s="64"/>
      <c r="L118" s="62"/>
      <c r="M118" s="220"/>
      <c r="N118" s="43"/>
      <c r="O118" s="43"/>
      <c r="P118" s="43"/>
      <c r="Q118" s="43"/>
      <c r="R118" s="43"/>
      <c r="S118" s="43"/>
      <c r="T118" s="79"/>
      <c r="AT118" s="25" t="s">
        <v>323</v>
      </c>
      <c r="AU118" s="25" t="s">
        <v>77</v>
      </c>
    </row>
    <row r="119" spans="2:65" s="1" customFormat="1" ht="14.45" customHeight="1">
      <c r="B119" s="42"/>
      <c r="C119" s="206" t="s">
        <v>420</v>
      </c>
      <c r="D119" s="206" t="s">
        <v>316</v>
      </c>
      <c r="E119" s="207" t="s">
        <v>3632</v>
      </c>
      <c r="F119" s="208" t="s">
        <v>3633</v>
      </c>
      <c r="G119" s="209" t="s">
        <v>349</v>
      </c>
      <c r="H119" s="210">
        <v>9920</v>
      </c>
      <c r="I119" s="211"/>
      <c r="J119" s="212">
        <f>ROUND(I119*H119,2)</f>
        <v>0</v>
      </c>
      <c r="K119" s="208" t="s">
        <v>320</v>
      </c>
      <c r="L119" s="62"/>
      <c r="M119" s="213" t="s">
        <v>21</v>
      </c>
      <c r="N119" s="214" t="s">
        <v>41</v>
      </c>
      <c r="O119" s="43"/>
      <c r="P119" s="215">
        <f>O119*H119</f>
        <v>0</v>
      </c>
      <c r="Q119" s="215">
        <v>0</v>
      </c>
      <c r="R119" s="215">
        <f>Q119*H119</f>
        <v>0</v>
      </c>
      <c r="S119" s="215">
        <v>0</v>
      </c>
      <c r="T119" s="216">
        <f>S119*H119</f>
        <v>0</v>
      </c>
      <c r="AR119" s="25" t="s">
        <v>321</v>
      </c>
      <c r="AT119" s="25" t="s">
        <v>316</v>
      </c>
      <c r="AU119" s="25" t="s">
        <v>77</v>
      </c>
      <c r="AY119" s="25" t="s">
        <v>314</v>
      </c>
      <c r="BE119" s="217">
        <f>IF(N119="základní",J119,0)</f>
        <v>0</v>
      </c>
      <c r="BF119" s="217">
        <f>IF(N119="snížená",J119,0)</f>
        <v>0</v>
      </c>
      <c r="BG119" s="217">
        <f>IF(N119="zákl. přenesená",J119,0)</f>
        <v>0</v>
      </c>
      <c r="BH119" s="217">
        <f>IF(N119="sníž. přenesená",J119,0)</f>
        <v>0</v>
      </c>
      <c r="BI119" s="217">
        <f>IF(N119="nulová",J119,0)</f>
        <v>0</v>
      </c>
      <c r="BJ119" s="25" t="s">
        <v>77</v>
      </c>
      <c r="BK119" s="217">
        <f>ROUND(I119*H119,2)</f>
        <v>0</v>
      </c>
      <c r="BL119" s="25" t="s">
        <v>321</v>
      </c>
      <c r="BM119" s="25" t="s">
        <v>461</v>
      </c>
    </row>
    <row r="120" spans="2:47" s="1" customFormat="1" ht="27">
      <c r="B120" s="42"/>
      <c r="C120" s="64"/>
      <c r="D120" s="218" t="s">
        <v>323</v>
      </c>
      <c r="E120" s="64"/>
      <c r="F120" s="219" t="s">
        <v>3634</v>
      </c>
      <c r="G120" s="64"/>
      <c r="H120" s="64"/>
      <c r="I120" s="175"/>
      <c r="J120" s="64"/>
      <c r="K120" s="64"/>
      <c r="L120" s="62"/>
      <c r="M120" s="220"/>
      <c r="N120" s="43"/>
      <c r="O120" s="43"/>
      <c r="P120" s="43"/>
      <c r="Q120" s="43"/>
      <c r="R120" s="43"/>
      <c r="S120" s="43"/>
      <c r="T120" s="79"/>
      <c r="AT120" s="25" t="s">
        <v>323</v>
      </c>
      <c r="AU120" s="25" t="s">
        <v>77</v>
      </c>
    </row>
    <row r="121" spans="2:65" s="1" customFormat="1" ht="23.1" customHeight="1">
      <c r="B121" s="42"/>
      <c r="C121" s="206" t="s">
        <v>426</v>
      </c>
      <c r="D121" s="206" t="s">
        <v>316</v>
      </c>
      <c r="E121" s="207" t="s">
        <v>3635</v>
      </c>
      <c r="F121" s="208" t="s">
        <v>3636</v>
      </c>
      <c r="G121" s="209" t="s">
        <v>349</v>
      </c>
      <c r="H121" s="210">
        <v>9920</v>
      </c>
      <c r="I121" s="211"/>
      <c r="J121" s="212">
        <f>ROUND(I121*H121,2)</f>
        <v>0</v>
      </c>
      <c r="K121" s="208" t="s">
        <v>320</v>
      </c>
      <c r="L121" s="62"/>
      <c r="M121" s="213" t="s">
        <v>21</v>
      </c>
      <c r="N121" s="214" t="s">
        <v>41</v>
      </c>
      <c r="O121" s="43"/>
      <c r="P121" s="215">
        <f>O121*H121</f>
        <v>0</v>
      </c>
      <c r="Q121" s="215">
        <v>0</v>
      </c>
      <c r="R121" s="215">
        <f>Q121*H121</f>
        <v>0</v>
      </c>
      <c r="S121" s="215">
        <v>0</v>
      </c>
      <c r="T121" s="216">
        <f>S121*H121</f>
        <v>0</v>
      </c>
      <c r="AR121" s="25" t="s">
        <v>321</v>
      </c>
      <c r="AT121" s="25" t="s">
        <v>316</v>
      </c>
      <c r="AU121" s="25" t="s">
        <v>77</v>
      </c>
      <c r="AY121" s="25" t="s">
        <v>314</v>
      </c>
      <c r="BE121" s="217">
        <f>IF(N121="základní",J121,0)</f>
        <v>0</v>
      </c>
      <c r="BF121" s="217">
        <f>IF(N121="snížená",J121,0)</f>
        <v>0</v>
      </c>
      <c r="BG121" s="217">
        <f>IF(N121="zákl. přenesená",J121,0)</f>
        <v>0</v>
      </c>
      <c r="BH121" s="217">
        <f>IF(N121="sníž. přenesená",J121,0)</f>
        <v>0</v>
      </c>
      <c r="BI121" s="217">
        <f>IF(N121="nulová",J121,0)</f>
        <v>0</v>
      </c>
      <c r="BJ121" s="25" t="s">
        <v>77</v>
      </c>
      <c r="BK121" s="217">
        <f>ROUND(I121*H121,2)</f>
        <v>0</v>
      </c>
      <c r="BL121" s="25" t="s">
        <v>321</v>
      </c>
      <c r="BM121" s="25" t="s">
        <v>475</v>
      </c>
    </row>
    <row r="122" spans="2:47" s="1" customFormat="1" ht="27">
      <c r="B122" s="42"/>
      <c r="C122" s="64"/>
      <c r="D122" s="218" t="s">
        <v>323</v>
      </c>
      <c r="E122" s="64"/>
      <c r="F122" s="219" t="s">
        <v>3637</v>
      </c>
      <c r="G122" s="64"/>
      <c r="H122" s="64"/>
      <c r="I122" s="175"/>
      <c r="J122" s="64"/>
      <c r="K122" s="64"/>
      <c r="L122" s="62"/>
      <c r="M122" s="220"/>
      <c r="N122" s="43"/>
      <c r="O122" s="43"/>
      <c r="P122" s="43"/>
      <c r="Q122" s="43"/>
      <c r="R122" s="43"/>
      <c r="S122" s="43"/>
      <c r="T122" s="79"/>
      <c r="AT122" s="25" t="s">
        <v>323</v>
      </c>
      <c r="AU122" s="25" t="s">
        <v>77</v>
      </c>
    </row>
    <row r="123" spans="2:65" s="1" customFormat="1" ht="14.45" customHeight="1">
      <c r="B123" s="42"/>
      <c r="C123" s="206" t="s">
        <v>433</v>
      </c>
      <c r="D123" s="206" t="s">
        <v>316</v>
      </c>
      <c r="E123" s="207" t="s">
        <v>3638</v>
      </c>
      <c r="F123" s="208" t="s">
        <v>3639</v>
      </c>
      <c r="G123" s="209" t="s">
        <v>349</v>
      </c>
      <c r="H123" s="210">
        <v>9920</v>
      </c>
      <c r="I123" s="211"/>
      <c r="J123" s="212">
        <f>ROUND(I123*H123,2)</f>
        <v>0</v>
      </c>
      <c r="K123" s="208" t="s">
        <v>21</v>
      </c>
      <c r="L123" s="62"/>
      <c r="M123" s="213" t="s">
        <v>21</v>
      </c>
      <c r="N123" s="214" t="s">
        <v>41</v>
      </c>
      <c r="O123" s="43"/>
      <c r="P123" s="215">
        <f>O123*H123</f>
        <v>0</v>
      </c>
      <c r="Q123" s="215">
        <v>0</v>
      </c>
      <c r="R123" s="215">
        <f>Q123*H123</f>
        <v>0</v>
      </c>
      <c r="S123" s="215">
        <v>0</v>
      </c>
      <c r="T123" s="216">
        <f>S123*H123</f>
        <v>0</v>
      </c>
      <c r="AR123" s="25" t="s">
        <v>321</v>
      </c>
      <c r="AT123" s="25" t="s">
        <v>316</v>
      </c>
      <c r="AU123" s="25" t="s">
        <v>77</v>
      </c>
      <c r="AY123" s="25" t="s">
        <v>314</v>
      </c>
      <c r="BE123" s="217">
        <f>IF(N123="základní",J123,0)</f>
        <v>0</v>
      </c>
      <c r="BF123" s="217">
        <f>IF(N123="snížená",J123,0)</f>
        <v>0</v>
      </c>
      <c r="BG123" s="217">
        <f>IF(N123="zákl. přenesená",J123,0)</f>
        <v>0</v>
      </c>
      <c r="BH123" s="217">
        <f>IF(N123="sníž. přenesená",J123,0)</f>
        <v>0</v>
      </c>
      <c r="BI123" s="217">
        <f>IF(N123="nulová",J123,0)</f>
        <v>0</v>
      </c>
      <c r="BJ123" s="25" t="s">
        <v>77</v>
      </c>
      <c r="BK123" s="217">
        <f>ROUND(I123*H123,2)</f>
        <v>0</v>
      </c>
      <c r="BL123" s="25" t="s">
        <v>321</v>
      </c>
      <c r="BM123" s="25" t="s">
        <v>487</v>
      </c>
    </row>
    <row r="124" spans="2:47" s="1" customFormat="1" ht="13.5">
      <c r="B124" s="42"/>
      <c r="C124" s="64"/>
      <c r="D124" s="218" t="s">
        <v>323</v>
      </c>
      <c r="E124" s="64"/>
      <c r="F124" s="219" t="s">
        <v>3639</v>
      </c>
      <c r="G124" s="64"/>
      <c r="H124" s="64"/>
      <c r="I124" s="175"/>
      <c r="J124" s="64"/>
      <c r="K124" s="64"/>
      <c r="L124" s="62"/>
      <c r="M124" s="220"/>
      <c r="N124" s="43"/>
      <c r="O124" s="43"/>
      <c r="P124" s="43"/>
      <c r="Q124" s="43"/>
      <c r="R124" s="43"/>
      <c r="S124" s="43"/>
      <c r="T124" s="79"/>
      <c r="AT124" s="25" t="s">
        <v>323</v>
      </c>
      <c r="AU124" s="25" t="s">
        <v>77</v>
      </c>
    </row>
    <row r="125" spans="2:65" s="1" customFormat="1" ht="23.1" customHeight="1">
      <c r="B125" s="42"/>
      <c r="C125" s="206" t="s">
        <v>439</v>
      </c>
      <c r="D125" s="206" t="s">
        <v>316</v>
      </c>
      <c r="E125" s="207" t="s">
        <v>3640</v>
      </c>
      <c r="F125" s="208" t="s">
        <v>3641</v>
      </c>
      <c r="G125" s="209" t="s">
        <v>3642</v>
      </c>
      <c r="H125" s="210">
        <v>24</v>
      </c>
      <c r="I125" s="211"/>
      <c r="J125" s="212">
        <f>ROUND(I125*H125,2)</f>
        <v>0</v>
      </c>
      <c r="K125" s="208" t="s">
        <v>21</v>
      </c>
      <c r="L125" s="62"/>
      <c r="M125" s="213" t="s">
        <v>21</v>
      </c>
      <c r="N125" s="214" t="s">
        <v>41</v>
      </c>
      <c r="O125" s="43"/>
      <c r="P125" s="215">
        <f>O125*H125</f>
        <v>0</v>
      </c>
      <c r="Q125" s="215">
        <v>0</v>
      </c>
      <c r="R125" s="215">
        <f>Q125*H125</f>
        <v>0</v>
      </c>
      <c r="S125" s="215">
        <v>0</v>
      </c>
      <c r="T125" s="216">
        <f>S125*H125</f>
        <v>0</v>
      </c>
      <c r="AR125" s="25" t="s">
        <v>321</v>
      </c>
      <c r="AT125" s="25" t="s">
        <v>316</v>
      </c>
      <c r="AU125" s="25" t="s">
        <v>77</v>
      </c>
      <c r="AY125" s="25" t="s">
        <v>314</v>
      </c>
      <c r="BE125" s="217">
        <f>IF(N125="základní",J125,0)</f>
        <v>0</v>
      </c>
      <c r="BF125" s="217">
        <f>IF(N125="snížená",J125,0)</f>
        <v>0</v>
      </c>
      <c r="BG125" s="217">
        <f>IF(N125="zákl. přenesená",J125,0)</f>
        <v>0</v>
      </c>
      <c r="BH125" s="217">
        <f>IF(N125="sníž. přenesená",J125,0)</f>
        <v>0</v>
      </c>
      <c r="BI125" s="217">
        <f>IF(N125="nulová",J125,0)</f>
        <v>0</v>
      </c>
      <c r="BJ125" s="25" t="s">
        <v>77</v>
      </c>
      <c r="BK125" s="217">
        <f>ROUND(I125*H125,2)</f>
        <v>0</v>
      </c>
      <c r="BL125" s="25" t="s">
        <v>321</v>
      </c>
      <c r="BM125" s="25" t="s">
        <v>499</v>
      </c>
    </row>
    <row r="126" spans="2:47" s="1" customFormat="1" ht="13.5">
      <c r="B126" s="42"/>
      <c r="C126" s="64"/>
      <c r="D126" s="218" t="s">
        <v>323</v>
      </c>
      <c r="E126" s="64"/>
      <c r="F126" s="219" t="s">
        <v>3641</v>
      </c>
      <c r="G126" s="64"/>
      <c r="H126" s="64"/>
      <c r="I126" s="175"/>
      <c r="J126" s="64"/>
      <c r="K126" s="64"/>
      <c r="L126" s="62"/>
      <c r="M126" s="220"/>
      <c r="N126" s="43"/>
      <c r="O126" s="43"/>
      <c r="P126" s="43"/>
      <c r="Q126" s="43"/>
      <c r="R126" s="43"/>
      <c r="S126" s="43"/>
      <c r="T126" s="79"/>
      <c r="AT126" s="25" t="s">
        <v>323</v>
      </c>
      <c r="AU126" s="25" t="s">
        <v>77</v>
      </c>
    </row>
    <row r="127" spans="2:65" s="1" customFormat="1" ht="23.1" customHeight="1">
      <c r="B127" s="42"/>
      <c r="C127" s="206" t="s">
        <v>9</v>
      </c>
      <c r="D127" s="206" t="s">
        <v>316</v>
      </c>
      <c r="E127" s="207" t="s">
        <v>3643</v>
      </c>
      <c r="F127" s="208" t="s">
        <v>3641</v>
      </c>
      <c r="G127" s="209" t="s">
        <v>3642</v>
      </c>
      <c r="H127" s="210">
        <v>4</v>
      </c>
      <c r="I127" s="211"/>
      <c r="J127" s="212">
        <f>ROUND(I127*H127,2)</f>
        <v>0</v>
      </c>
      <c r="K127" s="208" t="s">
        <v>21</v>
      </c>
      <c r="L127" s="62"/>
      <c r="M127" s="213" t="s">
        <v>21</v>
      </c>
      <c r="N127" s="214" t="s">
        <v>41</v>
      </c>
      <c r="O127" s="43"/>
      <c r="P127" s="215">
        <f>O127*H127</f>
        <v>0</v>
      </c>
      <c r="Q127" s="215">
        <v>0</v>
      </c>
      <c r="R127" s="215">
        <f>Q127*H127</f>
        <v>0</v>
      </c>
      <c r="S127" s="215">
        <v>0</v>
      </c>
      <c r="T127" s="216">
        <f>S127*H127</f>
        <v>0</v>
      </c>
      <c r="AR127" s="25" t="s">
        <v>321</v>
      </c>
      <c r="AT127" s="25" t="s">
        <v>316</v>
      </c>
      <c r="AU127" s="25" t="s">
        <v>77</v>
      </c>
      <c r="AY127" s="25" t="s">
        <v>314</v>
      </c>
      <c r="BE127" s="217">
        <f>IF(N127="základní",J127,0)</f>
        <v>0</v>
      </c>
      <c r="BF127" s="217">
        <f>IF(N127="snížená",J127,0)</f>
        <v>0</v>
      </c>
      <c r="BG127" s="217">
        <f>IF(N127="zákl. přenesená",J127,0)</f>
        <v>0</v>
      </c>
      <c r="BH127" s="217">
        <f>IF(N127="sníž. přenesená",J127,0)</f>
        <v>0</v>
      </c>
      <c r="BI127" s="217">
        <f>IF(N127="nulová",J127,0)</f>
        <v>0</v>
      </c>
      <c r="BJ127" s="25" t="s">
        <v>77</v>
      </c>
      <c r="BK127" s="217">
        <f>ROUND(I127*H127,2)</f>
        <v>0</v>
      </c>
      <c r="BL127" s="25" t="s">
        <v>321</v>
      </c>
      <c r="BM127" s="25" t="s">
        <v>510</v>
      </c>
    </row>
    <row r="128" spans="2:47" s="1" customFormat="1" ht="13.5">
      <c r="B128" s="42"/>
      <c r="C128" s="64"/>
      <c r="D128" s="218" t="s">
        <v>323</v>
      </c>
      <c r="E128" s="64"/>
      <c r="F128" s="219" t="s">
        <v>3641</v>
      </c>
      <c r="G128" s="64"/>
      <c r="H128" s="64"/>
      <c r="I128" s="175"/>
      <c r="J128" s="64"/>
      <c r="K128" s="64"/>
      <c r="L128" s="62"/>
      <c r="M128" s="220"/>
      <c r="N128" s="43"/>
      <c r="O128" s="43"/>
      <c r="P128" s="43"/>
      <c r="Q128" s="43"/>
      <c r="R128" s="43"/>
      <c r="S128" s="43"/>
      <c r="T128" s="79"/>
      <c r="AT128" s="25" t="s">
        <v>323</v>
      </c>
      <c r="AU128" s="25" t="s">
        <v>77</v>
      </c>
    </row>
    <row r="129" spans="2:65" s="1" customFormat="1" ht="23.1" customHeight="1">
      <c r="B129" s="42"/>
      <c r="C129" s="206" t="s">
        <v>450</v>
      </c>
      <c r="D129" s="206" t="s">
        <v>316</v>
      </c>
      <c r="E129" s="207" t="s">
        <v>3644</v>
      </c>
      <c r="F129" s="208" t="s">
        <v>3645</v>
      </c>
      <c r="G129" s="209" t="s">
        <v>3642</v>
      </c>
      <c r="H129" s="210">
        <v>24</v>
      </c>
      <c r="I129" s="211"/>
      <c r="J129" s="212">
        <f>ROUND(I129*H129,2)</f>
        <v>0</v>
      </c>
      <c r="K129" s="208" t="s">
        <v>21</v>
      </c>
      <c r="L129" s="62"/>
      <c r="M129" s="213" t="s">
        <v>21</v>
      </c>
      <c r="N129" s="214" t="s">
        <v>41</v>
      </c>
      <c r="O129" s="43"/>
      <c r="P129" s="215">
        <f>O129*H129</f>
        <v>0</v>
      </c>
      <c r="Q129" s="215">
        <v>0</v>
      </c>
      <c r="R129" s="215">
        <f>Q129*H129</f>
        <v>0</v>
      </c>
      <c r="S129" s="215">
        <v>0</v>
      </c>
      <c r="T129" s="216">
        <f>S129*H129</f>
        <v>0</v>
      </c>
      <c r="AR129" s="25" t="s">
        <v>321</v>
      </c>
      <c r="AT129" s="25" t="s">
        <v>316</v>
      </c>
      <c r="AU129" s="25" t="s">
        <v>77</v>
      </c>
      <c r="AY129" s="25" t="s">
        <v>314</v>
      </c>
      <c r="BE129" s="217">
        <f>IF(N129="základní",J129,0)</f>
        <v>0</v>
      </c>
      <c r="BF129" s="217">
        <f>IF(N129="snížená",J129,0)</f>
        <v>0</v>
      </c>
      <c r="BG129" s="217">
        <f>IF(N129="zákl. přenesená",J129,0)</f>
        <v>0</v>
      </c>
      <c r="BH129" s="217">
        <f>IF(N129="sníž. přenesená",J129,0)</f>
        <v>0</v>
      </c>
      <c r="BI129" s="217">
        <f>IF(N129="nulová",J129,0)</f>
        <v>0</v>
      </c>
      <c r="BJ129" s="25" t="s">
        <v>77</v>
      </c>
      <c r="BK129" s="217">
        <f>ROUND(I129*H129,2)</f>
        <v>0</v>
      </c>
      <c r="BL129" s="25" t="s">
        <v>321</v>
      </c>
      <c r="BM129" s="25" t="s">
        <v>521</v>
      </c>
    </row>
    <row r="130" spans="2:47" s="1" customFormat="1" ht="27">
      <c r="B130" s="42"/>
      <c r="C130" s="64"/>
      <c r="D130" s="218" t="s">
        <v>323</v>
      </c>
      <c r="E130" s="64"/>
      <c r="F130" s="219" t="s">
        <v>3645</v>
      </c>
      <c r="G130" s="64"/>
      <c r="H130" s="64"/>
      <c r="I130" s="175"/>
      <c r="J130" s="64"/>
      <c r="K130" s="64"/>
      <c r="L130" s="62"/>
      <c r="M130" s="220"/>
      <c r="N130" s="43"/>
      <c r="O130" s="43"/>
      <c r="P130" s="43"/>
      <c r="Q130" s="43"/>
      <c r="R130" s="43"/>
      <c r="S130" s="43"/>
      <c r="T130" s="79"/>
      <c r="AT130" s="25" t="s">
        <v>323</v>
      </c>
      <c r="AU130" s="25" t="s">
        <v>77</v>
      </c>
    </row>
    <row r="131" spans="2:65" s="1" customFormat="1" ht="23.1" customHeight="1">
      <c r="B131" s="42"/>
      <c r="C131" s="206" t="s">
        <v>456</v>
      </c>
      <c r="D131" s="206" t="s">
        <v>316</v>
      </c>
      <c r="E131" s="207" t="s">
        <v>3646</v>
      </c>
      <c r="F131" s="208" t="s">
        <v>3647</v>
      </c>
      <c r="G131" s="209" t="s">
        <v>3642</v>
      </c>
      <c r="H131" s="210">
        <v>4</v>
      </c>
      <c r="I131" s="211"/>
      <c r="J131" s="212">
        <f>ROUND(I131*H131,2)</f>
        <v>0</v>
      </c>
      <c r="K131" s="208" t="s">
        <v>21</v>
      </c>
      <c r="L131" s="62"/>
      <c r="M131" s="213" t="s">
        <v>21</v>
      </c>
      <c r="N131" s="214" t="s">
        <v>41</v>
      </c>
      <c r="O131" s="43"/>
      <c r="P131" s="215">
        <f>O131*H131</f>
        <v>0</v>
      </c>
      <c r="Q131" s="215">
        <v>0</v>
      </c>
      <c r="R131" s="215">
        <f>Q131*H131</f>
        <v>0</v>
      </c>
      <c r="S131" s="215">
        <v>0</v>
      </c>
      <c r="T131" s="216">
        <f>S131*H131</f>
        <v>0</v>
      </c>
      <c r="AR131" s="25" t="s">
        <v>321</v>
      </c>
      <c r="AT131" s="25" t="s">
        <v>316</v>
      </c>
      <c r="AU131" s="25" t="s">
        <v>77</v>
      </c>
      <c r="AY131" s="25" t="s">
        <v>314</v>
      </c>
      <c r="BE131" s="217">
        <f>IF(N131="základní",J131,0)</f>
        <v>0</v>
      </c>
      <c r="BF131" s="217">
        <f>IF(N131="snížená",J131,0)</f>
        <v>0</v>
      </c>
      <c r="BG131" s="217">
        <f>IF(N131="zákl. přenesená",J131,0)</f>
        <v>0</v>
      </c>
      <c r="BH131" s="217">
        <f>IF(N131="sníž. přenesená",J131,0)</f>
        <v>0</v>
      </c>
      <c r="BI131" s="217">
        <f>IF(N131="nulová",J131,0)</f>
        <v>0</v>
      </c>
      <c r="BJ131" s="25" t="s">
        <v>77</v>
      </c>
      <c r="BK131" s="217">
        <f>ROUND(I131*H131,2)</f>
        <v>0</v>
      </c>
      <c r="BL131" s="25" t="s">
        <v>321</v>
      </c>
      <c r="BM131" s="25" t="s">
        <v>532</v>
      </c>
    </row>
    <row r="132" spans="2:47" s="1" customFormat="1" ht="27">
      <c r="B132" s="42"/>
      <c r="C132" s="64"/>
      <c r="D132" s="218" t="s">
        <v>323</v>
      </c>
      <c r="E132" s="64"/>
      <c r="F132" s="219" t="s">
        <v>3647</v>
      </c>
      <c r="G132" s="64"/>
      <c r="H132" s="64"/>
      <c r="I132" s="175"/>
      <c r="J132" s="64"/>
      <c r="K132" s="64"/>
      <c r="L132" s="62"/>
      <c r="M132" s="220"/>
      <c r="N132" s="43"/>
      <c r="O132" s="43"/>
      <c r="P132" s="43"/>
      <c r="Q132" s="43"/>
      <c r="R132" s="43"/>
      <c r="S132" s="43"/>
      <c r="T132" s="79"/>
      <c r="AT132" s="25" t="s">
        <v>323</v>
      </c>
      <c r="AU132" s="25" t="s">
        <v>77</v>
      </c>
    </row>
    <row r="133" spans="2:65" s="1" customFormat="1" ht="23.1" customHeight="1">
      <c r="B133" s="42"/>
      <c r="C133" s="206" t="s">
        <v>461</v>
      </c>
      <c r="D133" s="206" t="s">
        <v>316</v>
      </c>
      <c r="E133" s="207" t="s">
        <v>3648</v>
      </c>
      <c r="F133" s="208" t="s">
        <v>3649</v>
      </c>
      <c r="G133" s="209" t="s">
        <v>3593</v>
      </c>
      <c r="H133" s="210">
        <v>28</v>
      </c>
      <c r="I133" s="211"/>
      <c r="J133" s="212">
        <f>ROUND(I133*H133,2)</f>
        <v>0</v>
      </c>
      <c r="K133" s="208" t="s">
        <v>21</v>
      </c>
      <c r="L133" s="62"/>
      <c r="M133" s="213" t="s">
        <v>21</v>
      </c>
      <c r="N133" s="214" t="s">
        <v>41</v>
      </c>
      <c r="O133" s="43"/>
      <c r="P133" s="215">
        <f>O133*H133</f>
        <v>0</v>
      </c>
      <c r="Q133" s="215">
        <v>0</v>
      </c>
      <c r="R133" s="215">
        <f>Q133*H133</f>
        <v>0</v>
      </c>
      <c r="S133" s="215">
        <v>0</v>
      </c>
      <c r="T133" s="216">
        <f>S133*H133</f>
        <v>0</v>
      </c>
      <c r="AR133" s="25" t="s">
        <v>321</v>
      </c>
      <c r="AT133" s="25" t="s">
        <v>316</v>
      </c>
      <c r="AU133" s="25" t="s">
        <v>77</v>
      </c>
      <c r="AY133" s="25" t="s">
        <v>314</v>
      </c>
      <c r="BE133" s="217">
        <f>IF(N133="základní",J133,0)</f>
        <v>0</v>
      </c>
      <c r="BF133" s="217">
        <f>IF(N133="snížená",J133,0)</f>
        <v>0</v>
      </c>
      <c r="BG133" s="217">
        <f>IF(N133="zákl. přenesená",J133,0)</f>
        <v>0</v>
      </c>
      <c r="BH133" s="217">
        <f>IF(N133="sníž. přenesená",J133,0)</f>
        <v>0</v>
      </c>
      <c r="BI133" s="217">
        <f>IF(N133="nulová",J133,0)</f>
        <v>0</v>
      </c>
      <c r="BJ133" s="25" t="s">
        <v>77</v>
      </c>
      <c r="BK133" s="217">
        <f>ROUND(I133*H133,2)</f>
        <v>0</v>
      </c>
      <c r="BL133" s="25" t="s">
        <v>321</v>
      </c>
      <c r="BM133" s="25" t="s">
        <v>547</v>
      </c>
    </row>
    <row r="134" spans="2:47" s="1" customFormat="1" ht="13.5">
      <c r="B134" s="42"/>
      <c r="C134" s="64"/>
      <c r="D134" s="218" t="s">
        <v>323</v>
      </c>
      <c r="E134" s="64"/>
      <c r="F134" s="219" t="s">
        <v>3649</v>
      </c>
      <c r="G134" s="64"/>
      <c r="H134" s="64"/>
      <c r="I134" s="175"/>
      <c r="J134" s="64"/>
      <c r="K134" s="64"/>
      <c r="L134" s="62"/>
      <c r="M134" s="220"/>
      <c r="N134" s="43"/>
      <c r="O134" s="43"/>
      <c r="P134" s="43"/>
      <c r="Q134" s="43"/>
      <c r="R134" s="43"/>
      <c r="S134" s="43"/>
      <c r="T134" s="79"/>
      <c r="AT134" s="25" t="s">
        <v>323</v>
      </c>
      <c r="AU134" s="25" t="s">
        <v>77</v>
      </c>
    </row>
    <row r="135" spans="2:65" s="1" customFormat="1" ht="23.1" customHeight="1">
      <c r="B135" s="42"/>
      <c r="C135" s="206" t="s">
        <v>467</v>
      </c>
      <c r="D135" s="206" t="s">
        <v>316</v>
      </c>
      <c r="E135" s="207" t="s">
        <v>3650</v>
      </c>
      <c r="F135" s="208" t="s">
        <v>3651</v>
      </c>
      <c r="G135" s="209" t="s">
        <v>490</v>
      </c>
      <c r="H135" s="210">
        <v>4</v>
      </c>
      <c r="I135" s="211"/>
      <c r="J135" s="212">
        <f>ROUND(I135*H135,2)</f>
        <v>0</v>
      </c>
      <c r="K135" s="208" t="s">
        <v>320</v>
      </c>
      <c r="L135" s="62"/>
      <c r="M135" s="213" t="s">
        <v>21</v>
      </c>
      <c r="N135" s="214" t="s">
        <v>41</v>
      </c>
      <c r="O135" s="43"/>
      <c r="P135" s="215">
        <f>O135*H135</f>
        <v>0</v>
      </c>
      <c r="Q135" s="215">
        <v>6E-05</v>
      </c>
      <c r="R135" s="215">
        <f>Q135*H135</f>
        <v>0.00024</v>
      </c>
      <c r="S135" s="215">
        <v>0</v>
      </c>
      <c r="T135" s="216">
        <f>S135*H135</f>
        <v>0</v>
      </c>
      <c r="AR135" s="25" t="s">
        <v>321</v>
      </c>
      <c r="AT135" s="25" t="s">
        <v>316</v>
      </c>
      <c r="AU135" s="25" t="s">
        <v>77</v>
      </c>
      <c r="AY135" s="25" t="s">
        <v>314</v>
      </c>
      <c r="BE135" s="217">
        <f>IF(N135="základní",J135,0)</f>
        <v>0</v>
      </c>
      <c r="BF135" s="217">
        <f>IF(N135="snížená",J135,0)</f>
        <v>0</v>
      </c>
      <c r="BG135" s="217">
        <f>IF(N135="zákl. přenesená",J135,0)</f>
        <v>0</v>
      </c>
      <c r="BH135" s="217">
        <f>IF(N135="sníž. přenesená",J135,0)</f>
        <v>0</v>
      </c>
      <c r="BI135" s="217">
        <f>IF(N135="nulová",J135,0)</f>
        <v>0</v>
      </c>
      <c r="BJ135" s="25" t="s">
        <v>77</v>
      </c>
      <c r="BK135" s="217">
        <f>ROUND(I135*H135,2)</f>
        <v>0</v>
      </c>
      <c r="BL135" s="25" t="s">
        <v>321</v>
      </c>
      <c r="BM135" s="25" t="s">
        <v>579</v>
      </c>
    </row>
    <row r="136" spans="2:47" s="1" customFormat="1" ht="13.5">
      <c r="B136" s="42"/>
      <c r="C136" s="64"/>
      <c r="D136" s="218" t="s">
        <v>323</v>
      </c>
      <c r="E136" s="64"/>
      <c r="F136" s="219" t="s">
        <v>3652</v>
      </c>
      <c r="G136" s="64"/>
      <c r="H136" s="64"/>
      <c r="I136" s="175"/>
      <c r="J136" s="64"/>
      <c r="K136" s="64"/>
      <c r="L136" s="62"/>
      <c r="M136" s="220"/>
      <c r="N136" s="43"/>
      <c r="O136" s="43"/>
      <c r="P136" s="43"/>
      <c r="Q136" s="43"/>
      <c r="R136" s="43"/>
      <c r="S136" s="43"/>
      <c r="T136" s="79"/>
      <c r="AT136" s="25" t="s">
        <v>323</v>
      </c>
      <c r="AU136" s="25" t="s">
        <v>77</v>
      </c>
    </row>
    <row r="137" spans="2:65" s="1" customFormat="1" ht="23.1" customHeight="1">
      <c r="B137" s="42"/>
      <c r="C137" s="206" t="s">
        <v>475</v>
      </c>
      <c r="D137" s="206" t="s">
        <v>316</v>
      </c>
      <c r="E137" s="207" t="s">
        <v>3653</v>
      </c>
      <c r="F137" s="208" t="s">
        <v>3654</v>
      </c>
      <c r="G137" s="209" t="s">
        <v>490</v>
      </c>
      <c r="H137" s="210">
        <v>24</v>
      </c>
      <c r="I137" s="211"/>
      <c r="J137" s="212">
        <f>ROUND(I137*H137,2)</f>
        <v>0</v>
      </c>
      <c r="K137" s="208" t="s">
        <v>320</v>
      </c>
      <c r="L137" s="62"/>
      <c r="M137" s="213" t="s">
        <v>21</v>
      </c>
      <c r="N137" s="214" t="s">
        <v>41</v>
      </c>
      <c r="O137" s="43"/>
      <c r="P137" s="215">
        <f>O137*H137</f>
        <v>0</v>
      </c>
      <c r="Q137" s="215">
        <v>5E-05</v>
      </c>
      <c r="R137" s="215">
        <f>Q137*H137</f>
        <v>0.0012000000000000001</v>
      </c>
      <c r="S137" s="215">
        <v>0</v>
      </c>
      <c r="T137" s="216">
        <f>S137*H137</f>
        <v>0</v>
      </c>
      <c r="AR137" s="25" t="s">
        <v>321</v>
      </c>
      <c r="AT137" s="25" t="s">
        <v>316</v>
      </c>
      <c r="AU137" s="25" t="s">
        <v>77</v>
      </c>
      <c r="AY137" s="25" t="s">
        <v>314</v>
      </c>
      <c r="BE137" s="217">
        <f>IF(N137="základní",J137,0)</f>
        <v>0</v>
      </c>
      <c r="BF137" s="217">
        <f>IF(N137="snížená",J137,0)</f>
        <v>0</v>
      </c>
      <c r="BG137" s="217">
        <f>IF(N137="zákl. přenesená",J137,0)</f>
        <v>0</v>
      </c>
      <c r="BH137" s="217">
        <f>IF(N137="sníž. přenesená",J137,0)</f>
        <v>0</v>
      </c>
      <c r="BI137" s="217">
        <f>IF(N137="nulová",J137,0)</f>
        <v>0</v>
      </c>
      <c r="BJ137" s="25" t="s">
        <v>77</v>
      </c>
      <c r="BK137" s="217">
        <f>ROUND(I137*H137,2)</f>
        <v>0</v>
      </c>
      <c r="BL137" s="25" t="s">
        <v>321</v>
      </c>
      <c r="BM137" s="25" t="s">
        <v>591</v>
      </c>
    </row>
    <row r="138" spans="2:47" s="1" customFormat="1" ht="13.5">
      <c r="B138" s="42"/>
      <c r="C138" s="64"/>
      <c r="D138" s="218" t="s">
        <v>323</v>
      </c>
      <c r="E138" s="64"/>
      <c r="F138" s="219" t="s">
        <v>3655</v>
      </c>
      <c r="G138" s="64"/>
      <c r="H138" s="64"/>
      <c r="I138" s="175"/>
      <c r="J138" s="64"/>
      <c r="K138" s="64"/>
      <c r="L138" s="62"/>
      <c r="M138" s="220"/>
      <c r="N138" s="43"/>
      <c r="O138" s="43"/>
      <c r="P138" s="43"/>
      <c r="Q138" s="43"/>
      <c r="R138" s="43"/>
      <c r="S138" s="43"/>
      <c r="T138" s="79"/>
      <c r="AT138" s="25" t="s">
        <v>323</v>
      </c>
      <c r="AU138" s="25" t="s">
        <v>77</v>
      </c>
    </row>
    <row r="139" spans="2:65" s="1" customFormat="1" ht="14.45" customHeight="1">
      <c r="B139" s="42"/>
      <c r="C139" s="206" t="s">
        <v>481</v>
      </c>
      <c r="D139" s="206" t="s">
        <v>316</v>
      </c>
      <c r="E139" s="207" t="s">
        <v>3656</v>
      </c>
      <c r="F139" s="208" t="s">
        <v>3657</v>
      </c>
      <c r="G139" s="209" t="s">
        <v>349</v>
      </c>
      <c r="H139" s="210">
        <v>42</v>
      </c>
      <c r="I139" s="211"/>
      <c r="J139" s="212">
        <f>ROUND(I139*H139,2)</f>
        <v>0</v>
      </c>
      <c r="K139" s="208" t="s">
        <v>21</v>
      </c>
      <c r="L139" s="62"/>
      <c r="M139" s="213" t="s">
        <v>21</v>
      </c>
      <c r="N139" s="214" t="s">
        <v>41</v>
      </c>
      <c r="O139" s="43"/>
      <c r="P139" s="215">
        <f>O139*H139</f>
        <v>0</v>
      </c>
      <c r="Q139" s="215">
        <v>0</v>
      </c>
      <c r="R139" s="215">
        <f>Q139*H139</f>
        <v>0</v>
      </c>
      <c r="S139" s="215">
        <v>0</v>
      </c>
      <c r="T139" s="216">
        <f>S139*H139</f>
        <v>0</v>
      </c>
      <c r="AR139" s="25" t="s">
        <v>321</v>
      </c>
      <c r="AT139" s="25" t="s">
        <v>316</v>
      </c>
      <c r="AU139" s="25" t="s">
        <v>77</v>
      </c>
      <c r="AY139" s="25" t="s">
        <v>314</v>
      </c>
      <c r="BE139" s="217">
        <f>IF(N139="základní",J139,0)</f>
        <v>0</v>
      </c>
      <c r="BF139" s="217">
        <f>IF(N139="snížená",J139,0)</f>
        <v>0</v>
      </c>
      <c r="BG139" s="217">
        <f>IF(N139="zákl. přenesená",J139,0)</f>
        <v>0</v>
      </c>
      <c r="BH139" s="217">
        <f>IF(N139="sníž. přenesená",J139,0)</f>
        <v>0</v>
      </c>
      <c r="BI139" s="217">
        <f>IF(N139="nulová",J139,0)</f>
        <v>0</v>
      </c>
      <c r="BJ139" s="25" t="s">
        <v>77</v>
      </c>
      <c r="BK139" s="217">
        <f>ROUND(I139*H139,2)</f>
        <v>0</v>
      </c>
      <c r="BL139" s="25" t="s">
        <v>321</v>
      </c>
      <c r="BM139" s="25" t="s">
        <v>604</v>
      </c>
    </row>
    <row r="140" spans="2:47" s="1" customFormat="1" ht="13.5">
      <c r="B140" s="42"/>
      <c r="C140" s="64"/>
      <c r="D140" s="218" t="s">
        <v>323</v>
      </c>
      <c r="E140" s="64"/>
      <c r="F140" s="219" t="s">
        <v>3657</v>
      </c>
      <c r="G140" s="64"/>
      <c r="H140" s="64"/>
      <c r="I140" s="175"/>
      <c r="J140" s="64"/>
      <c r="K140" s="64"/>
      <c r="L140" s="62"/>
      <c r="M140" s="220"/>
      <c r="N140" s="43"/>
      <c r="O140" s="43"/>
      <c r="P140" s="43"/>
      <c r="Q140" s="43"/>
      <c r="R140" s="43"/>
      <c r="S140" s="43"/>
      <c r="T140" s="79"/>
      <c r="AT140" s="25" t="s">
        <v>323</v>
      </c>
      <c r="AU140" s="25" t="s">
        <v>77</v>
      </c>
    </row>
    <row r="141" spans="2:65" s="1" customFormat="1" ht="14.45" customHeight="1">
      <c r="B141" s="42"/>
      <c r="C141" s="206" t="s">
        <v>487</v>
      </c>
      <c r="D141" s="206" t="s">
        <v>316</v>
      </c>
      <c r="E141" s="207" t="s">
        <v>3658</v>
      </c>
      <c r="F141" s="208" t="s">
        <v>3659</v>
      </c>
      <c r="G141" s="209" t="s">
        <v>335</v>
      </c>
      <c r="H141" s="210">
        <v>5.88</v>
      </c>
      <c r="I141" s="211"/>
      <c r="J141" s="212">
        <f>ROUND(I141*H141,2)</f>
        <v>0</v>
      </c>
      <c r="K141" s="208" t="s">
        <v>21</v>
      </c>
      <c r="L141" s="62"/>
      <c r="M141" s="213" t="s">
        <v>21</v>
      </c>
      <c r="N141" s="214" t="s">
        <v>41</v>
      </c>
      <c r="O141" s="43"/>
      <c r="P141" s="215">
        <f>O141*H141</f>
        <v>0</v>
      </c>
      <c r="Q141" s="215">
        <v>0</v>
      </c>
      <c r="R141" s="215">
        <f>Q141*H141</f>
        <v>0</v>
      </c>
      <c r="S141" s="215">
        <v>0</v>
      </c>
      <c r="T141" s="216">
        <f>S141*H141</f>
        <v>0</v>
      </c>
      <c r="AR141" s="25" t="s">
        <v>321</v>
      </c>
      <c r="AT141" s="25" t="s">
        <v>316</v>
      </c>
      <c r="AU141" s="25" t="s">
        <v>77</v>
      </c>
      <c r="AY141" s="25" t="s">
        <v>314</v>
      </c>
      <c r="BE141" s="217">
        <f>IF(N141="základní",J141,0)</f>
        <v>0</v>
      </c>
      <c r="BF141" s="217">
        <f>IF(N141="snížená",J141,0)</f>
        <v>0</v>
      </c>
      <c r="BG141" s="217">
        <f>IF(N141="zákl. přenesená",J141,0)</f>
        <v>0</v>
      </c>
      <c r="BH141" s="217">
        <f>IF(N141="sníž. přenesená",J141,0)</f>
        <v>0</v>
      </c>
      <c r="BI141" s="217">
        <f>IF(N141="nulová",J141,0)</f>
        <v>0</v>
      </c>
      <c r="BJ141" s="25" t="s">
        <v>77</v>
      </c>
      <c r="BK141" s="217">
        <f>ROUND(I141*H141,2)</f>
        <v>0</v>
      </c>
      <c r="BL141" s="25" t="s">
        <v>321</v>
      </c>
      <c r="BM141" s="25" t="s">
        <v>615</v>
      </c>
    </row>
    <row r="142" spans="2:47" s="1" customFormat="1" ht="13.5">
      <c r="B142" s="42"/>
      <c r="C142" s="64"/>
      <c r="D142" s="218" t="s">
        <v>323</v>
      </c>
      <c r="E142" s="64"/>
      <c r="F142" s="219" t="s">
        <v>3659</v>
      </c>
      <c r="G142" s="64"/>
      <c r="H142" s="64"/>
      <c r="I142" s="175"/>
      <c r="J142" s="64"/>
      <c r="K142" s="64"/>
      <c r="L142" s="62"/>
      <c r="M142" s="220"/>
      <c r="N142" s="43"/>
      <c r="O142" s="43"/>
      <c r="P142" s="43"/>
      <c r="Q142" s="43"/>
      <c r="R142" s="43"/>
      <c r="S142" s="43"/>
      <c r="T142" s="79"/>
      <c r="AT142" s="25" t="s">
        <v>323</v>
      </c>
      <c r="AU142" s="25" t="s">
        <v>77</v>
      </c>
    </row>
    <row r="143" spans="2:65" s="1" customFormat="1" ht="23.1" customHeight="1">
      <c r="B143" s="42"/>
      <c r="C143" s="206" t="s">
        <v>493</v>
      </c>
      <c r="D143" s="206" t="s">
        <v>316</v>
      </c>
      <c r="E143" s="207" t="s">
        <v>3660</v>
      </c>
      <c r="F143" s="208" t="s">
        <v>3661</v>
      </c>
      <c r="G143" s="209" t="s">
        <v>335</v>
      </c>
      <c r="H143" s="210">
        <v>5.88</v>
      </c>
      <c r="I143" s="211"/>
      <c r="J143" s="212">
        <f>ROUND(I143*H143,2)</f>
        <v>0</v>
      </c>
      <c r="K143" s="208" t="s">
        <v>320</v>
      </c>
      <c r="L143" s="62"/>
      <c r="M143" s="213" t="s">
        <v>21</v>
      </c>
      <c r="N143" s="214" t="s">
        <v>41</v>
      </c>
      <c r="O143" s="43"/>
      <c r="P143" s="215">
        <f>O143*H143</f>
        <v>0</v>
      </c>
      <c r="Q143" s="215">
        <v>0</v>
      </c>
      <c r="R143" s="215">
        <f>Q143*H143</f>
        <v>0</v>
      </c>
      <c r="S143" s="215">
        <v>0</v>
      </c>
      <c r="T143" s="216">
        <f>S143*H143</f>
        <v>0</v>
      </c>
      <c r="AR143" s="25" t="s">
        <v>321</v>
      </c>
      <c r="AT143" s="25" t="s">
        <v>316</v>
      </c>
      <c r="AU143" s="25" t="s">
        <v>77</v>
      </c>
      <c r="AY143" s="25" t="s">
        <v>314</v>
      </c>
      <c r="BE143" s="217">
        <f>IF(N143="základní",J143,0)</f>
        <v>0</v>
      </c>
      <c r="BF143" s="217">
        <f>IF(N143="snížená",J143,0)</f>
        <v>0</v>
      </c>
      <c r="BG143" s="217">
        <f>IF(N143="zákl. přenesená",J143,0)</f>
        <v>0</v>
      </c>
      <c r="BH143" s="217">
        <f>IF(N143="sníž. přenesená",J143,0)</f>
        <v>0</v>
      </c>
      <c r="BI143" s="217">
        <f>IF(N143="nulová",J143,0)</f>
        <v>0</v>
      </c>
      <c r="BJ143" s="25" t="s">
        <v>77</v>
      </c>
      <c r="BK143" s="217">
        <f>ROUND(I143*H143,2)</f>
        <v>0</v>
      </c>
      <c r="BL143" s="25" t="s">
        <v>321</v>
      </c>
      <c r="BM143" s="25" t="s">
        <v>626</v>
      </c>
    </row>
    <row r="144" spans="2:47" s="1" customFormat="1" ht="13.5">
      <c r="B144" s="42"/>
      <c r="C144" s="64"/>
      <c r="D144" s="218" t="s">
        <v>323</v>
      </c>
      <c r="E144" s="64"/>
      <c r="F144" s="219" t="s">
        <v>3662</v>
      </c>
      <c r="G144" s="64"/>
      <c r="H144" s="64"/>
      <c r="I144" s="175"/>
      <c r="J144" s="64"/>
      <c r="K144" s="64"/>
      <c r="L144" s="62"/>
      <c r="M144" s="220"/>
      <c r="N144" s="43"/>
      <c r="O144" s="43"/>
      <c r="P144" s="43"/>
      <c r="Q144" s="43"/>
      <c r="R144" s="43"/>
      <c r="S144" s="43"/>
      <c r="T144" s="79"/>
      <c r="AT144" s="25" t="s">
        <v>323</v>
      </c>
      <c r="AU144" s="25" t="s">
        <v>77</v>
      </c>
    </row>
    <row r="145" spans="2:65" s="1" customFormat="1" ht="14.45" customHeight="1">
      <c r="B145" s="42"/>
      <c r="C145" s="206" t="s">
        <v>499</v>
      </c>
      <c r="D145" s="206" t="s">
        <v>316</v>
      </c>
      <c r="E145" s="207" t="s">
        <v>3663</v>
      </c>
      <c r="F145" s="208" t="s">
        <v>3664</v>
      </c>
      <c r="G145" s="209" t="s">
        <v>335</v>
      </c>
      <c r="H145" s="210">
        <v>5.88</v>
      </c>
      <c r="I145" s="211"/>
      <c r="J145" s="212">
        <f>ROUND(I145*H145,2)</f>
        <v>0</v>
      </c>
      <c r="K145" s="208" t="s">
        <v>21</v>
      </c>
      <c r="L145" s="62"/>
      <c r="M145" s="213" t="s">
        <v>21</v>
      </c>
      <c r="N145" s="214" t="s">
        <v>41</v>
      </c>
      <c r="O145" s="43"/>
      <c r="P145" s="215">
        <f>O145*H145</f>
        <v>0</v>
      </c>
      <c r="Q145" s="215">
        <v>0</v>
      </c>
      <c r="R145" s="215">
        <f>Q145*H145</f>
        <v>0</v>
      </c>
      <c r="S145" s="215">
        <v>0</v>
      </c>
      <c r="T145" s="216">
        <f>S145*H145</f>
        <v>0</v>
      </c>
      <c r="AR145" s="25" t="s">
        <v>321</v>
      </c>
      <c r="AT145" s="25" t="s">
        <v>316</v>
      </c>
      <c r="AU145" s="25" t="s">
        <v>77</v>
      </c>
      <c r="AY145" s="25" t="s">
        <v>314</v>
      </c>
      <c r="BE145" s="217">
        <f>IF(N145="základní",J145,0)</f>
        <v>0</v>
      </c>
      <c r="BF145" s="217">
        <f>IF(N145="snížená",J145,0)</f>
        <v>0</v>
      </c>
      <c r="BG145" s="217">
        <f>IF(N145="zákl. přenesená",J145,0)</f>
        <v>0</v>
      </c>
      <c r="BH145" s="217">
        <f>IF(N145="sníž. přenesená",J145,0)</f>
        <v>0</v>
      </c>
      <c r="BI145" s="217">
        <f>IF(N145="nulová",J145,0)</f>
        <v>0</v>
      </c>
      <c r="BJ145" s="25" t="s">
        <v>77</v>
      </c>
      <c r="BK145" s="217">
        <f>ROUND(I145*H145,2)</f>
        <v>0</v>
      </c>
      <c r="BL145" s="25" t="s">
        <v>321</v>
      </c>
      <c r="BM145" s="25" t="s">
        <v>640</v>
      </c>
    </row>
    <row r="146" spans="2:47" s="1" customFormat="1" ht="13.5">
      <c r="B146" s="42"/>
      <c r="C146" s="64"/>
      <c r="D146" s="218" t="s">
        <v>323</v>
      </c>
      <c r="E146" s="64"/>
      <c r="F146" s="219" t="s">
        <v>3664</v>
      </c>
      <c r="G146" s="64"/>
      <c r="H146" s="64"/>
      <c r="I146" s="175"/>
      <c r="J146" s="64"/>
      <c r="K146" s="64"/>
      <c r="L146" s="62"/>
      <c r="M146" s="220"/>
      <c r="N146" s="43"/>
      <c r="O146" s="43"/>
      <c r="P146" s="43"/>
      <c r="Q146" s="43"/>
      <c r="R146" s="43"/>
      <c r="S146" s="43"/>
      <c r="T146" s="79"/>
      <c r="AT146" s="25" t="s">
        <v>323</v>
      </c>
      <c r="AU146" s="25" t="s">
        <v>77</v>
      </c>
    </row>
    <row r="147" spans="2:63" s="11" customFormat="1" ht="37.35" customHeight="1">
      <c r="B147" s="190"/>
      <c r="C147" s="191"/>
      <c r="D147" s="192" t="s">
        <v>69</v>
      </c>
      <c r="E147" s="193" t="s">
        <v>312</v>
      </c>
      <c r="F147" s="193" t="s">
        <v>313</v>
      </c>
      <c r="G147" s="191"/>
      <c r="H147" s="191"/>
      <c r="I147" s="194"/>
      <c r="J147" s="195">
        <f>BK147</f>
        <v>0</v>
      </c>
      <c r="K147" s="191"/>
      <c r="L147" s="196"/>
      <c r="M147" s="197"/>
      <c r="N147" s="198"/>
      <c r="O147" s="198"/>
      <c r="P147" s="199">
        <f>P148+P198+P201</f>
        <v>0</v>
      </c>
      <c r="Q147" s="198"/>
      <c r="R147" s="199">
        <f>R148+R198+R201</f>
        <v>0.01261</v>
      </c>
      <c r="S147" s="198"/>
      <c r="T147" s="200">
        <f>T148+T198+T201</f>
        <v>0</v>
      </c>
      <c r="AR147" s="201" t="s">
        <v>77</v>
      </c>
      <c r="AT147" s="202" t="s">
        <v>69</v>
      </c>
      <c r="AU147" s="202" t="s">
        <v>70</v>
      </c>
      <c r="AY147" s="201" t="s">
        <v>314</v>
      </c>
      <c r="BK147" s="203">
        <f>BK148+BK198+BK201</f>
        <v>0</v>
      </c>
    </row>
    <row r="148" spans="2:63" s="11" customFormat="1" ht="19.9" customHeight="1">
      <c r="B148" s="190"/>
      <c r="C148" s="191"/>
      <c r="D148" s="192" t="s">
        <v>69</v>
      </c>
      <c r="E148" s="204" t="s">
        <v>77</v>
      </c>
      <c r="F148" s="204" t="s">
        <v>315</v>
      </c>
      <c r="G148" s="191"/>
      <c r="H148" s="191"/>
      <c r="I148" s="194"/>
      <c r="J148" s="205">
        <f>BK148</f>
        <v>0</v>
      </c>
      <c r="K148" s="191"/>
      <c r="L148" s="196"/>
      <c r="M148" s="197"/>
      <c r="N148" s="198"/>
      <c r="O148" s="198"/>
      <c r="P148" s="199">
        <f>SUM(P149:P197)</f>
        <v>0</v>
      </c>
      <c r="Q148" s="198"/>
      <c r="R148" s="199">
        <f>SUM(R149:R197)</f>
        <v>0.01261</v>
      </c>
      <c r="S148" s="198"/>
      <c r="T148" s="200">
        <f>SUM(T149:T197)</f>
        <v>0</v>
      </c>
      <c r="AR148" s="201" t="s">
        <v>77</v>
      </c>
      <c r="AT148" s="202" t="s">
        <v>69</v>
      </c>
      <c r="AU148" s="202" t="s">
        <v>77</v>
      </c>
      <c r="AY148" s="201" t="s">
        <v>314</v>
      </c>
      <c r="BK148" s="203">
        <f>SUM(BK149:BK197)</f>
        <v>0</v>
      </c>
    </row>
    <row r="149" spans="2:65" s="1" customFormat="1" ht="23.1" customHeight="1">
      <c r="B149" s="42"/>
      <c r="C149" s="206" t="s">
        <v>504</v>
      </c>
      <c r="D149" s="206" t="s">
        <v>316</v>
      </c>
      <c r="E149" s="207" t="s">
        <v>3665</v>
      </c>
      <c r="F149" s="208" t="s">
        <v>3666</v>
      </c>
      <c r="G149" s="209" t="s">
        <v>490</v>
      </c>
      <c r="H149" s="210">
        <v>47</v>
      </c>
      <c r="I149" s="211"/>
      <c r="J149" s="212">
        <f>ROUND(I149*H149,2)</f>
        <v>0</v>
      </c>
      <c r="K149" s="208" t="s">
        <v>320</v>
      </c>
      <c r="L149" s="62"/>
      <c r="M149" s="213" t="s">
        <v>21</v>
      </c>
      <c r="N149" s="214" t="s">
        <v>41</v>
      </c>
      <c r="O149" s="43"/>
      <c r="P149" s="215">
        <f>O149*H149</f>
        <v>0</v>
      </c>
      <c r="Q149" s="215">
        <v>0.00018</v>
      </c>
      <c r="R149" s="215">
        <f>Q149*H149</f>
        <v>0.00846</v>
      </c>
      <c r="S149" s="215">
        <v>0</v>
      </c>
      <c r="T149" s="216">
        <f>S149*H149</f>
        <v>0</v>
      </c>
      <c r="AR149" s="25" t="s">
        <v>321</v>
      </c>
      <c r="AT149" s="25" t="s">
        <v>316</v>
      </c>
      <c r="AU149" s="25" t="s">
        <v>79</v>
      </c>
      <c r="AY149" s="25" t="s">
        <v>314</v>
      </c>
      <c r="BE149" s="217">
        <f>IF(N149="základní",J149,0)</f>
        <v>0</v>
      </c>
      <c r="BF149" s="217">
        <f>IF(N149="snížená",J149,0)</f>
        <v>0</v>
      </c>
      <c r="BG149" s="217">
        <f>IF(N149="zákl. přenesená",J149,0)</f>
        <v>0</v>
      </c>
      <c r="BH149" s="217">
        <f>IF(N149="sníž. přenesená",J149,0)</f>
        <v>0</v>
      </c>
      <c r="BI149" s="217">
        <f>IF(N149="nulová",J149,0)</f>
        <v>0</v>
      </c>
      <c r="BJ149" s="25" t="s">
        <v>77</v>
      </c>
      <c r="BK149" s="217">
        <f>ROUND(I149*H149,2)</f>
        <v>0</v>
      </c>
      <c r="BL149" s="25" t="s">
        <v>321</v>
      </c>
      <c r="BM149" s="25" t="s">
        <v>3667</v>
      </c>
    </row>
    <row r="150" spans="2:47" s="1" customFormat="1" ht="27">
      <c r="B150" s="42"/>
      <c r="C150" s="64"/>
      <c r="D150" s="218" t="s">
        <v>323</v>
      </c>
      <c r="E150" s="64"/>
      <c r="F150" s="219" t="s">
        <v>3668</v>
      </c>
      <c r="G150" s="64"/>
      <c r="H150" s="64"/>
      <c r="I150" s="175"/>
      <c r="J150" s="64"/>
      <c r="K150" s="64"/>
      <c r="L150" s="62"/>
      <c r="M150" s="220"/>
      <c r="N150" s="43"/>
      <c r="O150" s="43"/>
      <c r="P150" s="43"/>
      <c r="Q150" s="43"/>
      <c r="R150" s="43"/>
      <c r="S150" s="43"/>
      <c r="T150" s="79"/>
      <c r="AT150" s="25" t="s">
        <v>323</v>
      </c>
      <c r="AU150" s="25" t="s">
        <v>79</v>
      </c>
    </row>
    <row r="151" spans="2:51" s="12" customFormat="1" ht="13.5">
      <c r="B151" s="221"/>
      <c r="C151" s="222"/>
      <c r="D151" s="218" t="s">
        <v>325</v>
      </c>
      <c r="E151" s="223" t="s">
        <v>21</v>
      </c>
      <c r="F151" s="224" t="s">
        <v>3669</v>
      </c>
      <c r="G151" s="222"/>
      <c r="H151" s="225">
        <v>47</v>
      </c>
      <c r="I151" s="226"/>
      <c r="J151" s="222"/>
      <c r="K151" s="222"/>
      <c r="L151" s="227"/>
      <c r="M151" s="228"/>
      <c r="N151" s="229"/>
      <c r="O151" s="229"/>
      <c r="P151" s="229"/>
      <c r="Q151" s="229"/>
      <c r="R151" s="229"/>
      <c r="S151" s="229"/>
      <c r="T151" s="230"/>
      <c r="AT151" s="231" t="s">
        <v>325</v>
      </c>
      <c r="AU151" s="231" t="s">
        <v>79</v>
      </c>
      <c r="AV151" s="12" t="s">
        <v>79</v>
      </c>
      <c r="AW151" s="12" t="s">
        <v>34</v>
      </c>
      <c r="AX151" s="12" t="s">
        <v>77</v>
      </c>
      <c r="AY151" s="231" t="s">
        <v>314</v>
      </c>
    </row>
    <row r="152" spans="2:65" s="1" customFormat="1" ht="14.45" customHeight="1">
      <c r="B152" s="42"/>
      <c r="C152" s="206" t="s">
        <v>510</v>
      </c>
      <c r="D152" s="206" t="s">
        <v>316</v>
      </c>
      <c r="E152" s="207" t="s">
        <v>3670</v>
      </c>
      <c r="F152" s="208" t="s">
        <v>3671</v>
      </c>
      <c r="G152" s="209" t="s">
        <v>490</v>
      </c>
      <c r="H152" s="210">
        <v>5</v>
      </c>
      <c r="I152" s="211"/>
      <c r="J152" s="212">
        <f>ROUND(I152*H152,2)</f>
        <v>0</v>
      </c>
      <c r="K152" s="208" t="s">
        <v>320</v>
      </c>
      <c r="L152" s="62"/>
      <c r="M152" s="213" t="s">
        <v>21</v>
      </c>
      <c r="N152" s="214" t="s">
        <v>41</v>
      </c>
      <c r="O152" s="43"/>
      <c r="P152" s="215">
        <f>O152*H152</f>
        <v>0</v>
      </c>
      <c r="Q152" s="215">
        <v>0</v>
      </c>
      <c r="R152" s="215">
        <f>Q152*H152</f>
        <v>0</v>
      </c>
      <c r="S152" s="215">
        <v>0</v>
      </c>
      <c r="T152" s="216">
        <f>S152*H152</f>
        <v>0</v>
      </c>
      <c r="AR152" s="25" t="s">
        <v>321</v>
      </c>
      <c r="AT152" s="25" t="s">
        <v>316</v>
      </c>
      <c r="AU152" s="25" t="s">
        <v>79</v>
      </c>
      <c r="AY152" s="25" t="s">
        <v>314</v>
      </c>
      <c r="BE152" s="217">
        <f>IF(N152="základní",J152,0)</f>
        <v>0</v>
      </c>
      <c r="BF152" s="217">
        <f>IF(N152="snížená",J152,0)</f>
        <v>0</v>
      </c>
      <c r="BG152" s="217">
        <f>IF(N152="zákl. přenesená",J152,0)</f>
        <v>0</v>
      </c>
      <c r="BH152" s="217">
        <f>IF(N152="sníž. přenesená",J152,0)</f>
        <v>0</v>
      </c>
      <c r="BI152" s="217">
        <f>IF(N152="nulová",J152,0)</f>
        <v>0</v>
      </c>
      <c r="BJ152" s="25" t="s">
        <v>77</v>
      </c>
      <c r="BK152" s="217">
        <f>ROUND(I152*H152,2)</f>
        <v>0</v>
      </c>
      <c r="BL152" s="25" t="s">
        <v>321</v>
      </c>
      <c r="BM152" s="25" t="s">
        <v>3672</v>
      </c>
    </row>
    <row r="153" spans="2:47" s="1" customFormat="1" ht="27">
      <c r="B153" s="42"/>
      <c r="C153" s="64"/>
      <c r="D153" s="218" t="s">
        <v>323</v>
      </c>
      <c r="E153" s="64"/>
      <c r="F153" s="219" t="s">
        <v>3673</v>
      </c>
      <c r="G153" s="64"/>
      <c r="H153" s="64"/>
      <c r="I153" s="175"/>
      <c r="J153" s="64"/>
      <c r="K153" s="64"/>
      <c r="L153" s="62"/>
      <c r="M153" s="220"/>
      <c r="N153" s="43"/>
      <c r="O153" s="43"/>
      <c r="P153" s="43"/>
      <c r="Q153" s="43"/>
      <c r="R153" s="43"/>
      <c r="S153" s="43"/>
      <c r="T153" s="79"/>
      <c r="AT153" s="25" t="s">
        <v>323</v>
      </c>
      <c r="AU153" s="25" t="s">
        <v>79</v>
      </c>
    </row>
    <row r="154" spans="2:65" s="1" customFormat="1" ht="14.45" customHeight="1">
      <c r="B154" s="42"/>
      <c r="C154" s="206" t="s">
        <v>515</v>
      </c>
      <c r="D154" s="206" t="s">
        <v>316</v>
      </c>
      <c r="E154" s="207" t="s">
        <v>3674</v>
      </c>
      <c r="F154" s="208" t="s">
        <v>3675</v>
      </c>
      <c r="G154" s="209" t="s">
        <v>490</v>
      </c>
      <c r="H154" s="210">
        <v>3</v>
      </c>
      <c r="I154" s="211"/>
      <c r="J154" s="212">
        <f>ROUND(I154*H154,2)</f>
        <v>0</v>
      </c>
      <c r="K154" s="208" t="s">
        <v>320</v>
      </c>
      <c r="L154" s="62"/>
      <c r="M154" s="213" t="s">
        <v>21</v>
      </c>
      <c r="N154" s="214" t="s">
        <v>41</v>
      </c>
      <c r="O154" s="43"/>
      <c r="P154" s="215">
        <f>O154*H154</f>
        <v>0</v>
      </c>
      <c r="Q154" s="215">
        <v>0</v>
      </c>
      <c r="R154" s="215">
        <f>Q154*H154</f>
        <v>0</v>
      </c>
      <c r="S154" s="215">
        <v>0</v>
      </c>
      <c r="T154" s="216">
        <f>S154*H154</f>
        <v>0</v>
      </c>
      <c r="AR154" s="25" t="s">
        <v>321</v>
      </c>
      <c r="AT154" s="25" t="s">
        <v>316</v>
      </c>
      <c r="AU154" s="25" t="s">
        <v>79</v>
      </c>
      <c r="AY154" s="25" t="s">
        <v>314</v>
      </c>
      <c r="BE154" s="217">
        <f>IF(N154="základní",J154,0)</f>
        <v>0</v>
      </c>
      <c r="BF154" s="217">
        <f>IF(N154="snížená",J154,0)</f>
        <v>0</v>
      </c>
      <c r="BG154" s="217">
        <f>IF(N154="zákl. přenesená",J154,0)</f>
        <v>0</v>
      </c>
      <c r="BH154" s="217">
        <f>IF(N154="sníž. přenesená",J154,0)</f>
        <v>0</v>
      </c>
      <c r="BI154" s="217">
        <f>IF(N154="nulová",J154,0)</f>
        <v>0</v>
      </c>
      <c r="BJ154" s="25" t="s">
        <v>77</v>
      </c>
      <c r="BK154" s="217">
        <f>ROUND(I154*H154,2)</f>
        <v>0</v>
      </c>
      <c r="BL154" s="25" t="s">
        <v>321</v>
      </c>
      <c r="BM154" s="25" t="s">
        <v>3676</v>
      </c>
    </row>
    <row r="155" spans="2:47" s="1" customFormat="1" ht="27">
      <c r="B155" s="42"/>
      <c r="C155" s="64"/>
      <c r="D155" s="218" t="s">
        <v>323</v>
      </c>
      <c r="E155" s="64"/>
      <c r="F155" s="219" t="s">
        <v>3677</v>
      </c>
      <c r="G155" s="64"/>
      <c r="H155" s="64"/>
      <c r="I155" s="175"/>
      <c r="J155" s="64"/>
      <c r="K155" s="64"/>
      <c r="L155" s="62"/>
      <c r="M155" s="220"/>
      <c r="N155" s="43"/>
      <c r="O155" s="43"/>
      <c r="P155" s="43"/>
      <c r="Q155" s="43"/>
      <c r="R155" s="43"/>
      <c r="S155" s="43"/>
      <c r="T155" s="79"/>
      <c r="AT155" s="25" t="s">
        <v>323</v>
      </c>
      <c r="AU155" s="25" t="s">
        <v>79</v>
      </c>
    </row>
    <row r="156" spans="2:65" s="1" customFormat="1" ht="14.45" customHeight="1">
      <c r="B156" s="42"/>
      <c r="C156" s="206" t="s">
        <v>521</v>
      </c>
      <c r="D156" s="206" t="s">
        <v>316</v>
      </c>
      <c r="E156" s="207" t="s">
        <v>3678</v>
      </c>
      <c r="F156" s="208" t="s">
        <v>3679</v>
      </c>
      <c r="G156" s="209" t="s">
        <v>490</v>
      </c>
      <c r="H156" s="210">
        <v>15</v>
      </c>
      <c r="I156" s="211"/>
      <c r="J156" s="212">
        <f>ROUND(I156*H156,2)</f>
        <v>0</v>
      </c>
      <c r="K156" s="208" t="s">
        <v>320</v>
      </c>
      <c r="L156" s="62"/>
      <c r="M156" s="213" t="s">
        <v>21</v>
      </c>
      <c r="N156" s="214" t="s">
        <v>41</v>
      </c>
      <c r="O156" s="43"/>
      <c r="P156" s="215">
        <f>O156*H156</f>
        <v>0</v>
      </c>
      <c r="Q156" s="215">
        <v>0</v>
      </c>
      <c r="R156" s="215">
        <f>Q156*H156</f>
        <v>0</v>
      </c>
      <c r="S156" s="215">
        <v>0</v>
      </c>
      <c r="T156" s="216">
        <f>S156*H156</f>
        <v>0</v>
      </c>
      <c r="AR156" s="25" t="s">
        <v>321</v>
      </c>
      <c r="AT156" s="25" t="s">
        <v>316</v>
      </c>
      <c r="AU156" s="25" t="s">
        <v>79</v>
      </c>
      <c r="AY156" s="25" t="s">
        <v>314</v>
      </c>
      <c r="BE156" s="217">
        <f>IF(N156="základní",J156,0)</f>
        <v>0</v>
      </c>
      <c r="BF156" s="217">
        <f>IF(N156="snížená",J156,0)</f>
        <v>0</v>
      </c>
      <c r="BG156" s="217">
        <f>IF(N156="zákl. přenesená",J156,0)</f>
        <v>0</v>
      </c>
      <c r="BH156" s="217">
        <f>IF(N156="sníž. přenesená",J156,0)</f>
        <v>0</v>
      </c>
      <c r="BI156" s="217">
        <f>IF(N156="nulová",J156,0)</f>
        <v>0</v>
      </c>
      <c r="BJ156" s="25" t="s">
        <v>77</v>
      </c>
      <c r="BK156" s="217">
        <f>ROUND(I156*H156,2)</f>
        <v>0</v>
      </c>
      <c r="BL156" s="25" t="s">
        <v>321</v>
      </c>
      <c r="BM156" s="25" t="s">
        <v>3680</v>
      </c>
    </row>
    <row r="157" spans="2:47" s="1" customFormat="1" ht="27">
      <c r="B157" s="42"/>
      <c r="C157" s="64"/>
      <c r="D157" s="218" t="s">
        <v>323</v>
      </c>
      <c r="E157" s="64"/>
      <c r="F157" s="219" t="s">
        <v>3681</v>
      </c>
      <c r="G157" s="64"/>
      <c r="H157" s="64"/>
      <c r="I157" s="175"/>
      <c r="J157" s="64"/>
      <c r="K157" s="64"/>
      <c r="L157" s="62"/>
      <c r="M157" s="220"/>
      <c r="N157" s="43"/>
      <c r="O157" s="43"/>
      <c r="P157" s="43"/>
      <c r="Q157" s="43"/>
      <c r="R157" s="43"/>
      <c r="S157" s="43"/>
      <c r="T157" s="79"/>
      <c r="AT157" s="25" t="s">
        <v>323</v>
      </c>
      <c r="AU157" s="25" t="s">
        <v>79</v>
      </c>
    </row>
    <row r="158" spans="2:65" s="1" customFormat="1" ht="14.45" customHeight="1">
      <c r="B158" s="42"/>
      <c r="C158" s="206" t="s">
        <v>527</v>
      </c>
      <c r="D158" s="206" t="s">
        <v>316</v>
      </c>
      <c r="E158" s="207" t="s">
        <v>3682</v>
      </c>
      <c r="F158" s="208" t="s">
        <v>3683</v>
      </c>
      <c r="G158" s="209" t="s">
        <v>490</v>
      </c>
      <c r="H158" s="210">
        <v>27</v>
      </c>
      <c r="I158" s="211"/>
      <c r="J158" s="212">
        <f>ROUND(I158*H158,2)</f>
        <v>0</v>
      </c>
      <c r="K158" s="208" t="s">
        <v>320</v>
      </c>
      <c r="L158" s="62"/>
      <c r="M158" s="213" t="s">
        <v>21</v>
      </c>
      <c r="N158" s="214" t="s">
        <v>41</v>
      </c>
      <c r="O158" s="43"/>
      <c r="P158" s="215">
        <f>O158*H158</f>
        <v>0</v>
      </c>
      <c r="Q158" s="215">
        <v>0</v>
      </c>
      <c r="R158" s="215">
        <f>Q158*H158</f>
        <v>0</v>
      </c>
      <c r="S158" s="215">
        <v>0</v>
      </c>
      <c r="T158" s="216">
        <f>S158*H158</f>
        <v>0</v>
      </c>
      <c r="AR158" s="25" t="s">
        <v>321</v>
      </c>
      <c r="AT158" s="25" t="s">
        <v>316</v>
      </c>
      <c r="AU158" s="25" t="s">
        <v>79</v>
      </c>
      <c r="AY158" s="25" t="s">
        <v>314</v>
      </c>
      <c r="BE158" s="217">
        <f>IF(N158="základní",J158,0)</f>
        <v>0</v>
      </c>
      <c r="BF158" s="217">
        <f>IF(N158="snížená",J158,0)</f>
        <v>0</v>
      </c>
      <c r="BG158" s="217">
        <f>IF(N158="zákl. přenesená",J158,0)</f>
        <v>0</v>
      </c>
      <c r="BH158" s="217">
        <f>IF(N158="sníž. přenesená",J158,0)</f>
        <v>0</v>
      </c>
      <c r="BI158" s="217">
        <f>IF(N158="nulová",J158,0)</f>
        <v>0</v>
      </c>
      <c r="BJ158" s="25" t="s">
        <v>77</v>
      </c>
      <c r="BK158" s="217">
        <f>ROUND(I158*H158,2)</f>
        <v>0</v>
      </c>
      <c r="BL158" s="25" t="s">
        <v>321</v>
      </c>
      <c r="BM158" s="25" t="s">
        <v>3684</v>
      </c>
    </row>
    <row r="159" spans="2:47" s="1" customFormat="1" ht="27">
      <c r="B159" s="42"/>
      <c r="C159" s="64"/>
      <c r="D159" s="218" t="s">
        <v>323</v>
      </c>
      <c r="E159" s="64"/>
      <c r="F159" s="219" t="s">
        <v>3685</v>
      </c>
      <c r="G159" s="64"/>
      <c r="H159" s="64"/>
      <c r="I159" s="175"/>
      <c r="J159" s="64"/>
      <c r="K159" s="64"/>
      <c r="L159" s="62"/>
      <c r="M159" s="220"/>
      <c r="N159" s="43"/>
      <c r="O159" s="43"/>
      <c r="P159" s="43"/>
      <c r="Q159" s="43"/>
      <c r="R159" s="43"/>
      <c r="S159" s="43"/>
      <c r="T159" s="79"/>
      <c r="AT159" s="25" t="s">
        <v>323</v>
      </c>
      <c r="AU159" s="25" t="s">
        <v>79</v>
      </c>
    </row>
    <row r="160" spans="2:65" s="1" customFormat="1" ht="14.45" customHeight="1">
      <c r="B160" s="42"/>
      <c r="C160" s="206" t="s">
        <v>532</v>
      </c>
      <c r="D160" s="206" t="s">
        <v>316</v>
      </c>
      <c r="E160" s="207" t="s">
        <v>3686</v>
      </c>
      <c r="F160" s="208" t="s">
        <v>3687</v>
      </c>
      <c r="G160" s="209" t="s">
        <v>490</v>
      </c>
      <c r="H160" s="210">
        <v>2</v>
      </c>
      <c r="I160" s="211"/>
      <c r="J160" s="212">
        <f>ROUND(I160*H160,2)</f>
        <v>0</v>
      </c>
      <c r="K160" s="208" t="s">
        <v>320</v>
      </c>
      <c r="L160" s="62"/>
      <c r="M160" s="213" t="s">
        <v>21</v>
      </c>
      <c r="N160" s="214" t="s">
        <v>41</v>
      </c>
      <c r="O160" s="43"/>
      <c r="P160" s="215">
        <f>O160*H160</f>
        <v>0</v>
      </c>
      <c r="Q160" s="215">
        <v>5E-05</v>
      </c>
      <c r="R160" s="215">
        <f>Q160*H160</f>
        <v>0.0001</v>
      </c>
      <c r="S160" s="215">
        <v>0</v>
      </c>
      <c r="T160" s="216">
        <f>S160*H160</f>
        <v>0</v>
      </c>
      <c r="AR160" s="25" t="s">
        <v>321</v>
      </c>
      <c r="AT160" s="25" t="s">
        <v>316</v>
      </c>
      <c r="AU160" s="25" t="s">
        <v>79</v>
      </c>
      <c r="AY160" s="25" t="s">
        <v>314</v>
      </c>
      <c r="BE160" s="217">
        <f>IF(N160="základní",J160,0)</f>
        <v>0</v>
      </c>
      <c r="BF160" s="217">
        <f>IF(N160="snížená",J160,0)</f>
        <v>0</v>
      </c>
      <c r="BG160" s="217">
        <f>IF(N160="zákl. přenesená",J160,0)</f>
        <v>0</v>
      </c>
      <c r="BH160" s="217">
        <f>IF(N160="sníž. přenesená",J160,0)</f>
        <v>0</v>
      </c>
      <c r="BI160" s="217">
        <f>IF(N160="nulová",J160,0)</f>
        <v>0</v>
      </c>
      <c r="BJ160" s="25" t="s">
        <v>77</v>
      </c>
      <c r="BK160" s="217">
        <f>ROUND(I160*H160,2)</f>
        <v>0</v>
      </c>
      <c r="BL160" s="25" t="s">
        <v>321</v>
      </c>
      <c r="BM160" s="25" t="s">
        <v>3688</v>
      </c>
    </row>
    <row r="161" spans="2:47" s="1" customFormat="1" ht="27">
      <c r="B161" s="42"/>
      <c r="C161" s="64"/>
      <c r="D161" s="218" t="s">
        <v>323</v>
      </c>
      <c r="E161" s="64"/>
      <c r="F161" s="219" t="s">
        <v>3689</v>
      </c>
      <c r="G161" s="64"/>
      <c r="H161" s="64"/>
      <c r="I161" s="175"/>
      <c r="J161" s="64"/>
      <c r="K161" s="64"/>
      <c r="L161" s="62"/>
      <c r="M161" s="220"/>
      <c r="N161" s="43"/>
      <c r="O161" s="43"/>
      <c r="P161" s="43"/>
      <c r="Q161" s="43"/>
      <c r="R161" s="43"/>
      <c r="S161" s="43"/>
      <c r="T161" s="79"/>
      <c r="AT161" s="25" t="s">
        <v>323</v>
      </c>
      <c r="AU161" s="25" t="s">
        <v>79</v>
      </c>
    </row>
    <row r="162" spans="2:65" s="1" customFormat="1" ht="14.45" customHeight="1">
      <c r="B162" s="42"/>
      <c r="C162" s="206" t="s">
        <v>538</v>
      </c>
      <c r="D162" s="206" t="s">
        <v>316</v>
      </c>
      <c r="E162" s="207" t="s">
        <v>3690</v>
      </c>
      <c r="F162" s="208" t="s">
        <v>3691</v>
      </c>
      <c r="G162" s="209" t="s">
        <v>490</v>
      </c>
      <c r="H162" s="210">
        <v>3</v>
      </c>
      <c r="I162" s="211"/>
      <c r="J162" s="212">
        <f>ROUND(I162*H162,2)</f>
        <v>0</v>
      </c>
      <c r="K162" s="208" t="s">
        <v>320</v>
      </c>
      <c r="L162" s="62"/>
      <c r="M162" s="213" t="s">
        <v>21</v>
      </c>
      <c r="N162" s="214" t="s">
        <v>41</v>
      </c>
      <c r="O162" s="43"/>
      <c r="P162" s="215">
        <f>O162*H162</f>
        <v>0</v>
      </c>
      <c r="Q162" s="215">
        <v>9E-05</v>
      </c>
      <c r="R162" s="215">
        <f>Q162*H162</f>
        <v>0.00027</v>
      </c>
      <c r="S162" s="215">
        <v>0</v>
      </c>
      <c r="T162" s="216">
        <f>S162*H162</f>
        <v>0</v>
      </c>
      <c r="AR162" s="25" t="s">
        <v>321</v>
      </c>
      <c r="AT162" s="25" t="s">
        <v>316</v>
      </c>
      <c r="AU162" s="25" t="s">
        <v>79</v>
      </c>
      <c r="AY162" s="25" t="s">
        <v>314</v>
      </c>
      <c r="BE162" s="217">
        <f>IF(N162="základní",J162,0)</f>
        <v>0</v>
      </c>
      <c r="BF162" s="217">
        <f>IF(N162="snížená",J162,0)</f>
        <v>0</v>
      </c>
      <c r="BG162" s="217">
        <f>IF(N162="zákl. přenesená",J162,0)</f>
        <v>0</v>
      </c>
      <c r="BH162" s="217">
        <f>IF(N162="sníž. přenesená",J162,0)</f>
        <v>0</v>
      </c>
      <c r="BI162" s="217">
        <f>IF(N162="nulová",J162,0)</f>
        <v>0</v>
      </c>
      <c r="BJ162" s="25" t="s">
        <v>77</v>
      </c>
      <c r="BK162" s="217">
        <f>ROUND(I162*H162,2)</f>
        <v>0</v>
      </c>
      <c r="BL162" s="25" t="s">
        <v>321</v>
      </c>
      <c r="BM162" s="25" t="s">
        <v>3692</v>
      </c>
    </row>
    <row r="163" spans="2:47" s="1" customFormat="1" ht="27">
      <c r="B163" s="42"/>
      <c r="C163" s="64"/>
      <c r="D163" s="218" t="s">
        <v>323</v>
      </c>
      <c r="E163" s="64"/>
      <c r="F163" s="219" t="s">
        <v>3693</v>
      </c>
      <c r="G163" s="64"/>
      <c r="H163" s="64"/>
      <c r="I163" s="175"/>
      <c r="J163" s="64"/>
      <c r="K163" s="64"/>
      <c r="L163" s="62"/>
      <c r="M163" s="220"/>
      <c r="N163" s="43"/>
      <c r="O163" s="43"/>
      <c r="P163" s="43"/>
      <c r="Q163" s="43"/>
      <c r="R163" s="43"/>
      <c r="S163" s="43"/>
      <c r="T163" s="79"/>
      <c r="AT163" s="25" t="s">
        <v>323</v>
      </c>
      <c r="AU163" s="25" t="s">
        <v>79</v>
      </c>
    </row>
    <row r="164" spans="2:65" s="1" customFormat="1" ht="14.45" customHeight="1">
      <c r="B164" s="42"/>
      <c r="C164" s="206" t="s">
        <v>547</v>
      </c>
      <c r="D164" s="206" t="s">
        <v>316</v>
      </c>
      <c r="E164" s="207" t="s">
        <v>3694</v>
      </c>
      <c r="F164" s="208" t="s">
        <v>3695</v>
      </c>
      <c r="G164" s="209" t="s">
        <v>490</v>
      </c>
      <c r="H164" s="210">
        <v>15</v>
      </c>
      <c r="I164" s="211"/>
      <c r="J164" s="212">
        <f>ROUND(I164*H164,2)</f>
        <v>0</v>
      </c>
      <c r="K164" s="208" t="s">
        <v>320</v>
      </c>
      <c r="L164" s="62"/>
      <c r="M164" s="213" t="s">
        <v>21</v>
      </c>
      <c r="N164" s="214" t="s">
        <v>41</v>
      </c>
      <c r="O164" s="43"/>
      <c r="P164" s="215">
        <f>O164*H164</f>
        <v>0</v>
      </c>
      <c r="Q164" s="215">
        <v>9E-05</v>
      </c>
      <c r="R164" s="215">
        <f>Q164*H164</f>
        <v>0.00135</v>
      </c>
      <c r="S164" s="215">
        <v>0</v>
      </c>
      <c r="T164" s="216">
        <f>S164*H164</f>
        <v>0</v>
      </c>
      <c r="AR164" s="25" t="s">
        <v>321</v>
      </c>
      <c r="AT164" s="25" t="s">
        <v>316</v>
      </c>
      <c r="AU164" s="25" t="s">
        <v>79</v>
      </c>
      <c r="AY164" s="25" t="s">
        <v>314</v>
      </c>
      <c r="BE164" s="217">
        <f>IF(N164="základní",J164,0)</f>
        <v>0</v>
      </c>
      <c r="BF164" s="217">
        <f>IF(N164="snížená",J164,0)</f>
        <v>0</v>
      </c>
      <c r="BG164" s="217">
        <f>IF(N164="zákl. přenesená",J164,0)</f>
        <v>0</v>
      </c>
      <c r="BH164" s="217">
        <f>IF(N164="sníž. přenesená",J164,0)</f>
        <v>0</v>
      </c>
      <c r="BI164" s="217">
        <f>IF(N164="nulová",J164,0)</f>
        <v>0</v>
      </c>
      <c r="BJ164" s="25" t="s">
        <v>77</v>
      </c>
      <c r="BK164" s="217">
        <f>ROUND(I164*H164,2)</f>
        <v>0</v>
      </c>
      <c r="BL164" s="25" t="s">
        <v>321</v>
      </c>
      <c r="BM164" s="25" t="s">
        <v>3696</v>
      </c>
    </row>
    <row r="165" spans="2:47" s="1" customFormat="1" ht="27">
      <c r="B165" s="42"/>
      <c r="C165" s="64"/>
      <c r="D165" s="218" t="s">
        <v>323</v>
      </c>
      <c r="E165" s="64"/>
      <c r="F165" s="219" t="s">
        <v>3697</v>
      </c>
      <c r="G165" s="64"/>
      <c r="H165" s="64"/>
      <c r="I165" s="175"/>
      <c r="J165" s="64"/>
      <c r="K165" s="64"/>
      <c r="L165" s="62"/>
      <c r="M165" s="220"/>
      <c r="N165" s="43"/>
      <c r="O165" s="43"/>
      <c r="P165" s="43"/>
      <c r="Q165" s="43"/>
      <c r="R165" s="43"/>
      <c r="S165" s="43"/>
      <c r="T165" s="79"/>
      <c r="AT165" s="25" t="s">
        <v>323</v>
      </c>
      <c r="AU165" s="25" t="s">
        <v>79</v>
      </c>
    </row>
    <row r="166" spans="2:65" s="1" customFormat="1" ht="14.45" customHeight="1">
      <c r="B166" s="42"/>
      <c r="C166" s="206" t="s">
        <v>570</v>
      </c>
      <c r="D166" s="206" t="s">
        <v>316</v>
      </c>
      <c r="E166" s="207" t="s">
        <v>3698</v>
      </c>
      <c r="F166" s="208" t="s">
        <v>3699</v>
      </c>
      <c r="G166" s="209" t="s">
        <v>490</v>
      </c>
      <c r="H166" s="210">
        <v>27</v>
      </c>
      <c r="I166" s="211"/>
      <c r="J166" s="212">
        <f>ROUND(I166*H166,2)</f>
        <v>0</v>
      </c>
      <c r="K166" s="208" t="s">
        <v>320</v>
      </c>
      <c r="L166" s="62"/>
      <c r="M166" s="213" t="s">
        <v>21</v>
      </c>
      <c r="N166" s="214" t="s">
        <v>41</v>
      </c>
      <c r="O166" s="43"/>
      <c r="P166" s="215">
        <f>O166*H166</f>
        <v>0</v>
      </c>
      <c r="Q166" s="215">
        <v>9E-05</v>
      </c>
      <c r="R166" s="215">
        <f>Q166*H166</f>
        <v>0.0024300000000000003</v>
      </c>
      <c r="S166" s="215">
        <v>0</v>
      </c>
      <c r="T166" s="216">
        <f>S166*H166</f>
        <v>0</v>
      </c>
      <c r="AR166" s="25" t="s">
        <v>321</v>
      </c>
      <c r="AT166" s="25" t="s">
        <v>316</v>
      </c>
      <c r="AU166" s="25" t="s">
        <v>79</v>
      </c>
      <c r="AY166" s="25" t="s">
        <v>314</v>
      </c>
      <c r="BE166" s="217">
        <f>IF(N166="základní",J166,0)</f>
        <v>0</v>
      </c>
      <c r="BF166" s="217">
        <f>IF(N166="snížená",J166,0)</f>
        <v>0</v>
      </c>
      <c r="BG166" s="217">
        <f>IF(N166="zákl. přenesená",J166,0)</f>
        <v>0</v>
      </c>
      <c r="BH166" s="217">
        <f>IF(N166="sníž. přenesená",J166,0)</f>
        <v>0</v>
      </c>
      <c r="BI166" s="217">
        <f>IF(N166="nulová",J166,0)</f>
        <v>0</v>
      </c>
      <c r="BJ166" s="25" t="s">
        <v>77</v>
      </c>
      <c r="BK166" s="217">
        <f>ROUND(I166*H166,2)</f>
        <v>0</v>
      </c>
      <c r="BL166" s="25" t="s">
        <v>321</v>
      </c>
      <c r="BM166" s="25" t="s">
        <v>3700</v>
      </c>
    </row>
    <row r="167" spans="2:47" s="1" customFormat="1" ht="27">
      <c r="B167" s="42"/>
      <c r="C167" s="64"/>
      <c r="D167" s="218" t="s">
        <v>323</v>
      </c>
      <c r="E167" s="64"/>
      <c r="F167" s="219" t="s">
        <v>3701</v>
      </c>
      <c r="G167" s="64"/>
      <c r="H167" s="64"/>
      <c r="I167" s="175"/>
      <c r="J167" s="64"/>
      <c r="K167" s="64"/>
      <c r="L167" s="62"/>
      <c r="M167" s="220"/>
      <c r="N167" s="43"/>
      <c r="O167" s="43"/>
      <c r="P167" s="43"/>
      <c r="Q167" s="43"/>
      <c r="R167" s="43"/>
      <c r="S167" s="43"/>
      <c r="T167" s="79"/>
      <c r="AT167" s="25" t="s">
        <v>323</v>
      </c>
      <c r="AU167" s="25" t="s">
        <v>79</v>
      </c>
    </row>
    <row r="168" spans="2:65" s="1" customFormat="1" ht="23.1" customHeight="1">
      <c r="B168" s="42"/>
      <c r="C168" s="206" t="s">
        <v>579</v>
      </c>
      <c r="D168" s="206" t="s">
        <v>316</v>
      </c>
      <c r="E168" s="207" t="s">
        <v>3702</v>
      </c>
      <c r="F168" s="208" t="s">
        <v>3703</v>
      </c>
      <c r="G168" s="209" t="s">
        <v>335</v>
      </c>
      <c r="H168" s="210">
        <v>992</v>
      </c>
      <c r="I168" s="211"/>
      <c r="J168" s="212">
        <f>ROUND(I168*H168,2)</f>
        <v>0</v>
      </c>
      <c r="K168" s="208" t="s">
        <v>320</v>
      </c>
      <c r="L168" s="62"/>
      <c r="M168" s="213" t="s">
        <v>21</v>
      </c>
      <c r="N168" s="214" t="s">
        <v>41</v>
      </c>
      <c r="O168" s="43"/>
      <c r="P168" s="215">
        <f>O168*H168</f>
        <v>0</v>
      </c>
      <c r="Q168" s="215">
        <v>0</v>
      </c>
      <c r="R168" s="215">
        <f>Q168*H168</f>
        <v>0</v>
      </c>
      <c r="S168" s="215">
        <v>0</v>
      </c>
      <c r="T168" s="216">
        <f>S168*H168</f>
        <v>0</v>
      </c>
      <c r="AR168" s="25" t="s">
        <v>321</v>
      </c>
      <c r="AT168" s="25" t="s">
        <v>316</v>
      </c>
      <c r="AU168" s="25" t="s">
        <v>79</v>
      </c>
      <c r="AY168" s="25" t="s">
        <v>314</v>
      </c>
      <c r="BE168" s="217">
        <f>IF(N168="základní",J168,0)</f>
        <v>0</v>
      </c>
      <c r="BF168" s="217">
        <f>IF(N168="snížená",J168,0)</f>
        <v>0</v>
      </c>
      <c r="BG168" s="217">
        <f>IF(N168="zákl. přenesená",J168,0)</f>
        <v>0</v>
      </c>
      <c r="BH168" s="217">
        <f>IF(N168="sníž. přenesená",J168,0)</f>
        <v>0</v>
      </c>
      <c r="BI168" s="217">
        <f>IF(N168="nulová",J168,0)</f>
        <v>0</v>
      </c>
      <c r="BJ168" s="25" t="s">
        <v>77</v>
      </c>
      <c r="BK168" s="217">
        <f>ROUND(I168*H168,2)</f>
        <v>0</v>
      </c>
      <c r="BL168" s="25" t="s">
        <v>321</v>
      </c>
      <c r="BM168" s="25" t="s">
        <v>3704</v>
      </c>
    </row>
    <row r="169" spans="2:47" s="1" customFormat="1" ht="40.5">
      <c r="B169" s="42"/>
      <c r="C169" s="64"/>
      <c r="D169" s="218" t="s">
        <v>323</v>
      </c>
      <c r="E169" s="64"/>
      <c r="F169" s="219" t="s">
        <v>3705</v>
      </c>
      <c r="G169" s="64"/>
      <c r="H169" s="64"/>
      <c r="I169" s="175"/>
      <c r="J169" s="64"/>
      <c r="K169" s="64"/>
      <c r="L169" s="62"/>
      <c r="M169" s="220"/>
      <c r="N169" s="43"/>
      <c r="O169" s="43"/>
      <c r="P169" s="43"/>
      <c r="Q169" s="43"/>
      <c r="R169" s="43"/>
      <c r="S169" s="43"/>
      <c r="T169" s="79"/>
      <c r="AT169" s="25" t="s">
        <v>323</v>
      </c>
      <c r="AU169" s="25" t="s">
        <v>79</v>
      </c>
    </row>
    <row r="170" spans="2:51" s="12" customFormat="1" ht="13.5">
      <c r="B170" s="221"/>
      <c r="C170" s="222"/>
      <c r="D170" s="218" t="s">
        <v>325</v>
      </c>
      <c r="E170" s="223" t="s">
        <v>21</v>
      </c>
      <c r="F170" s="224" t="s">
        <v>3706</v>
      </c>
      <c r="G170" s="222"/>
      <c r="H170" s="225">
        <v>992</v>
      </c>
      <c r="I170" s="226"/>
      <c r="J170" s="222"/>
      <c r="K170" s="222"/>
      <c r="L170" s="227"/>
      <c r="M170" s="228"/>
      <c r="N170" s="229"/>
      <c r="O170" s="229"/>
      <c r="P170" s="229"/>
      <c r="Q170" s="229"/>
      <c r="R170" s="229"/>
      <c r="S170" s="229"/>
      <c r="T170" s="230"/>
      <c r="AT170" s="231" t="s">
        <v>325</v>
      </c>
      <c r="AU170" s="231" t="s">
        <v>79</v>
      </c>
      <c r="AV170" s="12" t="s">
        <v>79</v>
      </c>
      <c r="AW170" s="12" t="s">
        <v>34</v>
      </c>
      <c r="AX170" s="12" t="s">
        <v>77</v>
      </c>
      <c r="AY170" s="231" t="s">
        <v>314</v>
      </c>
    </row>
    <row r="171" spans="2:65" s="1" customFormat="1" ht="23.1" customHeight="1">
      <c r="B171" s="42"/>
      <c r="C171" s="206" t="s">
        <v>584</v>
      </c>
      <c r="D171" s="206" t="s">
        <v>316</v>
      </c>
      <c r="E171" s="207" t="s">
        <v>3707</v>
      </c>
      <c r="F171" s="208" t="s">
        <v>3708</v>
      </c>
      <c r="G171" s="209" t="s">
        <v>490</v>
      </c>
      <c r="H171" s="210">
        <v>2</v>
      </c>
      <c r="I171" s="211"/>
      <c r="J171" s="212">
        <f>ROUND(I171*H171,2)</f>
        <v>0</v>
      </c>
      <c r="K171" s="208" t="s">
        <v>320</v>
      </c>
      <c r="L171" s="62"/>
      <c r="M171" s="213" t="s">
        <v>21</v>
      </c>
      <c r="N171" s="214" t="s">
        <v>41</v>
      </c>
      <c r="O171" s="43"/>
      <c r="P171" s="215">
        <f>O171*H171</f>
        <v>0</v>
      </c>
      <c r="Q171" s="215">
        <v>0</v>
      </c>
      <c r="R171" s="215">
        <f>Q171*H171</f>
        <v>0</v>
      </c>
      <c r="S171" s="215">
        <v>0</v>
      </c>
      <c r="T171" s="216">
        <f>S171*H171</f>
        <v>0</v>
      </c>
      <c r="AR171" s="25" t="s">
        <v>321</v>
      </c>
      <c r="AT171" s="25" t="s">
        <v>316</v>
      </c>
      <c r="AU171" s="25" t="s">
        <v>79</v>
      </c>
      <c r="AY171" s="25" t="s">
        <v>314</v>
      </c>
      <c r="BE171" s="217">
        <f>IF(N171="základní",J171,0)</f>
        <v>0</v>
      </c>
      <c r="BF171" s="217">
        <f>IF(N171="snížená",J171,0)</f>
        <v>0</v>
      </c>
      <c r="BG171" s="217">
        <f>IF(N171="zákl. přenesená",J171,0)</f>
        <v>0</v>
      </c>
      <c r="BH171" s="217">
        <f>IF(N171="sníž. přenesená",J171,0)</f>
        <v>0</v>
      </c>
      <c r="BI171" s="217">
        <f>IF(N171="nulová",J171,0)</f>
        <v>0</v>
      </c>
      <c r="BJ171" s="25" t="s">
        <v>77</v>
      </c>
      <c r="BK171" s="217">
        <f>ROUND(I171*H171,2)</f>
        <v>0</v>
      </c>
      <c r="BL171" s="25" t="s">
        <v>321</v>
      </c>
      <c r="BM171" s="25" t="s">
        <v>3709</v>
      </c>
    </row>
    <row r="172" spans="2:47" s="1" customFormat="1" ht="40.5">
      <c r="B172" s="42"/>
      <c r="C172" s="64"/>
      <c r="D172" s="218" t="s">
        <v>323</v>
      </c>
      <c r="E172" s="64"/>
      <c r="F172" s="219" t="s">
        <v>3710</v>
      </c>
      <c r="G172" s="64"/>
      <c r="H172" s="64"/>
      <c r="I172" s="175"/>
      <c r="J172" s="64"/>
      <c r="K172" s="64"/>
      <c r="L172" s="62"/>
      <c r="M172" s="220"/>
      <c r="N172" s="43"/>
      <c r="O172" s="43"/>
      <c r="P172" s="43"/>
      <c r="Q172" s="43"/>
      <c r="R172" s="43"/>
      <c r="S172" s="43"/>
      <c r="T172" s="79"/>
      <c r="AT172" s="25" t="s">
        <v>323</v>
      </c>
      <c r="AU172" s="25" t="s">
        <v>79</v>
      </c>
    </row>
    <row r="173" spans="2:65" s="1" customFormat="1" ht="23.1" customHeight="1">
      <c r="B173" s="42"/>
      <c r="C173" s="206" t="s">
        <v>591</v>
      </c>
      <c r="D173" s="206" t="s">
        <v>316</v>
      </c>
      <c r="E173" s="207" t="s">
        <v>3711</v>
      </c>
      <c r="F173" s="208" t="s">
        <v>3712</v>
      </c>
      <c r="G173" s="209" t="s">
        <v>490</v>
      </c>
      <c r="H173" s="210">
        <v>3</v>
      </c>
      <c r="I173" s="211"/>
      <c r="J173" s="212">
        <f>ROUND(I173*H173,2)</f>
        <v>0</v>
      </c>
      <c r="K173" s="208" t="s">
        <v>320</v>
      </c>
      <c r="L173" s="62"/>
      <c r="M173" s="213" t="s">
        <v>21</v>
      </c>
      <c r="N173" s="214" t="s">
        <v>41</v>
      </c>
      <c r="O173" s="43"/>
      <c r="P173" s="215">
        <f>O173*H173</f>
        <v>0</v>
      </c>
      <c r="Q173" s="215">
        <v>0</v>
      </c>
      <c r="R173" s="215">
        <f>Q173*H173</f>
        <v>0</v>
      </c>
      <c r="S173" s="215">
        <v>0</v>
      </c>
      <c r="T173" s="216">
        <f>S173*H173</f>
        <v>0</v>
      </c>
      <c r="AR173" s="25" t="s">
        <v>321</v>
      </c>
      <c r="AT173" s="25" t="s">
        <v>316</v>
      </c>
      <c r="AU173" s="25" t="s">
        <v>79</v>
      </c>
      <c r="AY173" s="25" t="s">
        <v>314</v>
      </c>
      <c r="BE173" s="217">
        <f>IF(N173="základní",J173,0)</f>
        <v>0</v>
      </c>
      <c r="BF173" s="217">
        <f>IF(N173="snížená",J173,0)</f>
        <v>0</v>
      </c>
      <c r="BG173" s="217">
        <f>IF(N173="zákl. přenesená",J173,0)</f>
        <v>0</v>
      </c>
      <c r="BH173" s="217">
        <f>IF(N173="sníž. přenesená",J173,0)</f>
        <v>0</v>
      </c>
      <c r="BI173" s="217">
        <f>IF(N173="nulová",J173,0)</f>
        <v>0</v>
      </c>
      <c r="BJ173" s="25" t="s">
        <v>77</v>
      </c>
      <c r="BK173" s="217">
        <f>ROUND(I173*H173,2)</f>
        <v>0</v>
      </c>
      <c r="BL173" s="25" t="s">
        <v>321</v>
      </c>
      <c r="BM173" s="25" t="s">
        <v>3713</v>
      </c>
    </row>
    <row r="174" spans="2:47" s="1" customFormat="1" ht="40.5">
      <c r="B174" s="42"/>
      <c r="C174" s="64"/>
      <c r="D174" s="218" t="s">
        <v>323</v>
      </c>
      <c r="E174" s="64"/>
      <c r="F174" s="219" t="s">
        <v>3714</v>
      </c>
      <c r="G174" s="64"/>
      <c r="H174" s="64"/>
      <c r="I174" s="175"/>
      <c r="J174" s="64"/>
      <c r="K174" s="64"/>
      <c r="L174" s="62"/>
      <c r="M174" s="220"/>
      <c r="N174" s="43"/>
      <c r="O174" s="43"/>
      <c r="P174" s="43"/>
      <c r="Q174" s="43"/>
      <c r="R174" s="43"/>
      <c r="S174" s="43"/>
      <c r="T174" s="79"/>
      <c r="AT174" s="25" t="s">
        <v>323</v>
      </c>
      <c r="AU174" s="25" t="s">
        <v>79</v>
      </c>
    </row>
    <row r="175" spans="2:65" s="1" customFormat="1" ht="23.1" customHeight="1">
      <c r="B175" s="42"/>
      <c r="C175" s="206" t="s">
        <v>598</v>
      </c>
      <c r="D175" s="206" t="s">
        <v>316</v>
      </c>
      <c r="E175" s="207" t="s">
        <v>3715</v>
      </c>
      <c r="F175" s="208" t="s">
        <v>3716</v>
      </c>
      <c r="G175" s="209" t="s">
        <v>490</v>
      </c>
      <c r="H175" s="210">
        <v>42</v>
      </c>
      <c r="I175" s="211"/>
      <c r="J175" s="212">
        <f>ROUND(I175*H175,2)</f>
        <v>0</v>
      </c>
      <c r="K175" s="208" t="s">
        <v>320</v>
      </c>
      <c r="L175" s="62"/>
      <c r="M175" s="213" t="s">
        <v>21</v>
      </c>
      <c r="N175" s="214" t="s">
        <v>41</v>
      </c>
      <c r="O175" s="43"/>
      <c r="P175" s="215">
        <f>O175*H175</f>
        <v>0</v>
      </c>
      <c r="Q175" s="215">
        <v>0</v>
      </c>
      <c r="R175" s="215">
        <f>Q175*H175</f>
        <v>0</v>
      </c>
      <c r="S175" s="215">
        <v>0</v>
      </c>
      <c r="T175" s="216">
        <f>S175*H175</f>
        <v>0</v>
      </c>
      <c r="AR175" s="25" t="s">
        <v>321</v>
      </c>
      <c r="AT175" s="25" t="s">
        <v>316</v>
      </c>
      <c r="AU175" s="25" t="s">
        <v>79</v>
      </c>
      <c r="AY175" s="25" t="s">
        <v>314</v>
      </c>
      <c r="BE175" s="217">
        <f>IF(N175="základní",J175,0)</f>
        <v>0</v>
      </c>
      <c r="BF175" s="217">
        <f>IF(N175="snížená",J175,0)</f>
        <v>0</v>
      </c>
      <c r="BG175" s="217">
        <f>IF(N175="zákl. přenesená",J175,0)</f>
        <v>0</v>
      </c>
      <c r="BH175" s="217">
        <f>IF(N175="sníž. přenesená",J175,0)</f>
        <v>0</v>
      </c>
      <c r="BI175" s="217">
        <f>IF(N175="nulová",J175,0)</f>
        <v>0</v>
      </c>
      <c r="BJ175" s="25" t="s">
        <v>77</v>
      </c>
      <c r="BK175" s="217">
        <f>ROUND(I175*H175,2)</f>
        <v>0</v>
      </c>
      <c r="BL175" s="25" t="s">
        <v>321</v>
      </c>
      <c r="BM175" s="25" t="s">
        <v>3717</v>
      </c>
    </row>
    <row r="176" spans="2:47" s="1" customFormat="1" ht="40.5">
      <c r="B176" s="42"/>
      <c r="C176" s="64"/>
      <c r="D176" s="218" t="s">
        <v>323</v>
      </c>
      <c r="E176" s="64"/>
      <c r="F176" s="219" t="s">
        <v>3718</v>
      </c>
      <c r="G176" s="64"/>
      <c r="H176" s="64"/>
      <c r="I176" s="175"/>
      <c r="J176" s="64"/>
      <c r="K176" s="64"/>
      <c r="L176" s="62"/>
      <c r="M176" s="220"/>
      <c r="N176" s="43"/>
      <c r="O176" s="43"/>
      <c r="P176" s="43"/>
      <c r="Q176" s="43"/>
      <c r="R176" s="43"/>
      <c r="S176" s="43"/>
      <c r="T176" s="79"/>
      <c r="AT176" s="25" t="s">
        <v>323</v>
      </c>
      <c r="AU176" s="25" t="s">
        <v>79</v>
      </c>
    </row>
    <row r="177" spans="2:51" s="12" customFormat="1" ht="13.5">
      <c r="B177" s="221"/>
      <c r="C177" s="222"/>
      <c r="D177" s="218" t="s">
        <v>325</v>
      </c>
      <c r="E177" s="223" t="s">
        <v>21</v>
      </c>
      <c r="F177" s="224" t="s">
        <v>3719</v>
      </c>
      <c r="G177" s="222"/>
      <c r="H177" s="225">
        <v>42</v>
      </c>
      <c r="I177" s="226"/>
      <c r="J177" s="222"/>
      <c r="K177" s="222"/>
      <c r="L177" s="227"/>
      <c r="M177" s="228"/>
      <c r="N177" s="229"/>
      <c r="O177" s="229"/>
      <c r="P177" s="229"/>
      <c r="Q177" s="229"/>
      <c r="R177" s="229"/>
      <c r="S177" s="229"/>
      <c r="T177" s="230"/>
      <c r="AT177" s="231" t="s">
        <v>325</v>
      </c>
      <c r="AU177" s="231" t="s">
        <v>79</v>
      </c>
      <c r="AV177" s="12" t="s">
        <v>79</v>
      </c>
      <c r="AW177" s="12" t="s">
        <v>34</v>
      </c>
      <c r="AX177" s="12" t="s">
        <v>77</v>
      </c>
      <c r="AY177" s="231" t="s">
        <v>314</v>
      </c>
    </row>
    <row r="178" spans="2:65" s="1" customFormat="1" ht="23.1" customHeight="1">
      <c r="B178" s="42"/>
      <c r="C178" s="206" t="s">
        <v>604</v>
      </c>
      <c r="D178" s="206" t="s">
        <v>316</v>
      </c>
      <c r="E178" s="207" t="s">
        <v>3720</v>
      </c>
      <c r="F178" s="208" t="s">
        <v>3721</v>
      </c>
      <c r="G178" s="209" t="s">
        <v>490</v>
      </c>
      <c r="H178" s="210">
        <v>2</v>
      </c>
      <c r="I178" s="211"/>
      <c r="J178" s="212">
        <f>ROUND(I178*H178,2)</f>
        <v>0</v>
      </c>
      <c r="K178" s="208" t="s">
        <v>320</v>
      </c>
      <c r="L178" s="62"/>
      <c r="M178" s="213" t="s">
        <v>21</v>
      </c>
      <c r="N178" s="214" t="s">
        <v>41</v>
      </c>
      <c r="O178" s="43"/>
      <c r="P178" s="215">
        <f>O178*H178</f>
        <v>0</v>
      </c>
      <c r="Q178" s="215">
        <v>0</v>
      </c>
      <c r="R178" s="215">
        <f>Q178*H178</f>
        <v>0</v>
      </c>
      <c r="S178" s="215">
        <v>0</v>
      </c>
      <c r="T178" s="216">
        <f>S178*H178</f>
        <v>0</v>
      </c>
      <c r="AR178" s="25" t="s">
        <v>321</v>
      </c>
      <c r="AT178" s="25" t="s">
        <v>316</v>
      </c>
      <c r="AU178" s="25" t="s">
        <v>79</v>
      </c>
      <c r="AY178" s="25" t="s">
        <v>314</v>
      </c>
      <c r="BE178" s="217">
        <f>IF(N178="základní",J178,0)</f>
        <v>0</v>
      </c>
      <c r="BF178" s="217">
        <f>IF(N178="snížená",J178,0)</f>
        <v>0</v>
      </c>
      <c r="BG178" s="217">
        <f>IF(N178="zákl. přenesená",J178,0)</f>
        <v>0</v>
      </c>
      <c r="BH178" s="217">
        <f>IF(N178="sníž. přenesená",J178,0)</f>
        <v>0</v>
      </c>
      <c r="BI178" s="217">
        <f>IF(N178="nulová",J178,0)</f>
        <v>0</v>
      </c>
      <c r="BJ178" s="25" t="s">
        <v>77</v>
      </c>
      <c r="BK178" s="217">
        <f>ROUND(I178*H178,2)</f>
        <v>0</v>
      </c>
      <c r="BL178" s="25" t="s">
        <v>321</v>
      </c>
      <c r="BM178" s="25" t="s">
        <v>3722</v>
      </c>
    </row>
    <row r="179" spans="2:47" s="1" customFormat="1" ht="27">
      <c r="B179" s="42"/>
      <c r="C179" s="64"/>
      <c r="D179" s="218" t="s">
        <v>323</v>
      </c>
      <c r="E179" s="64"/>
      <c r="F179" s="219" t="s">
        <v>3723</v>
      </c>
      <c r="G179" s="64"/>
      <c r="H179" s="64"/>
      <c r="I179" s="175"/>
      <c r="J179" s="64"/>
      <c r="K179" s="64"/>
      <c r="L179" s="62"/>
      <c r="M179" s="220"/>
      <c r="N179" s="43"/>
      <c r="O179" s="43"/>
      <c r="P179" s="43"/>
      <c r="Q179" s="43"/>
      <c r="R179" s="43"/>
      <c r="S179" s="43"/>
      <c r="T179" s="79"/>
      <c r="AT179" s="25" t="s">
        <v>323</v>
      </c>
      <c r="AU179" s="25" t="s">
        <v>79</v>
      </c>
    </row>
    <row r="180" spans="2:65" s="1" customFormat="1" ht="23.1" customHeight="1">
      <c r="B180" s="42"/>
      <c r="C180" s="206" t="s">
        <v>609</v>
      </c>
      <c r="D180" s="206" t="s">
        <v>316</v>
      </c>
      <c r="E180" s="207" t="s">
        <v>3724</v>
      </c>
      <c r="F180" s="208" t="s">
        <v>3725</v>
      </c>
      <c r="G180" s="209" t="s">
        <v>490</v>
      </c>
      <c r="H180" s="210">
        <v>3</v>
      </c>
      <c r="I180" s="211"/>
      <c r="J180" s="212">
        <f>ROUND(I180*H180,2)</f>
        <v>0</v>
      </c>
      <c r="K180" s="208" t="s">
        <v>320</v>
      </c>
      <c r="L180" s="62"/>
      <c r="M180" s="213" t="s">
        <v>21</v>
      </c>
      <c r="N180" s="214" t="s">
        <v>41</v>
      </c>
      <c r="O180" s="43"/>
      <c r="P180" s="215">
        <f>O180*H180</f>
        <v>0</v>
      </c>
      <c r="Q180" s="215">
        <v>0</v>
      </c>
      <c r="R180" s="215">
        <f>Q180*H180</f>
        <v>0</v>
      </c>
      <c r="S180" s="215">
        <v>0</v>
      </c>
      <c r="T180" s="216">
        <f>S180*H180</f>
        <v>0</v>
      </c>
      <c r="AR180" s="25" t="s">
        <v>321</v>
      </c>
      <c r="AT180" s="25" t="s">
        <v>316</v>
      </c>
      <c r="AU180" s="25" t="s">
        <v>79</v>
      </c>
      <c r="AY180" s="25" t="s">
        <v>314</v>
      </c>
      <c r="BE180" s="217">
        <f>IF(N180="základní",J180,0)</f>
        <v>0</v>
      </c>
      <c r="BF180" s="217">
        <f>IF(N180="snížená",J180,0)</f>
        <v>0</v>
      </c>
      <c r="BG180" s="217">
        <f>IF(N180="zákl. přenesená",J180,0)</f>
        <v>0</v>
      </c>
      <c r="BH180" s="217">
        <f>IF(N180="sníž. přenesená",J180,0)</f>
        <v>0</v>
      </c>
      <c r="BI180" s="217">
        <f>IF(N180="nulová",J180,0)</f>
        <v>0</v>
      </c>
      <c r="BJ180" s="25" t="s">
        <v>77</v>
      </c>
      <c r="BK180" s="217">
        <f>ROUND(I180*H180,2)</f>
        <v>0</v>
      </c>
      <c r="BL180" s="25" t="s">
        <v>321</v>
      </c>
      <c r="BM180" s="25" t="s">
        <v>3726</v>
      </c>
    </row>
    <row r="181" spans="2:47" s="1" customFormat="1" ht="27">
      <c r="B181" s="42"/>
      <c r="C181" s="64"/>
      <c r="D181" s="218" t="s">
        <v>323</v>
      </c>
      <c r="E181" s="64"/>
      <c r="F181" s="219" t="s">
        <v>3727</v>
      </c>
      <c r="G181" s="64"/>
      <c r="H181" s="64"/>
      <c r="I181" s="175"/>
      <c r="J181" s="64"/>
      <c r="K181" s="64"/>
      <c r="L181" s="62"/>
      <c r="M181" s="220"/>
      <c r="N181" s="43"/>
      <c r="O181" s="43"/>
      <c r="P181" s="43"/>
      <c r="Q181" s="43"/>
      <c r="R181" s="43"/>
      <c r="S181" s="43"/>
      <c r="T181" s="79"/>
      <c r="AT181" s="25" t="s">
        <v>323</v>
      </c>
      <c r="AU181" s="25" t="s">
        <v>79</v>
      </c>
    </row>
    <row r="182" spans="2:65" s="1" customFormat="1" ht="23.1" customHeight="1">
      <c r="B182" s="42"/>
      <c r="C182" s="206" t="s">
        <v>615</v>
      </c>
      <c r="D182" s="206" t="s">
        <v>316</v>
      </c>
      <c r="E182" s="207" t="s">
        <v>3728</v>
      </c>
      <c r="F182" s="208" t="s">
        <v>3729</v>
      </c>
      <c r="G182" s="209" t="s">
        <v>490</v>
      </c>
      <c r="H182" s="210">
        <v>42</v>
      </c>
      <c r="I182" s="211"/>
      <c r="J182" s="212">
        <f>ROUND(I182*H182,2)</f>
        <v>0</v>
      </c>
      <c r="K182" s="208" t="s">
        <v>320</v>
      </c>
      <c r="L182" s="62"/>
      <c r="M182" s="213" t="s">
        <v>21</v>
      </c>
      <c r="N182" s="214" t="s">
        <v>41</v>
      </c>
      <c r="O182" s="43"/>
      <c r="P182" s="215">
        <f>O182*H182</f>
        <v>0</v>
      </c>
      <c r="Q182" s="215">
        <v>0</v>
      </c>
      <c r="R182" s="215">
        <f>Q182*H182</f>
        <v>0</v>
      </c>
      <c r="S182" s="215">
        <v>0</v>
      </c>
      <c r="T182" s="216">
        <f>S182*H182</f>
        <v>0</v>
      </c>
      <c r="AR182" s="25" t="s">
        <v>321</v>
      </c>
      <c r="AT182" s="25" t="s">
        <v>316</v>
      </c>
      <c r="AU182" s="25" t="s">
        <v>79</v>
      </c>
      <c r="AY182" s="25" t="s">
        <v>314</v>
      </c>
      <c r="BE182" s="217">
        <f>IF(N182="základní",J182,0)</f>
        <v>0</v>
      </c>
      <c r="BF182" s="217">
        <f>IF(N182="snížená",J182,0)</f>
        <v>0</v>
      </c>
      <c r="BG182" s="217">
        <f>IF(N182="zákl. přenesená",J182,0)</f>
        <v>0</v>
      </c>
      <c r="BH182" s="217">
        <f>IF(N182="sníž. přenesená",J182,0)</f>
        <v>0</v>
      </c>
      <c r="BI182" s="217">
        <f>IF(N182="nulová",J182,0)</f>
        <v>0</v>
      </c>
      <c r="BJ182" s="25" t="s">
        <v>77</v>
      </c>
      <c r="BK182" s="217">
        <f>ROUND(I182*H182,2)</f>
        <v>0</v>
      </c>
      <c r="BL182" s="25" t="s">
        <v>321</v>
      </c>
      <c r="BM182" s="25" t="s">
        <v>3730</v>
      </c>
    </row>
    <row r="183" spans="2:47" s="1" customFormat="1" ht="27">
      <c r="B183" s="42"/>
      <c r="C183" s="64"/>
      <c r="D183" s="218" t="s">
        <v>323</v>
      </c>
      <c r="E183" s="64"/>
      <c r="F183" s="219" t="s">
        <v>3731</v>
      </c>
      <c r="G183" s="64"/>
      <c r="H183" s="64"/>
      <c r="I183" s="175"/>
      <c r="J183" s="64"/>
      <c r="K183" s="64"/>
      <c r="L183" s="62"/>
      <c r="M183" s="220"/>
      <c r="N183" s="43"/>
      <c r="O183" s="43"/>
      <c r="P183" s="43"/>
      <c r="Q183" s="43"/>
      <c r="R183" s="43"/>
      <c r="S183" s="43"/>
      <c r="T183" s="79"/>
      <c r="AT183" s="25" t="s">
        <v>323</v>
      </c>
      <c r="AU183" s="25" t="s">
        <v>79</v>
      </c>
    </row>
    <row r="184" spans="2:51" s="12" customFormat="1" ht="13.5">
      <c r="B184" s="221"/>
      <c r="C184" s="222"/>
      <c r="D184" s="218" t="s">
        <v>325</v>
      </c>
      <c r="E184" s="223" t="s">
        <v>21</v>
      </c>
      <c r="F184" s="224" t="s">
        <v>3719</v>
      </c>
      <c r="G184" s="222"/>
      <c r="H184" s="225">
        <v>42</v>
      </c>
      <c r="I184" s="226"/>
      <c r="J184" s="222"/>
      <c r="K184" s="222"/>
      <c r="L184" s="227"/>
      <c r="M184" s="228"/>
      <c r="N184" s="229"/>
      <c r="O184" s="229"/>
      <c r="P184" s="229"/>
      <c r="Q184" s="229"/>
      <c r="R184" s="229"/>
      <c r="S184" s="229"/>
      <c r="T184" s="230"/>
      <c r="AT184" s="231" t="s">
        <v>325</v>
      </c>
      <c r="AU184" s="231" t="s">
        <v>79</v>
      </c>
      <c r="AV184" s="12" t="s">
        <v>79</v>
      </c>
      <c r="AW184" s="12" t="s">
        <v>34</v>
      </c>
      <c r="AX184" s="12" t="s">
        <v>77</v>
      </c>
      <c r="AY184" s="231" t="s">
        <v>314</v>
      </c>
    </row>
    <row r="185" spans="2:65" s="1" customFormat="1" ht="14.45" customHeight="1">
      <c r="B185" s="42"/>
      <c r="C185" s="206" t="s">
        <v>620</v>
      </c>
      <c r="D185" s="206" t="s">
        <v>316</v>
      </c>
      <c r="E185" s="207" t="s">
        <v>3732</v>
      </c>
      <c r="F185" s="208" t="s">
        <v>3733</v>
      </c>
      <c r="G185" s="209" t="s">
        <v>490</v>
      </c>
      <c r="H185" s="210">
        <v>2</v>
      </c>
      <c r="I185" s="211"/>
      <c r="J185" s="212">
        <f>ROUND(I185*H185,2)</f>
        <v>0</v>
      </c>
      <c r="K185" s="208" t="s">
        <v>320</v>
      </c>
      <c r="L185" s="62"/>
      <c r="M185" s="213" t="s">
        <v>21</v>
      </c>
      <c r="N185" s="214" t="s">
        <v>41</v>
      </c>
      <c r="O185" s="43"/>
      <c r="P185" s="215">
        <f>O185*H185</f>
        <v>0</v>
      </c>
      <c r="Q185" s="215">
        <v>0</v>
      </c>
      <c r="R185" s="215">
        <f>Q185*H185</f>
        <v>0</v>
      </c>
      <c r="S185" s="215">
        <v>0</v>
      </c>
      <c r="T185" s="216">
        <f>S185*H185</f>
        <v>0</v>
      </c>
      <c r="AR185" s="25" t="s">
        <v>321</v>
      </c>
      <c r="AT185" s="25" t="s">
        <v>316</v>
      </c>
      <c r="AU185" s="25" t="s">
        <v>79</v>
      </c>
      <c r="AY185" s="25" t="s">
        <v>314</v>
      </c>
      <c r="BE185" s="217">
        <f>IF(N185="základní",J185,0)</f>
        <v>0</v>
      </c>
      <c r="BF185" s="217">
        <f>IF(N185="snížená",J185,0)</f>
        <v>0</v>
      </c>
      <c r="BG185" s="217">
        <f>IF(N185="zákl. přenesená",J185,0)</f>
        <v>0</v>
      </c>
      <c r="BH185" s="217">
        <f>IF(N185="sníž. přenesená",J185,0)</f>
        <v>0</v>
      </c>
      <c r="BI185" s="217">
        <f>IF(N185="nulová",J185,0)</f>
        <v>0</v>
      </c>
      <c r="BJ185" s="25" t="s">
        <v>77</v>
      </c>
      <c r="BK185" s="217">
        <f>ROUND(I185*H185,2)</f>
        <v>0</v>
      </c>
      <c r="BL185" s="25" t="s">
        <v>321</v>
      </c>
      <c r="BM185" s="25" t="s">
        <v>3734</v>
      </c>
    </row>
    <row r="186" spans="2:47" s="1" customFormat="1" ht="40.5">
      <c r="B186" s="42"/>
      <c r="C186" s="64"/>
      <c r="D186" s="218" t="s">
        <v>323</v>
      </c>
      <c r="E186" s="64"/>
      <c r="F186" s="219" t="s">
        <v>3735</v>
      </c>
      <c r="G186" s="64"/>
      <c r="H186" s="64"/>
      <c r="I186" s="175"/>
      <c r="J186" s="64"/>
      <c r="K186" s="64"/>
      <c r="L186" s="62"/>
      <c r="M186" s="220"/>
      <c r="N186" s="43"/>
      <c r="O186" s="43"/>
      <c r="P186" s="43"/>
      <c r="Q186" s="43"/>
      <c r="R186" s="43"/>
      <c r="S186" s="43"/>
      <c r="T186" s="79"/>
      <c r="AT186" s="25" t="s">
        <v>323</v>
      </c>
      <c r="AU186" s="25" t="s">
        <v>79</v>
      </c>
    </row>
    <row r="187" spans="2:65" s="1" customFormat="1" ht="14.45" customHeight="1">
      <c r="B187" s="42"/>
      <c r="C187" s="206" t="s">
        <v>626</v>
      </c>
      <c r="D187" s="206" t="s">
        <v>316</v>
      </c>
      <c r="E187" s="207" t="s">
        <v>3736</v>
      </c>
      <c r="F187" s="208" t="s">
        <v>3737</v>
      </c>
      <c r="G187" s="209" t="s">
        <v>490</v>
      </c>
      <c r="H187" s="210">
        <v>3</v>
      </c>
      <c r="I187" s="211"/>
      <c r="J187" s="212">
        <f>ROUND(I187*H187,2)</f>
        <v>0</v>
      </c>
      <c r="K187" s="208" t="s">
        <v>320</v>
      </c>
      <c r="L187" s="62"/>
      <c r="M187" s="213" t="s">
        <v>21</v>
      </c>
      <c r="N187" s="214" t="s">
        <v>41</v>
      </c>
      <c r="O187" s="43"/>
      <c r="P187" s="215">
        <f>O187*H187</f>
        <v>0</v>
      </c>
      <c r="Q187" s="215">
        <v>0</v>
      </c>
      <c r="R187" s="215">
        <f>Q187*H187</f>
        <v>0</v>
      </c>
      <c r="S187" s="215">
        <v>0</v>
      </c>
      <c r="T187" s="216">
        <f>S187*H187</f>
        <v>0</v>
      </c>
      <c r="AR187" s="25" t="s">
        <v>321</v>
      </c>
      <c r="AT187" s="25" t="s">
        <v>316</v>
      </c>
      <c r="AU187" s="25" t="s">
        <v>79</v>
      </c>
      <c r="AY187" s="25" t="s">
        <v>314</v>
      </c>
      <c r="BE187" s="217">
        <f>IF(N187="základní",J187,0)</f>
        <v>0</v>
      </c>
      <c r="BF187" s="217">
        <f>IF(N187="snížená",J187,0)</f>
        <v>0</v>
      </c>
      <c r="BG187" s="217">
        <f>IF(N187="zákl. přenesená",J187,0)</f>
        <v>0</v>
      </c>
      <c r="BH187" s="217">
        <f>IF(N187="sníž. přenesená",J187,0)</f>
        <v>0</v>
      </c>
      <c r="BI187" s="217">
        <f>IF(N187="nulová",J187,0)</f>
        <v>0</v>
      </c>
      <c r="BJ187" s="25" t="s">
        <v>77</v>
      </c>
      <c r="BK187" s="217">
        <f>ROUND(I187*H187,2)</f>
        <v>0</v>
      </c>
      <c r="BL187" s="25" t="s">
        <v>321</v>
      </c>
      <c r="BM187" s="25" t="s">
        <v>3738</v>
      </c>
    </row>
    <row r="188" spans="2:47" s="1" customFormat="1" ht="40.5">
      <c r="B188" s="42"/>
      <c r="C188" s="64"/>
      <c r="D188" s="218" t="s">
        <v>323</v>
      </c>
      <c r="E188" s="64"/>
      <c r="F188" s="219" t="s">
        <v>3739</v>
      </c>
      <c r="G188" s="64"/>
      <c r="H188" s="64"/>
      <c r="I188" s="175"/>
      <c r="J188" s="64"/>
      <c r="K188" s="64"/>
      <c r="L188" s="62"/>
      <c r="M188" s="220"/>
      <c r="N188" s="43"/>
      <c r="O188" s="43"/>
      <c r="P188" s="43"/>
      <c r="Q188" s="43"/>
      <c r="R188" s="43"/>
      <c r="S188" s="43"/>
      <c r="T188" s="79"/>
      <c r="AT188" s="25" t="s">
        <v>323</v>
      </c>
      <c r="AU188" s="25" t="s">
        <v>79</v>
      </c>
    </row>
    <row r="189" spans="2:65" s="1" customFormat="1" ht="14.45" customHeight="1">
      <c r="B189" s="42"/>
      <c r="C189" s="206" t="s">
        <v>634</v>
      </c>
      <c r="D189" s="206" t="s">
        <v>316</v>
      </c>
      <c r="E189" s="207" t="s">
        <v>3740</v>
      </c>
      <c r="F189" s="208" t="s">
        <v>3741</v>
      </c>
      <c r="G189" s="209" t="s">
        <v>490</v>
      </c>
      <c r="H189" s="210">
        <v>42</v>
      </c>
      <c r="I189" s="211"/>
      <c r="J189" s="212">
        <f>ROUND(I189*H189,2)</f>
        <v>0</v>
      </c>
      <c r="K189" s="208" t="s">
        <v>320</v>
      </c>
      <c r="L189" s="62"/>
      <c r="M189" s="213" t="s">
        <v>21</v>
      </c>
      <c r="N189" s="214" t="s">
        <v>41</v>
      </c>
      <c r="O189" s="43"/>
      <c r="P189" s="215">
        <f>O189*H189</f>
        <v>0</v>
      </c>
      <c r="Q189" s="215">
        <v>0</v>
      </c>
      <c r="R189" s="215">
        <f>Q189*H189</f>
        <v>0</v>
      </c>
      <c r="S189" s="215">
        <v>0</v>
      </c>
      <c r="T189" s="216">
        <f>S189*H189</f>
        <v>0</v>
      </c>
      <c r="AR189" s="25" t="s">
        <v>321</v>
      </c>
      <c r="AT189" s="25" t="s">
        <v>316</v>
      </c>
      <c r="AU189" s="25" t="s">
        <v>79</v>
      </c>
      <c r="AY189" s="25" t="s">
        <v>314</v>
      </c>
      <c r="BE189" s="217">
        <f>IF(N189="základní",J189,0)</f>
        <v>0</v>
      </c>
      <c r="BF189" s="217">
        <f>IF(N189="snížená",J189,0)</f>
        <v>0</v>
      </c>
      <c r="BG189" s="217">
        <f>IF(N189="zákl. přenesená",J189,0)</f>
        <v>0</v>
      </c>
      <c r="BH189" s="217">
        <f>IF(N189="sníž. přenesená",J189,0)</f>
        <v>0</v>
      </c>
      <c r="BI189" s="217">
        <f>IF(N189="nulová",J189,0)</f>
        <v>0</v>
      </c>
      <c r="BJ189" s="25" t="s">
        <v>77</v>
      </c>
      <c r="BK189" s="217">
        <f>ROUND(I189*H189,2)</f>
        <v>0</v>
      </c>
      <c r="BL189" s="25" t="s">
        <v>321</v>
      </c>
      <c r="BM189" s="25" t="s">
        <v>3742</v>
      </c>
    </row>
    <row r="190" spans="2:47" s="1" customFormat="1" ht="40.5">
      <c r="B190" s="42"/>
      <c r="C190" s="64"/>
      <c r="D190" s="218" t="s">
        <v>323</v>
      </c>
      <c r="E190" s="64"/>
      <c r="F190" s="219" t="s">
        <v>3743</v>
      </c>
      <c r="G190" s="64"/>
      <c r="H190" s="64"/>
      <c r="I190" s="175"/>
      <c r="J190" s="64"/>
      <c r="K190" s="64"/>
      <c r="L190" s="62"/>
      <c r="M190" s="220"/>
      <c r="N190" s="43"/>
      <c r="O190" s="43"/>
      <c r="P190" s="43"/>
      <c r="Q190" s="43"/>
      <c r="R190" s="43"/>
      <c r="S190" s="43"/>
      <c r="T190" s="79"/>
      <c r="AT190" s="25" t="s">
        <v>323</v>
      </c>
      <c r="AU190" s="25" t="s">
        <v>79</v>
      </c>
    </row>
    <row r="191" spans="2:51" s="12" customFormat="1" ht="13.5">
      <c r="B191" s="221"/>
      <c r="C191" s="222"/>
      <c r="D191" s="218" t="s">
        <v>325</v>
      </c>
      <c r="E191" s="223" t="s">
        <v>21</v>
      </c>
      <c r="F191" s="224" t="s">
        <v>3719</v>
      </c>
      <c r="G191" s="222"/>
      <c r="H191" s="225">
        <v>42</v>
      </c>
      <c r="I191" s="226"/>
      <c r="J191" s="222"/>
      <c r="K191" s="222"/>
      <c r="L191" s="227"/>
      <c r="M191" s="228"/>
      <c r="N191" s="229"/>
      <c r="O191" s="229"/>
      <c r="P191" s="229"/>
      <c r="Q191" s="229"/>
      <c r="R191" s="229"/>
      <c r="S191" s="229"/>
      <c r="T191" s="230"/>
      <c r="AT191" s="231" t="s">
        <v>325</v>
      </c>
      <c r="AU191" s="231" t="s">
        <v>79</v>
      </c>
      <c r="AV191" s="12" t="s">
        <v>79</v>
      </c>
      <c r="AW191" s="12" t="s">
        <v>34</v>
      </c>
      <c r="AX191" s="12" t="s">
        <v>77</v>
      </c>
      <c r="AY191" s="231" t="s">
        <v>314</v>
      </c>
    </row>
    <row r="192" spans="2:65" s="1" customFormat="1" ht="23.1" customHeight="1">
      <c r="B192" s="42"/>
      <c r="C192" s="206" t="s">
        <v>640</v>
      </c>
      <c r="D192" s="206" t="s">
        <v>316</v>
      </c>
      <c r="E192" s="207" t="s">
        <v>3744</v>
      </c>
      <c r="F192" s="208" t="s">
        <v>3745</v>
      </c>
      <c r="G192" s="209" t="s">
        <v>349</v>
      </c>
      <c r="H192" s="210">
        <v>9920</v>
      </c>
      <c r="I192" s="211"/>
      <c r="J192" s="212">
        <f>ROUND(I192*H192,2)</f>
        <v>0</v>
      </c>
      <c r="K192" s="208" t="s">
        <v>320</v>
      </c>
      <c r="L192" s="62"/>
      <c r="M192" s="213" t="s">
        <v>21</v>
      </c>
      <c r="N192" s="214" t="s">
        <v>41</v>
      </c>
      <c r="O192" s="43"/>
      <c r="P192" s="215">
        <f>O192*H192</f>
        <v>0</v>
      </c>
      <c r="Q192" s="215">
        <v>0</v>
      </c>
      <c r="R192" s="215">
        <f>Q192*H192</f>
        <v>0</v>
      </c>
      <c r="S192" s="215">
        <v>0</v>
      </c>
      <c r="T192" s="216">
        <f>S192*H192</f>
        <v>0</v>
      </c>
      <c r="AR192" s="25" t="s">
        <v>321</v>
      </c>
      <c r="AT192" s="25" t="s">
        <v>316</v>
      </c>
      <c r="AU192" s="25" t="s">
        <v>79</v>
      </c>
      <c r="AY192" s="25" t="s">
        <v>314</v>
      </c>
      <c r="BE192" s="217">
        <f>IF(N192="základní",J192,0)</f>
        <v>0</v>
      </c>
      <c r="BF192" s="217">
        <f>IF(N192="snížená",J192,0)</f>
        <v>0</v>
      </c>
      <c r="BG192" s="217">
        <f>IF(N192="zákl. přenesená",J192,0)</f>
        <v>0</v>
      </c>
      <c r="BH192" s="217">
        <f>IF(N192="sníž. přenesená",J192,0)</f>
        <v>0</v>
      </c>
      <c r="BI192" s="217">
        <f>IF(N192="nulová",J192,0)</f>
        <v>0</v>
      </c>
      <c r="BJ192" s="25" t="s">
        <v>77</v>
      </c>
      <c r="BK192" s="217">
        <f>ROUND(I192*H192,2)</f>
        <v>0</v>
      </c>
      <c r="BL192" s="25" t="s">
        <v>321</v>
      </c>
      <c r="BM192" s="25" t="s">
        <v>3746</v>
      </c>
    </row>
    <row r="193" spans="2:47" s="1" customFormat="1" ht="27">
      <c r="B193" s="42"/>
      <c r="C193" s="64"/>
      <c r="D193" s="218" t="s">
        <v>323</v>
      </c>
      <c r="E193" s="64"/>
      <c r="F193" s="219" t="s">
        <v>3747</v>
      </c>
      <c r="G193" s="64"/>
      <c r="H193" s="64"/>
      <c r="I193" s="175"/>
      <c r="J193" s="64"/>
      <c r="K193" s="64"/>
      <c r="L193" s="62"/>
      <c r="M193" s="220"/>
      <c r="N193" s="43"/>
      <c r="O193" s="43"/>
      <c r="P193" s="43"/>
      <c r="Q193" s="43"/>
      <c r="R193" s="43"/>
      <c r="S193" s="43"/>
      <c r="T193" s="79"/>
      <c r="AT193" s="25" t="s">
        <v>323</v>
      </c>
      <c r="AU193" s="25" t="s">
        <v>79</v>
      </c>
    </row>
    <row r="194" spans="2:65" s="1" customFormat="1" ht="14.45" customHeight="1">
      <c r="B194" s="42"/>
      <c r="C194" s="206" t="s">
        <v>645</v>
      </c>
      <c r="D194" s="206" t="s">
        <v>316</v>
      </c>
      <c r="E194" s="207" t="s">
        <v>3748</v>
      </c>
      <c r="F194" s="208" t="s">
        <v>3749</v>
      </c>
      <c r="G194" s="209" t="s">
        <v>490</v>
      </c>
      <c r="H194" s="210">
        <v>33</v>
      </c>
      <c r="I194" s="211"/>
      <c r="J194" s="212">
        <f>ROUND(I194*H194,2)</f>
        <v>0</v>
      </c>
      <c r="K194" s="208" t="s">
        <v>21</v>
      </c>
      <c r="L194" s="62"/>
      <c r="M194" s="213" t="s">
        <v>21</v>
      </c>
      <c r="N194" s="214" t="s">
        <v>41</v>
      </c>
      <c r="O194" s="43"/>
      <c r="P194" s="215">
        <f>O194*H194</f>
        <v>0</v>
      </c>
      <c r="Q194" s="215">
        <v>0</v>
      </c>
      <c r="R194" s="215">
        <f>Q194*H194</f>
        <v>0</v>
      </c>
      <c r="S194" s="215">
        <v>0</v>
      </c>
      <c r="T194" s="216">
        <f>S194*H194</f>
        <v>0</v>
      </c>
      <c r="AR194" s="25" t="s">
        <v>321</v>
      </c>
      <c r="AT194" s="25" t="s">
        <v>316</v>
      </c>
      <c r="AU194" s="25" t="s">
        <v>79</v>
      </c>
      <c r="AY194" s="25" t="s">
        <v>314</v>
      </c>
      <c r="BE194" s="217">
        <f>IF(N194="základní",J194,0)</f>
        <v>0</v>
      </c>
      <c r="BF194" s="217">
        <f>IF(N194="snížená",J194,0)</f>
        <v>0</v>
      </c>
      <c r="BG194" s="217">
        <f>IF(N194="zákl. přenesená",J194,0)</f>
        <v>0</v>
      </c>
      <c r="BH194" s="217">
        <f>IF(N194="sníž. přenesená",J194,0)</f>
        <v>0</v>
      </c>
      <c r="BI194" s="217">
        <f>IF(N194="nulová",J194,0)</f>
        <v>0</v>
      </c>
      <c r="BJ194" s="25" t="s">
        <v>77</v>
      </c>
      <c r="BK194" s="217">
        <f>ROUND(I194*H194,2)</f>
        <v>0</v>
      </c>
      <c r="BL194" s="25" t="s">
        <v>321</v>
      </c>
      <c r="BM194" s="25" t="s">
        <v>3750</v>
      </c>
    </row>
    <row r="195" spans="2:47" s="1" customFormat="1" ht="13.5">
      <c r="B195" s="42"/>
      <c r="C195" s="64"/>
      <c r="D195" s="218" t="s">
        <v>323</v>
      </c>
      <c r="E195" s="64"/>
      <c r="F195" s="219" t="s">
        <v>3749</v>
      </c>
      <c r="G195" s="64"/>
      <c r="H195" s="64"/>
      <c r="I195" s="175"/>
      <c r="J195" s="64"/>
      <c r="K195" s="64"/>
      <c r="L195" s="62"/>
      <c r="M195" s="220"/>
      <c r="N195" s="43"/>
      <c r="O195" s="43"/>
      <c r="P195" s="43"/>
      <c r="Q195" s="43"/>
      <c r="R195" s="43"/>
      <c r="S195" s="43"/>
      <c r="T195" s="79"/>
      <c r="AT195" s="25" t="s">
        <v>323</v>
      </c>
      <c r="AU195" s="25" t="s">
        <v>79</v>
      </c>
    </row>
    <row r="196" spans="2:65" s="1" customFormat="1" ht="14.45" customHeight="1">
      <c r="B196" s="42"/>
      <c r="C196" s="206" t="s">
        <v>664</v>
      </c>
      <c r="D196" s="206" t="s">
        <v>316</v>
      </c>
      <c r="E196" s="207" t="s">
        <v>3751</v>
      </c>
      <c r="F196" s="208" t="s">
        <v>3752</v>
      </c>
      <c r="G196" s="209" t="s">
        <v>490</v>
      </c>
      <c r="H196" s="210">
        <v>1</v>
      </c>
      <c r="I196" s="211"/>
      <c r="J196" s="212">
        <f>ROUND(I196*H196,2)</f>
        <v>0</v>
      </c>
      <c r="K196" s="208" t="s">
        <v>21</v>
      </c>
      <c r="L196" s="62"/>
      <c r="M196" s="213" t="s">
        <v>21</v>
      </c>
      <c r="N196" s="214" t="s">
        <v>41</v>
      </c>
      <c r="O196" s="43"/>
      <c r="P196" s="215">
        <f>O196*H196</f>
        <v>0</v>
      </c>
      <c r="Q196" s="215">
        <v>0</v>
      </c>
      <c r="R196" s="215">
        <f>Q196*H196</f>
        <v>0</v>
      </c>
      <c r="S196" s="215">
        <v>0</v>
      </c>
      <c r="T196" s="216">
        <f>S196*H196</f>
        <v>0</v>
      </c>
      <c r="AR196" s="25" t="s">
        <v>321</v>
      </c>
      <c r="AT196" s="25" t="s">
        <v>316</v>
      </c>
      <c r="AU196" s="25" t="s">
        <v>79</v>
      </c>
      <c r="AY196" s="25" t="s">
        <v>314</v>
      </c>
      <c r="BE196" s="217">
        <f>IF(N196="základní",J196,0)</f>
        <v>0</v>
      </c>
      <c r="BF196" s="217">
        <f>IF(N196="snížená",J196,0)</f>
        <v>0</v>
      </c>
      <c r="BG196" s="217">
        <f>IF(N196="zákl. přenesená",J196,0)</f>
        <v>0</v>
      </c>
      <c r="BH196" s="217">
        <f>IF(N196="sníž. přenesená",J196,0)</f>
        <v>0</v>
      </c>
      <c r="BI196" s="217">
        <f>IF(N196="nulová",J196,0)</f>
        <v>0</v>
      </c>
      <c r="BJ196" s="25" t="s">
        <v>77</v>
      </c>
      <c r="BK196" s="217">
        <f>ROUND(I196*H196,2)</f>
        <v>0</v>
      </c>
      <c r="BL196" s="25" t="s">
        <v>321</v>
      </c>
      <c r="BM196" s="25" t="s">
        <v>3753</v>
      </c>
    </row>
    <row r="197" spans="2:47" s="1" customFormat="1" ht="27">
      <c r="B197" s="42"/>
      <c r="C197" s="64"/>
      <c r="D197" s="218" t="s">
        <v>323</v>
      </c>
      <c r="E197" s="64"/>
      <c r="F197" s="219" t="s">
        <v>3754</v>
      </c>
      <c r="G197" s="64"/>
      <c r="H197" s="64"/>
      <c r="I197" s="175"/>
      <c r="J197" s="64"/>
      <c r="K197" s="64"/>
      <c r="L197" s="62"/>
      <c r="M197" s="220"/>
      <c r="N197" s="43"/>
      <c r="O197" s="43"/>
      <c r="P197" s="43"/>
      <c r="Q197" s="43"/>
      <c r="R197" s="43"/>
      <c r="S197" s="43"/>
      <c r="T197" s="79"/>
      <c r="AT197" s="25" t="s">
        <v>323</v>
      </c>
      <c r="AU197" s="25" t="s">
        <v>79</v>
      </c>
    </row>
    <row r="198" spans="2:63" s="11" customFormat="1" ht="29.85" customHeight="1">
      <c r="B198" s="190"/>
      <c r="C198" s="191"/>
      <c r="D198" s="192" t="s">
        <v>69</v>
      </c>
      <c r="E198" s="204" t="s">
        <v>2230</v>
      </c>
      <c r="F198" s="204" t="s">
        <v>2231</v>
      </c>
      <c r="G198" s="191"/>
      <c r="H198" s="191"/>
      <c r="I198" s="194"/>
      <c r="J198" s="205">
        <f>BK198</f>
        <v>0</v>
      </c>
      <c r="K198" s="191"/>
      <c r="L198" s="196"/>
      <c r="M198" s="197"/>
      <c r="N198" s="198"/>
      <c r="O198" s="198"/>
      <c r="P198" s="199">
        <f>SUM(P199:P200)</f>
        <v>0</v>
      </c>
      <c r="Q198" s="198"/>
      <c r="R198" s="199">
        <f>SUM(R199:R200)</f>
        <v>0</v>
      </c>
      <c r="S198" s="198"/>
      <c r="T198" s="200">
        <f>SUM(T199:T200)</f>
        <v>0</v>
      </c>
      <c r="AR198" s="201" t="s">
        <v>77</v>
      </c>
      <c r="AT198" s="202" t="s">
        <v>69</v>
      </c>
      <c r="AU198" s="202" t="s">
        <v>77</v>
      </c>
      <c r="AY198" s="201" t="s">
        <v>314</v>
      </c>
      <c r="BK198" s="203">
        <f>SUM(BK199:BK200)</f>
        <v>0</v>
      </c>
    </row>
    <row r="199" spans="2:65" s="1" customFormat="1" ht="23.1" customHeight="1">
      <c r="B199" s="42"/>
      <c r="C199" s="206" t="s">
        <v>652</v>
      </c>
      <c r="D199" s="206" t="s">
        <v>316</v>
      </c>
      <c r="E199" s="207" t="s">
        <v>3755</v>
      </c>
      <c r="F199" s="208" t="s">
        <v>3756</v>
      </c>
      <c r="G199" s="209" t="s">
        <v>394</v>
      </c>
      <c r="H199" s="210">
        <v>68.58</v>
      </c>
      <c r="I199" s="211"/>
      <c r="J199" s="212">
        <f>ROUND(I199*H199,2)</f>
        <v>0</v>
      </c>
      <c r="K199" s="208" t="s">
        <v>320</v>
      </c>
      <c r="L199" s="62"/>
      <c r="M199" s="213" t="s">
        <v>21</v>
      </c>
      <c r="N199" s="214" t="s">
        <v>41</v>
      </c>
      <c r="O199" s="43"/>
      <c r="P199" s="215">
        <f>O199*H199</f>
        <v>0</v>
      </c>
      <c r="Q199" s="215">
        <v>0</v>
      </c>
      <c r="R199" s="215">
        <f>Q199*H199</f>
        <v>0</v>
      </c>
      <c r="S199" s="215">
        <v>0</v>
      </c>
      <c r="T199" s="216">
        <f>S199*H199</f>
        <v>0</v>
      </c>
      <c r="AR199" s="25" t="s">
        <v>321</v>
      </c>
      <c r="AT199" s="25" t="s">
        <v>316</v>
      </c>
      <c r="AU199" s="25" t="s">
        <v>79</v>
      </c>
      <c r="AY199" s="25" t="s">
        <v>314</v>
      </c>
      <c r="BE199" s="217">
        <f>IF(N199="základní",J199,0)</f>
        <v>0</v>
      </c>
      <c r="BF199" s="217">
        <f>IF(N199="snížená",J199,0)</f>
        <v>0</v>
      </c>
      <c r="BG199" s="217">
        <f>IF(N199="zákl. přenesená",J199,0)</f>
        <v>0</v>
      </c>
      <c r="BH199" s="217">
        <f>IF(N199="sníž. přenesená",J199,0)</f>
        <v>0</v>
      </c>
      <c r="BI199" s="217">
        <f>IF(N199="nulová",J199,0)</f>
        <v>0</v>
      </c>
      <c r="BJ199" s="25" t="s">
        <v>77</v>
      </c>
      <c r="BK199" s="217">
        <f>ROUND(I199*H199,2)</f>
        <v>0</v>
      </c>
      <c r="BL199" s="25" t="s">
        <v>321</v>
      </c>
      <c r="BM199" s="25" t="s">
        <v>3757</v>
      </c>
    </row>
    <row r="200" spans="2:47" s="1" customFormat="1" ht="13.5">
      <c r="B200" s="42"/>
      <c r="C200" s="64"/>
      <c r="D200" s="218" t="s">
        <v>323</v>
      </c>
      <c r="E200" s="64"/>
      <c r="F200" s="219" t="s">
        <v>3758</v>
      </c>
      <c r="G200" s="64"/>
      <c r="H200" s="64"/>
      <c r="I200" s="175"/>
      <c r="J200" s="64"/>
      <c r="K200" s="64"/>
      <c r="L200" s="62"/>
      <c r="M200" s="220"/>
      <c r="N200" s="43"/>
      <c r="O200" s="43"/>
      <c r="P200" s="43"/>
      <c r="Q200" s="43"/>
      <c r="R200" s="43"/>
      <c r="S200" s="43"/>
      <c r="T200" s="79"/>
      <c r="AT200" s="25" t="s">
        <v>323</v>
      </c>
      <c r="AU200" s="25" t="s">
        <v>79</v>
      </c>
    </row>
    <row r="201" spans="2:63" s="11" customFormat="1" ht="29.85" customHeight="1">
      <c r="B201" s="190"/>
      <c r="C201" s="191"/>
      <c r="D201" s="192" t="s">
        <v>69</v>
      </c>
      <c r="E201" s="204" t="s">
        <v>863</v>
      </c>
      <c r="F201" s="204" t="s">
        <v>864</v>
      </c>
      <c r="G201" s="191"/>
      <c r="H201" s="191"/>
      <c r="I201" s="194"/>
      <c r="J201" s="205">
        <f>BK201</f>
        <v>0</v>
      </c>
      <c r="K201" s="191"/>
      <c r="L201" s="196"/>
      <c r="M201" s="197"/>
      <c r="N201" s="198"/>
      <c r="O201" s="198"/>
      <c r="P201" s="199">
        <f>SUM(P202:P203)</f>
        <v>0</v>
      </c>
      <c r="Q201" s="198"/>
      <c r="R201" s="199">
        <f>SUM(R202:R203)</f>
        <v>0</v>
      </c>
      <c r="S201" s="198"/>
      <c r="T201" s="200">
        <f>SUM(T202:T203)</f>
        <v>0</v>
      </c>
      <c r="AR201" s="201" t="s">
        <v>77</v>
      </c>
      <c r="AT201" s="202" t="s">
        <v>69</v>
      </c>
      <c r="AU201" s="202" t="s">
        <v>77</v>
      </c>
      <c r="AY201" s="201" t="s">
        <v>314</v>
      </c>
      <c r="BK201" s="203">
        <f>SUM(BK202:BK203)</f>
        <v>0</v>
      </c>
    </row>
    <row r="202" spans="2:65" s="1" customFormat="1" ht="14.45" customHeight="1">
      <c r="B202" s="42"/>
      <c r="C202" s="206" t="s">
        <v>658</v>
      </c>
      <c r="D202" s="206" t="s">
        <v>316</v>
      </c>
      <c r="E202" s="207" t="s">
        <v>3759</v>
      </c>
      <c r="F202" s="208" t="s">
        <v>3760</v>
      </c>
      <c r="G202" s="209" t="s">
        <v>394</v>
      </c>
      <c r="H202" s="210">
        <v>22.4</v>
      </c>
      <c r="I202" s="211"/>
      <c r="J202" s="212">
        <f>ROUND(I202*H202,2)</f>
        <v>0</v>
      </c>
      <c r="K202" s="208" t="s">
        <v>21</v>
      </c>
      <c r="L202" s="62"/>
      <c r="M202" s="213" t="s">
        <v>21</v>
      </c>
      <c r="N202" s="214" t="s">
        <v>41</v>
      </c>
      <c r="O202" s="43"/>
      <c r="P202" s="215">
        <f>O202*H202</f>
        <v>0</v>
      </c>
      <c r="Q202" s="215">
        <v>0</v>
      </c>
      <c r="R202" s="215">
        <f>Q202*H202</f>
        <v>0</v>
      </c>
      <c r="S202" s="215">
        <v>0</v>
      </c>
      <c r="T202" s="216">
        <f>S202*H202</f>
        <v>0</v>
      </c>
      <c r="AR202" s="25" t="s">
        <v>321</v>
      </c>
      <c r="AT202" s="25" t="s">
        <v>316</v>
      </c>
      <c r="AU202" s="25" t="s">
        <v>79</v>
      </c>
      <c r="AY202" s="25" t="s">
        <v>314</v>
      </c>
      <c r="BE202" s="217">
        <f>IF(N202="základní",J202,0)</f>
        <v>0</v>
      </c>
      <c r="BF202" s="217">
        <f>IF(N202="snížená",J202,0)</f>
        <v>0</v>
      </c>
      <c r="BG202" s="217">
        <f>IF(N202="zákl. přenesená",J202,0)</f>
        <v>0</v>
      </c>
      <c r="BH202" s="217">
        <f>IF(N202="sníž. přenesená",J202,0)</f>
        <v>0</v>
      </c>
      <c r="BI202" s="217">
        <f>IF(N202="nulová",J202,0)</f>
        <v>0</v>
      </c>
      <c r="BJ202" s="25" t="s">
        <v>77</v>
      </c>
      <c r="BK202" s="217">
        <f>ROUND(I202*H202,2)</f>
        <v>0</v>
      </c>
      <c r="BL202" s="25" t="s">
        <v>321</v>
      </c>
      <c r="BM202" s="25" t="s">
        <v>3761</v>
      </c>
    </row>
    <row r="203" spans="2:47" s="1" customFormat="1" ht="13.5">
      <c r="B203" s="42"/>
      <c r="C203" s="64"/>
      <c r="D203" s="218" t="s">
        <v>323</v>
      </c>
      <c r="E203" s="64"/>
      <c r="F203" s="219" t="s">
        <v>3760</v>
      </c>
      <c r="G203" s="64"/>
      <c r="H203" s="64"/>
      <c r="I203" s="175"/>
      <c r="J203" s="64"/>
      <c r="K203" s="64"/>
      <c r="L203" s="62"/>
      <c r="M203" s="275"/>
      <c r="N203" s="276"/>
      <c r="O203" s="276"/>
      <c r="P203" s="276"/>
      <c r="Q203" s="276"/>
      <c r="R203" s="276"/>
      <c r="S203" s="276"/>
      <c r="T203" s="277"/>
      <c r="AT203" s="25" t="s">
        <v>323</v>
      </c>
      <c r="AU203" s="25" t="s">
        <v>79</v>
      </c>
    </row>
    <row r="204" spans="2:12" s="1" customFormat="1" ht="6.95" customHeight="1">
      <c r="B204" s="57"/>
      <c r="C204" s="58"/>
      <c r="D204" s="58"/>
      <c r="E204" s="58"/>
      <c r="F204" s="58"/>
      <c r="G204" s="58"/>
      <c r="H204" s="58"/>
      <c r="I204" s="151"/>
      <c r="J204" s="58"/>
      <c r="K204" s="58"/>
      <c r="L204" s="62"/>
    </row>
  </sheetData>
  <sheetProtection algorithmName="SHA-512" hashValue="P/Iy/NXnSUpQu0UL9HjOI1xPrsmU6xmf2ZefcaJiPpDNso8AASZf9Dars7t/LaBuLxWtapafnPD8Ptag0VYZoA==" saltValue="ubTREHzAay3Nq8FAampdyg5l+Z90bF3extymex2YRpNmHEfIatk1EnXh+nPyzbBcbA+N5EgJKplNhmuNzegpdA==" spinCount="100000" sheet="1" objects="1" scenarios="1" formatColumns="0" formatRows="0" autoFilter="0"/>
  <autoFilter ref="C88:K203"/>
  <mergeCells count="13">
    <mergeCell ref="E81:H81"/>
    <mergeCell ref="G1:H1"/>
    <mergeCell ref="L2:V2"/>
    <mergeCell ref="E49:H49"/>
    <mergeCell ref="E51:H51"/>
    <mergeCell ref="J55:J56"/>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5"/>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151</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3762</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ROUND(J78,2)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ROUND(SUM(BE78:BE84),2)</f>
        <v>0</v>
      </c>
      <c r="G30" s="43"/>
      <c r="H30" s="43"/>
      <c r="I30" s="143">
        <v>0.21</v>
      </c>
      <c r="J30" s="142">
        <f>ROUND(ROUND((SUM(BE78:BE84)),2)*I30,2)</f>
        <v>0</v>
      </c>
      <c r="K30" s="46"/>
    </row>
    <row r="31" spans="2:11" s="1" customFormat="1" ht="14.45" customHeight="1">
      <c r="B31" s="42"/>
      <c r="C31" s="43"/>
      <c r="D31" s="43"/>
      <c r="E31" s="50" t="s">
        <v>42</v>
      </c>
      <c r="F31" s="142">
        <f>ROUND(SUM(BF78:BF84),2)</f>
        <v>0</v>
      </c>
      <c r="G31" s="43"/>
      <c r="H31" s="43"/>
      <c r="I31" s="143">
        <v>0.15</v>
      </c>
      <c r="J31" s="142">
        <f>ROUND(ROUND((SUM(BF78:BF84)),2)*I31,2)</f>
        <v>0</v>
      </c>
      <c r="K31" s="46"/>
    </row>
    <row r="32" spans="2:11" s="1" customFormat="1" ht="14.45" customHeight="1" hidden="1">
      <c r="B32" s="42"/>
      <c r="C32" s="43"/>
      <c r="D32" s="43"/>
      <c r="E32" s="50" t="s">
        <v>43</v>
      </c>
      <c r="F32" s="142">
        <f>ROUND(SUM(BG78:BG84),2)</f>
        <v>0</v>
      </c>
      <c r="G32" s="43"/>
      <c r="H32" s="43"/>
      <c r="I32" s="143">
        <v>0.21</v>
      </c>
      <c r="J32" s="142">
        <v>0</v>
      </c>
      <c r="K32" s="46"/>
    </row>
    <row r="33" spans="2:11" s="1" customFormat="1" ht="14.45" customHeight="1" hidden="1">
      <c r="B33" s="42"/>
      <c r="C33" s="43"/>
      <c r="D33" s="43"/>
      <c r="E33" s="50" t="s">
        <v>44</v>
      </c>
      <c r="F33" s="142">
        <f>ROUND(SUM(BH78:BH84),2)</f>
        <v>0</v>
      </c>
      <c r="G33" s="43"/>
      <c r="H33" s="43"/>
      <c r="I33" s="143">
        <v>0.15</v>
      </c>
      <c r="J33" s="142">
        <v>0</v>
      </c>
      <c r="K33" s="46"/>
    </row>
    <row r="34" spans="2:11" s="1" customFormat="1" ht="14.45" customHeight="1" hidden="1">
      <c r="B34" s="42"/>
      <c r="C34" s="43"/>
      <c r="D34" s="43"/>
      <c r="E34" s="50" t="s">
        <v>45</v>
      </c>
      <c r="F34" s="142">
        <f>ROUND(SUM(BI78:BI84),2)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so20 - SO 20 – KANALIZACE</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J78</f>
        <v>0</v>
      </c>
      <c r="K56" s="46"/>
      <c r="AU56" s="25" t="s">
        <v>273</v>
      </c>
    </row>
    <row r="57" spans="2:11" s="8" customFormat="1" ht="24.95" customHeight="1">
      <c r="B57" s="161"/>
      <c r="C57" s="162"/>
      <c r="D57" s="163" t="s">
        <v>274</v>
      </c>
      <c r="E57" s="164"/>
      <c r="F57" s="164"/>
      <c r="G57" s="164"/>
      <c r="H57" s="164"/>
      <c r="I57" s="165"/>
      <c r="J57" s="166">
        <f>J79</f>
        <v>0</v>
      </c>
      <c r="K57" s="167"/>
    </row>
    <row r="58" spans="2:11" s="9" customFormat="1" ht="19.9" customHeight="1">
      <c r="B58" s="168"/>
      <c r="C58" s="169"/>
      <c r="D58" s="170" t="s">
        <v>1997</v>
      </c>
      <c r="E58" s="171"/>
      <c r="F58" s="171"/>
      <c r="G58" s="171"/>
      <c r="H58" s="171"/>
      <c r="I58" s="172"/>
      <c r="J58" s="173">
        <f>J80</f>
        <v>0</v>
      </c>
      <c r="K58" s="174"/>
    </row>
    <row r="59" spans="2:11" s="1" customFormat="1" ht="21.75" customHeight="1">
      <c r="B59" s="42"/>
      <c r="C59" s="43"/>
      <c r="D59" s="43"/>
      <c r="E59" s="43"/>
      <c r="F59" s="43"/>
      <c r="G59" s="43"/>
      <c r="H59" s="43"/>
      <c r="I59" s="129"/>
      <c r="J59" s="43"/>
      <c r="K59" s="46"/>
    </row>
    <row r="60" spans="2:11" s="1" customFormat="1" ht="6.95" customHeight="1">
      <c r="B60" s="57"/>
      <c r="C60" s="58"/>
      <c r="D60" s="58"/>
      <c r="E60" s="58"/>
      <c r="F60" s="58"/>
      <c r="G60" s="58"/>
      <c r="H60" s="58"/>
      <c r="I60" s="151"/>
      <c r="J60" s="58"/>
      <c r="K60" s="59"/>
    </row>
    <row r="64" spans="2:12" s="1" customFormat="1" ht="6.95" customHeight="1">
      <c r="B64" s="60"/>
      <c r="C64" s="61"/>
      <c r="D64" s="61"/>
      <c r="E64" s="61"/>
      <c r="F64" s="61"/>
      <c r="G64" s="61"/>
      <c r="H64" s="61"/>
      <c r="I64" s="154"/>
      <c r="J64" s="61"/>
      <c r="K64" s="61"/>
      <c r="L64" s="62"/>
    </row>
    <row r="65" spans="2:12" s="1" customFormat="1" ht="36.95" customHeight="1">
      <c r="B65" s="42"/>
      <c r="C65" s="63" t="s">
        <v>298</v>
      </c>
      <c r="D65" s="64"/>
      <c r="E65" s="64"/>
      <c r="F65" s="64"/>
      <c r="G65" s="64"/>
      <c r="H65" s="64"/>
      <c r="I65" s="175"/>
      <c r="J65" s="64"/>
      <c r="K65" s="64"/>
      <c r="L65" s="62"/>
    </row>
    <row r="66" spans="2:12" s="1" customFormat="1" ht="6.95" customHeight="1">
      <c r="B66" s="42"/>
      <c r="C66" s="64"/>
      <c r="D66" s="64"/>
      <c r="E66" s="64"/>
      <c r="F66" s="64"/>
      <c r="G66" s="64"/>
      <c r="H66" s="64"/>
      <c r="I66" s="175"/>
      <c r="J66" s="64"/>
      <c r="K66" s="64"/>
      <c r="L66" s="62"/>
    </row>
    <row r="67" spans="2:12" s="1" customFormat="1" ht="14.45" customHeight="1">
      <c r="B67" s="42"/>
      <c r="C67" s="66" t="s">
        <v>18</v>
      </c>
      <c r="D67" s="64"/>
      <c r="E67" s="64"/>
      <c r="F67" s="64"/>
      <c r="G67" s="64"/>
      <c r="H67" s="64"/>
      <c r="I67" s="175"/>
      <c r="J67" s="64"/>
      <c r="K67" s="64"/>
      <c r="L67" s="62"/>
    </row>
    <row r="68" spans="2:12" s="1" customFormat="1" ht="14.45" customHeight="1">
      <c r="B68" s="42"/>
      <c r="C68" s="64"/>
      <c r="D68" s="64"/>
      <c r="E68" s="408" t="str">
        <f>E7</f>
        <v>Venkovní areál plavecké haly Klíše -Stavební úpravy</v>
      </c>
      <c r="F68" s="409"/>
      <c r="G68" s="409"/>
      <c r="H68" s="409"/>
      <c r="I68" s="175"/>
      <c r="J68" s="64"/>
      <c r="K68" s="64"/>
      <c r="L68" s="62"/>
    </row>
    <row r="69" spans="2:12" s="1" customFormat="1" ht="14.45" customHeight="1">
      <c r="B69" s="42"/>
      <c r="C69" s="66" t="s">
        <v>185</v>
      </c>
      <c r="D69" s="64"/>
      <c r="E69" s="64"/>
      <c r="F69" s="64"/>
      <c r="G69" s="64"/>
      <c r="H69" s="64"/>
      <c r="I69" s="175"/>
      <c r="J69" s="64"/>
      <c r="K69" s="64"/>
      <c r="L69" s="62"/>
    </row>
    <row r="70" spans="2:12" s="1" customFormat="1" ht="15" customHeight="1">
      <c r="B70" s="42"/>
      <c r="C70" s="64"/>
      <c r="D70" s="64"/>
      <c r="E70" s="374" t="str">
        <f>E9</f>
        <v>so20 - SO 20 – KANALIZACE</v>
      </c>
      <c r="F70" s="402"/>
      <c r="G70" s="402"/>
      <c r="H70" s="402"/>
      <c r="I70" s="175"/>
      <c r="J70" s="64"/>
      <c r="K70" s="64"/>
      <c r="L70" s="62"/>
    </row>
    <row r="71" spans="2:12" s="1" customFormat="1" ht="6.95" customHeight="1">
      <c r="B71" s="42"/>
      <c r="C71" s="64"/>
      <c r="D71" s="64"/>
      <c r="E71" s="64"/>
      <c r="F71" s="64"/>
      <c r="G71" s="64"/>
      <c r="H71" s="64"/>
      <c r="I71" s="175"/>
      <c r="J71" s="64"/>
      <c r="K71" s="64"/>
      <c r="L71" s="62"/>
    </row>
    <row r="72" spans="2:12" s="1" customFormat="1" ht="18" customHeight="1">
      <c r="B72" s="42"/>
      <c r="C72" s="66" t="s">
        <v>23</v>
      </c>
      <c r="D72" s="64"/>
      <c r="E72" s="64"/>
      <c r="F72" s="178" t="str">
        <f>F12</f>
        <v>Ústí nad Labem</v>
      </c>
      <c r="G72" s="64"/>
      <c r="H72" s="64"/>
      <c r="I72" s="179" t="s">
        <v>25</v>
      </c>
      <c r="J72" s="74" t="str">
        <f>IF(J12="","",J12)</f>
        <v>24. 1. 2018</v>
      </c>
      <c r="K72" s="64"/>
      <c r="L72" s="62"/>
    </row>
    <row r="73" spans="2:12" s="1" customFormat="1" ht="6.95" customHeight="1">
      <c r="B73" s="42"/>
      <c r="C73" s="64"/>
      <c r="D73" s="64"/>
      <c r="E73" s="64"/>
      <c r="F73" s="64"/>
      <c r="G73" s="64"/>
      <c r="H73" s="64"/>
      <c r="I73" s="175"/>
      <c r="J73" s="64"/>
      <c r="K73" s="64"/>
      <c r="L73" s="62"/>
    </row>
    <row r="74" spans="2:12" s="1" customFormat="1" ht="15">
      <c r="B74" s="42"/>
      <c r="C74" s="66" t="s">
        <v>27</v>
      </c>
      <c r="D74" s="64"/>
      <c r="E74" s="64"/>
      <c r="F74" s="178" t="str">
        <f>E15</f>
        <v xml:space="preserve"> </v>
      </c>
      <c r="G74" s="64"/>
      <c r="H74" s="64"/>
      <c r="I74" s="179" t="s">
        <v>33</v>
      </c>
      <c r="J74" s="178" t="str">
        <f>E21</f>
        <v xml:space="preserve"> </v>
      </c>
      <c r="K74" s="64"/>
      <c r="L74" s="62"/>
    </row>
    <row r="75" spans="2:12" s="1" customFormat="1" ht="14.45" customHeight="1">
      <c r="B75" s="42"/>
      <c r="C75" s="66" t="s">
        <v>31</v>
      </c>
      <c r="D75" s="64"/>
      <c r="E75" s="64"/>
      <c r="F75" s="178" t="str">
        <f>IF(E18="","",E18)</f>
        <v/>
      </c>
      <c r="G75" s="64"/>
      <c r="H75" s="64"/>
      <c r="I75" s="175"/>
      <c r="J75" s="64"/>
      <c r="K75" s="64"/>
      <c r="L75" s="62"/>
    </row>
    <row r="76" spans="2:12" s="1" customFormat="1" ht="10.35" customHeight="1">
      <c r="B76" s="42"/>
      <c r="C76" s="64"/>
      <c r="D76" s="64"/>
      <c r="E76" s="64"/>
      <c r="F76" s="64"/>
      <c r="G76" s="64"/>
      <c r="H76" s="64"/>
      <c r="I76" s="175"/>
      <c r="J76" s="64"/>
      <c r="K76" s="64"/>
      <c r="L76" s="62"/>
    </row>
    <row r="77" spans="2:20" s="10" customFormat="1" ht="29.25" customHeight="1">
      <c r="B77" s="180"/>
      <c r="C77" s="181" t="s">
        <v>299</v>
      </c>
      <c r="D77" s="182" t="s">
        <v>55</v>
      </c>
      <c r="E77" s="182" t="s">
        <v>51</v>
      </c>
      <c r="F77" s="182" t="s">
        <v>300</v>
      </c>
      <c r="G77" s="182" t="s">
        <v>301</v>
      </c>
      <c r="H77" s="182" t="s">
        <v>302</v>
      </c>
      <c r="I77" s="183" t="s">
        <v>303</v>
      </c>
      <c r="J77" s="182" t="s">
        <v>271</v>
      </c>
      <c r="K77" s="184" t="s">
        <v>304</v>
      </c>
      <c r="L77" s="185"/>
      <c r="M77" s="82" t="s">
        <v>305</v>
      </c>
      <c r="N77" s="83" t="s">
        <v>40</v>
      </c>
      <c r="O77" s="83" t="s">
        <v>306</v>
      </c>
      <c r="P77" s="83" t="s">
        <v>307</v>
      </c>
      <c r="Q77" s="83" t="s">
        <v>308</v>
      </c>
      <c r="R77" s="83" t="s">
        <v>309</v>
      </c>
      <c r="S77" s="83" t="s">
        <v>310</v>
      </c>
      <c r="T77" s="84" t="s">
        <v>311</v>
      </c>
    </row>
    <row r="78" spans="2:63" s="1" customFormat="1" ht="29.25" customHeight="1">
      <c r="B78" s="42"/>
      <c r="C78" s="88" t="s">
        <v>272</v>
      </c>
      <c r="D78" s="64"/>
      <c r="E78" s="64"/>
      <c r="F78" s="64"/>
      <c r="G78" s="64"/>
      <c r="H78" s="64"/>
      <c r="I78" s="175"/>
      <c r="J78" s="186">
        <f>BK78</f>
        <v>0</v>
      </c>
      <c r="K78" s="64"/>
      <c r="L78" s="62"/>
      <c r="M78" s="85"/>
      <c r="N78" s="86"/>
      <c r="O78" s="86"/>
      <c r="P78" s="187">
        <f>P79</f>
        <v>0</v>
      </c>
      <c r="Q78" s="86"/>
      <c r="R78" s="187">
        <f>R79</f>
        <v>0</v>
      </c>
      <c r="S78" s="86"/>
      <c r="T78" s="188">
        <f>T79</f>
        <v>0</v>
      </c>
      <c r="AT78" s="25" t="s">
        <v>69</v>
      </c>
      <c r="AU78" s="25" t="s">
        <v>273</v>
      </c>
      <c r="BK78" s="189">
        <f>BK79</f>
        <v>0</v>
      </c>
    </row>
    <row r="79" spans="2:63" s="11" customFormat="1" ht="37.35" customHeight="1">
      <c r="B79" s="190"/>
      <c r="C79" s="191"/>
      <c r="D79" s="192" t="s">
        <v>69</v>
      </c>
      <c r="E79" s="193" t="s">
        <v>312</v>
      </c>
      <c r="F79" s="193" t="s">
        <v>313</v>
      </c>
      <c r="G79" s="191"/>
      <c r="H79" s="191"/>
      <c r="I79" s="194"/>
      <c r="J79" s="195">
        <f>BK79</f>
        <v>0</v>
      </c>
      <c r="K79" s="191"/>
      <c r="L79" s="196"/>
      <c r="M79" s="197"/>
      <c r="N79" s="198"/>
      <c r="O79" s="198"/>
      <c r="P79" s="199">
        <f>P80</f>
        <v>0</v>
      </c>
      <c r="Q79" s="198"/>
      <c r="R79" s="199">
        <f>R80</f>
        <v>0</v>
      </c>
      <c r="S79" s="198"/>
      <c r="T79" s="200">
        <f>T80</f>
        <v>0</v>
      </c>
      <c r="AR79" s="201" t="s">
        <v>77</v>
      </c>
      <c r="AT79" s="202" t="s">
        <v>69</v>
      </c>
      <c r="AU79" s="202" t="s">
        <v>70</v>
      </c>
      <c r="AY79" s="201" t="s">
        <v>314</v>
      </c>
      <c r="BK79" s="203">
        <f>BK80</f>
        <v>0</v>
      </c>
    </row>
    <row r="80" spans="2:63" s="11" customFormat="1" ht="19.9" customHeight="1">
      <c r="B80" s="190"/>
      <c r="C80" s="191"/>
      <c r="D80" s="192" t="s">
        <v>69</v>
      </c>
      <c r="E80" s="204" t="s">
        <v>370</v>
      </c>
      <c r="F80" s="204" t="s">
        <v>1998</v>
      </c>
      <c r="G80" s="191"/>
      <c r="H80" s="191"/>
      <c r="I80" s="194"/>
      <c r="J80" s="205">
        <f>BK80</f>
        <v>0</v>
      </c>
      <c r="K80" s="191"/>
      <c r="L80" s="196"/>
      <c r="M80" s="197"/>
      <c r="N80" s="198"/>
      <c r="O80" s="198"/>
      <c r="P80" s="199">
        <f>SUM(P81:P84)</f>
        <v>0</v>
      </c>
      <c r="Q80" s="198"/>
      <c r="R80" s="199">
        <f>SUM(R81:R84)</f>
        <v>0</v>
      </c>
      <c r="S80" s="198"/>
      <c r="T80" s="200">
        <f>SUM(T81:T84)</f>
        <v>0</v>
      </c>
      <c r="AR80" s="201" t="s">
        <v>77</v>
      </c>
      <c r="AT80" s="202" t="s">
        <v>69</v>
      </c>
      <c r="AU80" s="202" t="s">
        <v>77</v>
      </c>
      <c r="AY80" s="201" t="s">
        <v>314</v>
      </c>
      <c r="BK80" s="203">
        <f>SUM(BK81:BK84)</f>
        <v>0</v>
      </c>
    </row>
    <row r="81" spans="2:65" s="1" customFormat="1" ht="14.45" customHeight="1">
      <c r="B81" s="42"/>
      <c r="C81" s="206" t="s">
        <v>77</v>
      </c>
      <c r="D81" s="206" t="s">
        <v>316</v>
      </c>
      <c r="E81" s="207" t="s">
        <v>1999</v>
      </c>
      <c r="F81" s="208" t="s">
        <v>3763</v>
      </c>
      <c r="G81" s="209" t="s">
        <v>848</v>
      </c>
      <c r="H81" s="210">
        <v>1</v>
      </c>
      <c r="I81" s="211"/>
      <c r="J81" s="212">
        <f>ROUND(I81*H81,2)</f>
        <v>0</v>
      </c>
      <c r="K81" s="208" t="s">
        <v>21</v>
      </c>
      <c r="L81" s="62"/>
      <c r="M81" s="213" t="s">
        <v>21</v>
      </c>
      <c r="N81" s="214" t="s">
        <v>41</v>
      </c>
      <c r="O81" s="43"/>
      <c r="P81" s="215">
        <f>O81*H81</f>
        <v>0</v>
      </c>
      <c r="Q81" s="215">
        <v>0</v>
      </c>
      <c r="R81" s="215">
        <f>Q81*H81</f>
        <v>0</v>
      </c>
      <c r="S81" s="215">
        <v>0</v>
      </c>
      <c r="T81" s="216">
        <f>S81*H81</f>
        <v>0</v>
      </c>
      <c r="AR81" s="25" t="s">
        <v>321</v>
      </c>
      <c r="AT81" s="25" t="s">
        <v>316</v>
      </c>
      <c r="AU81" s="25" t="s">
        <v>79</v>
      </c>
      <c r="AY81" s="25" t="s">
        <v>314</v>
      </c>
      <c r="BE81" s="217">
        <f>IF(N81="základní",J81,0)</f>
        <v>0</v>
      </c>
      <c r="BF81" s="217">
        <f>IF(N81="snížená",J81,0)</f>
        <v>0</v>
      </c>
      <c r="BG81" s="217">
        <f>IF(N81="zákl. přenesená",J81,0)</f>
        <v>0</v>
      </c>
      <c r="BH81" s="217">
        <f>IF(N81="sníž. přenesená",J81,0)</f>
        <v>0</v>
      </c>
      <c r="BI81" s="217">
        <f>IF(N81="nulová",J81,0)</f>
        <v>0</v>
      </c>
      <c r="BJ81" s="25" t="s">
        <v>77</v>
      </c>
      <c r="BK81" s="217">
        <f>ROUND(I81*H81,2)</f>
        <v>0</v>
      </c>
      <c r="BL81" s="25" t="s">
        <v>321</v>
      </c>
      <c r="BM81" s="25" t="s">
        <v>3764</v>
      </c>
    </row>
    <row r="82" spans="2:47" s="1" customFormat="1" ht="13.5">
      <c r="B82" s="42"/>
      <c r="C82" s="64"/>
      <c r="D82" s="218" t="s">
        <v>323</v>
      </c>
      <c r="E82" s="64"/>
      <c r="F82" s="219" t="s">
        <v>3763</v>
      </c>
      <c r="G82" s="64"/>
      <c r="H82" s="64"/>
      <c r="I82" s="175"/>
      <c r="J82" s="64"/>
      <c r="K82" s="64"/>
      <c r="L82" s="62"/>
      <c r="M82" s="220"/>
      <c r="N82" s="43"/>
      <c r="O82" s="43"/>
      <c r="P82" s="43"/>
      <c r="Q82" s="43"/>
      <c r="R82" s="43"/>
      <c r="S82" s="43"/>
      <c r="T82" s="79"/>
      <c r="AT82" s="25" t="s">
        <v>323</v>
      </c>
      <c r="AU82" s="25" t="s">
        <v>79</v>
      </c>
    </row>
    <row r="83" spans="2:65" s="1" customFormat="1" ht="23.1" customHeight="1">
      <c r="B83" s="42"/>
      <c r="C83" s="206" t="s">
        <v>79</v>
      </c>
      <c r="D83" s="206" t="s">
        <v>316</v>
      </c>
      <c r="E83" s="207" t="s">
        <v>2013</v>
      </c>
      <c r="F83" s="208" t="s">
        <v>3765</v>
      </c>
      <c r="G83" s="209" t="s">
        <v>848</v>
      </c>
      <c r="H83" s="210">
        <v>1</v>
      </c>
      <c r="I83" s="211"/>
      <c r="J83" s="212">
        <f>ROUND(I83*H83,2)</f>
        <v>0</v>
      </c>
      <c r="K83" s="208" t="s">
        <v>21</v>
      </c>
      <c r="L83" s="62"/>
      <c r="M83" s="213" t="s">
        <v>21</v>
      </c>
      <c r="N83" s="214" t="s">
        <v>41</v>
      </c>
      <c r="O83" s="43"/>
      <c r="P83" s="215">
        <f>O83*H83</f>
        <v>0</v>
      </c>
      <c r="Q83" s="215">
        <v>0</v>
      </c>
      <c r="R83" s="215">
        <f>Q83*H83</f>
        <v>0</v>
      </c>
      <c r="S83" s="215">
        <v>0</v>
      </c>
      <c r="T83" s="216">
        <f>S83*H83</f>
        <v>0</v>
      </c>
      <c r="AR83" s="25" t="s">
        <v>321</v>
      </c>
      <c r="AT83" s="25" t="s">
        <v>316</v>
      </c>
      <c r="AU83" s="25" t="s">
        <v>79</v>
      </c>
      <c r="AY83" s="25" t="s">
        <v>314</v>
      </c>
      <c r="BE83" s="217">
        <f>IF(N83="základní",J83,0)</f>
        <v>0</v>
      </c>
      <c r="BF83" s="217">
        <f>IF(N83="snížená",J83,0)</f>
        <v>0</v>
      </c>
      <c r="BG83" s="217">
        <f>IF(N83="zákl. přenesená",J83,0)</f>
        <v>0</v>
      </c>
      <c r="BH83" s="217">
        <f>IF(N83="sníž. přenesená",J83,0)</f>
        <v>0</v>
      </c>
      <c r="BI83" s="217">
        <f>IF(N83="nulová",J83,0)</f>
        <v>0</v>
      </c>
      <c r="BJ83" s="25" t="s">
        <v>77</v>
      </c>
      <c r="BK83" s="217">
        <f>ROUND(I83*H83,2)</f>
        <v>0</v>
      </c>
      <c r="BL83" s="25" t="s">
        <v>321</v>
      </c>
      <c r="BM83" s="25" t="s">
        <v>3766</v>
      </c>
    </row>
    <row r="84" spans="2:47" s="1" customFormat="1" ht="13.5">
      <c r="B84" s="42"/>
      <c r="C84" s="64"/>
      <c r="D84" s="218" t="s">
        <v>323</v>
      </c>
      <c r="E84" s="64"/>
      <c r="F84" s="219" t="s">
        <v>3765</v>
      </c>
      <c r="G84" s="64"/>
      <c r="H84" s="64"/>
      <c r="I84" s="175"/>
      <c r="J84" s="64"/>
      <c r="K84" s="64"/>
      <c r="L84" s="62"/>
      <c r="M84" s="275"/>
      <c r="N84" s="276"/>
      <c r="O84" s="276"/>
      <c r="P84" s="276"/>
      <c r="Q84" s="276"/>
      <c r="R84" s="276"/>
      <c r="S84" s="276"/>
      <c r="T84" s="277"/>
      <c r="AT84" s="25" t="s">
        <v>323</v>
      </c>
      <c r="AU84" s="25" t="s">
        <v>79</v>
      </c>
    </row>
    <row r="85" spans="2:12" s="1" customFormat="1" ht="6.95" customHeight="1">
      <c r="B85" s="57"/>
      <c r="C85" s="58"/>
      <c r="D85" s="58"/>
      <c r="E85" s="58"/>
      <c r="F85" s="58"/>
      <c r="G85" s="58"/>
      <c r="H85" s="58"/>
      <c r="I85" s="151"/>
      <c r="J85" s="58"/>
      <c r="K85" s="58"/>
      <c r="L85" s="62"/>
    </row>
  </sheetData>
  <sheetProtection algorithmName="SHA-512" hashValue="VxY186eMdIT+ek0pxvfivRz8lUrOXgQlOi1zpBFdjoD6qO+4OJVITL8YfvcZC/5bW/8DbO+yiqVKKq+3dfXeoQ==" saltValue="qxRtZbz581/kNSd7jrV36CnuZp80JE04wYtUrbt48o+vXUCL5kOiR4K2oFhCpNyqL0rKJ457hYMYfr03wqSI9w==" spinCount="100000" sheet="1" objects="1" scenarios="1" formatColumns="0" formatRows="0" autoFilter="0"/>
  <autoFilter ref="C77:K84"/>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154</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3767</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ROUND(J78,2)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ROUND(SUM(BE78:BE82),2)</f>
        <v>0</v>
      </c>
      <c r="G30" s="43"/>
      <c r="H30" s="43"/>
      <c r="I30" s="143">
        <v>0.21</v>
      </c>
      <c r="J30" s="142">
        <f>ROUND(ROUND((SUM(BE78:BE82)),2)*I30,2)</f>
        <v>0</v>
      </c>
      <c r="K30" s="46"/>
    </row>
    <row r="31" spans="2:11" s="1" customFormat="1" ht="14.45" customHeight="1">
      <c r="B31" s="42"/>
      <c r="C31" s="43"/>
      <c r="D31" s="43"/>
      <c r="E31" s="50" t="s">
        <v>42</v>
      </c>
      <c r="F31" s="142">
        <f>ROUND(SUM(BF78:BF82),2)</f>
        <v>0</v>
      </c>
      <c r="G31" s="43"/>
      <c r="H31" s="43"/>
      <c r="I31" s="143">
        <v>0.15</v>
      </c>
      <c r="J31" s="142">
        <f>ROUND(ROUND((SUM(BF78:BF82)),2)*I31,2)</f>
        <v>0</v>
      </c>
      <c r="K31" s="46"/>
    </row>
    <row r="32" spans="2:11" s="1" customFormat="1" ht="14.45" customHeight="1" hidden="1">
      <c r="B32" s="42"/>
      <c r="C32" s="43"/>
      <c r="D32" s="43"/>
      <c r="E32" s="50" t="s">
        <v>43</v>
      </c>
      <c r="F32" s="142">
        <f>ROUND(SUM(BG78:BG82),2)</f>
        <v>0</v>
      </c>
      <c r="G32" s="43"/>
      <c r="H32" s="43"/>
      <c r="I32" s="143">
        <v>0.21</v>
      </c>
      <c r="J32" s="142">
        <v>0</v>
      </c>
      <c r="K32" s="46"/>
    </row>
    <row r="33" spans="2:11" s="1" customFormat="1" ht="14.45" customHeight="1" hidden="1">
      <c r="B33" s="42"/>
      <c r="C33" s="43"/>
      <c r="D33" s="43"/>
      <c r="E33" s="50" t="s">
        <v>44</v>
      </c>
      <c r="F33" s="142">
        <f>ROUND(SUM(BH78:BH82),2)</f>
        <v>0</v>
      </c>
      <c r="G33" s="43"/>
      <c r="H33" s="43"/>
      <c r="I33" s="143">
        <v>0.15</v>
      </c>
      <c r="J33" s="142">
        <v>0</v>
      </c>
      <c r="K33" s="46"/>
    </row>
    <row r="34" spans="2:11" s="1" customFormat="1" ht="14.45" customHeight="1" hidden="1">
      <c r="B34" s="42"/>
      <c r="C34" s="43"/>
      <c r="D34" s="43"/>
      <c r="E34" s="50" t="s">
        <v>45</v>
      </c>
      <c r="F34" s="142">
        <f>ROUND(SUM(BI78:BI82),2)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so21 - SO 21 – VODOVOD</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J78</f>
        <v>0</v>
      </c>
      <c r="K56" s="46"/>
      <c r="AU56" s="25" t="s">
        <v>273</v>
      </c>
    </row>
    <row r="57" spans="2:11" s="8" customFormat="1" ht="24.95" customHeight="1">
      <c r="B57" s="161"/>
      <c r="C57" s="162"/>
      <c r="D57" s="163" t="s">
        <v>274</v>
      </c>
      <c r="E57" s="164"/>
      <c r="F57" s="164"/>
      <c r="G57" s="164"/>
      <c r="H57" s="164"/>
      <c r="I57" s="165"/>
      <c r="J57" s="166">
        <f>J79</f>
        <v>0</v>
      </c>
      <c r="K57" s="167"/>
    </row>
    <row r="58" spans="2:11" s="9" customFormat="1" ht="19.9" customHeight="1">
      <c r="B58" s="168"/>
      <c r="C58" s="169"/>
      <c r="D58" s="170" t="s">
        <v>1997</v>
      </c>
      <c r="E58" s="171"/>
      <c r="F58" s="171"/>
      <c r="G58" s="171"/>
      <c r="H58" s="171"/>
      <c r="I58" s="172"/>
      <c r="J58" s="173">
        <f>J80</f>
        <v>0</v>
      </c>
      <c r="K58" s="174"/>
    </row>
    <row r="59" spans="2:11" s="1" customFormat="1" ht="21.75" customHeight="1">
      <c r="B59" s="42"/>
      <c r="C59" s="43"/>
      <c r="D59" s="43"/>
      <c r="E59" s="43"/>
      <c r="F59" s="43"/>
      <c r="G59" s="43"/>
      <c r="H59" s="43"/>
      <c r="I59" s="129"/>
      <c r="J59" s="43"/>
      <c r="K59" s="46"/>
    </row>
    <row r="60" spans="2:11" s="1" customFormat="1" ht="6.95" customHeight="1">
      <c r="B60" s="57"/>
      <c r="C60" s="58"/>
      <c r="D60" s="58"/>
      <c r="E60" s="58"/>
      <c r="F60" s="58"/>
      <c r="G60" s="58"/>
      <c r="H60" s="58"/>
      <c r="I60" s="151"/>
      <c r="J60" s="58"/>
      <c r="K60" s="59"/>
    </row>
    <row r="64" spans="2:12" s="1" customFormat="1" ht="6.95" customHeight="1">
      <c r="B64" s="60"/>
      <c r="C64" s="61"/>
      <c r="D64" s="61"/>
      <c r="E64" s="61"/>
      <c r="F64" s="61"/>
      <c r="G64" s="61"/>
      <c r="H64" s="61"/>
      <c r="I64" s="154"/>
      <c r="J64" s="61"/>
      <c r="K64" s="61"/>
      <c r="L64" s="62"/>
    </row>
    <row r="65" spans="2:12" s="1" customFormat="1" ht="36.95" customHeight="1">
      <c r="B65" s="42"/>
      <c r="C65" s="63" t="s">
        <v>298</v>
      </c>
      <c r="D65" s="64"/>
      <c r="E65" s="64"/>
      <c r="F65" s="64"/>
      <c r="G65" s="64"/>
      <c r="H65" s="64"/>
      <c r="I65" s="175"/>
      <c r="J65" s="64"/>
      <c r="K65" s="64"/>
      <c r="L65" s="62"/>
    </row>
    <row r="66" spans="2:12" s="1" customFormat="1" ht="6.95" customHeight="1">
      <c r="B66" s="42"/>
      <c r="C66" s="64"/>
      <c r="D66" s="64"/>
      <c r="E66" s="64"/>
      <c r="F66" s="64"/>
      <c r="G66" s="64"/>
      <c r="H66" s="64"/>
      <c r="I66" s="175"/>
      <c r="J66" s="64"/>
      <c r="K66" s="64"/>
      <c r="L66" s="62"/>
    </row>
    <row r="67" spans="2:12" s="1" customFormat="1" ht="14.45" customHeight="1">
      <c r="B67" s="42"/>
      <c r="C67" s="66" t="s">
        <v>18</v>
      </c>
      <c r="D67" s="64"/>
      <c r="E67" s="64"/>
      <c r="F67" s="64"/>
      <c r="G67" s="64"/>
      <c r="H67" s="64"/>
      <c r="I67" s="175"/>
      <c r="J67" s="64"/>
      <c r="K67" s="64"/>
      <c r="L67" s="62"/>
    </row>
    <row r="68" spans="2:12" s="1" customFormat="1" ht="14.45" customHeight="1">
      <c r="B68" s="42"/>
      <c r="C68" s="64"/>
      <c r="D68" s="64"/>
      <c r="E68" s="408" t="str">
        <f>E7</f>
        <v>Venkovní areál plavecké haly Klíše -Stavební úpravy</v>
      </c>
      <c r="F68" s="409"/>
      <c r="G68" s="409"/>
      <c r="H68" s="409"/>
      <c r="I68" s="175"/>
      <c r="J68" s="64"/>
      <c r="K68" s="64"/>
      <c r="L68" s="62"/>
    </row>
    <row r="69" spans="2:12" s="1" customFormat="1" ht="14.45" customHeight="1">
      <c r="B69" s="42"/>
      <c r="C69" s="66" t="s">
        <v>185</v>
      </c>
      <c r="D69" s="64"/>
      <c r="E69" s="64"/>
      <c r="F69" s="64"/>
      <c r="G69" s="64"/>
      <c r="H69" s="64"/>
      <c r="I69" s="175"/>
      <c r="J69" s="64"/>
      <c r="K69" s="64"/>
      <c r="L69" s="62"/>
    </row>
    <row r="70" spans="2:12" s="1" customFormat="1" ht="15" customHeight="1">
      <c r="B70" s="42"/>
      <c r="C70" s="64"/>
      <c r="D70" s="64"/>
      <c r="E70" s="374" t="str">
        <f>E9</f>
        <v>so21 - SO 21 – VODOVOD</v>
      </c>
      <c r="F70" s="402"/>
      <c r="G70" s="402"/>
      <c r="H70" s="402"/>
      <c r="I70" s="175"/>
      <c r="J70" s="64"/>
      <c r="K70" s="64"/>
      <c r="L70" s="62"/>
    </row>
    <row r="71" spans="2:12" s="1" customFormat="1" ht="6.95" customHeight="1">
      <c r="B71" s="42"/>
      <c r="C71" s="64"/>
      <c r="D71" s="64"/>
      <c r="E71" s="64"/>
      <c r="F71" s="64"/>
      <c r="G71" s="64"/>
      <c r="H71" s="64"/>
      <c r="I71" s="175"/>
      <c r="J71" s="64"/>
      <c r="K71" s="64"/>
      <c r="L71" s="62"/>
    </row>
    <row r="72" spans="2:12" s="1" customFormat="1" ht="18" customHeight="1">
      <c r="B72" s="42"/>
      <c r="C72" s="66" t="s">
        <v>23</v>
      </c>
      <c r="D72" s="64"/>
      <c r="E72" s="64"/>
      <c r="F72" s="178" t="str">
        <f>F12</f>
        <v>Ústí nad Labem</v>
      </c>
      <c r="G72" s="64"/>
      <c r="H72" s="64"/>
      <c r="I72" s="179" t="s">
        <v>25</v>
      </c>
      <c r="J72" s="74" t="str">
        <f>IF(J12="","",J12)</f>
        <v>24. 1. 2018</v>
      </c>
      <c r="K72" s="64"/>
      <c r="L72" s="62"/>
    </row>
    <row r="73" spans="2:12" s="1" customFormat="1" ht="6.95" customHeight="1">
      <c r="B73" s="42"/>
      <c r="C73" s="64"/>
      <c r="D73" s="64"/>
      <c r="E73" s="64"/>
      <c r="F73" s="64"/>
      <c r="G73" s="64"/>
      <c r="H73" s="64"/>
      <c r="I73" s="175"/>
      <c r="J73" s="64"/>
      <c r="K73" s="64"/>
      <c r="L73" s="62"/>
    </row>
    <row r="74" spans="2:12" s="1" customFormat="1" ht="15">
      <c r="B74" s="42"/>
      <c r="C74" s="66" t="s">
        <v>27</v>
      </c>
      <c r="D74" s="64"/>
      <c r="E74" s="64"/>
      <c r="F74" s="178" t="str">
        <f>E15</f>
        <v xml:space="preserve"> </v>
      </c>
      <c r="G74" s="64"/>
      <c r="H74" s="64"/>
      <c r="I74" s="179" t="s">
        <v>33</v>
      </c>
      <c r="J74" s="178" t="str">
        <f>E21</f>
        <v xml:space="preserve"> </v>
      </c>
      <c r="K74" s="64"/>
      <c r="L74" s="62"/>
    </row>
    <row r="75" spans="2:12" s="1" customFormat="1" ht="14.45" customHeight="1">
      <c r="B75" s="42"/>
      <c r="C75" s="66" t="s">
        <v>31</v>
      </c>
      <c r="D75" s="64"/>
      <c r="E75" s="64"/>
      <c r="F75" s="178" t="str">
        <f>IF(E18="","",E18)</f>
        <v/>
      </c>
      <c r="G75" s="64"/>
      <c r="H75" s="64"/>
      <c r="I75" s="175"/>
      <c r="J75" s="64"/>
      <c r="K75" s="64"/>
      <c r="L75" s="62"/>
    </row>
    <row r="76" spans="2:12" s="1" customFormat="1" ht="10.35" customHeight="1">
      <c r="B76" s="42"/>
      <c r="C76" s="64"/>
      <c r="D76" s="64"/>
      <c r="E76" s="64"/>
      <c r="F76" s="64"/>
      <c r="G76" s="64"/>
      <c r="H76" s="64"/>
      <c r="I76" s="175"/>
      <c r="J76" s="64"/>
      <c r="K76" s="64"/>
      <c r="L76" s="62"/>
    </row>
    <row r="77" spans="2:20" s="10" customFormat="1" ht="29.25" customHeight="1">
      <c r="B77" s="180"/>
      <c r="C77" s="181" t="s">
        <v>299</v>
      </c>
      <c r="D77" s="182" t="s">
        <v>55</v>
      </c>
      <c r="E77" s="182" t="s">
        <v>51</v>
      </c>
      <c r="F77" s="182" t="s">
        <v>300</v>
      </c>
      <c r="G77" s="182" t="s">
        <v>301</v>
      </c>
      <c r="H77" s="182" t="s">
        <v>302</v>
      </c>
      <c r="I77" s="183" t="s">
        <v>303</v>
      </c>
      <c r="J77" s="182" t="s">
        <v>271</v>
      </c>
      <c r="K77" s="184" t="s">
        <v>304</v>
      </c>
      <c r="L77" s="185"/>
      <c r="M77" s="82" t="s">
        <v>305</v>
      </c>
      <c r="N77" s="83" t="s">
        <v>40</v>
      </c>
      <c r="O77" s="83" t="s">
        <v>306</v>
      </c>
      <c r="P77" s="83" t="s">
        <v>307</v>
      </c>
      <c r="Q77" s="83" t="s">
        <v>308</v>
      </c>
      <c r="R77" s="83" t="s">
        <v>309</v>
      </c>
      <c r="S77" s="83" t="s">
        <v>310</v>
      </c>
      <c r="T77" s="84" t="s">
        <v>311</v>
      </c>
    </row>
    <row r="78" spans="2:63" s="1" customFormat="1" ht="29.25" customHeight="1">
      <c r="B78" s="42"/>
      <c r="C78" s="88" t="s">
        <v>272</v>
      </c>
      <c r="D78" s="64"/>
      <c r="E78" s="64"/>
      <c r="F78" s="64"/>
      <c r="G78" s="64"/>
      <c r="H78" s="64"/>
      <c r="I78" s="175"/>
      <c r="J78" s="186">
        <f>BK78</f>
        <v>0</v>
      </c>
      <c r="K78" s="64"/>
      <c r="L78" s="62"/>
      <c r="M78" s="85"/>
      <c r="N78" s="86"/>
      <c r="O78" s="86"/>
      <c r="P78" s="187">
        <f>P79</f>
        <v>0</v>
      </c>
      <c r="Q78" s="86"/>
      <c r="R78" s="187">
        <f>R79</f>
        <v>0</v>
      </c>
      <c r="S78" s="86"/>
      <c r="T78" s="188">
        <f>T79</f>
        <v>0</v>
      </c>
      <c r="AT78" s="25" t="s">
        <v>69</v>
      </c>
      <c r="AU78" s="25" t="s">
        <v>273</v>
      </c>
      <c r="BK78" s="189">
        <f>BK79</f>
        <v>0</v>
      </c>
    </row>
    <row r="79" spans="2:63" s="11" customFormat="1" ht="37.35" customHeight="1">
      <c r="B79" s="190"/>
      <c r="C79" s="191"/>
      <c r="D79" s="192" t="s">
        <v>69</v>
      </c>
      <c r="E79" s="193" t="s">
        <v>312</v>
      </c>
      <c r="F79" s="193" t="s">
        <v>313</v>
      </c>
      <c r="G79" s="191"/>
      <c r="H79" s="191"/>
      <c r="I79" s="194"/>
      <c r="J79" s="195">
        <f>BK79</f>
        <v>0</v>
      </c>
      <c r="K79" s="191"/>
      <c r="L79" s="196"/>
      <c r="M79" s="197"/>
      <c r="N79" s="198"/>
      <c r="O79" s="198"/>
      <c r="P79" s="199">
        <f>P80</f>
        <v>0</v>
      </c>
      <c r="Q79" s="198"/>
      <c r="R79" s="199">
        <f>R80</f>
        <v>0</v>
      </c>
      <c r="S79" s="198"/>
      <c r="T79" s="200">
        <f>T80</f>
        <v>0</v>
      </c>
      <c r="AR79" s="201" t="s">
        <v>77</v>
      </c>
      <c r="AT79" s="202" t="s">
        <v>69</v>
      </c>
      <c r="AU79" s="202" t="s">
        <v>70</v>
      </c>
      <c r="AY79" s="201" t="s">
        <v>314</v>
      </c>
      <c r="BK79" s="203">
        <f>BK80</f>
        <v>0</v>
      </c>
    </row>
    <row r="80" spans="2:63" s="11" customFormat="1" ht="19.9" customHeight="1">
      <c r="B80" s="190"/>
      <c r="C80" s="191"/>
      <c r="D80" s="192" t="s">
        <v>69</v>
      </c>
      <c r="E80" s="204" t="s">
        <v>370</v>
      </c>
      <c r="F80" s="204" t="s">
        <v>1998</v>
      </c>
      <c r="G80" s="191"/>
      <c r="H80" s="191"/>
      <c r="I80" s="194"/>
      <c r="J80" s="205">
        <f>BK80</f>
        <v>0</v>
      </c>
      <c r="K80" s="191"/>
      <c r="L80" s="196"/>
      <c r="M80" s="197"/>
      <c r="N80" s="198"/>
      <c r="O80" s="198"/>
      <c r="P80" s="199">
        <f>SUM(P81:P82)</f>
        <v>0</v>
      </c>
      <c r="Q80" s="198"/>
      <c r="R80" s="199">
        <f>SUM(R81:R82)</f>
        <v>0</v>
      </c>
      <c r="S80" s="198"/>
      <c r="T80" s="200">
        <f>SUM(T81:T82)</f>
        <v>0</v>
      </c>
      <c r="AR80" s="201" t="s">
        <v>77</v>
      </c>
      <c r="AT80" s="202" t="s">
        <v>69</v>
      </c>
      <c r="AU80" s="202" t="s">
        <v>77</v>
      </c>
      <c r="AY80" s="201" t="s">
        <v>314</v>
      </c>
      <c r="BK80" s="203">
        <f>SUM(BK81:BK82)</f>
        <v>0</v>
      </c>
    </row>
    <row r="81" spans="2:65" s="1" customFormat="1" ht="14.45" customHeight="1">
      <c r="B81" s="42"/>
      <c r="C81" s="206" t="s">
        <v>77</v>
      </c>
      <c r="D81" s="206" t="s">
        <v>316</v>
      </c>
      <c r="E81" s="207" t="s">
        <v>2013</v>
      </c>
      <c r="F81" s="208" t="s">
        <v>3768</v>
      </c>
      <c r="G81" s="209" t="s">
        <v>848</v>
      </c>
      <c r="H81" s="210">
        <v>1</v>
      </c>
      <c r="I81" s="211"/>
      <c r="J81" s="212">
        <f>ROUND(I81*H81,2)</f>
        <v>0</v>
      </c>
      <c r="K81" s="208" t="s">
        <v>21</v>
      </c>
      <c r="L81" s="62"/>
      <c r="M81" s="213" t="s">
        <v>21</v>
      </c>
      <c r="N81" s="214" t="s">
        <v>41</v>
      </c>
      <c r="O81" s="43"/>
      <c r="P81" s="215">
        <f>O81*H81</f>
        <v>0</v>
      </c>
      <c r="Q81" s="215">
        <v>0</v>
      </c>
      <c r="R81" s="215">
        <f>Q81*H81</f>
        <v>0</v>
      </c>
      <c r="S81" s="215">
        <v>0</v>
      </c>
      <c r="T81" s="216">
        <f>S81*H81</f>
        <v>0</v>
      </c>
      <c r="AR81" s="25" t="s">
        <v>321</v>
      </c>
      <c r="AT81" s="25" t="s">
        <v>316</v>
      </c>
      <c r="AU81" s="25" t="s">
        <v>79</v>
      </c>
      <c r="AY81" s="25" t="s">
        <v>314</v>
      </c>
      <c r="BE81" s="217">
        <f>IF(N81="základní",J81,0)</f>
        <v>0</v>
      </c>
      <c r="BF81" s="217">
        <f>IF(N81="snížená",J81,0)</f>
        <v>0</v>
      </c>
      <c r="BG81" s="217">
        <f>IF(N81="zákl. přenesená",J81,0)</f>
        <v>0</v>
      </c>
      <c r="BH81" s="217">
        <f>IF(N81="sníž. přenesená",J81,0)</f>
        <v>0</v>
      </c>
      <c r="BI81" s="217">
        <f>IF(N81="nulová",J81,0)</f>
        <v>0</v>
      </c>
      <c r="BJ81" s="25" t="s">
        <v>77</v>
      </c>
      <c r="BK81" s="217">
        <f>ROUND(I81*H81,2)</f>
        <v>0</v>
      </c>
      <c r="BL81" s="25" t="s">
        <v>321</v>
      </c>
      <c r="BM81" s="25" t="s">
        <v>3769</v>
      </c>
    </row>
    <row r="82" spans="2:47" s="1" customFormat="1" ht="13.5">
      <c r="B82" s="42"/>
      <c r="C82" s="64"/>
      <c r="D82" s="218" t="s">
        <v>323</v>
      </c>
      <c r="E82" s="64"/>
      <c r="F82" s="219" t="s">
        <v>3768</v>
      </c>
      <c r="G82" s="64"/>
      <c r="H82" s="64"/>
      <c r="I82" s="175"/>
      <c r="J82" s="64"/>
      <c r="K82" s="64"/>
      <c r="L82" s="62"/>
      <c r="M82" s="275"/>
      <c r="N82" s="276"/>
      <c r="O82" s="276"/>
      <c r="P82" s="276"/>
      <c r="Q82" s="276"/>
      <c r="R82" s="276"/>
      <c r="S82" s="276"/>
      <c r="T82" s="277"/>
      <c r="AT82" s="25" t="s">
        <v>323</v>
      </c>
      <c r="AU82" s="25" t="s">
        <v>79</v>
      </c>
    </row>
    <row r="83" spans="2:12" s="1" customFormat="1" ht="6.95" customHeight="1">
      <c r="B83" s="57"/>
      <c r="C83" s="58"/>
      <c r="D83" s="58"/>
      <c r="E83" s="58"/>
      <c r="F83" s="58"/>
      <c r="G83" s="58"/>
      <c r="H83" s="58"/>
      <c r="I83" s="151"/>
      <c r="J83" s="58"/>
      <c r="K83" s="58"/>
      <c r="L83" s="62"/>
    </row>
  </sheetData>
  <sheetProtection algorithmName="SHA-512" hashValue="9OB+ODm4lkuqn75lYy4B92QT7hAKQo3bNl+rJ/vv46/nF5V5IsD6C9G4gVGehgR7Wb1OxZ9Gp8qb74w8VEqbOA==" saltValue="mvq0BB6MYoPfDDbgW0RoNcUSTa8RTt+gjJhh0AiFrasWPdD639k8Cn9AesIRfNy6iscg0EdyXfBSTunTWi5xaQ==" spinCount="100000" sheet="1" objects="1" scenarios="1" formatColumns="0" formatRows="0" autoFilter="0"/>
  <autoFilter ref="C77:K8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157</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3770</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ROUND(J78,2)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ROUND(SUM(BE78:BE82),2)</f>
        <v>0</v>
      </c>
      <c r="G30" s="43"/>
      <c r="H30" s="43"/>
      <c r="I30" s="143">
        <v>0.21</v>
      </c>
      <c r="J30" s="142">
        <f>ROUND(ROUND((SUM(BE78:BE82)),2)*I30,2)</f>
        <v>0</v>
      </c>
      <c r="K30" s="46"/>
    </row>
    <row r="31" spans="2:11" s="1" customFormat="1" ht="14.45" customHeight="1">
      <c r="B31" s="42"/>
      <c r="C31" s="43"/>
      <c r="D31" s="43"/>
      <c r="E31" s="50" t="s">
        <v>42</v>
      </c>
      <c r="F31" s="142">
        <f>ROUND(SUM(BF78:BF82),2)</f>
        <v>0</v>
      </c>
      <c r="G31" s="43"/>
      <c r="H31" s="43"/>
      <c r="I31" s="143">
        <v>0.15</v>
      </c>
      <c r="J31" s="142">
        <f>ROUND(ROUND((SUM(BF78:BF82)),2)*I31,2)</f>
        <v>0</v>
      </c>
      <c r="K31" s="46"/>
    </row>
    <row r="32" spans="2:11" s="1" customFormat="1" ht="14.45" customHeight="1" hidden="1">
      <c r="B32" s="42"/>
      <c r="C32" s="43"/>
      <c r="D32" s="43"/>
      <c r="E32" s="50" t="s">
        <v>43</v>
      </c>
      <c r="F32" s="142">
        <f>ROUND(SUM(BG78:BG82),2)</f>
        <v>0</v>
      </c>
      <c r="G32" s="43"/>
      <c r="H32" s="43"/>
      <c r="I32" s="143">
        <v>0.21</v>
      </c>
      <c r="J32" s="142">
        <v>0</v>
      </c>
      <c r="K32" s="46"/>
    </row>
    <row r="33" spans="2:11" s="1" customFormat="1" ht="14.45" customHeight="1" hidden="1">
      <c r="B33" s="42"/>
      <c r="C33" s="43"/>
      <c r="D33" s="43"/>
      <c r="E33" s="50" t="s">
        <v>44</v>
      </c>
      <c r="F33" s="142">
        <f>ROUND(SUM(BH78:BH82),2)</f>
        <v>0</v>
      </c>
      <c r="G33" s="43"/>
      <c r="H33" s="43"/>
      <c r="I33" s="143">
        <v>0.15</v>
      </c>
      <c r="J33" s="142">
        <v>0</v>
      </c>
      <c r="K33" s="46"/>
    </row>
    <row r="34" spans="2:11" s="1" customFormat="1" ht="14.45" customHeight="1" hidden="1">
      <c r="B34" s="42"/>
      <c r="C34" s="43"/>
      <c r="D34" s="43"/>
      <c r="E34" s="50" t="s">
        <v>45</v>
      </c>
      <c r="F34" s="142">
        <f>ROUND(SUM(BI78:BI82),2)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so22 - SO 22 – ROZVODY ELEKTRO vč veřejného osvětlení SO 23</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J78</f>
        <v>0</v>
      </c>
      <c r="K56" s="46"/>
      <c r="AU56" s="25" t="s">
        <v>273</v>
      </c>
    </row>
    <row r="57" spans="2:11" s="8" customFormat="1" ht="24.95" customHeight="1">
      <c r="B57" s="161"/>
      <c r="C57" s="162"/>
      <c r="D57" s="163" t="s">
        <v>274</v>
      </c>
      <c r="E57" s="164"/>
      <c r="F57" s="164"/>
      <c r="G57" s="164"/>
      <c r="H57" s="164"/>
      <c r="I57" s="165"/>
      <c r="J57" s="166">
        <f>J79</f>
        <v>0</v>
      </c>
      <c r="K57" s="167"/>
    </row>
    <row r="58" spans="2:11" s="9" customFormat="1" ht="19.9" customHeight="1">
      <c r="B58" s="168"/>
      <c r="C58" s="169"/>
      <c r="D58" s="170" t="s">
        <v>1997</v>
      </c>
      <c r="E58" s="171"/>
      <c r="F58" s="171"/>
      <c r="G58" s="171"/>
      <c r="H58" s="171"/>
      <c r="I58" s="172"/>
      <c r="J58" s="173">
        <f>J80</f>
        <v>0</v>
      </c>
      <c r="K58" s="174"/>
    </row>
    <row r="59" spans="2:11" s="1" customFormat="1" ht="21.75" customHeight="1">
      <c r="B59" s="42"/>
      <c r="C59" s="43"/>
      <c r="D59" s="43"/>
      <c r="E59" s="43"/>
      <c r="F59" s="43"/>
      <c r="G59" s="43"/>
      <c r="H59" s="43"/>
      <c r="I59" s="129"/>
      <c r="J59" s="43"/>
      <c r="K59" s="46"/>
    </row>
    <row r="60" spans="2:11" s="1" customFormat="1" ht="6.95" customHeight="1">
      <c r="B60" s="57"/>
      <c r="C60" s="58"/>
      <c r="D60" s="58"/>
      <c r="E60" s="58"/>
      <c r="F60" s="58"/>
      <c r="G60" s="58"/>
      <c r="H60" s="58"/>
      <c r="I60" s="151"/>
      <c r="J60" s="58"/>
      <c r="K60" s="59"/>
    </row>
    <row r="64" spans="2:12" s="1" customFormat="1" ht="6.95" customHeight="1">
      <c r="B64" s="60"/>
      <c r="C64" s="61"/>
      <c r="D64" s="61"/>
      <c r="E64" s="61"/>
      <c r="F64" s="61"/>
      <c r="G64" s="61"/>
      <c r="H64" s="61"/>
      <c r="I64" s="154"/>
      <c r="J64" s="61"/>
      <c r="K64" s="61"/>
      <c r="L64" s="62"/>
    </row>
    <row r="65" spans="2:12" s="1" customFormat="1" ht="36.95" customHeight="1">
      <c r="B65" s="42"/>
      <c r="C65" s="63" t="s">
        <v>298</v>
      </c>
      <c r="D65" s="64"/>
      <c r="E65" s="64"/>
      <c r="F65" s="64"/>
      <c r="G65" s="64"/>
      <c r="H65" s="64"/>
      <c r="I65" s="175"/>
      <c r="J65" s="64"/>
      <c r="K65" s="64"/>
      <c r="L65" s="62"/>
    </row>
    <row r="66" spans="2:12" s="1" customFormat="1" ht="6.95" customHeight="1">
      <c r="B66" s="42"/>
      <c r="C66" s="64"/>
      <c r="D66" s="64"/>
      <c r="E66" s="64"/>
      <c r="F66" s="64"/>
      <c r="G66" s="64"/>
      <c r="H66" s="64"/>
      <c r="I66" s="175"/>
      <c r="J66" s="64"/>
      <c r="K66" s="64"/>
      <c r="L66" s="62"/>
    </row>
    <row r="67" spans="2:12" s="1" customFormat="1" ht="14.45" customHeight="1">
      <c r="B67" s="42"/>
      <c r="C67" s="66" t="s">
        <v>18</v>
      </c>
      <c r="D67" s="64"/>
      <c r="E67" s="64"/>
      <c r="F67" s="64"/>
      <c r="G67" s="64"/>
      <c r="H67" s="64"/>
      <c r="I67" s="175"/>
      <c r="J67" s="64"/>
      <c r="K67" s="64"/>
      <c r="L67" s="62"/>
    </row>
    <row r="68" spans="2:12" s="1" customFormat="1" ht="14.45" customHeight="1">
      <c r="B68" s="42"/>
      <c r="C68" s="64"/>
      <c r="D68" s="64"/>
      <c r="E68" s="408" t="str">
        <f>E7</f>
        <v>Venkovní areál plavecké haly Klíše -Stavební úpravy</v>
      </c>
      <c r="F68" s="409"/>
      <c r="G68" s="409"/>
      <c r="H68" s="409"/>
      <c r="I68" s="175"/>
      <c r="J68" s="64"/>
      <c r="K68" s="64"/>
      <c r="L68" s="62"/>
    </row>
    <row r="69" spans="2:12" s="1" customFormat="1" ht="14.45" customHeight="1">
      <c r="B69" s="42"/>
      <c r="C69" s="66" t="s">
        <v>185</v>
      </c>
      <c r="D69" s="64"/>
      <c r="E69" s="64"/>
      <c r="F69" s="64"/>
      <c r="G69" s="64"/>
      <c r="H69" s="64"/>
      <c r="I69" s="175"/>
      <c r="J69" s="64"/>
      <c r="K69" s="64"/>
      <c r="L69" s="62"/>
    </row>
    <row r="70" spans="2:12" s="1" customFormat="1" ht="15" customHeight="1">
      <c r="B70" s="42"/>
      <c r="C70" s="64"/>
      <c r="D70" s="64"/>
      <c r="E70" s="374" t="str">
        <f>E9</f>
        <v>so22 - SO 22 – ROZVODY ELEKTRO vč veřejného osvětlení SO 23</v>
      </c>
      <c r="F70" s="402"/>
      <c r="G70" s="402"/>
      <c r="H70" s="402"/>
      <c r="I70" s="175"/>
      <c r="J70" s="64"/>
      <c r="K70" s="64"/>
      <c r="L70" s="62"/>
    </row>
    <row r="71" spans="2:12" s="1" customFormat="1" ht="6.95" customHeight="1">
      <c r="B71" s="42"/>
      <c r="C71" s="64"/>
      <c r="D71" s="64"/>
      <c r="E71" s="64"/>
      <c r="F71" s="64"/>
      <c r="G71" s="64"/>
      <c r="H71" s="64"/>
      <c r="I71" s="175"/>
      <c r="J71" s="64"/>
      <c r="K71" s="64"/>
      <c r="L71" s="62"/>
    </row>
    <row r="72" spans="2:12" s="1" customFormat="1" ht="18" customHeight="1">
      <c r="B72" s="42"/>
      <c r="C72" s="66" t="s">
        <v>23</v>
      </c>
      <c r="D72" s="64"/>
      <c r="E72" s="64"/>
      <c r="F72" s="178" t="str">
        <f>F12</f>
        <v>Ústí nad Labem</v>
      </c>
      <c r="G72" s="64"/>
      <c r="H72" s="64"/>
      <c r="I72" s="179" t="s">
        <v>25</v>
      </c>
      <c r="J72" s="74" t="str">
        <f>IF(J12="","",J12)</f>
        <v>24. 1. 2018</v>
      </c>
      <c r="K72" s="64"/>
      <c r="L72" s="62"/>
    </row>
    <row r="73" spans="2:12" s="1" customFormat="1" ht="6.95" customHeight="1">
      <c r="B73" s="42"/>
      <c r="C73" s="64"/>
      <c r="D73" s="64"/>
      <c r="E73" s="64"/>
      <c r="F73" s="64"/>
      <c r="G73" s="64"/>
      <c r="H73" s="64"/>
      <c r="I73" s="175"/>
      <c r="J73" s="64"/>
      <c r="K73" s="64"/>
      <c r="L73" s="62"/>
    </row>
    <row r="74" spans="2:12" s="1" customFormat="1" ht="15">
      <c r="B74" s="42"/>
      <c r="C74" s="66" t="s">
        <v>27</v>
      </c>
      <c r="D74" s="64"/>
      <c r="E74" s="64"/>
      <c r="F74" s="178" t="str">
        <f>E15</f>
        <v xml:space="preserve"> </v>
      </c>
      <c r="G74" s="64"/>
      <c r="H74" s="64"/>
      <c r="I74" s="179" t="s">
        <v>33</v>
      </c>
      <c r="J74" s="178" t="str">
        <f>E21</f>
        <v xml:space="preserve"> </v>
      </c>
      <c r="K74" s="64"/>
      <c r="L74" s="62"/>
    </row>
    <row r="75" spans="2:12" s="1" customFormat="1" ht="14.45" customHeight="1">
      <c r="B75" s="42"/>
      <c r="C75" s="66" t="s">
        <v>31</v>
      </c>
      <c r="D75" s="64"/>
      <c r="E75" s="64"/>
      <c r="F75" s="178" t="str">
        <f>IF(E18="","",E18)</f>
        <v/>
      </c>
      <c r="G75" s="64"/>
      <c r="H75" s="64"/>
      <c r="I75" s="175"/>
      <c r="J75" s="64"/>
      <c r="K75" s="64"/>
      <c r="L75" s="62"/>
    </row>
    <row r="76" spans="2:12" s="1" customFormat="1" ht="10.35" customHeight="1">
      <c r="B76" s="42"/>
      <c r="C76" s="64"/>
      <c r="D76" s="64"/>
      <c r="E76" s="64"/>
      <c r="F76" s="64"/>
      <c r="G76" s="64"/>
      <c r="H76" s="64"/>
      <c r="I76" s="175"/>
      <c r="J76" s="64"/>
      <c r="K76" s="64"/>
      <c r="L76" s="62"/>
    </row>
    <row r="77" spans="2:20" s="10" customFormat="1" ht="29.25" customHeight="1">
      <c r="B77" s="180"/>
      <c r="C77" s="181" t="s">
        <v>299</v>
      </c>
      <c r="D77" s="182" t="s">
        <v>55</v>
      </c>
      <c r="E77" s="182" t="s">
        <v>51</v>
      </c>
      <c r="F77" s="182" t="s">
        <v>300</v>
      </c>
      <c r="G77" s="182" t="s">
        <v>301</v>
      </c>
      <c r="H77" s="182" t="s">
        <v>302</v>
      </c>
      <c r="I77" s="183" t="s">
        <v>303</v>
      </c>
      <c r="J77" s="182" t="s">
        <v>271</v>
      </c>
      <c r="K77" s="184" t="s">
        <v>304</v>
      </c>
      <c r="L77" s="185"/>
      <c r="M77" s="82" t="s">
        <v>305</v>
      </c>
      <c r="N77" s="83" t="s">
        <v>40</v>
      </c>
      <c r="O77" s="83" t="s">
        <v>306</v>
      </c>
      <c r="P77" s="83" t="s">
        <v>307</v>
      </c>
      <c r="Q77" s="83" t="s">
        <v>308</v>
      </c>
      <c r="R77" s="83" t="s">
        <v>309</v>
      </c>
      <c r="S77" s="83" t="s">
        <v>310</v>
      </c>
      <c r="T77" s="84" t="s">
        <v>311</v>
      </c>
    </row>
    <row r="78" spans="2:63" s="1" customFormat="1" ht="29.25" customHeight="1">
      <c r="B78" s="42"/>
      <c r="C78" s="88" t="s">
        <v>272</v>
      </c>
      <c r="D78" s="64"/>
      <c r="E78" s="64"/>
      <c r="F78" s="64"/>
      <c r="G78" s="64"/>
      <c r="H78" s="64"/>
      <c r="I78" s="175"/>
      <c r="J78" s="186">
        <f>BK78</f>
        <v>0</v>
      </c>
      <c r="K78" s="64"/>
      <c r="L78" s="62"/>
      <c r="M78" s="85"/>
      <c r="N78" s="86"/>
      <c r="O78" s="86"/>
      <c r="P78" s="187">
        <f>P79</f>
        <v>0</v>
      </c>
      <c r="Q78" s="86"/>
      <c r="R78" s="187">
        <f>R79</f>
        <v>0</v>
      </c>
      <c r="S78" s="86"/>
      <c r="T78" s="188">
        <f>T79</f>
        <v>0</v>
      </c>
      <c r="AT78" s="25" t="s">
        <v>69</v>
      </c>
      <c r="AU78" s="25" t="s">
        <v>273</v>
      </c>
      <c r="BK78" s="189">
        <f>BK79</f>
        <v>0</v>
      </c>
    </row>
    <row r="79" spans="2:63" s="11" customFormat="1" ht="37.35" customHeight="1">
      <c r="B79" s="190"/>
      <c r="C79" s="191"/>
      <c r="D79" s="192" t="s">
        <v>69</v>
      </c>
      <c r="E79" s="193" t="s">
        <v>312</v>
      </c>
      <c r="F79" s="193" t="s">
        <v>313</v>
      </c>
      <c r="G79" s="191"/>
      <c r="H79" s="191"/>
      <c r="I79" s="194"/>
      <c r="J79" s="195">
        <f>BK79</f>
        <v>0</v>
      </c>
      <c r="K79" s="191"/>
      <c r="L79" s="196"/>
      <c r="M79" s="197"/>
      <c r="N79" s="198"/>
      <c r="O79" s="198"/>
      <c r="P79" s="199">
        <f>P80</f>
        <v>0</v>
      </c>
      <c r="Q79" s="198"/>
      <c r="R79" s="199">
        <f>R80</f>
        <v>0</v>
      </c>
      <c r="S79" s="198"/>
      <c r="T79" s="200">
        <f>T80</f>
        <v>0</v>
      </c>
      <c r="AR79" s="201" t="s">
        <v>77</v>
      </c>
      <c r="AT79" s="202" t="s">
        <v>69</v>
      </c>
      <c r="AU79" s="202" t="s">
        <v>70</v>
      </c>
      <c r="AY79" s="201" t="s">
        <v>314</v>
      </c>
      <c r="BK79" s="203">
        <f>BK80</f>
        <v>0</v>
      </c>
    </row>
    <row r="80" spans="2:63" s="11" customFormat="1" ht="19.9" customHeight="1">
      <c r="B80" s="190"/>
      <c r="C80" s="191"/>
      <c r="D80" s="192" t="s">
        <v>69</v>
      </c>
      <c r="E80" s="204" t="s">
        <v>370</v>
      </c>
      <c r="F80" s="204" t="s">
        <v>1998</v>
      </c>
      <c r="G80" s="191"/>
      <c r="H80" s="191"/>
      <c r="I80" s="194"/>
      <c r="J80" s="205">
        <f>BK80</f>
        <v>0</v>
      </c>
      <c r="K80" s="191"/>
      <c r="L80" s="196"/>
      <c r="M80" s="197"/>
      <c r="N80" s="198"/>
      <c r="O80" s="198"/>
      <c r="P80" s="199">
        <f>SUM(P81:P82)</f>
        <v>0</v>
      </c>
      <c r="Q80" s="198"/>
      <c r="R80" s="199">
        <f>SUM(R81:R82)</f>
        <v>0</v>
      </c>
      <c r="S80" s="198"/>
      <c r="T80" s="200">
        <f>SUM(T81:T82)</f>
        <v>0</v>
      </c>
      <c r="AR80" s="201" t="s">
        <v>77</v>
      </c>
      <c r="AT80" s="202" t="s">
        <v>69</v>
      </c>
      <c r="AU80" s="202" t="s">
        <v>77</v>
      </c>
      <c r="AY80" s="201" t="s">
        <v>314</v>
      </c>
      <c r="BK80" s="203">
        <f>SUM(BK81:BK82)</f>
        <v>0</v>
      </c>
    </row>
    <row r="81" spans="2:65" s="1" customFormat="1" ht="14.45" customHeight="1">
      <c r="B81" s="42"/>
      <c r="C81" s="206" t="s">
        <v>77</v>
      </c>
      <c r="D81" s="206" t="s">
        <v>316</v>
      </c>
      <c r="E81" s="207" t="s">
        <v>2013</v>
      </c>
      <c r="F81" s="208" t="s">
        <v>3771</v>
      </c>
      <c r="G81" s="209" t="s">
        <v>848</v>
      </c>
      <c r="H81" s="210">
        <v>1</v>
      </c>
      <c r="I81" s="211"/>
      <c r="J81" s="212">
        <f>ROUND(I81*H81,2)</f>
        <v>0</v>
      </c>
      <c r="K81" s="208" t="s">
        <v>21</v>
      </c>
      <c r="L81" s="62"/>
      <c r="M81" s="213" t="s">
        <v>21</v>
      </c>
      <c r="N81" s="214" t="s">
        <v>41</v>
      </c>
      <c r="O81" s="43"/>
      <c r="P81" s="215">
        <f>O81*H81</f>
        <v>0</v>
      </c>
      <c r="Q81" s="215">
        <v>0</v>
      </c>
      <c r="R81" s="215">
        <f>Q81*H81</f>
        <v>0</v>
      </c>
      <c r="S81" s="215">
        <v>0</v>
      </c>
      <c r="T81" s="216">
        <f>S81*H81</f>
        <v>0</v>
      </c>
      <c r="AR81" s="25" t="s">
        <v>321</v>
      </c>
      <c r="AT81" s="25" t="s">
        <v>316</v>
      </c>
      <c r="AU81" s="25" t="s">
        <v>79</v>
      </c>
      <c r="AY81" s="25" t="s">
        <v>314</v>
      </c>
      <c r="BE81" s="217">
        <f>IF(N81="základní",J81,0)</f>
        <v>0</v>
      </c>
      <c r="BF81" s="217">
        <f>IF(N81="snížená",J81,0)</f>
        <v>0</v>
      </c>
      <c r="BG81" s="217">
        <f>IF(N81="zákl. přenesená",J81,0)</f>
        <v>0</v>
      </c>
      <c r="BH81" s="217">
        <f>IF(N81="sníž. přenesená",J81,0)</f>
        <v>0</v>
      </c>
      <c r="BI81" s="217">
        <f>IF(N81="nulová",J81,0)</f>
        <v>0</v>
      </c>
      <c r="BJ81" s="25" t="s">
        <v>77</v>
      </c>
      <c r="BK81" s="217">
        <f>ROUND(I81*H81,2)</f>
        <v>0</v>
      </c>
      <c r="BL81" s="25" t="s">
        <v>321</v>
      </c>
      <c r="BM81" s="25" t="s">
        <v>3772</v>
      </c>
    </row>
    <row r="82" spans="2:47" s="1" customFormat="1" ht="13.5">
      <c r="B82" s="42"/>
      <c r="C82" s="64"/>
      <c r="D82" s="218" t="s">
        <v>323</v>
      </c>
      <c r="E82" s="64"/>
      <c r="F82" s="219" t="s">
        <v>3771</v>
      </c>
      <c r="G82" s="64"/>
      <c r="H82" s="64"/>
      <c r="I82" s="175"/>
      <c r="J82" s="64"/>
      <c r="K82" s="64"/>
      <c r="L82" s="62"/>
      <c r="M82" s="275"/>
      <c r="N82" s="276"/>
      <c r="O82" s="276"/>
      <c r="P82" s="276"/>
      <c r="Q82" s="276"/>
      <c r="R82" s="276"/>
      <c r="S82" s="276"/>
      <c r="T82" s="277"/>
      <c r="AT82" s="25" t="s">
        <v>323</v>
      </c>
      <c r="AU82" s="25" t="s">
        <v>79</v>
      </c>
    </row>
    <row r="83" spans="2:12" s="1" customFormat="1" ht="6.95" customHeight="1">
      <c r="B83" s="57"/>
      <c r="C83" s="58"/>
      <c r="D83" s="58"/>
      <c r="E83" s="58"/>
      <c r="F83" s="58"/>
      <c r="G83" s="58"/>
      <c r="H83" s="58"/>
      <c r="I83" s="151"/>
      <c r="J83" s="58"/>
      <c r="K83" s="58"/>
      <c r="L83" s="62"/>
    </row>
  </sheetData>
  <sheetProtection algorithmName="SHA-512" hashValue="qcK1CGHJKhJtEQ2RLM8U219mIeiRKo2Y1OaYoQhJX4QKPLIQ5aZjKnNFV9xIYWC/bBNy75bQrRDC/Dq8YXvIaA==" saltValue="blIKet9JizVXltoKuL5/YdGxXxkUtkj/if7WbB/uKVCZXihhcLbc5uE/Ev0WvULkY6FjKlISfr3IM95/+duoSQ==" spinCount="100000" sheet="1" objects="1" scenarios="1" formatColumns="0" formatRows="0" autoFilter="0"/>
  <autoFilter ref="C77:K8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160</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3773</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ROUND(J78,2)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ROUND(SUM(BE78:BE82),2)</f>
        <v>0</v>
      </c>
      <c r="G30" s="43"/>
      <c r="H30" s="43"/>
      <c r="I30" s="143">
        <v>0.21</v>
      </c>
      <c r="J30" s="142">
        <f>ROUND(ROUND((SUM(BE78:BE82)),2)*I30,2)</f>
        <v>0</v>
      </c>
      <c r="K30" s="46"/>
    </row>
    <row r="31" spans="2:11" s="1" customFormat="1" ht="14.45" customHeight="1">
      <c r="B31" s="42"/>
      <c r="C31" s="43"/>
      <c r="D31" s="43"/>
      <c r="E31" s="50" t="s">
        <v>42</v>
      </c>
      <c r="F31" s="142">
        <f>ROUND(SUM(BF78:BF82),2)</f>
        <v>0</v>
      </c>
      <c r="G31" s="43"/>
      <c r="H31" s="43"/>
      <c r="I31" s="143">
        <v>0.15</v>
      </c>
      <c r="J31" s="142">
        <f>ROUND(ROUND((SUM(BF78:BF82)),2)*I31,2)</f>
        <v>0</v>
      </c>
      <c r="K31" s="46"/>
    </row>
    <row r="32" spans="2:11" s="1" customFormat="1" ht="14.45" customHeight="1" hidden="1">
      <c r="B32" s="42"/>
      <c r="C32" s="43"/>
      <c r="D32" s="43"/>
      <c r="E32" s="50" t="s">
        <v>43</v>
      </c>
      <c r="F32" s="142">
        <f>ROUND(SUM(BG78:BG82),2)</f>
        <v>0</v>
      </c>
      <c r="G32" s="43"/>
      <c r="H32" s="43"/>
      <c r="I32" s="143">
        <v>0.21</v>
      </c>
      <c r="J32" s="142">
        <v>0</v>
      </c>
      <c r="K32" s="46"/>
    </row>
    <row r="33" spans="2:11" s="1" customFormat="1" ht="14.45" customHeight="1" hidden="1">
      <c r="B33" s="42"/>
      <c r="C33" s="43"/>
      <c r="D33" s="43"/>
      <c r="E33" s="50" t="s">
        <v>44</v>
      </c>
      <c r="F33" s="142">
        <f>ROUND(SUM(BH78:BH82),2)</f>
        <v>0</v>
      </c>
      <c r="G33" s="43"/>
      <c r="H33" s="43"/>
      <c r="I33" s="143">
        <v>0.15</v>
      </c>
      <c r="J33" s="142">
        <v>0</v>
      </c>
      <c r="K33" s="46"/>
    </row>
    <row r="34" spans="2:11" s="1" customFormat="1" ht="14.45" customHeight="1" hidden="1">
      <c r="B34" s="42"/>
      <c r="C34" s="43"/>
      <c r="D34" s="43"/>
      <c r="E34" s="50" t="s">
        <v>45</v>
      </c>
      <c r="F34" s="142">
        <f>ROUND(SUM(BI78:BI82),2)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so24 - SO 24 – ELEKTRONICKÉ KOMUNIKACE</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J78</f>
        <v>0</v>
      </c>
      <c r="K56" s="46"/>
      <c r="AU56" s="25" t="s">
        <v>273</v>
      </c>
    </row>
    <row r="57" spans="2:11" s="8" customFormat="1" ht="24.95" customHeight="1">
      <c r="B57" s="161"/>
      <c r="C57" s="162"/>
      <c r="D57" s="163" t="s">
        <v>274</v>
      </c>
      <c r="E57" s="164"/>
      <c r="F57" s="164"/>
      <c r="G57" s="164"/>
      <c r="H57" s="164"/>
      <c r="I57" s="165"/>
      <c r="J57" s="166">
        <f>J79</f>
        <v>0</v>
      </c>
      <c r="K57" s="167"/>
    </row>
    <row r="58" spans="2:11" s="9" customFormat="1" ht="19.9" customHeight="1">
      <c r="B58" s="168"/>
      <c r="C58" s="169"/>
      <c r="D58" s="170" t="s">
        <v>1997</v>
      </c>
      <c r="E58" s="171"/>
      <c r="F58" s="171"/>
      <c r="G58" s="171"/>
      <c r="H58" s="171"/>
      <c r="I58" s="172"/>
      <c r="J58" s="173">
        <f>J80</f>
        <v>0</v>
      </c>
      <c r="K58" s="174"/>
    </row>
    <row r="59" spans="2:11" s="1" customFormat="1" ht="21.75" customHeight="1">
      <c r="B59" s="42"/>
      <c r="C59" s="43"/>
      <c r="D59" s="43"/>
      <c r="E59" s="43"/>
      <c r="F59" s="43"/>
      <c r="G59" s="43"/>
      <c r="H59" s="43"/>
      <c r="I59" s="129"/>
      <c r="J59" s="43"/>
      <c r="K59" s="46"/>
    </row>
    <row r="60" spans="2:11" s="1" customFormat="1" ht="6.95" customHeight="1">
      <c r="B60" s="57"/>
      <c r="C60" s="58"/>
      <c r="D60" s="58"/>
      <c r="E60" s="58"/>
      <c r="F60" s="58"/>
      <c r="G60" s="58"/>
      <c r="H60" s="58"/>
      <c r="I60" s="151"/>
      <c r="J60" s="58"/>
      <c r="K60" s="59"/>
    </row>
    <row r="64" spans="2:12" s="1" customFormat="1" ht="6.95" customHeight="1">
      <c r="B64" s="60"/>
      <c r="C64" s="61"/>
      <c r="D64" s="61"/>
      <c r="E64" s="61"/>
      <c r="F64" s="61"/>
      <c r="G64" s="61"/>
      <c r="H64" s="61"/>
      <c r="I64" s="154"/>
      <c r="J64" s="61"/>
      <c r="K64" s="61"/>
      <c r="L64" s="62"/>
    </row>
    <row r="65" spans="2:12" s="1" customFormat="1" ht="36.95" customHeight="1">
      <c r="B65" s="42"/>
      <c r="C65" s="63" t="s">
        <v>298</v>
      </c>
      <c r="D65" s="64"/>
      <c r="E65" s="64"/>
      <c r="F65" s="64"/>
      <c r="G65" s="64"/>
      <c r="H65" s="64"/>
      <c r="I65" s="175"/>
      <c r="J65" s="64"/>
      <c r="K65" s="64"/>
      <c r="L65" s="62"/>
    </row>
    <row r="66" spans="2:12" s="1" customFormat="1" ht="6.95" customHeight="1">
      <c r="B66" s="42"/>
      <c r="C66" s="64"/>
      <c r="D66" s="64"/>
      <c r="E66" s="64"/>
      <c r="F66" s="64"/>
      <c r="G66" s="64"/>
      <c r="H66" s="64"/>
      <c r="I66" s="175"/>
      <c r="J66" s="64"/>
      <c r="K66" s="64"/>
      <c r="L66" s="62"/>
    </row>
    <row r="67" spans="2:12" s="1" customFormat="1" ht="14.45" customHeight="1">
      <c r="B67" s="42"/>
      <c r="C67" s="66" t="s">
        <v>18</v>
      </c>
      <c r="D67" s="64"/>
      <c r="E67" s="64"/>
      <c r="F67" s="64"/>
      <c r="G67" s="64"/>
      <c r="H67" s="64"/>
      <c r="I67" s="175"/>
      <c r="J67" s="64"/>
      <c r="K67" s="64"/>
      <c r="L67" s="62"/>
    </row>
    <row r="68" spans="2:12" s="1" customFormat="1" ht="14.45" customHeight="1">
      <c r="B68" s="42"/>
      <c r="C68" s="64"/>
      <c r="D68" s="64"/>
      <c r="E68" s="408" t="str">
        <f>E7</f>
        <v>Venkovní areál plavecké haly Klíše -Stavební úpravy</v>
      </c>
      <c r="F68" s="409"/>
      <c r="G68" s="409"/>
      <c r="H68" s="409"/>
      <c r="I68" s="175"/>
      <c r="J68" s="64"/>
      <c r="K68" s="64"/>
      <c r="L68" s="62"/>
    </row>
    <row r="69" spans="2:12" s="1" customFormat="1" ht="14.45" customHeight="1">
      <c r="B69" s="42"/>
      <c r="C69" s="66" t="s">
        <v>185</v>
      </c>
      <c r="D69" s="64"/>
      <c r="E69" s="64"/>
      <c r="F69" s="64"/>
      <c r="G69" s="64"/>
      <c r="H69" s="64"/>
      <c r="I69" s="175"/>
      <c r="J69" s="64"/>
      <c r="K69" s="64"/>
      <c r="L69" s="62"/>
    </row>
    <row r="70" spans="2:12" s="1" customFormat="1" ht="15" customHeight="1">
      <c r="B70" s="42"/>
      <c r="C70" s="64"/>
      <c r="D70" s="64"/>
      <c r="E70" s="374" t="str">
        <f>E9</f>
        <v>so24 - SO 24 – ELEKTRONICKÉ KOMUNIKACE</v>
      </c>
      <c r="F70" s="402"/>
      <c r="G70" s="402"/>
      <c r="H70" s="402"/>
      <c r="I70" s="175"/>
      <c r="J70" s="64"/>
      <c r="K70" s="64"/>
      <c r="L70" s="62"/>
    </row>
    <row r="71" spans="2:12" s="1" customFormat="1" ht="6.95" customHeight="1">
      <c r="B71" s="42"/>
      <c r="C71" s="64"/>
      <c r="D71" s="64"/>
      <c r="E71" s="64"/>
      <c r="F71" s="64"/>
      <c r="G71" s="64"/>
      <c r="H71" s="64"/>
      <c r="I71" s="175"/>
      <c r="J71" s="64"/>
      <c r="K71" s="64"/>
      <c r="L71" s="62"/>
    </row>
    <row r="72" spans="2:12" s="1" customFormat="1" ht="18" customHeight="1">
      <c r="B72" s="42"/>
      <c r="C72" s="66" t="s">
        <v>23</v>
      </c>
      <c r="D72" s="64"/>
      <c r="E72" s="64"/>
      <c r="F72" s="178" t="str">
        <f>F12</f>
        <v>Ústí nad Labem</v>
      </c>
      <c r="G72" s="64"/>
      <c r="H72" s="64"/>
      <c r="I72" s="179" t="s">
        <v>25</v>
      </c>
      <c r="J72" s="74" t="str">
        <f>IF(J12="","",J12)</f>
        <v>24. 1. 2018</v>
      </c>
      <c r="K72" s="64"/>
      <c r="L72" s="62"/>
    </row>
    <row r="73" spans="2:12" s="1" customFormat="1" ht="6.95" customHeight="1">
      <c r="B73" s="42"/>
      <c r="C73" s="64"/>
      <c r="D73" s="64"/>
      <c r="E73" s="64"/>
      <c r="F73" s="64"/>
      <c r="G73" s="64"/>
      <c r="H73" s="64"/>
      <c r="I73" s="175"/>
      <c r="J73" s="64"/>
      <c r="K73" s="64"/>
      <c r="L73" s="62"/>
    </row>
    <row r="74" spans="2:12" s="1" customFormat="1" ht="15">
      <c r="B74" s="42"/>
      <c r="C74" s="66" t="s">
        <v>27</v>
      </c>
      <c r="D74" s="64"/>
      <c r="E74" s="64"/>
      <c r="F74" s="178" t="str">
        <f>E15</f>
        <v xml:space="preserve"> </v>
      </c>
      <c r="G74" s="64"/>
      <c r="H74" s="64"/>
      <c r="I74" s="179" t="s">
        <v>33</v>
      </c>
      <c r="J74" s="178" t="str">
        <f>E21</f>
        <v xml:space="preserve"> </v>
      </c>
      <c r="K74" s="64"/>
      <c r="L74" s="62"/>
    </row>
    <row r="75" spans="2:12" s="1" customFormat="1" ht="14.45" customHeight="1">
      <c r="B75" s="42"/>
      <c r="C75" s="66" t="s">
        <v>31</v>
      </c>
      <c r="D75" s="64"/>
      <c r="E75" s="64"/>
      <c r="F75" s="178" t="str">
        <f>IF(E18="","",E18)</f>
        <v/>
      </c>
      <c r="G75" s="64"/>
      <c r="H75" s="64"/>
      <c r="I75" s="175"/>
      <c r="J75" s="64"/>
      <c r="K75" s="64"/>
      <c r="L75" s="62"/>
    </row>
    <row r="76" spans="2:12" s="1" customFormat="1" ht="10.35" customHeight="1">
      <c r="B76" s="42"/>
      <c r="C76" s="64"/>
      <c r="D76" s="64"/>
      <c r="E76" s="64"/>
      <c r="F76" s="64"/>
      <c r="G76" s="64"/>
      <c r="H76" s="64"/>
      <c r="I76" s="175"/>
      <c r="J76" s="64"/>
      <c r="K76" s="64"/>
      <c r="L76" s="62"/>
    </row>
    <row r="77" spans="2:20" s="10" customFormat="1" ht="29.25" customHeight="1">
      <c r="B77" s="180"/>
      <c r="C77" s="181" t="s">
        <v>299</v>
      </c>
      <c r="D77" s="182" t="s">
        <v>55</v>
      </c>
      <c r="E77" s="182" t="s">
        <v>51</v>
      </c>
      <c r="F77" s="182" t="s">
        <v>300</v>
      </c>
      <c r="G77" s="182" t="s">
        <v>301</v>
      </c>
      <c r="H77" s="182" t="s">
        <v>302</v>
      </c>
      <c r="I77" s="183" t="s">
        <v>303</v>
      </c>
      <c r="J77" s="182" t="s">
        <v>271</v>
      </c>
      <c r="K77" s="184" t="s">
        <v>304</v>
      </c>
      <c r="L77" s="185"/>
      <c r="M77" s="82" t="s">
        <v>305</v>
      </c>
      <c r="N77" s="83" t="s">
        <v>40</v>
      </c>
      <c r="O77" s="83" t="s">
        <v>306</v>
      </c>
      <c r="P77" s="83" t="s">
        <v>307</v>
      </c>
      <c r="Q77" s="83" t="s">
        <v>308</v>
      </c>
      <c r="R77" s="83" t="s">
        <v>309</v>
      </c>
      <c r="S77" s="83" t="s">
        <v>310</v>
      </c>
      <c r="T77" s="84" t="s">
        <v>311</v>
      </c>
    </row>
    <row r="78" spans="2:63" s="1" customFormat="1" ht="29.25" customHeight="1">
      <c r="B78" s="42"/>
      <c r="C78" s="88" t="s">
        <v>272</v>
      </c>
      <c r="D78" s="64"/>
      <c r="E78" s="64"/>
      <c r="F78" s="64"/>
      <c r="G78" s="64"/>
      <c r="H78" s="64"/>
      <c r="I78" s="175"/>
      <c r="J78" s="186">
        <f>BK78</f>
        <v>0</v>
      </c>
      <c r="K78" s="64"/>
      <c r="L78" s="62"/>
      <c r="M78" s="85"/>
      <c r="N78" s="86"/>
      <c r="O78" s="86"/>
      <c r="P78" s="187">
        <f>P79</f>
        <v>0</v>
      </c>
      <c r="Q78" s="86"/>
      <c r="R78" s="187">
        <f>R79</f>
        <v>0</v>
      </c>
      <c r="S78" s="86"/>
      <c r="T78" s="188">
        <f>T79</f>
        <v>0</v>
      </c>
      <c r="AT78" s="25" t="s">
        <v>69</v>
      </c>
      <c r="AU78" s="25" t="s">
        <v>273</v>
      </c>
      <c r="BK78" s="189">
        <f>BK79</f>
        <v>0</v>
      </c>
    </row>
    <row r="79" spans="2:63" s="11" customFormat="1" ht="37.35" customHeight="1">
      <c r="B79" s="190"/>
      <c r="C79" s="191"/>
      <c r="D79" s="192" t="s">
        <v>69</v>
      </c>
      <c r="E79" s="193" t="s">
        <v>312</v>
      </c>
      <c r="F79" s="193" t="s">
        <v>313</v>
      </c>
      <c r="G79" s="191"/>
      <c r="H79" s="191"/>
      <c r="I79" s="194"/>
      <c r="J79" s="195">
        <f>BK79</f>
        <v>0</v>
      </c>
      <c r="K79" s="191"/>
      <c r="L79" s="196"/>
      <c r="M79" s="197"/>
      <c r="N79" s="198"/>
      <c r="O79" s="198"/>
      <c r="P79" s="199">
        <f>P80</f>
        <v>0</v>
      </c>
      <c r="Q79" s="198"/>
      <c r="R79" s="199">
        <f>R80</f>
        <v>0</v>
      </c>
      <c r="S79" s="198"/>
      <c r="T79" s="200">
        <f>T80</f>
        <v>0</v>
      </c>
      <c r="AR79" s="201" t="s">
        <v>77</v>
      </c>
      <c r="AT79" s="202" t="s">
        <v>69</v>
      </c>
      <c r="AU79" s="202" t="s">
        <v>70</v>
      </c>
      <c r="AY79" s="201" t="s">
        <v>314</v>
      </c>
      <c r="BK79" s="203">
        <f>BK80</f>
        <v>0</v>
      </c>
    </row>
    <row r="80" spans="2:63" s="11" customFormat="1" ht="19.9" customHeight="1">
      <c r="B80" s="190"/>
      <c r="C80" s="191"/>
      <c r="D80" s="192" t="s">
        <v>69</v>
      </c>
      <c r="E80" s="204" t="s">
        <v>370</v>
      </c>
      <c r="F80" s="204" t="s">
        <v>1998</v>
      </c>
      <c r="G80" s="191"/>
      <c r="H80" s="191"/>
      <c r="I80" s="194"/>
      <c r="J80" s="205">
        <f>BK80</f>
        <v>0</v>
      </c>
      <c r="K80" s="191"/>
      <c r="L80" s="196"/>
      <c r="M80" s="197"/>
      <c r="N80" s="198"/>
      <c r="O80" s="198"/>
      <c r="P80" s="199">
        <f>SUM(P81:P82)</f>
        <v>0</v>
      </c>
      <c r="Q80" s="198"/>
      <c r="R80" s="199">
        <f>SUM(R81:R82)</f>
        <v>0</v>
      </c>
      <c r="S80" s="198"/>
      <c r="T80" s="200">
        <f>SUM(T81:T82)</f>
        <v>0</v>
      </c>
      <c r="AR80" s="201" t="s">
        <v>77</v>
      </c>
      <c r="AT80" s="202" t="s">
        <v>69</v>
      </c>
      <c r="AU80" s="202" t="s">
        <v>77</v>
      </c>
      <c r="AY80" s="201" t="s">
        <v>314</v>
      </c>
      <c r="BK80" s="203">
        <f>SUM(BK81:BK82)</f>
        <v>0</v>
      </c>
    </row>
    <row r="81" spans="2:65" s="1" customFormat="1" ht="14.45" customHeight="1">
      <c r="B81" s="42"/>
      <c r="C81" s="206" t="s">
        <v>77</v>
      </c>
      <c r="D81" s="206" t="s">
        <v>316</v>
      </c>
      <c r="E81" s="207" t="s">
        <v>3774</v>
      </c>
      <c r="F81" s="208" t="s">
        <v>3775</v>
      </c>
      <c r="G81" s="209" t="s">
        <v>848</v>
      </c>
      <c r="H81" s="210">
        <v>1</v>
      </c>
      <c r="I81" s="211"/>
      <c r="J81" s="212">
        <f>ROUND(I81*H81,2)</f>
        <v>0</v>
      </c>
      <c r="K81" s="208" t="s">
        <v>21</v>
      </c>
      <c r="L81" s="62"/>
      <c r="M81" s="213" t="s">
        <v>21</v>
      </c>
      <c r="N81" s="214" t="s">
        <v>41</v>
      </c>
      <c r="O81" s="43"/>
      <c r="P81" s="215">
        <f>O81*H81</f>
        <v>0</v>
      </c>
      <c r="Q81" s="215">
        <v>0</v>
      </c>
      <c r="R81" s="215">
        <f>Q81*H81</f>
        <v>0</v>
      </c>
      <c r="S81" s="215">
        <v>0</v>
      </c>
      <c r="T81" s="216">
        <f>S81*H81</f>
        <v>0</v>
      </c>
      <c r="AR81" s="25" t="s">
        <v>321</v>
      </c>
      <c r="AT81" s="25" t="s">
        <v>316</v>
      </c>
      <c r="AU81" s="25" t="s">
        <v>79</v>
      </c>
      <c r="AY81" s="25" t="s">
        <v>314</v>
      </c>
      <c r="BE81" s="217">
        <f>IF(N81="základní",J81,0)</f>
        <v>0</v>
      </c>
      <c r="BF81" s="217">
        <f>IF(N81="snížená",J81,0)</f>
        <v>0</v>
      </c>
      <c r="BG81" s="217">
        <f>IF(N81="zákl. přenesená",J81,0)</f>
        <v>0</v>
      </c>
      <c r="BH81" s="217">
        <f>IF(N81="sníž. přenesená",J81,0)</f>
        <v>0</v>
      </c>
      <c r="BI81" s="217">
        <f>IF(N81="nulová",J81,0)</f>
        <v>0</v>
      </c>
      <c r="BJ81" s="25" t="s">
        <v>77</v>
      </c>
      <c r="BK81" s="217">
        <f>ROUND(I81*H81,2)</f>
        <v>0</v>
      </c>
      <c r="BL81" s="25" t="s">
        <v>321</v>
      </c>
      <c r="BM81" s="25" t="s">
        <v>3776</v>
      </c>
    </row>
    <row r="82" spans="2:47" s="1" customFormat="1" ht="13.5">
      <c r="B82" s="42"/>
      <c r="C82" s="64"/>
      <c r="D82" s="218" t="s">
        <v>323</v>
      </c>
      <c r="E82" s="64"/>
      <c r="F82" s="219" t="s">
        <v>3775</v>
      </c>
      <c r="G82" s="64"/>
      <c r="H82" s="64"/>
      <c r="I82" s="175"/>
      <c r="J82" s="64"/>
      <c r="K82" s="64"/>
      <c r="L82" s="62"/>
      <c r="M82" s="275"/>
      <c r="N82" s="276"/>
      <c r="O82" s="276"/>
      <c r="P82" s="276"/>
      <c r="Q82" s="276"/>
      <c r="R82" s="276"/>
      <c r="S82" s="276"/>
      <c r="T82" s="277"/>
      <c r="AT82" s="25" t="s">
        <v>323</v>
      </c>
      <c r="AU82" s="25" t="s">
        <v>79</v>
      </c>
    </row>
    <row r="83" spans="2:12" s="1" customFormat="1" ht="6.95" customHeight="1">
      <c r="B83" s="57"/>
      <c r="C83" s="58"/>
      <c r="D83" s="58"/>
      <c r="E83" s="58"/>
      <c r="F83" s="58"/>
      <c r="G83" s="58"/>
      <c r="H83" s="58"/>
      <c r="I83" s="151"/>
      <c r="J83" s="58"/>
      <c r="K83" s="58"/>
      <c r="L83" s="62"/>
    </row>
  </sheetData>
  <sheetProtection algorithmName="SHA-512" hashValue="I+etIR+GAJg5GfcIjpbBcoA/gh3I3UnS31yzG9nRjQBCL6CXtanEWAdgzPn9RXms13NHVVFKu2963Hsv2kcckg==" saltValue="uQOcy3M8UXlxjCubjtMnXqrlL0E0R4iz1lU+Oa0Qj4xKvqsHGVmioTS5agSgQI6g8ZcOfyfKDVc22kU1+2bdHA==" spinCount="100000" sheet="1" objects="1" scenarios="1" formatColumns="0" formatRows="0" autoFilter="0"/>
  <autoFilter ref="C77:K8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163</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3777</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ROUND(J78,2)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ROUND(SUM(BE78:BE82),2)</f>
        <v>0</v>
      </c>
      <c r="G30" s="43"/>
      <c r="H30" s="43"/>
      <c r="I30" s="143">
        <v>0.21</v>
      </c>
      <c r="J30" s="142">
        <f>ROUND(ROUND((SUM(BE78:BE82)),2)*I30,2)</f>
        <v>0</v>
      </c>
      <c r="K30" s="46"/>
    </row>
    <row r="31" spans="2:11" s="1" customFormat="1" ht="14.45" customHeight="1">
      <c r="B31" s="42"/>
      <c r="C31" s="43"/>
      <c r="D31" s="43"/>
      <c r="E31" s="50" t="s">
        <v>42</v>
      </c>
      <c r="F31" s="142">
        <f>ROUND(SUM(BF78:BF82),2)</f>
        <v>0</v>
      </c>
      <c r="G31" s="43"/>
      <c r="H31" s="43"/>
      <c r="I31" s="143">
        <v>0.15</v>
      </c>
      <c r="J31" s="142">
        <f>ROUND(ROUND((SUM(BF78:BF82)),2)*I31,2)</f>
        <v>0</v>
      </c>
      <c r="K31" s="46"/>
    </row>
    <row r="32" spans="2:11" s="1" customFormat="1" ht="14.45" customHeight="1" hidden="1">
      <c r="B32" s="42"/>
      <c r="C32" s="43"/>
      <c r="D32" s="43"/>
      <c r="E32" s="50" t="s">
        <v>43</v>
      </c>
      <c r="F32" s="142">
        <f>ROUND(SUM(BG78:BG82),2)</f>
        <v>0</v>
      </c>
      <c r="G32" s="43"/>
      <c r="H32" s="43"/>
      <c r="I32" s="143">
        <v>0.21</v>
      </c>
      <c r="J32" s="142">
        <v>0</v>
      </c>
      <c r="K32" s="46"/>
    </row>
    <row r="33" spans="2:11" s="1" customFormat="1" ht="14.45" customHeight="1" hidden="1">
      <c r="B33" s="42"/>
      <c r="C33" s="43"/>
      <c r="D33" s="43"/>
      <c r="E33" s="50" t="s">
        <v>44</v>
      </c>
      <c r="F33" s="142">
        <f>ROUND(SUM(BH78:BH82),2)</f>
        <v>0</v>
      </c>
      <c r="G33" s="43"/>
      <c r="H33" s="43"/>
      <c r="I33" s="143">
        <v>0.15</v>
      </c>
      <c r="J33" s="142">
        <v>0</v>
      </c>
      <c r="K33" s="46"/>
    </row>
    <row r="34" spans="2:11" s="1" customFormat="1" ht="14.45" customHeight="1" hidden="1">
      <c r="B34" s="42"/>
      <c r="C34" s="43"/>
      <c r="D34" s="43"/>
      <c r="E34" s="50" t="s">
        <v>45</v>
      </c>
      <c r="F34" s="142">
        <f>ROUND(SUM(BI78:BI82),2)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ps01 - PS 01 - TECHNOLOGIE</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J78</f>
        <v>0</v>
      </c>
      <c r="K56" s="46"/>
      <c r="AU56" s="25" t="s">
        <v>273</v>
      </c>
    </row>
    <row r="57" spans="2:11" s="8" customFormat="1" ht="24.95" customHeight="1">
      <c r="B57" s="161"/>
      <c r="C57" s="162"/>
      <c r="D57" s="163" t="s">
        <v>274</v>
      </c>
      <c r="E57" s="164"/>
      <c r="F57" s="164"/>
      <c r="G57" s="164"/>
      <c r="H57" s="164"/>
      <c r="I57" s="165"/>
      <c r="J57" s="166">
        <f>J79</f>
        <v>0</v>
      </c>
      <c r="K57" s="167"/>
    </row>
    <row r="58" spans="2:11" s="9" customFormat="1" ht="19.9" customHeight="1">
      <c r="B58" s="168"/>
      <c r="C58" s="169"/>
      <c r="D58" s="170" t="s">
        <v>1997</v>
      </c>
      <c r="E58" s="171"/>
      <c r="F58" s="171"/>
      <c r="G58" s="171"/>
      <c r="H58" s="171"/>
      <c r="I58" s="172"/>
      <c r="J58" s="173">
        <f>J80</f>
        <v>0</v>
      </c>
      <c r="K58" s="174"/>
    </row>
    <row r="59" spans="2:11" s="1" customFormat="1" ht="21.75" customHeight="1">
      <c r="B59" s="42"/>
      <c r="C59" s="43"/>
      <c r="D59" s="43"/>
      <c r="E59" s="43"/>
      <c r="F59" s="43"/>
      <c r="G59" s="43"/>
      <c r="H59" s="43"/>
      <c r="I59" s="129"/>
      <c r="J59" s="43"/>
      <c r="K59" s="46"/>
    </row>
    <row r="60" spans="2:11" s="1" customFormat="1" ht="6.95" customHeight="1">
      <c r="B60" s="57"/>
      <c r="C60" s="58"/>
      <c r="D60" s="58"/>
      <c r="E60" s="58"/>
      <c r="F60" s="58"/>
      <c r="G60" s="58"/>
      <c r="H60" s="58"/>
      <c r="I60" s="151"/>
      <c r="J60" s="58"/>
      <c r="K60" s="59"/>
    </row>
    <row r="64" spans="2:12" s="1" customFormat="1" ht="6.95" customHeight="1">
      <c r="B64" s="60"/>
      <c r="C64" s="61"/>
      <c r="D64" s="61"/>
      <c r="E64" s="61"/>
      <c r="F64" s="61"/>
      <c r="G64" s="61"/>
      <c r="H64" s="61"/>
      <c r="I64" s="154"/>
      <c r="J64" s="61"/>
      <c r="K64" s="61"/>
      <c r="L64" s="62"/>
    </row>
    <row r="65" spans="2:12" s="1" customFormat="1" ht="36.95" customHeight="1">
      <c r="B65" s="42"/>
      <c r="C65" s="63" t="s">
        <v>298</v>
      </c>
      <c r="D65" s="64"/>
      <c r="E65" s="64"/>
      <c r="F65" s="64"/>
      <c r="G65" s="64"/>
      <c r="H65" s="64"/>
      <c r="I65" s="175"/>
      <c r="J65" s="64"/>
      <c r="K65" s="64"/>
      <c r="L65" s="62"/>
    </row>
    <row r="66" spans="2:12" s="1" customFormat="1" ht="6.95" customHeight="1">
      <c r="B66" s="42"/>
      <c r="C66" s="64"/>
      <c r="D66" s="64"/>
      <c r="E66" s="64"/>
      <c r="F66" s="64"/>
      <c r="G66" s="64"/>
      <c r="H66" s="64"/>
      <c r="I66" s="175"/>
      <c r="J66" s="64"/>
      <c r="K66" s="64"/>
      <c r="L66" s="62"/>
    </row>
    <row r="67" spans="2:12" s="1" customFormat="1" ht="14.45" customHeight="1">
      <c r="B67" s="42"/>
      <c r="C67" s="66" t="s">
        <v>18</v>
      </c>
      <c r="D67" s="64"/>
      <c r="E67" s="64"/>
      <c r="F67" s="64"/>
      <c r="G67" s="64"/>
      <c r="H67" s="64"/>
      <c r="I67" s="175"/>
      <c r="J67" s="64"/>
      <c r="K67" s="64"/>
      <c r="L67" s="62"/>
    </row>
    <row r="68" spans="2:12" s="1" customFormat="1" ht="14.45" customHeight="1">
      <c r="B68" s="42"/>
      <c r="C68" s="64"/>
      <c r="D68" s="64"/>
      <c r="E68" s="408" t="str">
        <f>E7</f>
        <v>Venkovní areál plavecké haly Klíše -Stavební úpravy</v>
      </c>
      <c r="F68" s="409"/>
      <c r="G68" s="409"/>
      <c r="H68" s="409"/>
      <c r="I68" s="175"/>
      <c r="J68" s="64"/>
      <c r="K68" s="64"/>
      <c r="L68" s="62"/>
    </row>
    <row r="69" spans="2:12" s="1" customFormat="1" ht="14.45" customHeight="1">
      <c r="B69" s="42"/>
      <c r="C69" s="66" t="s">
        <v>185</v>
      </c>
      <c r="D69" s="64"/>
      <c r="E69" s="64"/>
      <c r="F69" s="64"/>
      <c r="G69" s="64"/>
      <c r="H69" s="64"/>
      <c r="I69" s="175"/>
      <c r="J69" s="64"/>
      <c r="K69" s="64"/>
      <c r="L69" s="62"/>
    </row>
    <row r="70" spans="2:12" s="1" customFormat="1" ht="15" customHeight="1">
      <c r="B70" s="42"/>
      <c r="C70" s="64"/>
      <c r="D70" s="64"/>
      <c r="E70" s="374" t="str">
        <f>E9</f>
        <v>ps01 - PS 01 - TECHNOLOGIE</v>
      </c>
      <c r="F70" s="402"/>
      <c r="G70" s="402"/>
      <c r="H70" s="402"/>
      <c r="I70" s="175"/>
      <c r="J70" s="64"/>
      <c r="K70" s="64"/>
      <c r="L70" s="62"/>
    </row>
    <row r="71" spans="2:12" s="1" customFormat="1" ht="6.95" customHeight="1">
      <c r="B71" s="42"/>
      <c r="C71" s="64"/>
      <c r="D71" s="64"/>
      <c r="E71" s="64"/>
      <c r="F71" s="64"/>
      <c r="G71" s="64"/>
      <c r="H71" s="64"/>
      <c r="I71" s="175"/>
      <c r="J71" s="64"/>
      <c r="K71" s="64"/>
      <c r="L71" s="62"/>
    </row>
    <row r="72" spans="2:12" s="1" customFormat="1" ht="18" customHeight="1">
      <c r="B72" s="42"/>
      <c r="C72" s="66" t="s">
        <v>23</v>
      </c>
      <c r="D72" s="64"/>
      <c r="E72" s="64"/>
      <c r="F72" s="178" t="str">
        <f>F12</f>
        <v>Ústí nad Labem</v>
      </c>
      <c r="G72" s="64"/>
      <c r="H72" s="64"/>
      <c r="I72" s="179" t="s">
        <v>25</v>
      </c>
      <c r="J72" s="74" t="str">
        <f>IF(J12="","",J12)</f>
        <v>24. 1. 2018</v>
      </c>
      <c r="K72" s="64"/>
      <c r="L72" s="62"/>
    </row>
    <row r="73" spans="2:12" s="1" customFormat="1" ht="6.95" customHeight="1">
      <c r="B73" s="42"/>
      <c r="C73" s="64"/>
      <c r="D73" s="64"/>
      <c r="E73" s="64"/>
      <c r="F73" s="64"/>
      <c r="G73" s="64"/>
      <c r="H73" s="64"/>
      <c r="I73" s="175"/>
      <c r="J73" s="64"/>
      <c r="K73" s="64"/>
      <c r="L73" s="62"/>
    </row>
    <row r="74" spans="2:12" s="1" customFormat="1" ht="15">
      <c r="B74" s="42"/>
      <c r="C74" s="66" t="s">
        <v>27</v>
      </c>
      <c r="D74" s="64"/>
      <c r="E74" s="64"/>
      <c r="F74" s="178" t="str">
        <f>E15</f>
        <v xml:space="preserve"> </v>
      </c>
      <c r="G74" s="64"/>
      <c r="H74" s="64"/>
      <c r="I74" s="179" t="s">
        <v>33</v>
      </c>
      <c r="J74" s="178" t="str">
        <f>E21</f>
        <v xml:space="preserve"> </v>
      </c>
      <c r="K74" s="64"/>
      <c r="L74" s="62"/>
    </row>
    <row r="75" spans="2:12" s="1" customFormat="1" ht="14.45" customHeight="1">
      <c r="B75" s="42"/>
      <c r="C75" s="66" t="s">
        <v>31</v>
      </c>
      <c r="D75" s="64"/>
      <c r="E75" s="64"/>
      <c r="F75" s="178" t="str">
        <f>IF(E18="","",E18)</f>
        <v/>
      </c>
      <c r="G75" s="64"/>
      <c r="H75" s="64"/>
      <c r="I75" s="175"/>
      <c r="J75" s="64"/>
      <c r="K75" s="64"/>
      <c r="L75" s="62"/>
    </row>
    <row r="76" spans="2:12" s="1" customFormat="1" ht="10.35" customHeight="1">
      <c r="B76" s="42"/>
      <c r="C76" s="64"/>
      <c r="D76" s="64"/>
      <c r="E76" s="64"/>
      <c r="F76" s="64"/>
      <c r="G76" s="64"/>
      <c r="H76" s="64"/>
      <c r="I76" s="175"/>
      <c r="J76" s="64"/>
      <c r="K76" s="64"/>
      <c r="L76" s="62"/>
    </row>
    <row r="77" spans="2:20" s="10" customFormat="1" ht="29.25" customHeight="1">
      <c r="B77" s="180"/>
      <c r="C77" s="181" t="s">
        <v>299</v>
      </c>
      <c r="D77" s="182" t="s">
        <v>55</v>
      </c>
      <c r="E77" s="182" t="s">
        <v>51</v>
      </c>
      <c r="F77" s="182" t="s">
        <v>300</v>
      </c>
      <c r="G77" s="182" t="s">
        <v>301</v>
      </c>
      <c r="H77" s="182" t="s">
        <v>302</v>
      </c>
      <c r="I77" s="183" t="s">
        <v>303</v>
      </c>
      <c r="J77" s="182" t="s">
        <v>271</v>
      </c>
      <c r="K77" s="184" t="s">
        <v>304</v>
      </c>
      <c r="L77" s="185"/>
      <c r="M77" s="82" t="s">
        <v>305</v>
      </c>
      <c r="N77" s="83" t="s">
        <v>40</v>
      </c>
      <c r="O77" s="83" t="s">
        <v>306</v>
      </c>
      <c r="P77" s="83" t="s">
        <v>307</v>
      </c>
      <c r="Q77" s="83" t="s">
        <v>308</v>
      </c>
      <c r="R77" s="83" t="s">
        <v>309</v>
      </c>
      <c r="S77" s="83" t="s">
        <v>310</v>
      </c>
      <c r="T77" s="84" t="s">
        <v>311</v>
      </c>
    </row>
    <row r="78" spans="2:63" s="1" customFormat="1" ht="29.25" customHeight="1">
      <c r="B78" s="42"/>
      <c r="C78" s="88" t="s">
        <v>272</v>
      </c>
      <c r="D78" s="64"/>
      <c r="E78" s="64"/>
      <c r="F78" s="64"/>
      <c r="G78" s="64"/>
      <c r="H78" s="64"/>
      <c r="I78" s="175"/>
      <c r="J78" s="186">
        <f>BK78</f>
        <v>0</v>
      </c>
      <c r="K78" s="64"/>
      <c r="L78" s="62"/>
      <c r="M78" s="85"/>
      <c r="N78" s="86"/>
      <c r="O78" s="86"/>
      <c r="P78" s="187">
        <f>P79</f>
        <v>0</v>
      </c>
      <c r="Q78" s="86"/>
      <c r="R78" s="187">
        <f>R79</f>
        <v>0</v>
      </c>
      <c r="S78" s="86"/>
      <c r="T78" s="188">
        <f>T79</f>
        <v>0</v>
      </c>
      <c r="AT78" s="25" t="s">
        <v>69</v>
      </c>
      <c r="AU78" s="25" t="s">
        <v>273</v>
      </c>
      <c r="BK78" s="189">
        <f>BK79</f>
        <v>0</v>
      </c>
    </row>
    <row r="79" spans="2:63" s="11" customFormat="1" ht="37.35" customHeight="1">
      <c r="B79" s="190"/>
      <c r="C79" s="191"/>
      <c r="D79" s="192" t="s">
        <v>69</v>
      </c>
      <c r="E79" s="193" t="s">
        <v>312</v>
      </c>
      <c r="F79" s="193" t="s">
        <v>313</v>
      </c>
      <c r="G79" s="191"/>
      <c r="H79" s="191"/>
      <c r="I79" s="194"/>
      <c r="J79" s="195">
        <f>BK79</f>
        <v>0</v>
      </c>
      <c r="K79" s="191"/>
      <c r="L79" s="196"/>
      <c r="M79" s="197"/>
      <c r="N79" s="198"/>
      <c r="O79" s="198"/>
      <c r="P79" s="199">
        <f>P80</f>
        <v>0</v>
      </c>
      <c r="Q79" s="198"/>
      <c r="R79" s="199">
        <f>R80</f>
        <v>0</v>
      </c>
      <c r="S79" s="198"/>
      <c r="T79" s="200">
        <f>T80</f>
        <v>0</v>
      </c>
      <c r="AR79" s="201" t="s">
        <v>77</v>
      </c>
      <c r="AT79" s="202" t="s">
        <v>69</v>
      </c>
      <c r="AU79" s="202" t="s">
        <v>70</v>
      </c>
      <c r="AY79" s="201" t="s">
        <v>314</v>
      </c>
      <c r="BK79" s="203">
        <f>BK80</f>
        <v>0</v>
      </c>
    </row>
    <row r="80" spans="2:63" s="11" customFormat="1" ht="19.9" customHeight="1">
      <c r="B80" s="190"/>
      <c r="C80" s="191"/>
      <c r="D80" s="192" t="s">
        <v>69</v>
      </c>
      <c r="E80" s="204" t="s">
        <v>370</v>
      </c>
      <c r="F80" s="204" t="s">
        <v>1998</v>
      </c>
      <c r="G80" s="191"/>
      <c r="H80" s="191"/>
      <c r="I80" s="194"/>
      <c r="J80" s="205">
        <f>BK80</f>
        <v>0</v>
      </c>
      <c r="K80" s="191"/>
      <c r="L80" s="196"/>
      <c r="M80" s="197"/>
      <c r="N80" s="198"/>
      <c r="O80" s="198"/>
      <c r="P80" s="199">
        <f>SUM(P81:P82)</f>
        <v>0</v>
      </c>
      <c r="Q80" s="198"/>
      <c r="R80" s="199">
        <f>SUM(R81:R82)</f>
        <v>0</v>
      </c>
      <c r="S80" s="198"/>
      <c r="T80" s="200">
        <f>SUM(T81:T82)</f>
        <v>0</v>
      </c>
      <c r="AR80" s="201" t="s">
        <v>77</v>
      </c>
      <c r="AT80" s="202" t="s">
        <v>69</v>
      </c>
      <c r="AU80" s="202" t="s">
        <v>77</v>
      </c>
      <c r="AY80" s="201" t="s">
        <v>314</v>
      </c>
      <c r="BK80" s="203">
        <f>SUM(BK81:BK82)</f>
        <v>0</v>
      </c>
    </row>
    <row r="81" spans="2:65" s="1" customFormat="1" ht="14.45" customHeight="1">
      <c r="B81" s="42"/>
      <c r="C81" s="206" t="s">
        <v>77</v>
      </c>
      <c r="D81" s="206" t="s">
        <v>316</v>
      </c>
      <c r="E81" s="207" t="s">
        <v>1999</v>
      </c>
      <c r="F81" s="208" t="s">
        <v>3778</v>
      </c>
      <c r="G81" s="209" t="s">
        <v>3779</v>
      </c>
      <c r="H81" s="210">
        <v>1</v>
      </c>
      <c r="I81" s="211"/>
      <c r="J81" s="212">
        <f>ROUND(I81*H81,2)</f>
        <v>0</v>
      </c>
      <c r="K81" s="208" t="s">
        <v>21</v>
      </c>
      <c r="L81" s="62"/>
      <c r="M81" s="213" t="s">
        <v>21</v>
      </c>
      <c r="N81" s="214" t="s">
        <v>41</v>
      </c>
      <c r="O81" s="43"/>
      <c r="P81" s="215">
        <f>O81*H81</f>
        <v>0</v>
      </c>
      <c r="Q81" s="215">
        <v>0</v>
      </c>
      <c r="R81" s="215">
        <f>Q81*H81</f>
        <v>0</v>
      </c>
      <c r="S81" s="215">
        <v>0</v>
      </c>
      <c r="T81" s="216">
        <f>S81*H81</f>
        <v>0</v>
      </c>
      <c r="AR81" s="25" t="s">
        <v>321</v>
      </c>
      <c r="AT81" s="25" t="s">
        <v>316</v>
      </c>
      <c r="AU81" s="25" t="s">
        <v>79</v>
      </c>
      <c r="AY81" s="25" t="s">
        <v>314</v>
      </c>
      <c r="BE81" s="217">
        <f>IF(N81="základní",J81,0)</f>
        <v>0</v>
      </c>
      <c r="BF81" s="217">
        <f>IF(N81="snížená",J81,0)</f>
        <v>0</v>
      </c>
      <c r="BG81" s="217">
        <f>IF(N81="zákl. přenesená",J81,0)</f>
        <v>0</v>
      </c>
      <c r="BH81" s="217">
        <f>IF(N81="sníž. přenesená",J81,0)</f>
        <v>0</v>
      </c>
      <c r="BI81" s="217">
        <f>IF(N81="nulová",J81,0)</f>
        <v>0</v>
      </c>
      <c r="BJ81" s="25" t="s">
        <v>77</v>
      </c>
      <c r="BK81" s="217">
        <f>ROUND(I81*H81,2)</f>
        <v>0</v>
      </c>
      <c r="BL81" s="25" t="s">
        <v>321</v>
      </c>
      <c r="BM81" s="25" t="s">
        <v>3780</v>
      </c>
    </row>
    <row r="82" spans="2:47" s="1" customFormat="1" ht="13.5">
      <c r="B82" s="42"/>
      <c r="C82" s="64"/>
      <c r="D82" s="218" t="s">
        <v>323</v>
      </c>
      <c r="E82" s="64"/>
      <c r="F82" s="219" t="s">
        <v>3778</v>
      </c>
      <c r="G82" s="64"/>
      <c r="H82" s="64"/>
      <c r="I82" s="175"/>
      <c r="J82" s="64"/>
      <c r="K82" s="64"/>
      <c r="L82" s="62"/>
      <c r="M82" s="275"/>
      <c r="N82" s="276"/>
      <c r="O82" s="276"/>
      <c r="P82" s="276"/>
      <c r="Q82" s="276"/>
      <c r="R82" s="276"/>
      <c r="S82" s="276"/>
      <c r="T82" s="277"/>
      <c r="AT82" s="25" t="s">
        <v>323</v>
      </c>
      <c r="AU82" s="25" t="s">
        <v>79</v>
      </c>
    </row>
    <row r="83" spans="2:12" s="1" customFormat="1" ht="6.95" customHeight="1">
      <c r="B83" s="57"/>
      <c r="C83" s="58"/>
      <c r="D83" s="58"/>
      <c r="E83" s="58"/>
      <c r="F83" s="58"/>
      <c r="G83" s="58"/>
      <c r="H83" s="58"/>
      <c r="I83" s="151"/>
      <c r="J83" s="58"/>
      <c r="K83" s="58"/>
      <c r="L83" s="62"/>
    </row>
  </sheetData>
  <sheetProtection algorithmName="SHA-512" hashValue="/rPLUkvS0EemUlQ6XV2md2kK81gW+H1LaKjeMQFvA30FCOqhVwHtLcWWZ5AUfzPYpp3RPrUv/dd6SQUKHXKYDw==" saltValue="E4XPDVsB/AOmZGYcjy4z5k2QtIiDSBPi8BT267dtHt8jpyBRxNatNSbLLCIdOpnss5RJZeQuoysdgsbCZ3nrqQ==" spinCount="100000" sheet="1" objects="1" scenarios="1" formatColumns="0" formatRows="0" autoFilter="0"/>
  <autoFilter ref="C77:K8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6"/>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166</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s="1" customFormat="1" ht="15">
      <c r="B8" s="42"/>
      <c r="C8" s="43"/>
      <c r="D8" s="38" t="s">
        <v>185</v>
      </c>
      <c r="E8" s="43"/>
      <c r="F8" s="43"/>
      <c r="G8" s="43"/>
      <c r="H8" s="43"/>
      <c r="I8" s="129"/>
      <c r="J8" s="43"/>
      <c r="K8" s="46"/>
    </row>
    <row r="9" spans="2:11" s="1" customFormat="1" ht="36.95" customHeight="1">
      <c r="B9" s="42"/>
      <c r="C9" s="43"/>
      <c r="D9" s="43"/>
      <c r="E9" s="406" t="s">
        <v>3781</v>
      </c>
      <c r="F9" s="405"/>
      <c r="G9" s="405"/>
      <c r="H9" s="40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20</v>
      </c>
      <c r="E11" s="43"/>
      <c r="F11" s="36" t="s">
        <v>21</v>
      </c>
      <c r="G11" s="43"/>
      <c r="H11" s="43"/>
      <c r="I11" s="130" t="s">
        <v>22</v>
      </c>
      <c r="J11" s="36" t="s">
        <v>21</v>
      </c>
      <c r="K11" s="46"/>
    </row>
    <row r="12" spans="2:11" s="1" customFormat="1" ht="14.45" customHeight="1">
      <c r="B12" s="42"/>
      <c r="C12" s="43"/>
      <c r="D12" s="38" t="s">
        <v>23</v>
      </c>
      <c r="E12" s="43"/>
      <c r="F12" s="36" t="s">
        <v>24</v>
      </c>
      <c r="G12" s="43"/>
      <c r="H12" s="43"/>
      <c r="I12" s="130" t="s">
        <v>25</v>
      </c>
      <c r="J12" s="131" t="str">
        <f>'Rekapitulace stavby'!AN8</f>
        <v>24. 1. 2018</v>
      </c>
      <c r="K12" s="46"/>
    </row>
    <row r="13" spans="2:11" s="1" customFormat="1" ht="10.7" customHeight="1">
      <c r="B13" s="42"/>
      <c r="C13" s="43"/>
      <c r="D13" s="43"/>
      <c r="E13" s="43"/>
      <c r="F13" s="43"/>
      <c r="G13" s="43"/>
      <c r="H13" s="43"/>
      <c r="I13" s="129"/>
      <c r="J13" s="43"/>
      <c r="K13" s="46"/>
    </row>
    <row r="14" spans="2:11" s="1" customFormat="1" ht="14.45" customHeight="1">
      <c r="B14" s="42"/>
      <c r="C14" s="43"/>
      <c r="D14" s="38" t="s">
        <v>27</v>
      </c>
      <c r="E14" s="43"/>
      <c r="F14" s="43"/>
      <c r="G14" s="43"/>
      <c r="H14" s="43"/>
      <c r="I14" s="130" t="s">
        <v>28</v>
      </c>
      <c r="J14" s="36" t="str">
        <f>IF('Rekapitulace stavby'!AN10="","",'Rekapitulace stavby'!AN10)</f>
        <v/>
      </c>
      <c r="K14" s="46"/>
    </row>
    <row r="15" spans="2:11" s="1" customFormat="1" ht="18" customHeight="1">
      <c r="B15" s="42"/>
      <c r="C15" s="43"/>
      <c r="D15" s="43"/>
      <c r="E15" s="36" t="str">
        <f>IF('Rekapitulace stavby'!E11="","",'Rekapitulace stavby'!E11)</f>
        <v xml:space="preserve"> </v>
      </c>
      <c r="F15" s="43"/>
      <c r="G15" s="43"/>
      <c r="H15" s="43"/>
      <c r="I15" s="130" t="s">
        <v>30</v>
      </c>
      <c r="J15" s="36" t="str">
        <f>IF('Rekapitulace stavby'!AN11="","",'Rekapitulace stavby'!AN11)</f>
        <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31</v>
      </c>
      <c r="E17" s="43"/>
      <c r="F17" s="43"/>
      <c r="G17" s="43"/>
      <c r="H17" s="43"/>
      <c r="I17" s="130"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30</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33</v>
      </c>
      <c r="E20" s="43"/>
      <c r="F20" s="43"/>
      <c r="G20" s="43"/>
      <c r="H20" s="43"/>
      <c r="I20" s="130" t="s">
        <v>28</v>
      </c>
      <c r="J20" s="36" t="str">
        <f>IF('Rekapitulace stavby'!AN16="","",'Rekapitulace stavby'!AN16)</f>
        <v/>
      </c>
      <c r="K20" s="46"/>
    </row>
    <row r="21" spans="2:11" s="1" customFormat="1" ht="18" customHeight="1">
      <c r="B21" s="42"/>
      <c r="C21" s="43"/>
      <c r="D21" s="43"/>
      <c r="E21" s="36" t="str">
        <f>IF('Rekapitulace stavby'!E17="","",'Rekapitulace stavby'!E17)</f>
        <v xml:space="preserve"> </v>
      </c>
      <c r="F21" s="43"/>
      <c r="G21" s="43"/>
      <c r="H21" s="43"/>
      <c r="I21" s="130" t="s">
        <v>30</v>
      </c>
      <c r="J21" s="36" t="str">
        <f>IF('Rekapitulace stavby'!AN17="","",'Rekapitulace stavby'!AN17)</f>
        <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35</v>
      </c>
      <c r="E23" s="43"/>
      <c r="F23" s="43"/>
      <c r="G23" s="43"/>
      <c r="H23" s="43"/>
      <c r="I23" s="129"/>
      <c r="J23" s="43"/>
      <c r="K23" s="46"/>
    </row>
    <row r="24" spans="2:11" s="7" customFormat="1" ht="14.45" customHeight="1">
      <c r="B24" s="132"/>
      <c r="C24" s="133"/>
      <c r="D24" s="133"/>
      <c r="E24" s="395" t="s">
        <v>21</v>
      </c>
      <c r="F24" s="395"/>
      <c r="G24" s="395"/>
      <c r="H24" s="395"/>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7"/>
      <c r="J26" s="86"/>
      <c r="K26" s="138"/>
    </row>
    <row r="27" spans="2:11" s="1" customFormat="1" ht="25.35" customHeight="1">
      <c r="B27" s="42"/>
      <c r="C27" s="43"/>
      <c r="D27" s="139" t="s">
        <v>36</v>
      </c>
      <c r="E27" s="43"/>
      <c r="F27" s="43"/>
      <c r="G27" s="43"/>
      <c r="H27" s="43"/>
      <c r="I27" s="129"/>
      <c r="J27" s="140">
        <f>ROUND(J82,2)</f>
        <v>0</v>
      </c>
      <c r="K27" s="46"/>
    </row>
    <row r="28" spans="2:11" s="1" customFormat="1" ht="6.95" customHeight="1">
      <c r="B28" s="42"/>
      <c r="C28" s="43"/>
      <c r="D28" s="86"/>
      <c r="E28" s="86"/>
      <c r="F28" s="86"/>
      <c r="G28" s="86"/>
      <c r="H28" s="86"/>
      <c r="I28" s="137"/>
      <c r="J28" s="86"/>
      <c r="K28" s="138"/>
    </row>
    <row r="29" spans="2:11" s="1" customFormat="1" ht="14.45" customHeight="1">
      <c r="B29" s="42"/>
      <c r="C29" s="43"/>
      <c r="D29" s="43"/>
      <c r="E29" s="43"/>
      <c r="F29" s="47" t="s">
        <v>38</v>
      </c>
      <c r="G29" s="43"/>
      <c r="H29" s="43"/>
      <c r="I29" s="141" t="s">
        <v>37</v>
      </c>
      <c r="J29" s="47" t="s">
        <v>39</v>
      </c>
      <c r="K29" s="46"/>
    </row>
    <row r="30" spans="2:11" s="1" customFormat="1" ht="14.45" customHeight="1">
      <c r="B30" s="42"/>
      <c r="C30" s="43"/>
      <c r="D30" s="50" t="s">
        <v>40</v>
      </c>
      <c r="E30" s="50" t="s">
        <v>41</v>
      </c>
      <c r="F30" s="142">
        <f>ROUND(SUM(BE82:BE115),2)</f>
        <v>0</v>
      </c>
      <c r="G30" s="43"/>
      <c r="H30" s="43"/>
      <c r="I30" s="143">
        <v>0.21</v>
      </c>
      <c r="J30" s="142">
        <f>ROUND(ROUND((SUM(BE82:BE115)),2)*I30,2)</f>
        <v>0</v>
      </c>
      <c r="K30" s="46"/>
    </row>
    <row r="31" spans="2:11" s="1" customFormat="1" ht="14.45" customHeight="1">
      <c r="B31" s="42"/>
      <c r="C31" s="43"/>
      <c r="D31" s="43"/>
      <c r="E31" s="50" t="s">
        <v>42</v>
      </c>
      <c r="F31" s="142">
        <f>ROUND(SUM(BF82:BF115),2)</f>
        <v>0</v>
      </c>
      <c r="G31" s="43"/>
      <c r="H31" s="43"/>
      <c r="I31" s="143">
        <v>0.15</v>
      </c>
      <c r="J31" s="142">
        <f>ROUND(ROUND((SUM(BF82:BF115)),2)*I31,2)</f>
        <v>0</v>
      </c>
      <c r="K31" s="46"/>
    </row>
    <row r="32" spans="2:11" s="1" customFormat="1" ht="14.45" customHeight="1" hidden="1">
      <c r="B32" s="42"/>
      <c r="C32" s="43"/>
      <c r="D32" s="43"/>
      <c r="E32" s="50" t="s">
        <v>43</v>
      </c>
      <c r="F32" s="142">
        <f>ROUND(SUM(BG82:BG115),2)</f>
        <v>0</v>
      </c>
      <c r="G32" s="43"/>
      <c r="H32" s="43"/>
      <c r="I32" s="143">
        <v>0.21</v>
      </c>
      <c r="J32" s="142">
        <v>0</v>
      </c>
      <c r="K32" s="46"/>
    </row>
    <row r="33" spans="2:11" s="1" customFormat="1" ht="14.45" customHeight="1" hidden="1">
      <c r="B33" s="42"/>
      <c r="C33" s="43"/>
      <c r="D33" s="43"/>
      <c r="E33" s="50" t="s">
        <v>44</v>
      </c>
      <c r="F33" s="142">
        <f>ROUND(SUM(BH82:BH115),2)</f>
        <v>0</v>
      </c>
      <c r="G33" s="43"/>
      <c r="H33" s="43"/>
      <c r="I33" s="143">
        <v>0.15</v>
      </c>
      <c r="J33" s="142">
        <v>0</v>
      </c>
      <c r="K33" s="46"/>
    </row>
    <row r="34" spans="2:11" s="1" customFormat="1" ht="14.45" customHeight="1" hidden="1">
      <c r="B34" s="42"/>
      <c r="C34" s="43"/>
      <c r="D34" s="43"/>
      <c r="E34" s="50" t="s">
        <v>45</v>
      </c>
      <c r="F34" s="142">
        <f>ROUND(SUM(BI82:BI115),2)</f>
        <v>0</v>
      </c>
      <c r="G34" s="43"/>
      <c r="H34" s="43"/>
      <c r="I34" s="143">
        <v>0</v>
      </c>
      <c r="J34" s="142">
        <v>0</v>
      </c>
      <c r="K34" s="46"/>
    </row>
    <row r="35" spans="2:11" s="1" customFormat="1" ht="6.95" customHeight="1">
      <c r="B35" s="42"/>
      <c r="C35" s="43"/>
      <c r="D35" s="43"/>
      <c r="E35" s="43"/>
      <c r="F35" s="43"/>
      <c r="G35" s="43"/>
      <c r="H35" s="43"/>
      <c r="I35" s="129"/>
      <c r="J35" s="43"/>
      <c r="K35" s="46"/>
    </row>
    <row r="36" spans="2:11" s="1" customFormat="1" ht="25.35" customHeight="1">
      <c r="B36" s="42"/>
      <c r="C36" s="144"/>
      <c r="D36" s="145" t="s">
        <v>46</v>
      </c>
      <c r="E36" s="80"/>
      <c r="F36" s="80"/>
      <c r="G36" s="146" t="s">
        <v>47</v>
      </c>
      <c r="H36" s="147" t="s">
        <v>48</v>
      </c>
      <c r="I36" s="148"/>
      <c r="J36" s="149">
        <f>SUM(J27:J34)</f>
        <v>0</v>
      </c>
      <c r="K36" s="150"/>
    </row>
    <row r="37" spans="2:11" s="1" customFormat="1" ht="14.45" customHeight="1">
      <c r="B37" s="57"/>
      <c r="C37" s="58"/>
      <c r="D37" s="58"/>
      <c r="E37" s="58"/>
      <c r="F37" s="58"/>
      <c r="G37" s="58"/>
      <c r="H37" s="58"/>
      <c r="I37" s="151"/>
      <c r="J37" s="58"/>
      <c r="K37" s="59"/>
    </row>
    <row r="41" spans="2:11" s="1" customFormat="1" ht="6.95" customHeight="1">
      <c r="B41" s="152"/>
      <c r="C41" s="153"/>
      <c r="D41" s="153"/>
      <c r="E41" s="153"/>
      <c r="F41" s="153"/>
      <c r="G41" s="153"/>
      <c r="H41" s="153"/>
      <c r="I41" s="154"/>
      <c r="J41" s="153"/>
      <c r="K41" s="155"/>
    </row>
    <row r="42" spans="2:11" s="1" customFormat="1" ht="36.95" customHeight="1">
      <c r="B42" s="42"/>
      <c r="C42" s="31" t="s">
        <v>261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4.45" customHeight="1">
      <c r="B45" s="42"/>
      <c r="C45" s="43"/>
      <c r="D45" s="43"/>
      <c r="E45" s="404" t="str">
        <f>E7</f>
        <v>Venkovní areál plavecké haly Klíše -Stavební úpravy</v>
      </c>
      <c r="F45" s="410"/>
      <c r="G45" s="410"/>
      <c r="H45" s="410"/>
      <c r="I45" s="129"/>
      <c r="J45" s="43"/>
      <c r="K45" s="46"/>
    </row>
    <row r="46" spans="2:11" s="1" customFormat="1" ht="14.45" customHeight="1">
      <c r="B46" s="42"/>
      <c r="C46" s="38" t="s">
        <v>185</v>
      </c>
      <c r="D46" s="43"/>
      <c r="E46" s="43"/>
      <c r="F46" s="43"/>
      <c r="G46" s="43"/>
      <c r="H46" s="43"/>
      <c r="I46" s="129"/>
      <c r="J46" s="43"/>
      <c r="K46" s="46"/>
    </row>
    <row r="47" spans="2:11" s="1" customFormat="1" ht="15" customHeight="1">
      <c r="B47" s="42"/>
      <c r="C47" s="43"/>
      <c r="D47" s="43"/>
      <c r="E47" s="406" t="str">
        <f>E9</f>
        <v>vrn - Vedlejší a ostatní náklady</v>
      </c>
      <c r="F47" s="405"/>
      <c r="G47" s="405"/>
      <c r="H47" s="40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23</v>
      </c>
      <c r="D49" s="43"/>
      <c r="E49" s="43"/>
      <c r="F49" s="36" t="str">
        <f>F12</f>
        <v>Ústí nad Labem</v>
      </c>
      <c r="G49" s="43"/>
      <c r="H49" s="43"/>
      <c r="I49" s="130" t="s">
        <v>25</v>
      </c>
      <c r="J49" s="131" t="str">
        <f>IF(J12="","",J12)</f>
        <v>24. 1. 2018</v>
      </c>
      <c r="K49" s="46"/>
    </row>
    <row r="50" spans="2:11" s="1" customFormat="1" ht="6.95" customHeight="1">
      <c r="B50" s="42"/>
      <c r="C50" s="43"/>
      <c r="D50" s="43"/>
      <c r="E50" s="43"/>
      <c r="F50" s="43"/>
      <c r="G50" s="43"/>
      <c r="H50" s="43"/>
      <c r="I50" s="129"/>
      <c r="J50" s="43"/>
      <c r="K50" s="46"/>
    </row>
    <row r="51" spans="2:11" s="1" customFormat="1" ht="15">
      <c r="B51" s="42"/>
      <c r="C51" s="38" t="s">
        <v>27</v>
      </c>
      <c r="D51" s="43"/>
      <c r="E51" s="43"/>
      <c r="F51" s="36" t="str">
        <f>E15</f>
        <v xml:space="preserve"> </v>
      </c>
      <c r="G51" s="43"/>
      <c r="H51" s="43"/>
      <c r="I51" s="130" t="s">
        <v>33</v>
      </c>
      <c r="J51" s="395" t="str">
        <f>E21</f>
        <v xml:space="preserve"> </v>
      </c>
      <c r="K51" s="46"/>
    </row>
    <row r="52" spans="2:11" s="1" customFormat="1" ht="14.45" customHeight="1">
      <c r="B52" s="42"/>
      <c r="C52" s="38" t="s">
        <v>31</v>
      </c>
      <c r="D52" s="43"/>
      <c r="E52" s="43"/>
      <c r="F52" s="36" t="str">
        <f>IF(E18="","",E18)</f>
        <v/>
      </c>
      <c r="G52" s="43"/>
      <c r="H52" s="43"/>
      <c r="I52" s="129"/>
      <c r="J52" s="407"/>
      <c r="K52" s="46"/>
    </row>
    <row r="53" spans="2:11" s="1" customFormat="1" ht="10.35" customHeight="1">
      <c r="B53" s="42"/>
      <c r="C53" s="43"/>
      <c r="D53" s="43"/>
      <c r="E53" s="43"/>
      <c r="F53" s="43"/>
      <c r="G53" s="43"/>
      <c r="H53" s="43"/>
      <c r="I53" s="129"/>
      <c r="J53" s="43"/>
      <c r="K53" s="46"/>
    </row>
    <row r="54" spans="2:11" s="1" customFormat="1" ht="29.25" customHeight="1">
      <c r="B54" s="42"/>
      <c r="C54" s="156" t="s">
        <v>270</v>
      </c>
      <c r="D54" s="144"/>
      <c r="E54" s="144"/>
      <c r="F54" s="144"/>
      <c r="G54" s="144"/>
      <c r="H54" s="144"/>
      <c r="I54" s="157"/>
      <c r="J54" s="158" t="s">
        <v>271</v>
      </c>
      <c r="K54" s="159"/>
    </row>
    <row r="55" spans="2:11" s="1" customFormat="1" ht="10.35" customHeight="1">
      <c r="B55" s="42"/>
      <c r="C55" s="43"/>
      <c r="D55" s="43"/>
      <c r="E55" s="43"/>
      <c r="F55" s="43"/>
      <c r="G55" s="43"/>
      <c r="H55" s="43"/>
      <c r="I55" s="129"/>
      <c r="J55" s="43"/>
      <c r="K55" s="46"/>
    </row>
    <row r="56" spans="2:47" s="1" customFormat="1" ht="29.25" customHeight="1">
      <c r="B56" s="42"/>
      <c r="C56" s="160" t="s">
        <v>272</v>
      </c>
      <c r="D56" s="43"/>
      <c r="E56" s="43"/>
      <c r="F56" s="43"/>
      <c r="G56" s="43"/>
      <c r="H56" s="43"/>
      <c r="I56" s="129"/>
      <c r="J56" s="140">
        <f>J82</f>
        <v>0</v>
      </c>
      <c r="K56" s="46"/>
      <c r="AU56" s="25" t="s">
        <v>273</v>
      </c>
    </row>
    <row r="57" spans="2:11" s="8" customFormat="1" ht="24.95" customHeight="1">
      <c r="B57" s="161"/>
      <c r="C57" s="162"/>
      <c r="D57" s="163" t="s">
        <v>3782</v>
      </c>
      <c r="E57" s="164"/>
      <c r="F57" s="164"/>
      <c r="G57" s="164"/>
      <c r="H57" s="164"/>
      <c r="I57" s="165"/>
      <c r="J57" s="166">
        <f>J83</f>
        <v>0</v>
      </c>
      <c r="K57" s="167"/>
    </row>
    <row r="58" spans="2:11" s="9" customFormat="1" ht="19.9" customHeight="1">
      <c r="B58" s="168"/>
      <c r="C58" s="169"/>
      <c r="D58" s="170" t="s">
        <v>3783</v>
      </c>
      <c r="E58" s="171"/>
      <c r="F58" s="171"/>
      <c r="G58" s="171"/>
      <c r="H58" s="171"/>
      <c r="I58" s="172"/>
      <c r="J58" s="173">
        <f>J84</f>
        <v>0</v>
      </c>
      <c r="K58" s="174"/>
    </row>
    <row r="59" spans="2:11" s="9" customFormat="1" ht="19.9" customHeight="1">
      <c r="B59" s="168"/>
      <c r="C59" s="169"/>
      <c r="D59" s="170" t="s">
        <v>3784</v>
      </c>
      <c r="E59" s="171"/>
      <c r="F59" s="171"/>
      <c r="G59" s="171"/>
      <c r="H59" s="171"/>
      <c r="I59" s="172"/>
      <c r="J59" s="173">
        <f>J91</f>
        <v>0</v>
      </c>
      <c r="K59" s="174"/>
    </row>
    <row r="60" spans="2:11" s="9" customFormat="1" ht="19.9" customHeight="1">
      <c r="B60" s="168"/>
      <c r="C60" s="169"/>
      <c r="D60" s="170" t="s">
        <v>3785</v>
      </c>
      <c r="E60" s="171"/>
      <c r="F60" s="171"/>
      <c r="G60" s="171"/>
      <c r="H60" s="171"/>
      <c r="I60" s="172"/>
      <c r="J60" s="173">
        <f>J102</f>
        <v>0</v>
      </c>
      <c r="K60" s="174"/>
    </row>
    <row r="61" spans="2:11" s="9" customFormat="1" ht="19.9" customHeight="1">
      <c r="B61" s="168"/>
      <c r="C61" s="169"/>
      <c r="D61" s="170" t="s">
        <v>3786</v>
      </c>
      <c r="E61" s="171"/>
      <c r="F61" s="171"/>
      <c r="G61" s="171"/>
      <c r="H61" s="171"/>
      <c r="I61" s="172"/>
      <c r="J61" s="173">
        <f>J105</f>
        <v>0</v>
      </c>
      <c r="K61" s="174"/>
    </row>
    <row r="62" spans="2:11" s="9" customFormat="1" ht="19.9" customHeight="1">
      <c r="B62" s="168"/>
      <c r="C62" s="169"/>
      <c r="D62" s="170" t="s">
        <v>3787</v>
      </c>
      <c r="E62" s="171"/>
      <c r="F62" s="171"/>
      <c r="G62" s="171"/>
      <c r="H62" s="171"/>
      <c r="I62" s="172"/>
      <c r="J62" s="173">
        <f>J108</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s="1" customFormat="1" ht="14.45" customHeight="1">
      <c r="B73" s="42"/>
      <c r="C73" s="66" t="s">
        <v>185</v>
      </c>
      <c r="D73" s="64"/>
      <c r="E73" s="64"/>
      <c r="F73" s="64"/>
      <c r="G73" s="64"/>
      <c r="H73" s="64"/>
      <c r="I73" s="175"/>
      <c r="J73" s="64"/>
      <c r="K73" s="64"/>
      <c r="L73" s="62"/>
    </row>
    <row r="74" spans="2:12" s="1" customFormat="1" ht="15" customHeight="1">
      <c r="B74" s="42"/>
      <c r="C74" s="64"/>
      <c r="D74" s="64"/>
      <c r="E74" s="374" t="str">
        <f>E9</f>
        <v>vrn - Vedlejší a ostatní náklady</v>
      </c>
      <c r="F74" s="402"/>
      <c r="G74" s="402"/>
      <c r="H74" s="402"/>
      <c r="I74" s="175"/>
      <c r="J74" s="64"/>
      <c r="K74" s="64"/>
      <c r="L74" s="62"/>
    </row>
    <row r="75" spans="2:12" s="1" customFormat="1" ht="6.95" customHeight="1">
      <c r="B75" s="42"/>
      <c r="C75" s="64"/>
      <c r="D75" s="64"/>
      <c r="E75" s="64"/>
      <c r="F75" s="64"/>
      <c r="G75" s="64"/>
      <c r="H75" s="64"/>
      <c r="I75" s="175"/>
      <c r="J75" s="64"/>
      <c r="K75" s="64"/>
      <c r="L75" s="62"/>
    </row>
    <row r="76" spans="2:12" s="1" customFormat="1" ht="18" customHeight="1">
      <c r="B76" s="42"/>
      <c r="C76" s="66" t="s">
        <v>23</v>
      </c>
      <c r="D76" s="64"/>
      <c r="E76" s="64"/>
      <c r="F76" s="178" t="str">
        <f>F12</f>
        <v>Ústí nad Labem</v>
      </c>
      <c r="G76" s="64"/>
      <c r="H76" s="64"/>
      <c r="I76" s="179" t="s">
        <v>25</v>
      </c>
      <c r="J76" s="74" t="str">
        <f>IF(J12="","",J12)</f>
        <v>24. 1. 2018</v>
      </c>
      <c r="K76" s="64"/>
      <c r="L76" s="62"/>
    </row>
    <row r="77" spans="2:12" s="1" customFormat="1" ht="6.95" customHeight="1">
      <c r="B77" s="42"/>
      <c r="C77" s="64"/>
      <c r="D77" s="64"/>
      <c r="E77" s="64"/>
      <c r="F77" s="64"/>
      <c r="G77" s="64"/>
      <c r="H77" s="64"/>
      <c r="I77" s="175"/>
      <c r="J77" s="64"/>
      <c r="K77" s="64"/>
      <c r="L77" s="62"/>
    </row>
    <row r="78" spans="2:12" s="1" customFormat="1" ht="15">
      <c r="B78" s="42"/>
      <c r="C78" s="66" t="s">
        <v>27</v>
      </c>
      <c r="D78" s="64"/>
      <c r="E78" s="64"/>
      <c r="F78" s="178" t="str">
        <f>E15</f>
        <v xml:space="preserve"> </v>
      </c>
      <c r="G78" s="64"/>
      <c r="H78" s="64"/>
      <c r="I78" s="179" t="s">
        <v>33</v>
      </c>
      <c r="J78" s="178" t="str">
        <f>E21</f>
        <v xml:space="preserve"> </v>
      </c>
      <c r="K78" s="64"/>
      <c r="L78" s="62"/>
    </row>
    <row r="79" spans="2:12" s="1" customFormat="1" ht="14.45" customHeight="1">
      <c r="B79" s="42"/>
      <c r="C79" s="66" t="s">
        <v>31</v>
      </c>
      <c r="D79" s="64"/>
      <c r="E79" s="64"/>
      <c r="F79" s="178" t="str">
        <f>IF(E18="","",E18)</f>
        <v/>
      </c>
      <c r="G79" s="64"/>
      <c r="H79" s="64"/>
      <c r="I79" s="175"/>
      <c r="J79" s="64"/>
      <c r="K79" s="64"/>
      <c r="L79" s="62"/>
    </row>
    <row r="80" spans="2:12" s="1" customFormat="1" ht="10.35" customHeight="1">
      <c r="B80" s="42"/>
      <c r="C80" s="64"/>
      <c r="D80" s="64"/>
      <c r="E80" s="64"/>
      <c r="F80" s="64"/>
      <c r="G80" s="64"/>
      <c r="H80" s="64"/>
      <c r="I80" s="175"/>
      <c r="J80" s="64"/>
      <c r="K80" s="64"/>
      <c r="L80" s="62"/>
    </row>
    <row r="81" spans="2:20" s="10" customFormat="1" ht="29.25" customHeight="1">
      <c r="B81" s="180"/>
      <c r="C81" s="181" t="s">
        <v>299</v>
      </c>
      <c r="D81" s="182" t="s">
        <v>55</v>
      </c>
      <c r="E81" s="182" t="s">
        <v>51</v>
      </c>
      <c r="F81" s="182" t="s">
        <v>300</v>
      </c>
      <c r="G81" s="182" t="s">
        <v>301</v>
      </c>
      <c r="H81" s="182" t="s">
        <v>302</v>
      </c>
      <c r="I81" s="183" t="s">
        <v>303</v>
      </c>
      <c r="J81" s="182" t="s">
        <v>271</v>
      </c>
      <c r="K81" s="184" t="s">
        <v>304</v>
      </c>
      <c r="L81" s="185"/>
      <c r="M81" s="82" t="s">
        <v>305</v>
      </c>
      <c r="N81" s="83" t="s">
        <v>40</v>
      </c>
      <c r="O81" s="83" t="s">
        <v>306</v>
      </c>
      <c r="P81" s="83" t="s">
        <v>307</v>
      </c>
      <c r="Q81" s="83" t="s">
        <v>308</v>
      </c>
      <c r="R81" s="83" t="s">
        <v>309</v>
      </c>
      <c r="S81" s="83" t="s">
        <v>310</v>
      </c>
      <c r="T81" s="84" t="s">
        <v>311</v>
      </c>
    </row>
    <row r="82" spans="2:63" s="1" customFormat="1" ht="29.25" customHeight="1">
      <c r="B82" s="42"/>
      <c r="C82" s="88" t="s">
        <v>272</v>
      </c>
      <c r="D82" s="64"/>
      <c r="E82" s="64"/>
      <c r="F82" s="64"/>
      <c r="G82" s="64"/>
      <c r="H82" s="64"/>
      <c r="I82" s="175"/>
      <c r="J82" s="186">
        <f>BK82</f>
        <v>0</v>
      </c>
      <c r="K82" s="64"/>
      <c r="L82" s="62"/>
      <c r="M82" s="85"/>
      <c r="N82" s="86"/>
      <c r="O82" s="86"/>
      <c r="P82" s="187">
        <f>P83</f>
        <v>0</v>
      </c>
      <c r="Q82" s="86"/>
      <c r="R82" s="187">
        <f>R83</f>
        <v>0</v>
      </c>
      <c r="S82" s="86"/>
      <c r="T82" s="188">
        <f>T83</f>
        <v>0</v>
      </c>
      <c r="AT82" s="25" t="s">
        <v>69</v>
      </c>
      <c r="AU82" s="25" t="s">
        <v>273</v>
      </c>
      <c r="BK82" s="189">
        <f>BK83</f>
        <v>0</v>
      </c>
    </row>
    <row r="83" spans="2:63" s="11" customFormat="1" ht="37.35" customHeight="1">
      <c r="B83" s="190"/>
      <c r="C83" s="191"/>
      <c r="D83" s="192" t="s">
        <v>69</v>
      </c>
      <c r="E83" s="193" t="s">
        <v>3788</v>
      </c>
      <c r="F83" s="193" t="s">
        <v>3789</v>
      </c>
      <c r="G83" s="191"/>
      <c r="H83" s="191"/>
      <c r="I83" s="194"/>
      <c r="J83" s="195">
        <f>BK83</f>
        <v>0</v>
      </c>
      <c r="K83" s="191"/>
      <c r="L83" s="196"/>
      <c r="M83" s="197"/>
      <c r="N83" s="198"/>
      <c r="O83" s="198"/>
      <c r="P83" s="199">
        <f>P84+P91+P102+P105+P108</f>
        <v>0</v>
      </c>
      <c r="Q83" s="198"/>
      <c r="R83" s="199">
        <f>R84+R91+R102+R105+R108</f>
        <v>0</v>
      </c>
      <c r="S83" s="198"/>
      <c r="T83" s="200">
        <f>T84+T91+T102+T105+T108</f>
        <v>0</v>
      </c>
      <c r="AR83" s="201" t="s">
        <v>346</v>
      </c>
      <c r="AT83" s="202" t="s">
        <v>69</v>
      </c>
      <c r="AU83" s="202" t="s">
        <v>70</v>
      </c>
      <c r="AY83" s="201" t="s">
        <v>314</v>
      </c>
      <c r="BK83" s="203">
        <f>BK84+BK91+BK102+BK105+BK108</f>
        <v>0</v>
      </c>
    </row>
    <row r="84" spans="2:63" s="11" customFormat="1" ht="19.9" customHeight="1">
      <c r="B84" s="190"/>
      <c r="C84" s="191"/>
      <c r="D84" s="192" t="s">
        <v>69</v>
      </c>
      <c r="E84" s="204" t="s">
        <v>3790</v>
      </c>
      <c r="F84" s="204" t="s">
        <v>3791</v>
      </c>
      <c r="G84" s="191"/>
      <c r="H84" s="191"/>
      <c r="I84" s="194"/>
      <c r="J84" s="205">
        <f>BK84</f>
        <v>0</v>
      </c>
      <c r="K84" s="191"/>
      <c r="L84" s="196"/>
      <c r="M84" s="197"/>
      <c r="N84" s="198"/>
      <c r="O84" s="198"/>
      <c r="P84" s="199">
        <f>SUM(P85:P90)</f>
        <v>0</v>
      </c>
      <c r="Q84" s="198"/>
      <c r="R84" s="199">
        <f>SUM(R85:R90)</f>
        <v>0</v>
      </c>
      <c r="S84" s="198"/>
      <c r="T84" s="200">
        <f>SUM(T85:T90)</f>
        <v>0</v>
      </c>
      <c r="AR84" s="201" t="s">
        <v>346</v>
      </c>
      <c r="AT84" s="202" t="s">
        <v>69</v>
      </c>
      <c r="AU84" s="202" t="s">
        <v>77</v>
      </c>
      <c r="AY84" s="201" t="s">
        <v>314</v>
      </c>
      <c r="BK84" s="203">
        <f>SUM(BK85:BK90)</f>
        <v>0</v>
      </c>
    </row>
    <row r="85" spans="2:65" s="1" customFormat="1" ht="14.45" customHeight="1">
      <c r="B85" s="42"/>
      <c r="C85" s="206" t="s">
        <v>77</v>
      </c>
      <c r="D85" s="206" t="s">
        <v>316</v>
      </c>
      <c r="E85" s="207" t="s">
        <v>3792</v>
      </c>
      <c r="F85" s="208" t="s">
        <v>3793</v>
      </c>
      <c r="G85" s="209" t="s">
        <v>848</v>
      </c>
      <c r="H85" s="210">
        <v>1</v>
      </c>
      <c r="I85" s="211"/>
      <c r="J85" s="212">
        <f>ROUND(I85*H85,2)</f>
        <v>0</v>
      </c>
      <c r="K85" s="208" t="s">
        <v>3794</v>
      </c>
      <c r="L85" s="62"/>
      <c r="M85" s="213" t="s">
        <v>21</v>
      </c>
      <c r="N85" s="214" t="s">
        <v>41</v>
      </c>
      <c r="O85" s="43"/>
      <c r="P85" s="215">
        <f>O85*H85</f>
        <v>0</v>
      </c>
      <c r="Q85" s="215">
        <v>0</v>
      </c>
      <c r="R85" s="215">
        <f>Q85*H85</f>
        <v>0</v>
      </c>
      <c r="S85" s="215">
        <v>0</v>
      </c>
      <c r="T85" s="216">
        <f>S85*H85</f>
        <v>0</v>
      </c>
      <c r="AR85" s="25" t="s">
        <v>3795</v>
      </c>
      <c r="AT85" s="25" t="s">
        <v>316</v>
      </c>
      <c r="AU85" s="25" t="s">
        <v>79</v>
      </c>
      <c r="AY85" s="25" t="s">
        <v>314</v>
      </c>
      <c r="BE85" s="217">
        <f>IF(N85="základní",J85,0)</f>
        <v>0</v>
      </c>
      <c r="BF85" s="217">
        <f>IF(N85="snížená",J85,0)</f>
        <v>0</v>
      </c>
      <c r="BG85" s="217">
        <f>IF(N85="zákl. přenesená",J85,0)</f>
        <v>0</v>
      </c>
      <c r="BH85" s="217">
        <f>IF(N85="sníž. přenesená",J85,0)</f>
        <v>0</v>
      </c>
      <c r="BI85" s="217">
        <f>IF(N85="nulová",J85,0)</f>
        <v>0</v>
      </c>
      <c r="BJ85" s="25" t="s">
        <v>77</v>
      </c>
      <c r="BK85" s="217">
        <f>ROUND(I85*H85,2)</f>
        <v>0</v>
      </c>
      <c r="BL85" s="25" t="s">
        <v>3795</v>
      </c>
      <c r="BM85" s="25" t="s">
        <v>3796</v>
      </c>
    </row>
    <row r="86" spans="2:47" s="1" customFormat="1" ht="27">
      <c r="B86" s="42"/>
      <c r="C86" s="64"/>
      <c r="D86" s="218" t="s">
        <v>323</v>
      </c>
      <c r="E86" s="64"/>
      <c r="F86" s="219" t="s">
        <v>3797</v>
      </c>
      <c r="G86" s="64"/>
      <c r="H86" s="64"/>
      <c r="I86" s="175"/>
      <c r="J86" s="64"/>
      <c r="K86" s="64"/>
      <c r="L86" s="62"/>
      <c r="M86" s="220"/>
      <c r="N86" s="43"/>
      <c r="O86" s="43"/>
      <c r="P86" s="43"/>
      <c r="Q86" s="43"/>
      <c r="R86" s="43"/>
      <c r="S86" s="43"/>
      <c r="T86" s="79"/>
      <c r="AT86" s="25" t="s">
        <v>323</v>
      </c>
      <c r="AU86" s="25" t="s">
        <v>79</v>
      </c>
    </row>
    <row r="87" spans="2:65" s="1" customFormat="1" ht="14.45" customHeight="1">
      <c r="B87" s="42"/>
      <c r="C87" s="206" t="s">
        <v>79</v>
      </c>
      <c r="D87" s="206" t="s">
        <v>316</v>
      </c>
      <c r="E87" s="207" t="s">
        <v>3798</v>
      </c>
      <c r="F87" s="208" t="s">
        <v>3799</v>
      </c>
      <c r="G87" s="209" t="s">
        <v>848</v>
      </c>
      <c r="H87" s="210">
        <v>1</v>
      </c>
      <c r="I87" s="211"/>
      <c r="J87" s="212">
        <f>ROUND(I87*H87,2)</f>
        <v>0</v>
      </c>
      <c r="K87" s="208" t="s">
        <v>3794</v>
      </c>
      <c r="L87" s="62"/>
      <c r="M87" s="213" t="s">
        <v>21</v>
      </c>
      <c r="N87" s="214" t="s">
        <v>41</v>
      </c>
      <c r="O87" s="43"/>
      <c r="P87" s="215">
        <f>O87*H87</f>
        <v>0</v>
      </c>
      <c r="Q87" s="215">
        <v>0</v>
      </c>
      <c r="R87" s="215">
        <f>Q87*H87</f>
        <v>0</v>
      </c>
      <c r="S87" s="215">
        <v>0</v>
      </c>
      <c r="T87" s="216">
        <f>S87*H87</f>
        <v>0</v>
      </c>
      <c r="AR87" s="25" t="s">
        <v>3795</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3795</v>
      </c>
      <c r="BM87" s="25" t="s">
        <v>3800</v>
      </c>
    </row>
    <row r="88" spans="2:47" s="1" customFormat="1" ht="13.5">
      <c r="B88" s="42"/>
      <c r="C88" s="64"/>
      <c r="D88" s="218" t="s">
        <v>323</v>
      </c>
      <c r="E88" s="64"/>
      <c r="F88" s="219" t="s">
        <v>3801</v>
      </c>
      <c r="G88" s="64"/>
      <c r="H88" s="64"/>
      <c r="I88" s="175"/>
      <c r="J88" s="64"/>
      <c r="K88" s="64"/>
      <c r="L88" s="62"/>
      <c r="M88" s="220"/>
      <c r="N88" s="43"/>
      <c r="O88" s="43"/>
      <c r="P88" s="43"/>
      <c r="Q88" s="43"/>
      <c r="R88" s="43"/>
      <c r="S88" s="43"/>
      <c r="T88" s="79"/>
      <c r="AT88" s="25" t="s">
        <v>323</v>
      </c>
      <c r="AU88" s="25" t="s">
        <v>79</v>
      </c>
    </row>
    <row r="89" spans="2:65" s="1" customFormat="1" ht="14.45" customHeight="1">
      <c r="B89" s="42"/>
      <c r="C89" s="206" t="s">
        <v>332</v>
      </c>
      <c r="D89" s="206" t="s">
        <v>316</v>
      </c>
      <c r="E89" s="207" t="s">
        <v>3802</v>
      </c>
      <c r="F89" s="208" t="s">
        <v>3803</v>
      </c>
      <c r="G89" s="209" t="s">
        <v>848</v>
      </c>
      <c r="H89" s="210">
        <v>1</v>
      </c>
      <c r="I89" s="211"/>
      <c r="J89" s="212">
        <f>ROUND(I89*H89,2)</f>
        <v>0</v>
      </c>
      <c r="K89" s="208" t="s">
        <v>3794</v>
      </c>
      <c r="L89" s="62"/>
      <c r="M89" s="213" t="s">
        <v>21</v>
      </c>
      <c r="N89" s="214" t="s">
        <v>41</v>
      </c>
      <c r="O89" s="43"/>
      <c r="P89" s="215">
        <f>O89*H89</f>
        <v>0</v>
      </c>
      <c r="Q89" s="215">
        <v>0</v>
      </c>
      <c r="R89" s="215">
        <f>Q89*H89</f>
        <v>0</v>
      </c>
      <c r="S89" s="215">
        <v>0</v>
      </c>
      <c r="T89" s="216">
        <f>S89*H89</f>
        <v>0</v>
      </c>
      <c r="AR89" s="25" t="s">
        <v>3795</v>
      </c>
      <c r="AT89" s="25" t="s">
        <v>316</v>
      </c>
      <c r="AU89" s="25" t="s">
        <v>79</v>
      </c>
      <c r="AY89" s="25" t="s">
        <v>314</v>
      </c>
      <c r="BE89" s="217">
        <f>IF(N89="základní",J89,0)</f>
        <v>0</v>
      </c>
      <c r="BF89" s="217">
        <f>IF(N89="snížená",J89,0)</f>
        <v>0</v>
      </c>
      <c r="BG89" s="217">
        <f>IF(N89="zákl. přenesená",J89,0)</f>
        <v>0</v>
      </c>
      <c r="BH89" s="217">
        <f>IF(N89="sníž. přenesená",J89,0)</f>
        <v>0</v>
      </c>
      <c r="BI89" s="217">
        <f>IF(N89="nulová",J89,0)</f>
        <v>0</v>
      </c>
      <c r="BJ89" s="25" t="s">
        <v>77</v>
      </c>
      <c r="BK89" s="217">
        <f>ROUND(I89*H89,2)</f>
        <v>0</v>
      </c>
      <c r="BL89" s="25" t="s">
        <v>3795</v>
      </c>
      <c r="BM89" s="25" t="s">
        <v>3804</v>
      </c>
    </row>
    <row r="90" spans="2:47" s="1" customFormat="1" ht="27">
      <c r="B90" s="42"/>
      <c r="C90" s="64"/>
      <c r="D90" s="218" t="s">
        <v>323</v>
      </c>
      <c r="E90" s="64"/>
      <c r="F90" s="219" t="s">
        <v>3805</v>
      </c>
      <c r="G90" s="64"/>
      <c r="H90" s="64"/>
      <c r="I90" s="175"/>
      <c r="J90" s="64"/>
      <c r="K90" s="64"/>
      <c r="L90" s="62"/>
      <c r="M90" s="220"/>
      <c r="N90" s="43"/>
      <c r="O90" s="43"/>
      <c r="P90" s="43"/>
      <c r="Q90" s="43"/>
      <c r="R90" s="43"/>
      <c r="S90" s="43"/>
      <c r="T90" s="79"/>
      <c r="AT90" s="25" t="s">
        <v>323</v>
      </c>
      <c r="AU90" s="25" t="s">
        <v>79</v>
      </c>
    </row>
    <row r="91" spans="2:63" s="11" customFormat="1" ht="29.85" customHeight="1">
      <c r="B91" s="190"/>
      <c r="C91" s="191"/>
      <c r="D91" s="192" t="s">
        <v>69</v>
      </c>
      <c r="E91" s="204" t="s">
        <v>3806</v>
      </c>
      <c r="F91" s="204" t="s">
        <v>3807</v>
      </c>
      <c r="G91" s="191"/>
      <c r="H91" s="191"/>
      <c r="I91" s="194"/>
      <c r="J91" s="205">
        <f>BK91</f>
        <v>0</v>
      </c>
      <c r="K91" s="191"/>
      <c r="L91" s="196"/>
      <c r="M91" s="197"/>
      <c r="N91" s="198"/>
      <c r="O91" s="198"/>
      <c r="P91" s="199">
        <f>SUM(P92:P101)</f>
        <v>0</v>
      </c>
      <c r="Q91" s="198"/>
      <c r="R91" s="199">
        <f>SUM(R92:R101)</f>
        <v>0</v>
      </c>
      <c r="S91" s="198"/>
      <c r="T91" s="200">
        <f>SUM(T92:T101)</f>
        <v>0</v>
      </c>
      <c r="AR91" s="201" t="s">
        <v>346</v>
      </c>
      <c r="AT91" s="202" t="s">
        <v>69</v>
      </c>
      <c r="AU91" s="202" t="s">
        <v>77</v>
      </c>
      <c r="AY91" s="201" t="s">
        <v>314</v>
      </c>
      <c r="BK91" s="203">
        <f>SUM(BK92:BK101)</f>
        <v>0</v>
      </c>
    </row>
    <row r="92" spans="2:65" s="1" customFormat="1" ht="14.45" customHeight="1">
      <c r="B92" s="42"/>
      <c r="C92" s="206" t="s">
        <v>321</v>
      </c>
      <c r="D92" s="206" t="s">
        <v>316</v>
      </c>
      <c r="E92" s="207" t="s">
        <v>3808</v>
      </c>
      <c r="F92" s="208" t="s">
        <v>3809</v>
      </c>
      <c r="G92" s="209" t="s">
        <v>848</v>
      </c>
      <c r="H92" s="210">
        <v>1</v>
      </c>
      <c r="I92" s="211"/>
      <c r="J92" s="212">
        <f>ROUND(I92*H92,2)</f>
        <v>0</v>
      </c>
      <c r="K92" s="208" t="s">
        <v>3794</v>
      </c>
      <c r="L92" s="62"/>
      <c r="M92" s="213" t="s">
        <v>21</v>
      </c>
      <c r="N92" s="214" t="s">
        <v>41</v>
      </c>
      <c r="O92" s="43"/>
      <c r="P92" s="215">
        <f>O92*H92</f>
        <v>0</v>
      </c>
      <c r="Q92" s="215">
        <v>0</v>
      </c>
      <c r="R92" s="215">
        <f>Q92*H92</f>
        <v>0</v>
      </c>
      <c r="S92" s="215">
        <v>0</v>
      </c>
      <c r="T92" s="216">
        <f>S92*H92</f>
        <v>0</v>
      </c>
      <c r="AR92" s="25" t="s">
        <v>3795</v>
      </c>
      <c r="AT92" s="25" t="s">
        <v>316</v>
      </c>
      <c r="AU92" s="25" t="s">
        <v>79</v>
      </c>
      <c r="AY92" s="25" t="s">
        <v>314</v>
      </c>
      <c r="BE92" s="217">
        <f>IF(N92="základní",J92,0)</f>
        <v>0</v>
      </c>
      <c r="BF92" s="217">
        <f>IF(N92="snížená",J92,0)</f>
        <v>0</v>
      </c>
      <c r="BG92" s="217">
        <f>IF(N92="zákl. přenesená",J92,0)</f>
        <v>0</v>
      </c>
      <c r="BH92" s="217">
        <f>IF(N92="sníž. přenesená",J92,0)</f>
        <v>0</v>
      </c>
      <c r="BI92" s="217">
        <f>IF(N92="nulová",J92,0)</f>
        <v>0</v>
      </c>
      <c r="BJ92" s="25" t="s">
        <v>77</v>
      </c>
      <c r="BK92" s="217">
        <f>ROUND(I92*H92,2)</f>
        <v>0</v>
      </c>
      <c r="BL92" s="25" t="s">
        <v>3795</v>
      </c>
      <c r="BM92" s="25" t="s">
        <v>3810</v>
      </c>
    </row>
    <row r="93" spans="2:47" s="1" customFormat="1" ht="27">
      <c r="B93" s="42"/>
      <c r="C93" s="64"/>
      <c r="D93" s="218" t="s">
        <v>323</v>
      </c>
      <c r="E93" s="64"/>
      <c r="F93" s="219" t="s">
        <v>3811</v>
      </c>
      <c r="G93" s="64"/>
      <c r="H93" s="64"/>
      <c r="I93" s="175"/>
      <c r="J93" s="64"/>
      <c r="K93" s="64"/>
      <c r="L93" s="62"/>
      <c r="M93" s="220"/>
      <c r="N93" s="43"/>
      <c r="O93" s="43"/>
      <c r="P93" s="43"/>
      <c r="Q93" s="43"/>
      <c r="R93" s="43"/>
      <c r="S93" s="43"/>
      <c r="T93" s="79"/>
      <c r="AT93" s="25" t="s">
        <v>323</v>
      </c>
      <c r="AU93" s="25" t="s">
        <v>79</v>
      </c>
    </row>
    <row r="94" spans="2:65" s="1" customFormat="1" ht="14.45" customHeight="1">
      <c r="B94" s="42"/>
      <c r="C94" s="206" t="s">
        <v>346</v>
      </c>
      <c r="D94" s="206" t="s">
        <v>316</v>
      </c>
      <c r="E94" s="207" t="s">
        <v>3812</v>
      </c>
      <c r="F94" s="208" t="s">
        <v>3813</v>
      </c>
      <c r="G94" s="209" t="s">
        <v>848</v>
      </c>
      <c r="H94" s="210">
        <v>1</v>
      </c>
      <c r="I94" s="211"/>
      <c r="J94" s="212">
        <f>ROUND(I94*H94,2)</f>
        <v>0</v>
      </c>
      <c r="K94" s="208" t="s">
        <v>3794</v>
      </c>
      <c r="L94" s="62"/>
      <c r="M94" s="213" t="s">
        <v>21</v>
      </c>
      <c r="N94" s="214" t="s">
        <v>41</v>
      </c>
      <c r="O94" s="43"/>
      <c r="P94" s="215">
        <f>O94*H94</f>
        <v>0</v>
      </c>
      <c r="Q94" s="215">
        <v>0</v>
      </c>
      <c r="R94" s="215">
        <f>Q94*H94</f>
        <v>0</v>
      </c>
      <c r="S94" s="215">
        <v>0</v>
      </c>
      <c r="T94" s="216">
        <f>S94*H94</f>
        <v>0</v>
      </c>
      <c r="AR94" s="25" t="s">
        <v>3795</v>
      </c>
      <c r="AT94" s="25" t="s">
        <v>316</v>
      </c>
      <c r="AU94" s="25" t="s">
        <v>79</v>
      </c>
      <c r="AY94" s="25" t="s">
        <v>314</v>
      </c>
      <c r="BE94" s="217">
        <f>IF(N94="základní",J94,0)</f>
        <v>0</v>
      </c>
      <c r="BF94" s="217">
        <f>IF(N94="snížená",J94,0)</f>
        <v>0</v>
      </c>
      <c r="BG94" s="217">
        <f>IF(N94="zákl. přenesená",J94,0)</f>
        <v>0</v>
      </c>
      <c r="BH94" s="217">
        <f>IF(N94="sníž. přenesená",J94,0)</f>
        <v>0</v>
      </c>
      <c r="BI94" s="217">
        <f>IF(N94="nulová",J94,0)</f>
        <v>0</v>
      </c>
      <c r="BJ94" s="25" t="s">
        <v>77</v>
      </c>
      <c r="BK94" s="217">
        <f>ROUND(I94*H94,2)</f>
        <v>0</v>
      </c>
      <c r="BL94" s="25" t="s">
        <v>3795</v>
      </c>
      <c r="BM94" s="25" t="s">
        <v>3814</v>
      </c>
    </row>
    <row r="95" spans="2:47" s="1" customFormat="1" ht="27">
      <c r="B95" s="42"/>
      <c r="C95" s="64"/>
      <c r="D95" s="218" t="s">
        <v>323</v>
      </c>
      <c r="E95" s="64"/>
      <c r="F95" s="219" t="s">
        <v>3815</v>
      </c>
      <c r="G95" s="64"/>
      <c r="H95" s="64"/>
      <c r="I95" s="175"/>
      <c r="J95" s="64"/>
      <c r="K95" s="64"/>
      <c r="L95" s="62"/>
      <c r="M95" s="220"/>
      <c r="N95" s="43"/>
      <c r="O95" s="43"/>
      <c r="P95" s="43"/>
      <c r="Q95" s="43"/>
      <c r="R95" s="43"/>
      <c r="S95" s="43"/>
      <c r="T95" s="79"/>
      <c r="AT95" s="25" t="s">
        <v>323</v>
      </c>
      <c r="AU95" s="25" t="s">
        <v>79</v>
      </c>
    </row>
    <row r="96" spans="2:65" s="1" customFormat="1" ht="14.45" customHeight="1">
      <c r="B96" s="42"/>
      <c r="C96" s="206" t="s">
        <v>355</v>
      </c>
      <c r="D96" s="206" t="s">
        <v>316</v>
      </c>
      <c r="E96" s="207" t="s">
        <v>3816</v>
      </c>
      <c r="F96" s="208" t="s">
        <v>3817</v>
      </c>
      <c r="G96" s="209" t="s">
        <v>848</v>
      </c>
      <c r="H96" s="210">
        <v>1</v>
      </c>
      <c r="I96" s="211"/>
      <c r="J96" s="212">
        <f>ROUND(I96*H96,2)</f>
        <v>0</v>
      </c>
      <c r="K96" s="208" t="s">
        <v>3794</v>
      </c>
      <c r="L96" s="62"/>
      <c r="M96" s="213" t="s">
        <v>21</v>
      </c>
      <c r="N96" s="214" t="s">
        <v>41</v>
      </c>
      <c r="O96" s="43"/>
      <c r="P96" s="215">
        <f>O96*H96</f>
        <v>0</v>
      </c>
      <c r="Q96" s="215">
        <v>0</v>
      </c>
      <c r="R96" s="215">
        <f>Q96*H96</f>
        <v>0</v>
      </c>
      <c r="S96" s="215">
        <v>0</v>
      </c>
      <c r="T96" s="216">
        <f>S96*H96</f>
        <v>0</v>
      </c>
      <c r="AR96" s="25" t="s">
        <v>3795</v>
      </c>
      <c r="AT96" s="25" t="s">
        <v>316</v>
      </c>
      <c r="AU96" s="25" t="s">
        <v>79</v>
      </c>
      <c r="AY96" s="25" t="s">
        <v>314</v>
      </c>
      <c r="BE96" s="217">
        <f>IF(N96="základní",J96,0)</f>
        <v>0</v>
      </c>
      <c r="BF96" s="217">
        <f>IF(N96="snížená",J96,0)</f>
        <v>0</v>
      </c>
      <c r="BG96" s="217">
        <f>IF(N96="zákl. přenesená",J96,0)</f>
        <v>0</v>
      </c>
      <c r="BH96" s="217">
        <f>IF(N96="sníž. přenesená",J96,0)</f>
        <v>0</v>
      </c>
      <c r="BI96" s="217">
        <f>IF(N96="nulová",J96,0)</f>
        <v>0</v>
      </c>
      <c r="BJ96" s="25" t="s">
        <v>77</v>
      </c>
      <c r="BK96" s="217">
        <f>ROUND(I96*H96,2)</f>
        <v>0</v>
      </c>
      <c r="BL96" s="25" t="s">
        <v>3795</v>
      </c>
      <c r="BM96" s="25" t="s">
        <v>3818</v>
      </c>
    </row>
    <row r="97" spans="2:47" s="1" customFormat="1" ht="27">
      <c r="B97" s="42"/>
      <c r="C97" s="64"/>
      <c r="D97" s="218" t="s">
        <v>323</v>
      </c>
      <c r="E97" s="64"/>
      <c r="F97" s="219" t="s">
        <v>3819</v>
      </c>
      <c r="G97" s="64"/>
      <c r="H97" s="64"/>
      <c r="I97" s="175"/>
      <c r="J97" s="64"/>
      <c r="K97" s="64"/>
      <c r="L97" s="62"/>
      <c r="M97" s="220"/>
      <c r="N97" s="43"/>
      <c r="O97" s="43"/>
      <c r="P97" s="43"/>
      <c r="Q97" s="43"/>
      <c r="R97" s="43"/>
      <c r="S97" s="43"/>
      <c r="T97" s="79"/>
      <c r="AT97" s="25" t="s">
        <v>323</v>
      </c>
      <c r="AU97" s="25" t="s">
        <v>79</v>
      </c>
    </row>
    <row r="98" spans="2:65" s="1" customFormat="1" ht="14.45" customHeight="1">
      <c r="B98" s="42"/>
      <c r="C98" s="206" t="s">
        <v>360</v>
      </c>
      <c r="D98" s="206" t="s">
        <v>316</v>
      </c>
      <c r="E98" s="207" t="s">
        <v>3820</v>
      </c>
      <c r="F98" s="208" t="s">
        <v>3821</v>
      </c>
      <c r="G98" s="209" t="s">
        <v>848</v>
      </c>
      <c r="H98" s="210">
        <v>1</v>
      </c>
      <c r="I98" s="211"/>
      <c r="J98" s="212">
        <f>ROUND(I98*H98,2)</f>
        <v>0</v>
      </c>
      <c r="K98" s="208" t="s">
        <v>3794</v>
      </c>
      <c r="L98" s="62"/>
      <c r="M98" s="213" t="s">
        <v>21</v>
      </c>
      <c r="N98" s="214" t="s">
        <v>41</v>
      </c>
      <c r="O98" s="43"/>
      <c r="P98" s="215">
        <f>O98*H98</f>
        <v>0</v>
      </c>
      <c r="Q98" s="215">
        <v>0</v>
      </c>
      <c r="R98" s="215">
        <f>Q98*H98</f>
        <v>0</v>
      </c>
      <c r="S98" s="215">
        <v>0</v>
      </c>
      <c r="T98" s="216">
        <f>S98*H98</f>
        <v>0</v>
      </c>
      <c r="AR98" s="25" t="s">
        <v>3795</v>
      </c>
      <c r="AT98" s="25" t="s">
        <v>316</v>
      </c>
      <c r="AU98" s="25" t="s">
        <v>79</v>
      </c>
      <c r="AY98" s="25" t="s">
        <v>314</v>
      </c>
      <c r="BE98" s="217">
        <f>IF(N98="základní",J98,0)</f>
        <v>0</v>
      </c>
      <c r="BF98" s="217">
        <f>IF(N98="snížená",J98,0)</f>
        <v>0</v>
      </c>
      <c r="BG98" s="217">
        <f>IF(N98="zákl. přenesená",J98,0)</f>
        <v>0</v>
      </c>
      <c r="BH98" s="217">
        <f>IF(N98="sníž. přenesená",J98,0)</f>
        <v>0</v>
      </c>
      <c r="BI98" s="217">
        <f>IF(N98="nulová",J98,0)</f>
        <v>0</v>
      </c>
      <c r="BJ98" s="25" t="s">
        <v>77</v>
      </c>
      <c r="BK98" s="217">
        <f>ROUND(I98*H98,2)</f>
        <v>0</v>
      </c>
      <c r="BL98" s="25" t="s">
        <v>3795</v>
      </c>
      <c r="BM98" s="25" t="s">
        <v>3822</v>
      </c>
    </row>
    <row r="99" spans="2:47" s="1" customFormat="1" ht="27">
      <c r="B99" s="42"/>
      <c r="C99" s="64"/>
      <c r="D99" s="218" t="s">
        <v>323</v>
      </c>
      <c r="E99" s="64"/>
      <c r="F99" s="219" t="s">
        <v>3823</v>
      </c>
      <c r="G99" s="64"/>
      <c r="H99" s="64"/>
      <c r="I99" s="175"/>
      <c r="J99" s="64"/>
      <c r="K99" s="64"/>
      <c r="L99" s="62"/>
      <c r="M99" s="220"/>
      <c r="N99" s="43"/>
      <c r="O99" s="43"/>
      <c r="P99" s="43"/>
      <c r="Q99" s="43"/>
      <c r="R99" s="43"/>
      <c r="S99" s="43"/>
      <c r="T99" s="79"/>
      <c r="AT99" s="25" t="s">
        <v>323</v>
      </c>
      <c r="AU99" s="25" t="s">
        <v>79</v>
      </c>
    </row>
    <row r="100" spans="2:65" s="1" customFormat="1" ht="14.45" customHeight="1">
      <c r="B100" s="42"/>
      <c r="C100" s="206" t="s">
        <v>365</v>
      </c>
      <c r="D100" s="206" t="s">
        <v>316</v>
      </c>
      <c r="E100" s="207" t="s">
        <v>3824</v>
      </c>
      <c r="F100" s="208" t="s">
        <v>3825</v>
      </c>
      <c r="G100" s="209" t="s">
        <v>848</v>
      </c>
      <c r="H100" s="210">
        <v>1</v>
      </c>
      <c r="I100" s="211"/>
      <c r="J100" s="212">
        <f>ROUND(I100*H100,2)</f>
        <v>0</v>
      </c>
      <c r="K100" s="208" t="s">
        <v>3794</v>
      </c>
      <c r="L100" s="62"/>
      <c r="M100" s="213" t="s">
        <v>21</v>
      </c>
      <c r="N100" s="214" t="s">
        <v>41</v>
      </c>
      <c r="O100" s="43"/>
      <c r="P100" s="215">
        <f>O100*H100</f>
        <v>0</v>
      </c>
      <c r="Q100" s="215">
        <v>0</v>
      </c>
      <c r="R100" s="215">
        <f>Q100*H100</f>
        <v>0</v>
      </c>
      <c r="S100" s="215">
        <v>0</v>
      </c>
      <c r="T100" s="216">
        <f>S100*H100</f>
        <v>0</v>
      </c>
      <c r="AR100" s="25" t="s">
        <v>3795</v>
      </c>
      <c r="AT100" s="25" t="s">
        <v>316</v>
      </c>
      <c r="AU100" s="25" t="s">
        <v>79</v>
      </c>
      <c r="AY100" s="25" t="s">
        <v>314</v>
      </c>
      <c r="BE100" s="217">
        <f>IF(N100="základní",J100,0)</f>
        <v>0</v>
      </c>
      <c r="BF100" s="217">
        <f>IF(N100="snížená",J100,0)</f>
        <v>0</v>
      </c>
      <c r="BG100" s="217">
        <f>IF(N100="zákl. přenesená",J100,0)</f>
        <v>0</v>
      </c>
      <c r="BH100" s="217">
        <f>IF(N100="sníž. přenesená",J100,0)</f>
        <v>0</v>
      </c>
      <c r="BI100" s="217">
        <f>IF(N100="nulová",J100,0)</f>
        <v>0</v>
      </c>
      <c r="BJ100" s="25" t="s">
        <v>77</v>
      </c>
      <c r="BK100" s="217">
        <f>ROUND(I100*H100,2)</f>
        <v>0</v>
      </c>
      <c r="BL100" s="25" t="s">
        <v>3795</v>
      </c>
      <c r="BM100" s="25" t="s">
        <v>3826</v>
      </c>
    </row>
    <row r="101" spans="2:47" s="1" customFormat="1" ht="27">
      <c r="B101" s="42"/>
      <c r="C101" s="64"/>
      <c r="D101" s="218" t="s">
        <v>323</v>
      </c>
      <c r="E101" s="64"/>
      <c r="F101" s="219" t="s">
        <v>3827</v>
      </c>
      <c r="G101" s="64"/>
      <c r="H101" s="64"/>
      <c r="I101" s="175"/>
      <c r="J101" s="64"/>
      <c r="K101" s="64"/>
      <c r="L101" s="62"/>
      <c r="M101" s="220"/>
      <c r="N101" s="43"/>
      <c r="O101" s="43"/>
      <c r="P101" s="43"/>
      <c r="Q101" s="43"/>
      <c r="R101" s="43"/>
      <c r="S101" s="43"/>
      <c r="T101" s="79"/>
      <c r="AT101" s="25" t="s">
        <v>323</v>
      </c>
      <c r="AU101" s="25" t="s">
        <v>79</v>
      </c>
    </row>
    <row r="102" spans="2:63" s="11" customFormat="1" ht="29.85" customHeight="1">
      <c r="B102" s="190"/>
      <c r="C102" s="191"/>
      <c r="D102" s="192" t="s">
        <v>69</v>
      </c>
      <c r="E102" s="204" t="s">
        <v>3828</v>
      </c>
      <c r="F102" s="204" t="s">
        <v>3829</v>
      </c>
      <c r="G102" s="191"/>
      <c r="H102" s="191"/>
      <c r="I102" s="194"/>
      <c r="J102" s="205">
        <f>BK102</f>
        <v>0</v>
      </c>
      <c r="K102" s="191"/>
      <c r="L102" s="196"/>
      <c r="M102" s="197"/>
      <c r="N102" s="198"/>
      <c r="O102" s="198"/>
      <c r="P102" s="199">
        <f>SUM(P103:P104)</f>
        <v>0</v>
      </c>
      <c r="Q102" s="198"/>
      <c r="R102" s="199">
        <f>SUM(R103:R104)</f>
        <v>0</v>
      </c>
      <c r="S102" s="198"/>
      <c r="T102" s="200">
        <f>SUM(T103:T104)</f>
        <v>0</v>
      </c>
      <c r="AR102" s="201" t="s">
        <v>346</v>
      </c>
      <c r="AT102" s="202" t="s">
        <v>69</v>
      </c>
      <c r="AU102" s="202" t="s">
        <v>77</v>
      </c>
      <c r="AY102" s="201" t="s">
        <v>314</v>
      </c>
      <c r="BK102" s="203">
        <f>SUM(BK103:BK104)</f>
        <v>0</v>
      </c>
    </row>
    <row r="103" spans="2:65" s="1" customFormat="1" ht="14.45" customHeight="1">
      <c r="B103" s="42"/>
      <c r="C103" s="206" t="s">
        <v>370</v>
      </c>
      <c r="D103" s="206" t="s">
        <v>316</v>
      </c>
      <c r="E103" s="207" t="s">
        <v>3830</v>
      </c>
      <c r="F103" s="208" t="s">
        <v>3831</v>
      </c>
      <c r="G103" s="209" t="s">
        <v>848</v>
      </c>
      <c r="H103" s="210">
        <v>1</v>
      </c>
      <c r="I103" s="211"/>
      <c r="J103" s="212">
        <f>ROUND(I103*H103,2)</f>
        <v>0</v>
      </c>
      <c r="K103" s="208" t="s">
        <v>320</v>
      </c>
      <c r="L103" s="62"/>
      <c r="M103" s="213" t="s">
        <v>21</v>
      </c>
      <c r="N103" s="214" t="s">
        <v>41</v>
      </c>
      <c r="O103" s="43"/>
      <c r="P103" s="215">
        <f>O103*H103</f>
        <v>0</v>
      </c>
      <c r="Q103" s="215">
        <v>0</v>
      </c>
      <c r="R103" s="215">
        <f>Q103*H103</f>
        <v>0</v>
      </c>
      <c r="S103" s="215">
        <v>0</v>
      </c>
      <c r="T103" s="216">
        <f>S103*H103</f>
        <v>0</v>
      </c>
      <c r="AR103" s="25" t="s">
        <v>3795</v>
      </c>
      <c r="AT103" s="25" t="s">
        <v>316</v>
      </c>
      <c r="AU103" s="25" t="s">
        <v>79</v>
      </c>
      <c r="AY103" s="25" t="s">
        <v>314</v>
      </c>
      <c r="BE103" s="217">
        <f>IF(N103="základní",J103,0)</f>
        <v>0</v>
      </c>
      <c r="BF103" s="217">
        <f>IF(N103="snížená",J103,0)</f>
        <v>0</v>
      </c>
      <c r="BG103" s="217">
        <f>IF(N103="zákl. přenesená",J103,0)</f>
        <v>0</v>
      </c>
      <c r="BH103" s="217">
        <f>IF(N103="sníž. přenesená",J103,0)</f>
        <v>0</v>
      </c>
      <c r="BI103" s="217">
        <f>IF(N103="nulová",J103,0)</f>
        <v>0</v>
      </c>
      <c r="BJ103" s="25" t="s">
        <v>77</v>
      </c>
      <c r="BK103" s="217">
        <f>ROUND(I103*H103,2)</f>
        <v>0</v>
      </c>
      <c r="BL103" s="25" t="s">
        <v>3795</v>
      </c>
      <c r="BM103" s="25" t="s">
        <v>3832</v>
      </c>
    </row>
    <row r="104" spans="2:47" s="1" customFormat="1" ht="27">
      <c r="B104" s="42"/>
      <c r="C104" s="64"/>
      <c r="D104" s="218" t="s">
        <v>323</v>
      </c>
      <c r="E104" s="64"/>
      <c r="F104" s="219" t="s">
        <v>3833</v>
      </c>
      <c r="G104" s="64"/>
      <c r="H104" s="64"/>
      <c r="I104" s="175"/>
      <c r="J104" s="64"/>
      <c r="K104" s="64"/>
      <c r="L104" s="62"/>
      <c r="M104" s="220"/>
      <c r="N104" s="43"/>
      <c r="O104" s="43"/>
      <c r="P104" s="43"/>
      <c r="Q104" s="43"/>
      <c r="R104" s="43"/>
      <c r="S104" s="43"/>
      <c r="T104" s="79"/>
      <c r="AT104" s="25" t="s">
        <v>323</v>
      </c>
      <c r="AU104" s="25" t="s">
        <v>79</v>
      </c>
    </row>
    <row r="105" spans="2:63" s="11" customFormat="1" ht="29.85" customHeight="1">
      <c r="B105" s="190"/>
      <c r="C105" s="191"/>
      <c r="D105" s="192" t="s">
        <v>69</v>
      </c>
      <c r="E105" s="204" t="s">
        <v>3834</v>
      </c>
      <c r="F105" s="204" t="s">
        <v>3835</v>
      </c>
      <c r="G105" s="191"/>
      <c r="H105" s="191"/>
      <c r="I105" s="194"/>
      <c r="J105" s="205">
        <f>BK105</f>
        <v>0</v>
      </c>
      <c r="K105" s="191"/>
      <c r="L105" s="196"/>
      <c r="M105" s="197"/>
      <c r="N105" s="198"/>
      <c r="O105" s="198"/>
      <c r="P105" s="199">
        <f>SUM(P106:P107)</f>
        <v>0</v>
      </c>
      <c r="Q105" s="198"/>
      <c r="R105" s="199">
        <f>SUM(R106:R107)</f>
        <v>0</v>
      </c>
      <c r="S105" s="198"/>
      <c r="T105" s="200">
        <f>SUM(T106:T107)</f>
        <v>0</v>
      </c>
      <c r="AR105" s="201" t="s">
        <v>346</v>
      </c>
      <c r="AT105" s="202" t="s">
        <v>69</v>
      </c>
      <c r="AU105" s="202" t="s">
        <v>77</v>
      </c>
      <c r="AY105" s="201" t="s">
        <v>314</v>
      </c>
      <c r="BK105" s="203">
        <f>SUM(BK106:BK107)</f>
        <v>0</v>
      </c>
    </row>
    <row r="106" spans="2:65" s="1" customFormat="1" ht="14.45" customHeight="1">
      <c r="B106" s="42"/>
      <c r="C106" s="206" t="s">
        <v>376</v>
      </c>
      <c r="D106" s="206" t="s">
        <v>316</v>
      </c>
      <c r="E106" s="207" t="s">
        <v>3836</v>
      </c>
      <c r="F106" s="208" t="s">
        <v>3837</v>
      </c>
      <c r="G106" s="209" t="s">
        <v>848</v>
      </c>
      <c r="H106" s="210">
        <v>1</v>
      </c>
      <c r="I106" s="211"/>
      <c r="J106" s="212">
        <f>ROUND(I106*H106,2)</f>
        <v>0</v>
      </c>
      <c r="K106" s="208" t="s">
        <v>3794</v>
      </c>
      <c r="L106" s="62"/>
      <c r="M106" s="213" t="s">
        <v>21</v>
      </c>
      <c r="N106" s="214" t="s">
        <v>41</v>
      </c>
      <c r="O106" s="43"/>
      <c r="P106" s="215">
        <f>O106*H106</f>
        <v>0</v>
      </c>
      <c r="Q106" s="215">
        <v>0</v>
      </c>
      <c r="R106" s="215">
        <f>Q106*H106</f>
        <v>0</v>
      </c>
      <c r="S106" s="215">
        <v>0</v>
      </c>
      <c r="T106" s="216">
        <f>S106*H106</f>
        <v>0</v>
      </c>
      <c r="AR106" s="25" t="s">
        <v>3795</v>
      </c>
      <c r="AT106" s="25" t="s">
        <v>316</v>
      </c>
      <c r="AU106" s="25" t="s">
        <v>79</v>
      </c>
      <c r="AY106" s="25" t="s">
        <v>314</v>
      </c>
      <c r="BE106" s="217">
        <f>IF(N106="základní",J106,0)</f>
        <v>0</v>
      </c>
      <c r="BF106" s="217">
        <f>IF(N106="snížená",J106,0)</f>
        <v>0</v>
      </c>
      <c r="BG106" s="217">
        <f>IF(N106="zákl. přenesená",J106,0)</f>
        <v>0</v>
      </c>
      <c r="BH106" s="217">
        <f>IF(N106="sníž. přenesená",J106,0)</f>
        <v>0</v>
      </c>
      <c r="BI106" s="217">
        <f>IF(N106="nulová",J106,0)</f>
        <v>0</v>
      </c>
      <c r="BJ106" s="25" t="s">
        <v>77</v>
      </c>
      <c r="BK106" s="217">
        <f>ROUND(I106*H106,2)</f>
        <v>0</v>
      </c>
      <c r="BL106" s="25" t="s">
        <v>3795</v>
      </c>
      <c r="BM106" s="25" t="s">
        <v>3838</v>
      </c>
    </row>
    <row r="107" spans="2:47" s="1" customFormat="1" ht="13.5">
      <c r="B107" s="42"/>
      <c r="C107" s="64"/>
      <c r="D107" s="218" t="s">
        <v>323</v>
      </c>
      <c r="E107" s="64"/>
      <c r="F107" s="219" t="s">
        <v>3839</v>
      </c>
      <c r="G107" s="64"/>
      <c r="H107" s="64"/>
      <c r="I107" s="175"/>
      <c r="J107" s="64"/>
      <c r="K107" s="64"/>
      <c r="L107" s="62"/>
      <c r="M107" s="220"/>
      <c r="N107" s="43"/>
      <c r="O107" s="43"/>
      <c r="P107" s="43"/>
      <c r="Q107" s="43"/>
      <c r="R107" s="43"/>
      <c r="S107" s="43"/>
      <c r="T107" s="79"/>
      <c r="AT107" s="25" t="s">
        <v>323</v>
      </c>
      <c r="AU107" s="25" t="s">
        <v>79</v>
      </c>
    </row>
    <row r="108" spans="2:63" s="11" customFormat="1" ht="29.85" customHeight="1">
      <c r="B108" s="190"/>
      <c r="C108" s="191"/>
      <c r="D108" s="192" t="s">
        <v>69</v>
      </c>
      <c r="E108" s="204" t="s">
        <v>3840</v>
      </c>
      <c r="F108" s="204" t="s">
        <v>3841</v>
      </c>
      <c r="G108" s="191"/>
      <c r="H108" s="191"/>
      <c r="I108" s="194"/>
      <c r="J108" s="205">
        <f>BK108</f>
        <v>0</v>
      </c>
      <c r="K108" s="191"/>
      <c r="L108" s="196"/>
      <c r="M108" s="197"/>
      <c r="N108" s="198"/>
      <c r="O108" s="198"/>
      <c r="P108" s="199">
        <f>SUM(P109:P115)</f>
        <v>0</v>
      </c>
      <c r="Q108" s="198"/>
      <c r="R108" s="199">
        <f>SUM(R109:R115)</f>
        <v>0</v>
      </c>
      <c r="S108" s="198"/>
      <c r="T108" s="200">
        <f>SUM(T109:T115)</f>
        <v>0</v>
      </c>
      <c r="AR108" s="201" t="s">
        <v>346</v>
      </c>
      <c r="AT108" s="202" t="s">
        <v>69</v>
      </c>
      <c r="AU108" s="202" t="s">
        <v>77</v>
      </c>
      <c r="AY108" s="201" t="s">
        <v>314</v>
      </c>
      <c r="BK108" s="203">
        <f>SUM(BK109:BK115)</f>
        <v>0</v>
      </c>
    </row>
    <row r="109" spans="2:65" s="1" customFormat="1" ht="14.45" customHeight="1">
      <c r="B109" s="42"/>
      <c r="C109" s="206" t="s">
        <v>382</v>
      </c>
      <c r="D109" s="206" t="s">
        <v>316</v>
      </c>
      <c r="E109" s="207" t="s">
        <v>3842</v>
      </c>
      <c r="F109" s="208" t="s">
        <v>3843</v>
      </c>
      <c r="G109" s="209" t="s">
        <v>490</v>
      </c>
      <c r="H109" s="210">
        <v>1</v>
      </c>
      <c r="I109" s="211"/>
      <c r="J109" s="212">
        <f>ROUND(I109*H109,2)</f>
        <v>0</v>
      </c>
      <c r="K109" s="208" t="s">
        <v>21</v>
      </c>
      <c r="L109" s="62"/>
      <c r="M109" s="213" t="s">
        <v>21</v>
      </c>
      <c r="N109" s="214" t="s">
        <v>41</v>
      </c>
      <c r="O109" s="43"/>
      <c r="P109" s="215">
        <f>O109*H109</f>
        <v>0</v>
      </c>
      <c r="Q109" s="215">
        <v>0</v>
      </c>
      <c r="R109" s="215">
        <f>Q109*H109</f>
        <v>0</v>
      </c>
      <c r="S109" s="215">
        <v>0</v>
      </c>
      <c r="T109" s="216">
        <f>S109*H109</f>
        <v>0</v>
      </c>
      <c r="AR109" s="25" t="s">
        <v>3795</v>
      </c>
      <c r="AT109" s="25" t="s">
        <v>316</v>
      </c>
      <c r="AU109" s="25" t="s">
        <v>79</v>
      </c>
      <c r="AY109" s="25" t="s">
        <v>314</v>
      </c>
      <c r="BE109" s="217">
        <f>IF(N109="základní",J109,0)</f>
        <v>0</v>
      </c>
      <c r="BF109" s="217">
        <f>IF(N109="snížená",J109,0)</f>
        <v>0</v>
      </c>
      <c r="BG109" s="217">
        <f>IF(N109="zákl. přenesená",J109,0)</f>
        <v>0</v>
      </c>
      <c r="BH109" s="217">
        <f>IF(N109="sníž. přenesená",J109,0)</f>
        <v>0</v>
      </c>
      <c r="BI109" s="217">
        <f>IF(N109="nulová",J109,0)</f>
        <v>0</v>
      </c>
      <c r="BJ109" s="25" t="s">
        <v>77</v>
      </c>
      <c r="BK109" s="217">
        <f>ROUND(I109*H109,2)</f>
        <v>0</v>
      </c>
      <c r="BL109" s="25" t="s">
        <v>3795</v>
      </c>
      <c r="BM109" s="25" t="s">
        <v>3844</v>
      </c>
    </row>
    <row r="110" spans="2:47" s="1" customFormat="1" ht="13.5">
      <c r="B110" s="42"/>
      <c r="C110" s="64"/>
      <c r="D110" s="218" t="s">
        <v>323</v>
      </c>
      <c r="E110" s="64"/>
      <c r="F110" s="219" t="s">
        <v>3845</v>
      </c>
      <c r="G110" s="64"/>
      <c r="H110" s="64"/>
      <c r="I110" s="175"/>
      <c r="J110" s="64"/>
      <c r="K110" s="64"/>
      <c r="L110" s="62"/>
      <c r="M110" s="220"/>
      <c r="N110" s="43"/>
      <c r="O110" s="43"/>
      <c r="P110" s="43"/>
      <c r="Q110" s="43"/>
      <c r="R110" s="43"/>
      <c r="S110" s="43"/>
      <c r="T110" s="79"/>
      <c r="AT110" s="25" t="s">
        <v>323</v>
      </c>
      <c r="AU110" s="25" t="s">
        <v>79</v>
      </c>
    </row>
    <row r="111" spans="2:65" s="1" customFormat="1" ht="14.45" customHeight="1">
      <c r="B111" s="42"/>
      <c r="C111" s="206" t="s">
        <v>387</v>
      </c>
      <c r="D111" s="206" t="s">
        <v>316</v>
      </c>
      <c r="E111" s="207" t="s">
        <v>3846</v>
      </c>
      <c r="F111" s="208" t="s">
        <v>3847</v>
      </c>
      <c r="G111" s="209" t="s">
        <v>490</v>
      </c>
      <c r="H111" s="210">
        <v>1</v>
      </c>
      <c r="I111" s="211"/>
      <c r="J111" s="212">
        <f>ROUND(I111*H111,2)</f>
        <v>0</v>
      </c>
      <c r="K111" s="208" t="s">
        <v>21</v>
      </c>
      <c r="L111" s="62"/>
      <c r="M111" s="213" t="s">
        <v>21</v>
      </c>
      <c r="N111" s="214" t="s">
        <v>41</v>
      </c>
      <c r="O111" s="43"/>
      <c r="P111" s="215">
        <f>O111*H111</f>
        <v>0</v>
      </c>
      <c r="Q111" s="215">
        <v>0</v>
      </c>
      <c r="R111" s="215">
        <f>Q111*H111</f>
        <v>0</v>
      </c>
      <c r="S111" s="215">
        <v>0</v>
      </c>
      <c r="T111" s="216">
        <f>S111*H111</f>
        <v>0</v>
      </c>
      <c r="AR111" s="25" t="s">
        <v>3795</v>
      </c>
      <c r="AT111" s="25" t="s">
        <v>316</v>
      </c>
      <c r="AU111" s="25" t="s">
        <v>79</v>
      </c>
      <c r="AY111" s="25" t="s">
        <v>314</v>
      </c>
      <c r="BE111" s="217">
        <f>IF(N111="základní",J111,0)</f>
        <v>0</v>
      </c>
      <c r="BF111" s="217">
        <f>IF(N111="snížená",J111,0)</f>
        <v>0</v>
      </c>
      <c r="BG111" s="217">
        <f>IF(N111="zákl. přenesená",J111,0)</f>
        <v>0</v>
      </c>
      <c r="BH111" s="217">
        <f>IF(N111="sníž. přenesená",J111,0)</f>
        <v>0</v>
      </c>
      <c r="BI111" s="217">
        <f>IF(N111="nulová",J111,0)</f>
        <v>0</v>
      </c>
      <c r="BJ111" s="25" t="s">
        <v>77</v>
      </c>
      <c r="BK111" s="217">
        <f>ROUND(I111*H111,2)</f>
        <v>0</v>
      </c>
      <c r="BL111" s="25" t="s">
        <v>3795</v>
      </c>
      <c r="BM111" s="25" t="s">
        <v>3848</v>
      </c>
    </row>
    <row r="112" spans="2:47" s="1" customFormat="1" ht="13.5">
      <c r="B112" s="42"/>
      <c r="C112" s="64"/>
      <c r="D112" s="218" t="s">
        <v>323</v>
      </c>
      <c r="E112" s="64"/>
      <c r="F112" s="219" t="s">
        <v>3845</v>
      </c>
      <c r="G112" s="64"/>
      <c r="H112" s="64"/>
      <c r="I112" s="175"/>
      <c r="J112" s="64"/>
      <c r="K112" s="64"/>
      <c r="L112" s="62"/>
      <c r="M112" s="220"/>
      <c r="N112" s="43"/>
      <c r="O112" s="43"/>
      <c r="P112" s="43"/>
      <c r="Q112" s="43"/>
      <c r="R112" s="43"/>
      <c r="S112" s="43"/>
      <c r="T112" s="79"/>
      <c r="AT112" s="25" t="s">
        <v>323</v>
      </c>
      <c r="AU112" s="25" t="s">
        <v>79</v>
      </c>
    </row>
    <row r="113" spans="2:65" s="1" customFormat="1" ht="23.1" customHeight="1">
      <c r="B113" s="42"/>
      <c r="C113" s="206" t="s">
        <v>391</v>
      </c>
      <c r="D113" s="206" t="s">
        <v>316</v>
      </c>
      <c r="E113" s="207" t="s">
        <v>3849</v>
      </c>
      <c r="F113" s="208" t="s">
        <v>3850</v>
      </c>
      <c r="G113" s="209" t="s">
        <v>490</v>
      </c>
      <c r="H113" s="210">
        <v>1</v>
      </c>
      <c r="I113" s="211"/>
      <c r="J113" s="212">
        <f>ROUND(I113*H113,2)</f>
        <v>0</v>
      </c>
      <c r="K113" s="208" t="s">
        <v>827</v>
      </c>
      <c r="L113" s="62"/>
      <c r="M113" s="213" t="s">
        <v>21</v>
      </c>
      <c r="N113" s="214" t="s">
        <v>41</v>
      </c>
      <c r="O113" s="43"/>
      <c r="P113" s="215">
        <f>O113*H113</f>
        <v>0</v>
      </c>
      <c r="Q113" s="215">
        <v>0</v>
      </c>
      <c r="R113" s="215">
        <f>Q113*H113</f>
        <v>0</v>
      </c>
      <c r="S113" s="215">
        <v>0</v>
      </c>
      <c r="T113" s="216">
        <f>S113*H113</f>
        <v>0</v>
      </c>
      <c r="AR113" s="25" t="s">
        <v>3795</v>
      </c>
      <c r="AT113" s="25" t="s">
        <v>316</v>
      </c>
      <c r="AU113" s="25" t="s">
        <v>79</v>
      </c>
      <c r="AY113" s="25" t="s">
        <v>314</v>
      </c>
      <c r="BE113" s="217">
        <f>IF(N113="základní",J113,0)</f>
        <v>0</v>
      </c>
      <c r="BF113" s="217">
        <f>IF(N113="snížená",J113,0)</f>
        <v>0</v>
      </c>
      <c r="BG113" s="217">
        <f>IF(N113="zákl. přenesená",J113,0)</f>
        <v>0</v>
      </c>
      <c r="BH113" s="217">
        <f>IF(N113="sníž. přenesená",J113,0)</f>
        <v>0</v>
      </c>
      <c r="BI113" s="217">
        <f>IF(N113="nulová",J113,0)</f>
        <v>0</v>
      </c>
      <c r="BJ113" s="25" t="s">
        <v>77</v>
      </c>
      <c r="BK113" s="217">
        <f>ROUND(I113*H113,2)</f>
        <v>0</v>
      </c>
      <c r="BL113" s="25" t="s">
        <v>3795</v>
      </c>
      <c r="BM113" s="25" t="s">
        <v>3851</v>
      </c>
    </row>
    <row r="114" spans="2:47" s="1" customFormat="1" ht="13.5">
      <c r="B114" s="42"/>
      <c r="C114" s="64"/>
      <c r="D114" s="218" t="s">
        <v>323</v>
      </c>
      <c r="E114" s="64"/>
      <c r="F114" s="219" t="s">
        <v>3852</v>
      </c>
      <c r="G114" s="64"/>
      <c r="H114" s="64"/>
      <c r="I114" s="175"/>
      <c r="J114" s="64"/>
      <c r="K114" s="64"/>
      <c r="L114" s="62"/>
      <c r="M114" s="220"/>
      <c r="N114" s="43"/>
      <c r="O114" s="43"/>
      <c r="P114" s="43"/>
      <c r="Q114" s="43"/>
      <c r="R114" s="43"/>
      <c r="S114" s="43"/>
      <c r="T114" s="79"/>
      <c r="AT114" s="25" t="s">
        <v>323</v>
      </c>
      <c r="AU114" s="25" t="s">
        <v>79</v>
      </c>
    </row>
    <row r="115" spans="2:47" s="1" customFormat="1" ht="67.5">
      <c r="B115" s="42"/>
      <c r="C115" s="64"/>
      <c r="D115" s="218" t="s">
        <v>830</v>
      </c>
      <c r="E115" s="64"/>
      <c r="F115" s="274" t="s">
        <v>3853</v>
      </c>
      <c r="G115" s="64"/>
      <c r="H115" s="64"/>
      <c r="I115" s="175"/>
      <c r="J115" s="64"/>
      <c r="K115" s="64"/>
      <c r="L115" s="62"/>
      <c r="M115" s="275"/>
      <c r="N115" s="276"/>
      <c r="O115" s="276"/>
      <c r="P115" s="276"/>
      <c r="Q115" s="276"/>
      <c r="R115" s="276"/>
      <c r="S115" s="276"/>
      <c r="T115" s="277"/>
      <c r="AT115" s="25" t="s">
        <v>830</v>
      </c>
      <c r="AU115" s="25" t="s">
        <v>79</v>
      </c>
    </row>
    <row r="116" spans="2:12" s="1" customFormat="1" ht="6.95" customHeight="1">
      <c r="B116" s="57"/>
      <c r="C116" s="58"/>
      <c r="D116" s="58"/>
      <c r="E116" s="58"/>
      <c r="F116" s="58"/>
      <c r="G116" s="58"/>
      <c r="H116" s="58"/>
      <c r="I116" s="151"/>
      <c r="J116" s="58"/>
      <c r="K116" s="58"/>
      <c r="L116" s="62"/>
    </row>
  </sheetData>
  <sheetProtection algorithmName="SHA-512" hashValue="j/LOoRUABJj78D4va1TVzkR3wBvUi6enf3dIjPr9gLJPisYIjkK/ucEl6d2CxAOPQgcjt6bO3mOrl2Iqc2Y36Q==" saltValue="7MzY+KdlHJ6kcFloetPCLjF2+/EqMp9c4zEG60Brpz1oFw42VRJK7pxXhRM3fCma889wdWiq+Y4kjKd/G9pGKg==" spinCount="100000" sheet="1" objects="1" scenarios="1" formatColumns="0" formatRows="0" autoFilter="0"/>
  <autoFilter ref="C81:K115"/>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2" customWidth="1"/>
    <col min="2" max="2" width="1.66796875" style="282" customWidth="1"/>
    <col min="3" max="4" width="5" style="282" customWidth="1"/>
    <col min="5" max="5" width="11.66015625" style="282" customWidth="1"/>
    <col min="6" max="6" width="9.16015625" style="282" customWidth="1"/>
    <col min="7" max="7" width="5" style="282" customWidth="1"/>
    <col min="8" max="8" width="77.83203125" style="282" customWidth="1"/>
    <col min="9" max="10" width="20" style="282" customWidth="1"/>
    <col min="11" max="11" width="1.66796875" style="282" customWidth="1"/>
  </cols>
  <sheetData>
    <row r="1" ht="37.5" customHeight="1"/>
    <row r="2" spans="2:11" ht="7.5" customHeight="1">
      <c r="B2" s="283"/>
      <c r="C2" s="284"/>
      <c r="D2" s="284"/>
      <c r="E2" s="284"/>
      <c r="F2" s="284"/>
      <c r="G2" s="284"/>
      <c r="H2" s="284"/>
      <c r="I2" s="284"/>
      <c r="J2" s="284"/>
      <c r="K2" s="285"/>
    </row>
    <row r="3" spans="2:11" s="16" customFormat="1" ht="45" customHeight="1">
      <c r="B3" s="286"/>
      <c r="C3" s="412" t="s">
        <v>3854</v>
      </c>
      <c r="D3" s="412"/>
      <c r="E3" s="412"/>
      <c r="F3" s="412"/>
      <c r="G3" s="412"/>
      <c r="H3" s="412"/>
      <c r="I3" s="412"/>
      <c r="J3" s="412"/>
      <c r="K3" s="287"/>
    </row>
    <row r="4" spans="2:11" ht="25.5" customHeight="1">
      <c r="B4" s="288"/>
      <c r="C4" s="413" t="s">
        <v>3855</v>
      </c>
      <c r="D4" s="413"/>
      <c r="E4" s="413"/>
      <c r="F4" s="413"/>
      <c r="G4" s="413"/>
      <c r="H4" s="413"/>
      <c r="I4" s="413"/>
      <c r="J4" s="413"/>
      <c r="K4" s="289"/>
    </row>
    <row r="5" spans="2:11" ht="5.25" customHeight="1">
      <c r="B5" s="288"/>
      <c r="C5" s="290"/>
      <c r="D5" s="290"/>
      <c r="E5" s="290"/>
      <c r="F5" s="290"/>
      <c r="G5" s="290"/>
      <c r="H5" s="290"/>
      <c r="I5" s="290"/>
      <c r="J5" s="290"/>
      <c r="K5" s="289"/>
    </row>
    <row r="6" spans="2:11" ht="15" customHeight="1">
      <c r="B6" s="288"/>
      <c r="C6" s="411" t="s">
        <v>3856</v>
      </c>
      <c r="D6" s="411"/>
      <c r="E6" s="411"/>
      <c r="F6" s="411"/>
      <c r="G6" s="411"/>
      <c r="H6" s="411"/>
      <c r="I6" s="411"/>
      <c r="J6" s="411"/>
      <c r="K6" s="289"/>
    </row>
    <row r="7" spans="2:11" ht="15" customHeight="1">
      <c r="B7" s="292"/>
      <c r="C7" s="411" t="s">
        <v>3857</v>
      </c>
      <c r="D7" s="411"/>
      <c r="E7" s="411"/>
      <c r="F7" s="411"/>
      <c r="G7" s="411"/>
      <c r="H7" s="411"/>
      <c r="I7" s="411"/>
      <c r="J7" s="411"/>
      <c r="K7" s="289"/>
    </row>
    <row r="8" spans="2:11" ht="12.75" customHeight="1">
      <c r="B8" s="292"/>
      <c r="C8" s="291"/>
      <c r="D8" s="291"/>
      <c r="E8" s="291"/>
      <c r="F8" s="291"/>
      <c r="G8" s="291"/>
      <c r="H8" s="291"/>
      <c r="I8" s="291"/>
      <c r="J8" s="291"/>
      <c r="K8" s="289"/>
    </row>
    <row r="9" spans="2:11" ht="15" customHeight="1">
      <c r="B9" s="292"/>
      <c r="C9" s="411" t="s">
        <v>3858</v>
      </c>
      <c r="D9" s="411"/>
      <c r="E9" s="411"/>
      <c r="F9" s="411"/>
      <c r="G9" s="411"/>
      <c r="H9" s="411"/>
      <c r="I9" s="411"/>
      <c r="J9" s="411"/>
      <c r="K9" s="289"/>
    </row>
    <row r="10" spans="2:11" ht="15" customHeight="1">
      <c r="B10" s="292"/>
      <c r="C10" s="291"/>
      <c r="D10" s="411" t="s">
        <v>3859</v>
      </c>
      <c r="E10" s="411"/>
      <c r="F10" s="411"/>
      <c r="G10" s="411"/>
      <c r="H10" s="411"/>
      <c r="I10" s="411"/>
      <c r="J10" s="411"/>
      <c r="K10" s="289"/>
    </row>
    <row r="11" spans="2:11" ht="15" customHeight="1">
      <c r="B11" s="292"/>
      <c r="C11" s="293"/>
      <c r="D11" s="411" t="s">
        <v>3860</v>
      </c>
      <c r="E11" s="411"/>
      <c r="F11" s="411"/>
      <c r="G11" s="411"/>
      <c r="H11" s="411"/>
      <c r="I11" s="411"/>
      <c r="J11" s="411"/>
      <c r="K11" s="289"/>
    </row>
    <row r="12" spans="2:11" ht="12.75" customHeight="1">
      <c r="B12" s="292"/>
      <c r="C12" s="293"/>
      <c r="D12" s="293"/>
      <c r="E12" s="293"/>
      <c r="F12" s="293"/>
      <c r="G12" s="293"/>
      <c r="H12" s="293"/>
      <c r="I12" s="293"/>
      <c r="J12" s="293"/>
      <c r="K12" s="289"/>
    </row>
    <row r="13" spans="2:11" ht="15" customHeight="1">
      <c r="B13" s="292"/>
      <c r="C13" s="293"/>
      <c r="D13" s="411" t="s">
        <v>3861</v>
      </c>
      <c r="E13" s="411"/>
      <c r="F13" s="411"/>
      <c r="G13" s="411"/>
      <c r="H13" s="411"/>
      <c r="I13" s="411"/>
      <c r="J13" s="411"/>
      <c r="K13" s="289"/>
    </row>
    <row r="14" spans="2:11" ht="15" customHeight="1">
      <c r="B14" s="292"/>
      <c r="C14" s="293"/>
      <c r="D14" s="411" t="s">
        <v>3862</v>
      </c>
      <c r="E14" s="411"/>
      <c r="F14" s="411"/>
      <c r="G14" s="411"/>
      <c r="H14" s="411"/>
      <c r="I14" s="411"/>
      <c r="J14" s="411"/>
      <c r="K14" s="289"/>
    </row>
    <row r="15" spans="2:11" ht="15" customHeight="1">
      <c r="B15" s="292"/>
      <c r="C15" s="293"/>
      <c r="D15" s="411" t="s">
        <v>3863</v>
      </c>
      <c r="E15" s="411"/>
      <c r="F15" s="411"/>
      <c r="G15" s="411"/>
      <c r="H15" s="411"/>
      <c r="I15" s="411"/>
      <c r="J15" s="411"/>
      <c r="K15" s="289"/>
    </row>
    <row r="16" spans="2:11" ht="15" customHeight="1">
      <c r="B16" s="292"/>
      <c r="C16" s="293"/>
      <c r="D16" s="293"/>
      <c r="E16" s="294" t="s">
        <v>76</v>
      </c>
      <c r="F16" s="411" t="s">
        <v>3864</v>
      </c>
      <c r="G16" s="411"/>
      <c r="H16" s="411"/>
      <c r="I16" s="411"/>
      <c r="J16" s="411"/>
      <c r="K16" s="289"/>
    </row>
    <row r="17" spans="2:11" ht="15" customHeight="1">
      <c r="B17" s="292"/>
      <c r="C17" s="293"/>
      <c r="D17" s="293"/>
      <c r="E17" s="294" t="s">
        <v>3865</v>
      </c>
      <c r="F17" s="411" t="s">
        <v>3866</v>
      </c>
      <c r="G17" s="411"/>
      <c r="H17" s="411"/>
      <c r="I17" s="411"/>
      <c r="J17" s="411"/>
      <c r="K17" s="289"/>
    </row>
    <row r="18" spans="2:11" ht="15" customHeight="1">
      <c r="B18" s="292"/>
      <c r="C18" s="293"/>
      <c r="D18" s="293"/>
      <c r="E18" s="294" t="s">
        <v>3867</v>
      </c>
      <c r="F18" s="411" t="s">
        <v>3868</v>
      </c>
      <c r="G18" s="411"/>
      <c r="H18" s="411"/>
      <c r="I18" s="411"/>
      <c r="J18" s="411"/>
      <c r="K18" s="289"/>
    </row>
    <row r="19" spans="2:11" ht="15" customHeight="1">
      <c r="B19" s="292"/>
      <c r="C19" s="293"/>
      <c r="D19" s="293"/>
      <c r="E19" s="294" t="s">
        <v>3869</v>
      </c>
      <c r="F19" s="411" t="s">
        <v>165</v>
      </c>
      <c r="G19" s="411"/>
      <c r="H19" s="411"/>
      <c r="I19" s="411"/>
      <c r="J19" s="411"/>
      <c r="K19" s="289"/>
    </row>
    <row r="20" spans="2:11" ht="15" customHeight="1">
      <c r="B20" s="292"/>
      <c r="C20" s="293"/>
      <c r="D20" s="293"/>
      <c r="E20" s="294" t="s">
        <v>3870</v>
      </c>
      <c r="F20" s="411" t="s">
        <v>3599</v>
      </c>
      <c r="G20" s="411"/>
      <c r="H20" s="411"/>
      <c r="I20" s="411"/>
      <c r="J20" s="411"/>
      <c r="K20" s="289"/>
    </row>
    <row r="21" spans="2:11" ht="15" customHeight="1">
      <c r="B21" s="292"/>
      <c r="C21" s="293"/>
      <c r="D21" s="293"/>
      <c r="E21" s="294" t="s">
        <v>83</v>
      </c>
      <c r="F21" s="411" t="s">
        <v>3871</v>
      </c>
      <c r="G21" s="411"/>
      <c r="H21" s="411"/>
      <c r="I21" s="411"/>
      <c r="J21" s="411"/>
      <c r="K21" s="289"/>
    </row>
    <row r="22" spans="2:11" ht="12.75" customHeight="1">
      <c r="B22" s="292"/>
      <c r="C22" s="293"/>
      <c r="D22" s="293"/>
      <c r="E22" s="293"/>
      <c r="F22" s="293"/>
      <c r="G22" s="293"/>
      <c r="H22" s="293"/>
      <c r="I22" s="293"/>
      <c r="J22" s="293"/>
      <c r="K22" s="289"/>
    </row>
    <row r="23" spans="2:11" ht="15" customHeight="1">
      <c r="B23" s="292"/>
      <c r="C23" s="411" t="s">
        <v>3872</v>
      </c>
      <c r="D23" s="411"/>
      <c r="E23" s="411"/>
      <c r="F23" s="411"/>
      <c r="G23" s="411"/>
      <c r="H23" s="411"/>
      <c r="I23" s="411"/>
      <c r="J23" s="411"/>
      <c r="K23" s="289"/>
    </row>
    <row r="24" spans="2:11" ht="15" customHeight="1">
      <c r="B24" s="292"/>
      <c r="C24" s="411" t="s">
        <v>3873</v>
      </c>
      <c r="D24" s="411"/>
      <c r="E24" s="411"/>
      <c r="F24" s="411"/>
      <c r="G24" s="411"/>
      <c r="H24" s="411"/>
      <c r="I24" s="411"/>
      <c r="J24" s="411"/>
      <c r="K24" s="289"/>
    </row>
    <row r="25" spans="2:11" ht="15" customHeight="1">
      <c r="B25" s="292"/>
      <c r="C25" s="291"/>
      <c r="D25" s="411" t="s">
        <v>3874</v>
      </c>
      <c r="E25" s="411"/>
      <c r="F25" s="411"/>
      <c r="G25" s="411"/>
      <c r="H25" s="411"/>
      <c r="I25" s="411"/>
      <c r="J25" s="411"/>
      <c r="K25" s="289"/>
    </row>
    <row r="26" spans="2:11" ht="15" customHeight="1">
      <c r="B26" s="292"/>
      <c r="C26" s="293"/>
      <c r="D26" s="411" t="s">
        <v>3875</v>
      </c>
      <c r="E26" s="411"/>
      <c r="F26" s="411"/>
      <c r="G26" s="411"/>
      <c r="H26" s="411"/>
      <c r="I26" s="411"/>
      <c r="J26" s="411"/>
      <c r="K26" s="289"/>
    </row>
    <row r="27" spans="2:11" ht="12.75" customHeight="1">
      <c r="B27" s="292"/>
      <c r="C27" s="293"/>
      <c r="D27" s="293"/>
      <c r="E27" s="293"/>
      <c r="F27" s="293"/>
      <c r="G27" s="293"/>
      <c r="H27" s="293"/>
      <c r="I27" s="293"/>
      <c r="J27" s="293"/>
      <c r="K27" s="289"/>
    </row>
    <row r="28" spans="2:11" ht="15" customHeight="1">
      <c r="B28" s="292"/>
      <c r="C28" s="293"/>
      <c r="D28" s="411" t="s">
        <v>3876</v>
      </c>
      <c r="E28" s="411"/>
      <c r="F28" s="411"/>
      <c r="G28" s="411"/>
      <c r="H28" s="411"/>
      <c r="I28" s="411"/>
      <c r="J28" s="411"/>
      <c r="K28" s="289"/>
    </row>
    <row r="29" spans="2:11" ht="15" customHeight="1">
      <c r="B29" s="292"/>
      <c r="C29" s="293"/>
      <c r="D29" s="411" t="s">
        <v>3877</v>
      </c>
      <c r="E29" s="411"/>
      <c r="F29" s="411"/>
      <c r="G29" s="411"/>
      <c r="H29" s="411"/>
      <c r="I29" s="411"/>
      <c r="J29" s="411"/>
      <c r="K29" s="289"/>
    </row>
    <row r="30" spans="2:11" ht="12.75" customHeight="1">
      <c r="B30" s="292"/>
      <c r="C30" s="293"/>
      <c r="D30" s="293"/>
      <c r="E30" s="293"/>
      <c r="F30" s="293"/>
      <c r="G30" s="293"/>
      <c r="H30" s="293"/>
      <c r="I30" s="293"/>
      <c r="J30" s="293"/>
      <c r="K30" s="289"/>
    </row>
    <row r="31" spans="2:11" ht="15" customHeight="1">
      <c r="B31" s="292"/>
      <c r="C31" s="293"/>
      <c r="D31" s="411" t="s">
        <v>3878</v>
      </c>
      <c r="E31" s="411"/>
      <c r="F31" s="411"/>
      <c r="G31" s="411"/>
      <c r="H31" s="411"/>
      <c r="I31" s="411"/>
      <c r="J31" s="411"/>
      <c r="K31" s="289"/>
    </row>
    <row r="32" spans="2:11" ht="15" customHeight="1">
      <c r="B32" s="292"/>
      <c r="C32" s="293"/>
      <c r="D32" s="411" t="s">
        <v>3879</v>
      </c>
      <c r="E32" s="411"/>
      <c r="F32" s="411"/>
      <c r="G32" s="411"/>
      <c r="H32" s="411"/>
      <c r="I32" s="411"/>
      <c r="J32" s="411"/>
      <c r="K32" s="289"/>
    </row>
    <row r="33" spans="2:11" ht="15" customHeight="1">
      <c r="B33" s="292"/>
      <c r="C33" s="293"/>
      <c r="D33" s="411" t="s">
        <v>3880</v>
      </c>
      <c r="E33" s="411"/>
      <c r="F33" s="411"/>
      <c r="G33" s="411"/>
      <c r="H33" s="411"/>
      <c r="I33" s="411"/>
      <c r="J33" s="411"/>
      <c r="K33" s="289"/>
    </row>
    <row r="34" spans="2:11" ht="15" customHeight="1">
      <c r="B34" s="292"/>
      <c r="C34" s="293"/>
      <c r="D34" s="291"/>
      <c r="E34" s="295" t="s">
        <v>299</v>
      </c>
      <c r="F34" s="291"/>
      <c r="G34" s="411" t="s">
        <v>3881</v>
      </c>
      <c r="H34" s="411"/>
      <c r="I34" s="411"/>
      <c r="J34" s="411"/>
      <c r="K34" s="289"/>
    </row>
    <row r="35" spans="2:11" ht="30.75" customHeight="1">
      <c r="B35" s="292"/>
      <c r="C35" s="293"/>
      <c r="D35" s="291"/>
      <c r="E35" s="295" t="s">
        <v>3882</v>
      </c>
      <c r="F35" s="291"/>
      <c r="G35" s="411" t="s">
        <v>3883</v>
      </c>
      <c r="H35" s="411"/>
      <c r="I35" s="411"/>
      <c r="J35" s="411"/>
      <c r="K35" s="289"/>
    </row>
    <row r="36" spans="2:11" ht="15" customHeight="1">
      <c r="B36" s="292"/>
      <c r="C36" s="293"/>
      <c r="D36" s="291"/>
      <c r="E36" s="295" t="s">
        <v>51</v>
      </c>
      <c r="F36" s="291"/>
      <c r="G36" s="411" t="s">
        <v>3884</v>
      </c>
      <c r="H36" s="411"/>
      <c r="I36" s="411"/>
      <c r="J36" s="411"/>
      <c r="K36" s="289"/>
    </row>
    <row r="37" spans="2:11" ht="15" customHeight="1">
      <c r="B37" s="292"/>
      <c r="C37" s="293"/>
      <c r="D37" s="291"/>
      <c r="E37" s="295" t="s">
        <v>300</v>
      </c>
      <c r="F37" s="291"/>
      <c r="G37" s="411" t="s">
        <v>3885</v>
      </c>
      <c r="H37" s="411"/>
      <c r="I37" s="411"/>
      <c r="J37" s="411"/>
      <c r="K37" s="289"/>
    </row>
    <row r="38" spans="2:11" ht="15" customHeight="1">
      <c r="B38" s="292"/>
      <c r="C38" s="293"/>
      <c r="D38" s="291"/>
      <c r="E38" s="295" t="s">
        <v>301</v>
      </c>
      <c r="F38" s="291"/>
      <c r="G38" s="411" t="s">
        <v>3886</v>
      </c>
      <c r="H38" s="411"/>
      <c r="I38" s="411"/>
      <c r="J38" s="411"/>
      <c r="K38" s="289"/>
    </row>
    <row r="39" spans="2:11" ht="15" customHeight="1">
      <c r="B39" s="292"/>
      <c r="C39" s="293"/>
      <c r="D39" s="291"/>
      <c r="E39" s="295" t="s">
        <v>302</v>
      </c>
      <c r="F39" s="291"/>
      <c r="G39" s="411" t="s">
        <v>3887</v>
      </c>
      <c r="H39" s="411"/>
      <c r="I39" s="411"/>
      <c r="J39" s="411"/>
      <c r="K39" s="289"/>
    </row>
    <row r="40" spans="2:11" ht="15" customHeight="1">
      <c r="B40" s="292"/>
      <c r="C40" s="293"/>
      <c r="D40" s="291"/>
      <c r="E40" s="295" t="s">
        <v>3888</v>
      </c>
      <c r="F40" s="291"/>
      <c r="G40" s="411" t="s">
        <v>3889</v>
      </c>
      <c r="H40" s="411"/>
      <c r="I40" s="411"/>
      <c r="J40" s="411"/>
      <c r="K40" s="289"/>
    </row>
    <row r="41" spans="2:11" ht="15" customHeight="1">
      <c r="B41" s="292"/>
      <c r="C41" s="293"/>
      <c r="D41" s="291"/>
      <c r="E41" s="295"/>
      <c r="F41" s="291"/>
      <c r="G41" s="411" t="s">
        <v>3890</v>
      </c>
      <c r="H41" s="411"/>
      <c r="I41" s="411"/>
      <c r="J41" s="411"/>
      <c r="K41" s="289"/>
    </row>
    <row r="42" spans="2:11" ht="15" customHeight="1">
      <c r="B42" s="292"/>
      <c r="C42" s="293"/>
      <c r="D42" s="291"/>
      <c r="E42" s="295" t="s">
        <v>3891</v>
      </c>
      <c r="F42" s="291"/>
      <c r="G42" s="411" t="s">
        <v>3892</v>
      </c>
      <c r="H42" s="411"/>
      <c r="I42" s="411"/>
      <c r="J42" s="411"/>
      <c r="K42" s="289"/>
    </row>
    <row r="43" spans="2:11" ht="15" customHeight="1">
      <c r="B43" s="292"/>
      <c r="C43" s="293"/>
      <c r="D43" s="291"/>
      <c r="E43" s="295" t="s">
        <v>304</v>
      </c>
      <c r="F43" s="291"/>
      <c r="G43" s="411" t="s">
        <v>3893</v>
      </c>
      <c r="H43" s="411"/>
      <c r="I43" s="411"/>
      <c r="J43" s="411"/>
      <c r="K43" s="289"/>
    </row>
    <row r="44" spans="2:11" ht="12.75" customHeight="1">
      <c r="B44" s="292"/>
      <c r="C44" s="293"/>
      <c r="D44" s="291"/>
      <c r="E44" s="291"/>
      <c r="F44" s="291"/>
      <c r="G44" s="291"/>
      <c r="H44" s="291"/>
      <c r="I44" s="291"/>
      <c r="J44" s="291"/>
      <c r="K44" s="289"/>
    </row>
    <row r="45" spans="2:11" ht="15" customHeight="1">
      <c r="B45" s="292"/>
      <c r="C45" s="293"/>
      <c r="D45" s="411" t="s">
        <v>3894</v>
      </c>
      <c r="E45" s="411"/>
      <c r="F45" s="411"/>
      <c r="G45" s="411"/>
      <c r="H45" s="411"/>
      <c r="I45" s="411"/>
      <c r="J45" s="411"/>
      <c r="K45" s="289"/>
    </row>
    <row r="46" spans="2:11" ht="15" customHeight="1">
      <c r="B46" s="292"/>
      <c r="C46" s="293"/>
      <c r="D46" s="293"/>
      <c r="E46" s="411" t="s">
        <v>3895</v>
      </c>
      <c r="F46" s="411"/>
      <c r="G46" s="411"/>
      <c r="H46" s="411"/>
      <c r="I46" s="411"/>
      <c r="J46" s="411"/>
      <c r="K46" s="289"/>
    </row>
    <row r="47" spans="2:11" ht="15" customHeight="1">
      <c r="B47" s="292"/>
      <c r="C47" s="293"/>
      <c r="D47" s="293"/>
      <c r="E47" s="411" t="s">
        <v>3896</v>
      </c>
      <c r="F47" s="411"/>
      <c r="G47" s="411"/>
      <c r="H47" s="411"/>
      <c r="I47" s="411"/>
      <c r="J47" s="411"/>
      <c r="K47" s="289"/>
    </row>
    <row r="48" spans="2:11" ht="15" customHeight="1">
      <c r="B48" s="292"/>
      <c r="C48" s="293"/>
      <c r="D48" s="293"/>
      <c r="E48" s="411" t="s">
        <v>3897</v>
      </c>
      <c r="F48" s="411"/>
      <c r="G48" s="411"/>
      <c r="H48" s="411"/>
      <c r="I48" s="411"/>
      <c r="J48" s="411"/>
      <c r="K48" s="289"/>
    </row>
    <row r="49" spans="2:11" ht="15" customHeight="1">
      <c r="B49" s="292"/>
      <c r="C49" s="293"/>
      <c r="D49" s="411" t="s">
        <v>3898</v>
      </c>
      <c r="E49" s="411"/>
      <c r="F49" s="411"/>
      <c r="G49" s="411"/>
      <c r="H49" s="411"/>
      <c r="I49" s="411"/>
      <c r="J49" s="411"/>
      <c r="K49" s="289"/>
    </row>
    <row r="50" spans="2:11" ht="25.5" customHeight="1">
      <c r="B50" s="288"/>
      <c r="C50" s="413" t="s">
        <v>3899</v>
      </c>
      <c r="D50" s="413"/>
      <c r="E50" s="413"/>
      <c r="F50" s="413"/>
      <c r="G50" s="413"/>
      <c r="H50" s="413"/>
      <c r="I50" s="413"/>
      <c r="J50" s="413"/>
      <c r="K50" s="289"/>
    </row>
    <row r="51" spans="2:11" ht="5.25" customHeight="1">
      <c r="B51" s="288"/>
      <c r="C51" s="290"/>
      <c r="D51" s="290"/>
      <c r="E51" s="290"/>
      <c r="F51" s="290"/>
      <c r="G51" s="290"/>
      <c r="H51" s="290"/>
      <c r="I51" s="290"/>
      <c r="J51" s="290"/>
      <c r="K51" s="289"/>
    </row>
    <row r="52" spans="2:11" ht="15" customHeight="1">
      <c r="B52" s="288"/>
      <c r="C52" s="411" t="s">
        <v>3900</v>
      </c>
      <c r="D52" s="411"/>
      <c r="E52" s="411"/>
      <c r="F52" s="411"/>
      <c r="G52" s="411"/>
      <c r="H52" s="411"/>
      <c r="I52" s="411"/>
      <c r="J52" s="411"/>
      <c r="K52" s="289"/>
    </row>
    <row r="53" spans="2:11" ht="15" customHeight="1">
      <c r="B53" s="288"/>
      <c r="C53" s="411" t="s">
        <v>3901</v>
      </c>
      <c r="D53" s="411"/>
      <c r="E53" s="411"/>
      <c r="F53" s="411"/>
      <c r="G53" s="411"/>
      <c r="H53" s="411"/>
      <c r="I53" s="411"/>
      <c r="J53" s="411"/>
      <c r="K53" s="289"/>
    </row>
    <row r="54" spans="2:11" ht="12.75" customHeight="1">
      <c r="B54" s="288"/>
      <c r="C54" s="291"/>
      <c r="D54" s="291"/>
      <c r="E54" s="291"/>
      <c r="F54" s="291"/>
      <c r="G54" s="291"/>
      <c r="H54" s="291"/>
      <c r="I54" s="291"/>
      <c r="J54" s="291"/>
      <c r="K54" s="289"/>
    </row>
    <row r="55" spans="2:11" ht="15" customHeight="1">
      <c r="B55" s="288"/>
      <c r="C55" s="411" t="s">
        <v>3902</v>
      </c>
      <c r="D55" s="411"/>
      <c r="E55" s="411"/>
      <c r="F55" s="411"/>
      <c r="G55" s="411"/>
      <c r="H55" s="411"/>
      <c r="I55" s="411"/>
      <c r="J55" s="411"/>
      <c r="K55" s="289"/>
    </row>
    <row r="56" spans="2:11" ht="15" customHeight="1">
      <c r="B56" s="288"/>
      <c r="C56" s="293"/>
      <c r="D56" s="411" t="s">
        <v>3903</v>
      </c>
      <c r="E56" s="411"/>
      <c r="F56" s="411"/>
      <c r="G56" s="411"/>
      <c r="H56" s="411"/>
      <c r="I56" s="411"/>
      <c r="J56" s="411"/>
      <c r="K56" s="289"/>
    </row>
    <row r="57" spans="2:11" ht="15" customHeight="1">
      <c r="B57" s="288"/>
      <c r="C57" s="293"/>
      <c r="D57" s="411" t="s">
        <v>3904</v>
      </c>
      <c r="E57" s="411"/>
      <c r="F57" s="411"/>
      <c r="G57" s="411"/>
      <c r="H57" s="411"/>
      <c r="I57" s="411"/>
      <c r="J57" s="411"/>
      <c r="K57" s="289"/>
    </row>
    <row r="58" spans="2:11" ht="15" customHeight="1">
      <c r="B58" s="288"/>
      <c r="C58" s="293"/>
      <c r="D58" s="411" t="s">
        <v>3905</v>
      </c>
      <c r="E58" s="411"/>
      <c r="F58" s="411"/>
      <c r="G58" s="411"/>
      <c r="H58" s="411"/>
      <c r="I58" s="411"/>
      <c r="J58" s="411"/>
      <c r="K58" s="289"/>
    </row>
    <row r="59" spans="2:11" ht="15" customHeight="1">
      <c r="B59" s="288"/>
      <c r="C59" s="293"/>
      <c r="D59" s="411" t="s">
        <v>3906</v>
      </c>
      <c r="E59" s="411"/>
      <c r="F59" s="411"/>
      <c r="G59" s="411"/>
      <c r="H59" s="411"/>
      <c r="I59" s="411"/>
      <c r="J59" s="411"/>
      <c r="K59" s="289"/>
    </row>
    <row r="60" spans="2:11" ht="15" customHeight="1">
      <c r="B60" s="288"/>
      <c r="C60" s="293"/>
      <c r="D60" s="415" t="s">
        <v>3907</v>
      </c>
      <c r="E60" s="415"/>
      <c r="F60" s="415"/>
      <c r="G60" s="415"/>
      <c r="H60" s="415"/>
      <c r="I60" s="415"/>
      <c r="J60" s="415"/>
      <c r="K60" s="289"/>
    </row>
    <row r="61" spans="2:11" ht="15" customHeight="1">
      <c r="B61" s="288"/>
      <c r="C61" s="293"/>
      <c r="D61" s="411" t="s">
        <v>3908</v>
      </c>
      <c r="E61" s="411"/>
      <c r="F61" s="411"/>
      <c r="G61" s="411"/>
      <c r="H61" s="411"/>
      <c r="I61" s="411"/>
      <c r="J61" s="411"/>
      <c r="K61" s="289"/>
    </row>
    <row r="62" spans="2:11" ht="12.75" customHeight="1">
      <c r="B62" s="288"/>
      <c r="C62" s="293"/>
      <c r="D62" s="293"/>
      <c r="E62" s="296"/>
      <c r="F62" s="293"/>
      <c r="G62" s="293"/>
      <c r="H62" s="293"/>
      <c r="I62" s="293"/>
      <c r="J62" s="293"/>
      <c r="K62" s="289"/>
    </row>
    <row r="63" spans="2:11" ht="15" customHeight="1">
      <c r="B63" s="288"/>
      <c r="C63" s="293"/>
      <c r="D63" s="411" t="s">
        <v>3909</v>
      </c>
      <c r="E63" s="411"/>
      <c r="F63" s="411"/>
      <c r="G63" s="411"/>
      <c r="H63" s="411"/>
      <c r="I63" s="411"/>
      <c r="J63" s="411"/>
      <c r="K63" s="289"/>
    </row>
    <row r="64" spans="2:11" ht="15" customHeight="1">
      <c r="B64" s="288"/>
      <c r="C64" s="293"/>
      <c r="D64" s="415" t="s">
        <v>3910</v>
      </c>
      <c r="E64" s="415"/>
      <c r="F64" s="415"/>
      <c r="G64" s="415"/>
      <c r="H64" s="415"/>
      <c r="I64" s="415"/>
      <c r="J64" s="415"/>
      <c r="K64" s="289"/>
    </row>
    <row r="65" spans="2:11" ht="15" customHeight="1">
      <c r="B65" s="288"/>
      <c r="C65" s="293"/>
      <c r="D65" s="411" t="s">
        <v>3911</v>
      </c>
      <c r="E65" s="411"/>
      <c r="F65" s="411"/>
      <c r="G65" s="411"/>
      <c r="H65" s="411"/>
      <c r="I65" s="411"/>
      <c r="J65" s="411"/>
      <c r="K65" s="289"/>
    </row>
    <row r="66" spans="2:11" ht="15" customHeight="1">
      <c r="B66" s="288"/>
      <c r="C66" s="293"/>
      <c r="D66" s="411" t="s">
        <v>3912</v>
      </c>
      <c r="E66" s="411"/>
      <c r="F66" s="411"/>
      <c r="G66" s="411"/>
      <c r="H66" s="411"/>
      <c r="I66" s="411"/>
      <c r="J66" s="411"/>
      <c r="K66" s="289"/>
    </row>
    <row r="67" spans="2:11" ht="15" customHeight="1">
      <c r="B67" s="288"/>
      <c r="C67" s="293"/>
      <c r="D67" s="411" t="s">
        <v>3913</v>
      </c>
      <c r="E67" s="411"/>
      <c r="F67" s="411"/>
      <c r="G67" s="411"/>
      <c r="H67" s="411"/>
      <c r="I67" s="411"/>
      <c r="J67" s="411"/>
      <c r="K67" s="289"/>
    </row>
    <row r="68" spans="2:11" ht="15" customHeight="1">
      <c r="B68" s="288"/>
      <c r="C68" s="293"/>
      <c r="D68" s="411" t="s">
        <v>3914</v>
      </c>
      <c r="E68" s="411"/>
      <c r="F68" s="411"/>
      <c r="G68" s="411"/>
      <c r="H68" s="411"/>
      <c r="I68" s="411"/>
      <c r="J68" s="411"/>
      <c r="K68" s="289"/>
    </row>
    <row r="69" spans="2:11" ht="12.75" customHeight="1">
      <c r="B69" s="297"/>
      <c r="C69" s="298"/>
      <c r="D69" s="298"/>
      <c r="E69" s="298"/>
      <c r="F69" s="298"/>
      <c r="G69" s="298"/>
      <c r="H69" s="298"/>
      <c r="I69" s="298"/>
      <c r="J69" s="298"/>
      <c r="K69" s="299"/>
    </row>
    <row r="70" spans="2:11" ht="18.75" customHeight="1">
      <c r="B70" s="300"/>
      <c r="C70" s="300"/>
      <c r="D70" s="300"/>
      <c r="E70" s="300"/>
      <c r="F70" s="300"/>
      <c r="G70" s="300"/>
      <c r="H70" s="300"/>
      <c r="I70" s="300"/>
      <c r="J70" s="300"/>
      <c r="K70" s="301"/>
    </row>
    <row r="71" spans="2:11" ht="18.75" customHeight="1">
      <c r="B71" s="301"/>
      <c r="C71" s="301"/>
      <c r="D71" s="301"/>
      <c r="E71" s="301"/>
      <c r="F71" s="301"/>
      <c r="G71" s="301"/>
      <c r="H71" s="301"/>
      <c r="I71" s="301"/>
      <c r="J71" s="301"/>
      <c r="K71" s="301"/>
    </row>
    <row r="72" spans="2:11" ht="7.5" customHeight="1">
      <c r="B72" s="302"/>
      <c r="C72" s="303"/>
      <c r="D72" s="303"/>
      <c r="E72" s="303"/>
      <c r="F72" s="303"/>
      <c r="G72" s="303"/>
      <c r="H72" s="303"/>
      <c r="I72" s="303"/>
      <c r="J72" s="303"/>
      <c r="K72" s="304"/>
    </row>
    <row r="73" spans="2:11" ht="45" customHeight="1">
      <c r="B73" s="305"/>
      <c r="C73" s="416" t="s">
        <v>171</v>
      </c>
      <c r="D73" s="416"/>
      <c r="E73" s="416"/>
      <c r="F73" s="416"/>
      <c r="G73" s="416"/>
      <c r="H73" s="416"/>
      <c r="I73" s="416"/>
      <c r="J73" s="416"/>
      <c r="K73" s="306"/>
    </row>
    <row r="74" spans="2:11" ht="17.25" customHeight="1">
      <c r="B74" s="305"/>
      <c r="C74" s="307" t="s">
        <v>3915</v>
      </c>
      <c r="D74" s="307"/>
      <c r="E74" s="307"/>
      <c r="F74" s="307" t="s">
        <v>3916</v>
      </c>
      <c r="G74" s="308"/>
      <c r="H74" s="307" t="s">
        <v>300</v>
      </c>
      <c r="I74" s="307" t="s">
        <v>55</v>
      </c>
      <c r="J74" s="307" t="s">
        <v>3917</v>
      </c>
      <c r="K74" s="306"/>
    </row>
    <row r="75" spans="2:11" ht="17.25" customHeight="1">
      <c r="B75" s="305"/>
      <c r="C75" s="309" t="s">
        <v>3918</v>
      </c>
      <c r="D75" s="309"/>
      <c r="E75" s="309"/>
      <c r="F75" s="310" t="s">
        <v>3919</v>
      </c>
      <c r="G75" s="311"/>
      <c r="H75" s="309"/>
      <c r="I75" s="309"/>
      <c r="J75" s="309" t="s">
        <v>3920</v>
      </c>
      <c r="K75" s="306"/>
    </row>
    <row r="76" spans="2:11" ht="5.25" customHeight="1">
      <c r="B76" s="305"/>
      <c r="C76" s="312"/>
      <c r="D76" s="312"/>
      <c r="E76" s="312"/>
      <c r="F76" s="312"/>
      <c r="G76" s="313"/>
      <c r="H76" s="312"/>
      <c r="I76" s="312"/>
      <c r="J76" s="312"/>
      <c r="K76" s="306"/>
    </row>
    <row r="77" spans="2:11" ht="15" customHeight="1">
      <c r="B77" s="305"/>
      <c r="C77" s="295" t="s">
        <v>51</v>
      </c>
      <c r="D77" s="312"/>
      <c r="E77" s="312"/>
      <c r="F77" s="314" t="s">
        <v>3921</v>
      </c>
      <c r="G77" s="313"/>
      <c r="H77" s="295" t="s">
        <v>3922</v>
      </c>
      <c r="I77" s="295" t="s">
        <v>3923</v>
      </c>
      <c r="J77" s="295">
        <v>20</v>
      </c>
      <c r="K77" s="306"/>
    </row>
    <row r="78" spans="2:11" ht="15" customHeight="1">
      <c r="B78" s="305"/>
      <c r="C78" s="295" t="s">
        <v>3924</v>
      </c>
      <c r="D78" s="295"/>
      <c r="E78" s="295"/>
      <c r="F78" s="314" t="s">
        <v>3921</v>
      </c>
      <c r="G78" s="313"/>
      <c r="H78" s="295" t="s">
        <v>3925</v>
      </c>
      <c r="I78" s="295" t="s">
        <v>3923</v>
      </c>
      <c r="J78" s="295">
        <v>120</v>
      </c>
      <c r="K78" s="306"/>
    </row>
    <row r="79" spans="2:11" ht="15" customHeight="1">
      <c r="B79" s="315"/>
      <c r="C79" s="295" t="s">
        <v>3926</v>
      </c>
      <c r="D79" s="295"/>
      <c r="E79" s="295"/>
      <c r="F79" s="314" t="s">
        <v>3927</v>
      </c>
      <c r="G79" s="313"/>
      <c r="H79" s="295" t="s">
        <v>3928</v>
      </c>
      <c r="I79" s="295" t="s">
        <v>3923</v>
      </c>
      <c r="J79" s="295">
        <v>50</v>
      </c>
      <c r="K79" s="306"/>
    </row>
    <row r="80" spans="2:11" ht="15" customHeight="1">
      <c r="B80" s="315"/>
      <c r="C80" s="295" t="s">
        <v>3929</v>
      </c>
      <c r="D80" s="295"/>
      <c r="E80" s="295"/>
      <c r="F80" s="314" t="s">
        <v>3921</v>
      </c>
      <c r="G80" s="313"/>
      <c r="H80" s="295" t="s">
        <v>3930</v>
      </c>
      <c r="I80" s="295" t="s">
        <v>3931</v>
      </c>
      <c r="J80" s="295"/>
      <c r="K80" s="306"/>
    </row>
    <row r="81" spans="2:11" ht="15" customHeight="1">
      <c r="B81" s="315"/>
      <c r="C81" s="316" t="s">
        <v>3932</v>
      </c>
      <c r="D81" s="316"/>
      <c r="E81" s="316"/>
      <c r="F81" s="317" t="s">
        <v>3927</v>
      </c>
      <c r="G81" s="316"/>
      <c r="H81" s="316" t="s">
        <v>3933</v>
      </c>
      <c r="I81" s="316" t="s">
        <v>3923</v>
      </c>
      <c r="J81" s="316">
        <v>15</v>
      </c>
      <c r="K81" s="306"/>
    </row>
    <row r="82" spans="2:11" ht="15" customHeight="1">
      <c r="B82" s="315"/>
      <c r="C82" s="316" t="s">
        <v>3934</v>
      </c>
      <c r="D82" s="316"/>
      <c r="E82" s="316"/>
      <c r="F82" s="317" t="s">
        <v>3927</v>
      </c>
      <c r="G82" s="316"/>
      <c r="H82" s="316" t="s">
        <v>3935</v>
      </c>
      <c r="I82" s="316" t="s">
        <v>3923</v>
      </c>
      <c r="J82" s="316">
        <v>15</v>
      </c>
      <c r="K82" s="306"/>
    </row>
    <row r="83" spans="2:11" ht="15" customHeight="1">
      <c r="B83" s="315"/>
      <c r="C83" s="316" t="s">
        <v>3936</v>
      </c>
      <c r="D83" s="316"/>
      <c r="E83" s="316"/>
      <c r="F83" s="317" t="s">
        <v>3927</v>
      </c>
      <c r="G83" s="316"/>
      <c r="H83" s="316" t="s">
        <v>3937</v>
      </c>
      <c r="I83" s="316" t="s">
        <v>3923</v>
      </c>
      <c r="J83" s="316">
        <v>20</v>
      </c>
      <c r="K83" s="306"/>
    </row>
    <row r="84" spans="2:11" ht="15" customHeight="1">
      <c r="B84" s="315"/>
      <c r="C84" s="316" t="s">
        <v>3938</v>
      </c>
      <c r="D84" s="316"/>
      <c r="E84" s="316"/>
      <c r="F84" s="317" t="s">
        <v>3927</v>
      </c>
      <c r="G84" s="316"/>
      <c r="H84" s="316" t="s">
        <v>3939</v>
      </c>
      <c r="I84" s="316" t="s">
        <v>3923</v>
      </c>
      <c r="J84" s="316">
        <v>20</v>
      </c>
      <c r="K84" s="306"/>
    </row>
    <row r="85" spans="2:11" ht="15" customHeight="1">
      <c r="B85" s="315"/>
      <c r="C85" s="295" t="s">
        <v>3940</v>
      </c>
      <c r="D85" s="295"/>
      <c r="E85" s="295"/>
      <c r="F85" s="314" t="s">
        <v>3927</v>
      </c>
      <c r="G85" s="313"/>
      <c r="H85" s="295" t="s">
        <v>3941</v>
      </c>
      <c r="I85" s="295" t="s">
        <v>3923</v>
      </c>
      <c r="J85" s="295">
        <v>50</v>
      </c>
      <c r="K85" s="306"/>
    </row>
    <row r="86" spans="2:11" ht="15" customHeight="1">
      <c r="B86" s="315"/>
      <c r="C86" s="295" t="s">
        <v>3942</v>
      </c>
      <c r="D86" s="295"/>
      <c r="E86" s="295"/>
      <c r="F86" s="314" t="s">
        <v>3927</v>
      </c>
      <c r="G86" s="313"/>
      <c r="H86" s="295" t="s">
        <v>3943</v>
      </c>
      <c r="I86" s="295" t="s">
        <v>3923</v>
      </c>
      <c r="J86" s="295">
        <v>20</v>
      </c>
      <c r="K86" s="306"/>
    </row>
    <row r="87" spans="2:11" ht="15" customHeight="1">
      <c r="B87" s="315"/>
      <c r="C87" s="295" t="s">
        <v>3944</v>
      </c>
      <c r="D87" s="295"/>
      <c r="E87" s="295"/>
      <c r="F87" s="314" t="s">
        <v>3927</v>
      </c>
      <c r="G87" s="313"/>
      <c r="H87" s="295" t="s">
        <v>3945</v>
      </c>
      <c r="I87" s="295" t="s">
        <v>3923</v>
      </c>
      <c r="J87" s="295">
        <v>20</v>
      </c>
      <c r="K87" s="306"/>
    </row>
    <row r="88" spans="2:11" ht="15" customHeight="1">
      <c r="B88" s="315"/>
      <c r="C88" s="295" t="s">
        <v>3946</v>
      </c>
      <c r="D88" s="295"/>
      <c r="E88" s="295"/>
      <c r="F88" s="314" t="s">
        <v>3927</v>
      </c>
      <c r="G88" s="313"/>
      <c r="H88" s="295" t="s">
        <v>3947</v>
      </c>
      <c r="I88" s="295" t="s">
        <v>3923</v>
      </c>
      <c r="J88" s="295">
        <v>50</v>
      </c>
      <c r="K88" s="306"/>
    </row>
    <row r="89" spans="2:11" ht="15" customHeight="1">
      <c r="B89" s="315"/>
      <c r="C89" s="295" t="s">
        <v>3948</v>
      </c>
      <c r="D89" s="295"/>
      <c r="E89" s="295"/>
      <c r="F89" s="314" t="s">
        <v>3927</v>
      </c>
      <c r="G89" s="313"/>
      <c r="H89" s="295" t="s">
        <v>3948</v>
      </c>
      <c r="I89" s="295" t="s">
        <v>3923</v>
      </c>
      <c r="J89" s="295">
        <v>50</v>
      </c>
      <c r="K89" s="306"/>
    </row>
    <row r="90" spans="2:11" ht="15" customHeight="1">
      <c r="B90" s="315"/>
      <c r="C90" s="295" t="s">
        <v>305</v>
      </c>
      <c r="D90" s="295"/>
      <c r="E90" s="295"/>
      <c r="F90" s="314" t="s">
        <v>3927</v>
      </c>
      <c r="G90" s="313"/>
      <c r="H90" s="295" t="s">
        <v>3949</v>
      </c>
      <c r="I90" s="295" t="s">
        <v>3923</v>
      </c>
      <c r="J90" s="295">
        <v>255</v>
      </c>
      <c r="K90" s="306"/>
    </row>
    <row r="91" spans="2:11" ht="15" customHeight="1">
      <c r="B91" s="315"/>
      <c r="C91" s="295" t="s">
        <v>3950</v>
      </c>
      <c r="D91" s="295"/>
      <c r="E91" s="295"/>
      <c r="F91" s="314" t="s">
        <v>3921</v>
      </c>
      <c r="G91" s="313"/>
      <c r="H91" s="295" t="s">
        <v>3951</v>
      </c>
      <c r="I91" s="295" t="s">
        <v>3952</v>
      </c>
      <c r="J91" s="295"/>
      <c r="K91" s="306"/>
    </row>
    <row r="92" spans="2:11" ht="15" customHeight="1">
      <c r="B92" s="315"/>
      <c r="C92" s="295" t="s">
        <v>3953</v>
      </c>
      <c r="D92" s="295"/>
      <c r="E92" s="295"/>
      <c r="F92" s="314" t="s">
        <v>3921</v>
      </c>
      <c r="G92" s="313"/>
      <c r="H92" s="295" t="s">
        <v>3954</v>
      </c>
      <c r="I92" s="295" t="s">
        <v>3955</v>
      </c>
      <c r="J92" s="295"/>
      <c r="K92" s="306"/>
    </row>
    <row r="93" spans="2:11" ht="15" customHeight="1">
      <c r="B93" s="315"/>
      <c r="C93" s="295" t="s">
        <v>3956</v>
      </c>
      <c r="D93" s="295"/>
      <c r="E93" s="295"/>
      <c r="F93" s="314" t="s">
        <v>3921</v>
      </c>
      <c r="G93" s="313"/>
      <c r="H93" s="295" t="s">
        <v>3956</v>
      </c>
      <c r="I93" s="295" t="s">
        <v>3955</v>
      </c>
      <c r="J93" s="295"/>
      <c r="K93" s="306"/>
    </row>
    <row r="94" spans="2:11" ht="15" customHeight="1">
      <c r="B94" s="315"/>
      <c r="C94" s="295" t="s">
        <v>36</v>
      </c>
      <c r="D94" s="295"/>
      <c r="E94" s="295"/>
      <c r="F94" s="314" t="s">
        <v>3921</v>
      </c>
      <c r="G94" s="313"/>
      <c r="H94" s="295" t="s">
        <v>3957</v>
      </c>
      <c r="I94" s="295" t="s">
        <v>3955</v>
      </c>
      <c r="J94" s="295"/>
      <c r="K94" s="306"/>
    </row>
    <row r="95" spans="2:11" ht="15" customHeight="1">
      <c r="B95" s="315"/>
      <c r="C95" s="295" t="s">
        <v>46</v>
      </c>
      <c r="D95" s="295"/>
      <c r="E95" s="295"/>
      <c r="F95" s="314" t="s">
        <v>3921</v>
      </c>
      <c r="G95" s="313"/>
      <c r="H95" s="295" t="s">
        <v>3958</v>
      </c>
      <c r="I95" s="295" t="s">
        <v>3955</v>
      </c>
      <c r="J95" s="295"/>
      <c r="K95" s="306"/>
    </row>
    <row r="96" spans="2:11" ht="15" customHeight="1">
      <c r="B96" s="318"/>
      <c r="C96" s="319"/>
      <c r="D96" s="319"/>
      <c r="E96" s="319"/>
      <c r="F96" s="319"/>
      <c r="G96" s="319"/>
      <c r="H96" s="319"/>
      <c r="I96" s="319"/>
      <c r="J96" s="319"/>
      <c r="K96" s="320"/>
    </row>
    <row r="97" spans="2:11" ht="18.75" customHeight="1">
      <c r="B97" s="321"/>
      <c r="C97" s="322"/>
      <c r="D97" s="322"/>
      <c r="E97" s="322"/>
      <c r="F97" s="322"/>
      <c r="G97" s="322"/>
      <c r="H97" s="322"/>
      <c r="I97" s="322"/>
      <c r="J97" s="322"/>
      <c r="K97" s="321"/>
    </row>
    <row r="98" spans="2:11" ht="18.75" customHeight="1">
      <c r="B98" s="301"/>
      <c r="C98" s="301"/>
      <c r="D98" s="301"/>
      <c r="E98" s="301"/>
      <c r="F98" s="301"/>
      <c r="G98" s="301"/>
      <c r="H98" s="301"/>
      <c r="I98" s="301"/>
      <c r="J98" s="301"/>
      <c r="K98" s="301"/>
    </row>
    <row r="99" spans="2:11" ht="7.5" customHeight="1">
      <c r="B99" s="302"/>
      <c r="C99" s="303"/>
      <c r="D99" s="303"/>
      <c r="E99" s="303"/>
      <c r="F99" s="303"/>
      <c r="G99" s="303"/>
      <c r="H99" s="303"/>
      <c r="I99" s="303"/>
      <c r="J99" s="303"/>
      <c r="K99" s="304"/>
    </row>
    <row r="100" spans="2:11" ht="45" customHeight="1">
      <c r="B100" s="305"/>
      <c r="C100" s="416" t="s">
        <v>3959</v>
      </c>
      <c r="D100" s="416"/>
      <c r="E100" s="416"/>
      <c r="F100" s="416"/>
      <c r="G100" s="416"/>
      <c r="H100" s="416"/>
      <c r="I100" s="416"/>
      <c r="J100" s="416"/>
      <c r="K100" s="306"/>
    </row>
    <row r="101" spans="2:11" ht="17.25" customHeight="1">
      <c r="B101" s="305"/>
      <c r="C101" s="307" t="s">
        <v>3915</v>
      </c>
      <c r="D101" s="307"/>
      <c r="E101" s="307"/>
      <c r="F101" s="307" t="s">
        <v>3916</v>
      </c>
      <c r="G101" s="308"/>
      <c r="H101" s="307" t="s">
        <v>300</v>
      </c>
      <c r="I101" s="307" t="s">
        <v>55</v>
      </c>
      <c r="J101" s="307" t="s">
        <v>3917</v>
      </c>
      <c r="K101" s="306"/>
    </row>
    <row r="102" spans="2:11" ht="17.25" customHeight="1">
      <c r="B102" s="305"/>
      <c r="C102" s="309" t="s">
        <v>3918</v>
      </c>
      <c r="D102" s="309"/>
      <c r="E102" s="309"/>
      <c r="F102" s="310" t="s">
        <v>3919</v>
      </c>
      <c r="G102" s="311"/>
      <c r="H102" s="309"/>
      <c r="I102" s="309"/>
      <c r="J102" s="309" t="s">
        <v>3920</v>
      </c>
      <c r="K102" s="306"/>
    </row>
    <row r="103" spans="2:11" ht="5.25" customHeight="1">
      <c r="B103" s="305"/>
      <c r="C103" s="307"/>
      <c r="D103" s="307"/>
      <c r="E103" s="307"/>
      <c r="F103" s="307"/>
      <c r="G103" s="323"/>
      <c r="H103" s="307"/>
      <c r="I103" s="307"/>
      <c r="J103" s="307"/>
      <c r="K103" s="306"/>
    </row>
    <row r="104" spans="2:11" ht="15" customHeight="1">
      <c r="B104" s="305"/>
      <c r="C104" s="295" t="s">
        <v>51</v>
      </c>
      <c r="D104" s="312"/>
      <c r="E104" s="312"/>
      <c r="F104" s="314" t="s">
        <v>3921</v>
      </c>
      <c r="G104" s="323"/>
      <c r="H104" s="295" t="s">
        <v>3960</v>
      </c>
      <c r="I104" s="295" t="s">
        <v>3923</v>
      </c>
      <c r="J104" s="295">
        <v>20</v>
      </c>
      <c r="K104" s="306"/>
    </row>
    <row r="105" spans="2:11" ht="15" customHeight="1">
      <c r="B105" s="305"/>
      <c r="C105" s="295" t="s">
        <v>3924</v>
      </c>
      <c r="D105" s="295"/>
      <c r="E105" s="295"/>
      <c r="F105" s="314" t="s">
        <v>3921</v>
      </c>
      <c r="G105" s="295"/>
      <c r="H105" s="295" t="s">
        <v>3960</v>
      </c>
      <c r="I105" s="295" t="s">
        <v>3923</v>
      </c>
      <c r="J105" s="295">
        <v>120</v>
      </c>
      <c r="K105" s="306"/>
    </row>
    <row r="106" spans="2:11" ht="15" customHeight="1">
      <c r="B106" s="315"/>
      <c r="C106" s="295" t="s">
        <v>3926</v>
      </c>
      <c r="D106" s="295"/>
      <c r="E106" s="295"/>
      <c r="F106" s="314" t="s">
        <v>3927</v>
      </c>
      <c r="G106" s="295"/>
      <c r="H106" s="295" t="s">
        <v>3960</v>
      </c>
      <c r="I106" s="295" t="s">
        <v>3923</v>
      </c>
      <c r="J106" s="295">
        <v>50</v>
      </c>
      <c r="K106" s="306"/>
    </row>
    <row r="107" spans="2:11" ht="15" customHeight="1">
      <c r="B107" s="315"/>
      <c r="C107" s="295" t="s">
        <v>3929</v>
      </c>
      <c r="D107" s="295"/>
      <c r="E107" s="295"/>
      <c r="F107" s="314" t="s">
        <v>3921</v>
      </c>
      <c r="G107" s="295"/>
      <c r="H107" s="295" t="s">
        <v>3960</v>
      </c>
      <c r="I107" s="295" t="s">
        <v>3931</v>
      </c>
      <c r="J107" s="295"/>
      <c r="K107" s="306"/>
    </row>
    <row r="108" spans="2:11" ht="15" customHeight="1">
      <c r="B108" s="315"/>
      <c r="C108" s="295" t="s">
        <v>3940</v>
      </c>
      <c r="D108" s="295"/>
      <c r="E108" s="295"/>
      <c r="F108" s="314" t="s">
        <v>3927</v>
      </c>
      <c r="G108" s="295"/>
      <c r="H108" s="295" t="s">
        <v>3960</v>
      </c>
      <c r="I108" s="295" t="s">
        <v>3923</v>
      </c>
      <c r="J108" s="295">
        <v>50</v>
      </c>
      <c r="K108" s="306"/>
    </row>
    <row r="109" spans="2:11" ht="15" customHeight="1">
      <c r="B109" s="315"/>
      <c r="C109" s="295" t="s">
        <v>3948</v>
      </c>
      <c r="D109" s="295"/>
      <c r="E109" s="295"/>
      <c r="F109" s="314" t="s">
        <v>3927</v>
      </c>
      <c r="G109" s="295"/>
      <c r="H109" s="295" t="s">
        <v>3960</v>
      </c>
      <c r="I109" s="295" t="s">
        <v>3923</v>
      </c>
      <c r="J109" s="295">
        <v>50</v>
      </c>
      <c r="K109" s="306"/>
    </row>
    <row r="110" spans="2:11" ht="15" customHeight="1">
      <c r="B110" s="315"/>
      <c r="C110" s="295" t="s">
        <v>3946</v>
      </c>
      <c r="D110" s="295"/>
      <c r="E110" s="295"/>
      <c r="F110" s="314" t="s">
        <v>3927</v>
      </c>
      <c r="G110" s="295"/>
      <c r="H110" s="295" t="s">
        <v>3960</v>
      </c>
      <c r="I110" s="295" t="s">
        <v>3923</v>
      </c>
      <c r="J110" s="295">
        <v>50</v>
      </c>
      <c r="K110" s="306"/>
    </row>
    <row r="111" spans="2:11" ht="15" customHeight="1">
      <c r="B111" s="315"/>
      <c r="C111" s="295" t="s">
        <v>51</v>
      </c>
      <c r="D111" s="295"/>
      <c r="E111" s="295"/>
      <c r="F111" s="314" t="s">
        <v>3921</v>
      </c>
      <c r="G111" s="295"/>
      <c r="H111" s="295" t="s">
        <v>3961</v>
      </c>
      <c r="I111" s="295" t="s">
        <v>3923</v>
      </c>
      <c r="J111" s="295">
        <v>20</v>
      </c>
      <c r="K111" s="306"/>
    </row>
    <row r="112" spans="2:11" ht="15" customHeight="1">
      <c r="B112" s="315"/>
      <c r="C112" s="295" t="s">
        <v>3962</v>
      </c>
      <c r="D112" s="295"/>
      <c r="E112" s="295"/>
      <c r="F112" s="314" t="s">
        <v>3921</v>
      </c>
      <c r="G112" s="295"/>
      <c r="H112" s="295" t="s">
        <v>3963</v>
      </c>
      <c r="I112" s="295" t="s">
        <v>3923</v>
      </c>
      <c r="J112" s="295">
        <v>120</v>
      </c>
      <c r="K112" s="306"/>
    </row>
    <row r="113" spans="2:11" ht="15" customHeight="1">
      <c r="B113" s="315"/>
      <c r="C113" s="295" t="s">
        <v>36</v>
      </c>
      <c r="D113" s="295"/>
      <c r="E113" s="295"/>
      <c r="F113" s="314" t="s">
        <v>3921</v>
      </c>
      <c r="G113" s="295"/>
      <c r="H113" s="295" t="s">
        <v>3964</v>
      </c>
      <c r="I113" s="295" t="s">
        <v>3955</v>
      </c>
      <c r="J113" s="295"/>
      <c r="K113" s="306"/>
    </row>
    <row r="114" spans="2:11" ht="15" customHeight="1">
      <c r="B114" s="315"/>
      <c r="C114" s="295" t="s">
        <v>46</v>
      </c>
      <c r="D114" s="295"/>
      <c r="E114" s="295"/>
      <c r="F114" s="314" t="s">
        <v>3921</v>
      </c>
      <c r="G114" s="295"/>
      <c r="H114" s="295" t="s">
        <v>3965</v>
      </c>
      <c r="I114" s="295" t="s">
        <v>3955</v>
      </c>
      <c r="J114" s="295"/>
      <c r="K114" s="306"/>
    </row>
    <row r="115" spans="2:11" ht="15" customHeight="1">
      <c r="B115" s="315"/>
      <c r="C115" s="295" t="s">
        <v>55</v>
      </c>
      <c r="D115" s="295"/>
      <c r="E115" s="295"/>
      <c r="F115" s="314" t="s">
        <v>3921</v>
      </c>
      <c r="G115" s="295"/>
      <c r="H115" s="295" t="s">
        <v>3966</v>
      </c>
      <c r="I115" s="295" t="s">
        <v>3967</v>
      </c>
      <c r="J115" s="295"/>
      <c r="K115" s="306"/>
    </row>
    <row r="116" spans="2:11" ht="15" customHeight="1">
      <c r="B116" s="318"/>
      <c r="C116" s="324"/>
      <c r="D116" s="324"/>
      <c r="E116" s="324"/>
      <c r="F116" s="324"/>
      <c r="G116" s="324"/>
      <c r="H116" s="324"/>
      <c r="I116" s="324"/>
      <c r="J116" s="324"/>
      <c r="K116" s="320"/>
    </row>
    <row r="117" spans="2:11" ht="18.75" customHeight="1">
      <c r="B117" s="325"/>
      <c r="C117" s="291"/>
      <c r="D117" s="291"/>
      <c r="E117" s="291"/>
      <c r="F117" s="326"/>
      <c r="G117" s="291"/>
      <c r="H117" s="291"/>
      <c r="I117" s="291"/>
      <c r="J117" s="291"/>
      <c r="K117" s="325"/>
    </row>
    <row r="118" spans="2:11" ht="18.75" customHeight="1">
      <c r="B118" s="301"/>
      <c r="C118" s="301"/>
      <c r="D118" s="301"/>
      <c r="E118" s="301"/>
      <c r="F118" s="301"/>
      <c r="G118" s="301"/>
      <c r="H118" s="301"/>
      <c r="I118" s="301"/>
      <c r="J118" s="301"/>
      <c r="K118" s="301"/>
    </row>
    <row r="119" spans="2:11" ht="7.5" customHeight="1">
      <c r="B119" s="327"/>
      <c r="C119" s="328"/>
      <c r="D119" s="328"/>
      <c r="E119" s="328"/>
      <c r="F119" s="328"/>
      <c r="G119" s="328"/>
      <c r="H119" s="328"/>
      <c r="I119" s="328"/>
      <c r="J119" s="328"/>
      <c r="K119" s="329"/>
    </row>
    <row r="120" spans="2:11" ht="45" customHeight="1">
      <c r="B120" s="330"/>
      <c r="C120" s="412" t="s">
        <v>3968</v>
      </c>
      <c r="D120" s="412"/>
      <c r="E120" s="412"/>
      <c r="F120" s="412"/>
      <c r="G120" s="412"/>
      <c r="H120" s="412"/>
      <c r="I120" s="412"/>
      <c r="J120" s="412"/>
      <c r="K120" s="331"/>
    </row>
    <row r="121" spans="2:11" ht="17.25" customHeight="1">
      <c r="B121" s="332"/>
      <c r="C121" s="307" t="s">
        <v>3915</v>
      </c>
      <c r="D121" s="307"/>
      <c r="E121" s="307"/>
      <c r="F121" s="307" t="s">
        <v>3916</v>
      </c>
      <c r="G121" s="308"/>
      <c r="H121" s="307" t="s">
        <v>300</v>
      </c>
      <c r="I121" s="307" t="s">
        <v>55</v>
      </c>
      <c r="J121" s="307" t="s">
        <v>3917</v>
      </c>
      <c r="K121" s="333"/>
    </row>
    <row r="122" spans="2:11" ht="17.25" customHeight="1">
      <c r="B122" s="332"/>
      <c r="C122" s="309" t="s">
        <v>3918</v>
      </c>
      <c r="D122" s="309"/>
      <c r="E122" s="309"/>
      <c r="F122" s="310" t="s">
        <v>3919</v>
      </c>
      <c r="G122" s="311"/>
      <c r="H122" s="309"/>
      <c r="I122" s="309"/>
      <c r="J122" s="309" t="s">
        <v>3920</v>
      </c>
      <c r="K122" s="333"/>
    </row>
    <row r="123" spans="2:11" ht="5.25" customHeight="1">
      <c r="B123" s="334"/>
      <c r="C123" s="312"/>
      <c r="D123" s="312"/>
      <c r="E123" s="312"/>
      <c r="F123" s="312"/>
      <c r="G123" s="295"/>
      <c r="H123" s="312"/>
      <c r="I123" s="312"/>
      <c r="J123" s="312"/>
      <c r="K123" s="335"/>
    </row>
    <row r="124" spans="2:11" ht="15" customHeight="1">
      <c r="B124" s="334"/>
      <c r="C124" s="295" t="s">
        <v>3924</v>
      </c>
      <c r="D124" s="312"/>
      <c r="E124" s="312"/>
      <c r="F124" s="314" t="s">
        <v>3921</v>
      </c>
      <c r="G124" s="295"/>
      <c r="H124" s="295" t="s">
        <v>3960</v>
      </c>
      <c r="I124" s="295" t="s">
        <v>3923</v>
      </c>
      <c r="J124" s="295">
        <v>120</v>
      </c>
      <c r="K124" s="336"/>
    </row>
    <row r="125" spans="2:11" ht="15" customHeight="1">
      <c r="B125" s="334"/>
      <c r="C125" s="295" t="s">
        <v>3969</v>
      </c>
      <c r="D125" s="295"/>
      <c r="E125" s="295"/>
      <c r="F125" s="314" t="s">
        <v>3921</v>
      </c>
      <c r="G125" s="295"/>
      <c r="H125" s="295" t="s">
        <v>3970</v>
      </c>
      <c r="I125" s="295" t="s">
        <v>3923</v>
      </c>
      <c r="J125" s="295" t="s">
        <v>3971</v>
      </c>
      <c r="K125" s="336"/>
    </row>
    <row r="126" spans="2:11" ht="15" customHeight="1">
      <c r="B126" s="334"/>
      <c r="C126" s="295" t="s">
        <v>83</v>
      </c>
      <c r="D126" s="295"/>
      <c r="E126" s="295"/>
      <c r="F126" s="314" t="s">
        <v>3921</v>
      </c>
      <c r="G126" s="295"/>
      <c r="H126" s="295" t="s">
        <v>3972</v>
      </c>
      <c r="I126" s="295" t="s">
        <v>3923</v>
      </c>
      <c r="J126" s="295" t="s">
        <v>3971</v>
      </c>
      <c r="K126" s="336"/>
    </row>
    <row r="127" spans="2:11" ht="15" customHeight="1">
      <c r="B127" s="334"/>
      <c r="C127" s="295" t="s">
        <v>3932</v>
      </c>
      <c r="D127" s="295"/>
      <c r="E127" s="295"/>
      <c r="F127" s="314" t="s">
        <v>3927</v>
      </c>
      <c r="G127" s="295"/>
      <c r="H127" s="295" t="s">
        <v>3933</v>
      </c>
      <c r="I127" s="295" t="s">
        <v>3923</v>
      </c>
      <c r="J127" s="295">
        <v>15</v>
      </c>
      <c r="K127" s="336"/>
    </row>
    <row r="128" spans="2:11" ht="15" customHeight="1">
      <c r="B128" s="334"/>
      <c r="C128" s="316" t="s">
        <v>3934</v>
      </c>
      <c r="D128" s="316"/>
      <c r="E128" s="316"/>
      <c r="F128" s="317" t="s">
        <v>3927</v>
      </c>
      <c r="G128" s="316"/>
      <c r="H128" s="316" t="s">
        <v>3935</v>
      </c>
      <c r="I128" s="316" t="s">
        <v>3923</v>
      </c>
      <c r="J128" s="316">
        <v>15</v>
      </c>
      <c r="K128" s="336"/>
    </row>
    <row r="129" spans="2:11" ht="15" customHeight="1">
      <c r="B129" s="334"/>
      <c r="C129" s="316" t="s">
        <v>3936</v>
      </c>
      <c r="D129" s="316"/>
      <c r="E129" s="316"/>
      <c r="F129" s="317" t="s">
        <v>3927</v>
      </c>
      <c r="G129" s="316"/>
      <c r="H129" s="316" t="s">
        <v>3937</v>
      </c>
      <c r="I129" s="316" t="s">
        <v>3923</v>
      </c>
      <c r="J129" s="316">
        <v>20</v>
      </c>
      <c r="K129" s="336"/>
    </row>
    <row r="130" spans="2:11" ht="15" customHeight="1">
      <c r="B130" s="334"/>
      <c r="C130" s="316" t="s">
        <v>3938</v>
      </c>
      <c r="D130" s="316"/>
      <c r="E130" s="316"/>
      <c r="F130" s="317" t="s">
        <v>3927</v>
      </c>
      <c r="G130" s="316"/>
      <c r="H130" s="316" t="s">
        <v>3939</v>
      </c>
      <c r="I130" s="316" t="s">
        <v>3923</v>
      </c>
      <c r="J130" s="316">
        <v>20</v>
      </c>
      <c r="K130" s="336"/>
    </row>
    <row r="131" spans="2:11" ht="15" customHeight="1">
      <c r="B131" s="334"/>
      <c r="C131" s="295" t="s">
        <v>3926</v>
      </c>
      <c r="D131" s="295"/>
      <c r="E131" s="295"/>
      <c r="F131" s="314" t="s">
        <v>3927</v>
      </c>
      <c r="G131" s="295"/>
      <c r="H131" s="295" t="s">
        <v>3960</v>
      </c>
      <c r="I131" s="295" t="s">
        <v>3923</v>
      </c>
      <c r="J131" s="295">
        <v>50</v>
      </c>
      <c r="K131" s="336"/>
    </row>
    <row r="132" spans="2:11" ht="15" customHeight="1">
      <c r="B132" s="334"/>
      <c r="C132" s="295" t="s">
        <v>3940</v>
      </c>
      <c r="D132" s="295"/>
      <c r="E132" s="295"/>
      <c r="F132" s="314" t="s">
        <v>3927</v>
      </c>
      <c r="G132" s="295"/>
      <c r="H132" s="295" t="s">
        <v>3960</v>
      </c>
      <c r="I132" s="295" t="s">
        <v>3923</v>
      </c>
      <c r="J132" s="295">
        <v>50</v>
      </c>
      <c r="K132" s="336"/>
    </row>
    <row r="133" spans="2:11" ht="15" customHeight="1">
      <c r="B133" s="334"/>
      <c r="C133" s="295" t="s">
        <v>3946</v>
      </c>
      <c r="D133" s="295"/>
      <c r="E133" s="295"/>
      <c r="F133" s="314" t="s">
        <v>3927</v>
      </c>
      <c r="G133" s="295"/>
      <c r="H133" s="295" t="s">
        <v>3960</v>
      </c>
      <c r="I133" s="295" t="s">
        <v>3923</v>
      </c>
      <c r="J133" s="295">
        <v>50</v>
      </c>
      <c r="K133" s="336"/>
    </row>
    <row r="134" spans="2:11" ht="15" customHeight="1">
      <c r="B134" s="334"/>
      <c r="C134" s="295" t="s">
        <v>3948</v>
      </c>
      <c r="D134" s="295"/>
      <c r="E134" s="295"/>
      <c r="F134" s="314" t="s">
        <v>3927</v>
      </c>
      <c r="G134" s="295"/>
      <c r="H134" s="295" t="s">
        <v>3960</v>
      </c>
      <c r="I134" s="295" t="s">
        <v>3923</v>
      </c>
      <c r="J134" s="295">
        <v>50</v>
      </c>
      <c r="K134" s="336"/>
    </row>
    <row r="135" spans="2:11" ht="15" customHeight="1">
      <c r="B135" s="334"/>
      <c r="C135" s="295" t="s">
        <v>305</v>
      </c>
      <c r="D135" s="295"/>
      <c r="E135" s="295"/>
      <c r="F135" s="314" t="s">
        <v>3927</v>
      </c>
      <c r="G135" s="295"/>
      <c r="H135" s="295" t="s">
        <v>3973</v>
      </c>
      <c r="I135" s="295" t="s">
        <v>3923</v>
      </c>
      <c r="J135" s="295">
        <v>255</v>
      </c>
      <c r="K135" s="336"/>
    </row>
    <row r="136" spans="2:11" ht="15" customHeight="1">
      <c r="B136" s="334"/>
      <c r="C136" s="295" t="s">
        <v>3950</v>
      </c>
      <c r="D136" s="295"/>
      <c r="E136" s="295"/>
      <c r="F136" s="314" t="s">
        <v>3921</v>
      </c>
      <c r="G136" s="295"/>
      <c r="H136" s="295" t="s">
        <v>3974</v>
      </c>
      <c r="I136" s="295" t="s">
        <v>3952</v>
      </c>
      <c r="J136" s="295"/>
      <c r="K136" s="336"/>
    </row>
    <row r="137" spans="2:11" ht="15" customHeight="1">
      <c r="B137" s="334"/>
      <c r="C137" s="295" t="s">
        <v>3953</v>
      </c>
      <c r="D137" s="295"/>
      <c r="E137" s="295"/>
      <c r="F137" s="314" t="s">
        <v>3921</v>
      </c>
      <c r="G137" s="295"/>
      <c r="H137" s="295" t="s">
        <v>3975</v>
      </c>
      <c r="I137" s="295" t="s">
        <v>3955</v>
      </c>
      <c r="J137" s="295"/>
      <c r="K137" s="336"/>
    </row>
    <row r="138" spans="2:11" ht="15" customHeight="1">
      <c r="B138" s="334"/>
      <c r="C138" s="295" t="s">
        <v>3956</v>
      </c>
      <c r="D138" s="295"/>
      <c r="E138" s="295"/>
      <c r="F138" s="314" t="s">
        <v>3921</v>
      </c>
      <c r="G138" s="295"/>
      <c r="H138" s="295" t="s">
        <v>3956</v>
      </c>
      <c r="I138" s="295" t="s">
        <v>3955</v>
      </c>
      <c r="J138" s="295"/>
      <c r="K138" s="336"/>
    </row>
    <row r="139" spans="2:11" ht="15" customHeight="1">
      <c r="B139" s="334"/>
      <c r="C139" s="295" t="s">
        <v>36</v>
      </c>
      <c r="D139" s="295"/>
      <c r="E139" s="295"/>
      <c r="F139" s="314" t="s">
        <v>3921</v>
      </c>
      <c r="G139" s="295"/>
      <c r="H139" s="295" t="s">
        <v>3976</v>
      </c>
      <c r="I139" s="295" t="s">
        <v>3955</v>
      </c>
      <c r="J139" s="295"/>
      <c r="K139" s="336"/>
    </row>
    <row r="140" spans="2:11" ht="15" customHeight="1">
      <c r="B140" s="334"/>
      <c r="C140" s="295" t="s">
        <v>3977</v>
      </c>
      <c r="D140" s="295"/>
      <c r="E140" s="295"/>
      <c r="F140" s="314" t="s">
        <v>3921</v>
      </c>
      <c r="G140" s="295"/>
      <c r="H140" s="295" t="s">
        <v>3978</v>
      </c>
      <c r="I140" s="295" t="s">
        <v>3955</v>
      </c>
      <c r="J140" s="295"/>
      <c r="K140" s="336"/>
    </row>
    <row r="141" spans="2:11" ht="15" customHeight="1">
      <c r="B141" s="337"/>
      <c r="C141" s="338"/>
      <c r="D141" s="338"/>
      <c r="E141" s="338"/>
      <c r="F141" s="338"/>
      <c r="G141" s="338"/>
      <c r="H141" s="338"/>
      <c r="I141" s="338"/>
      <c r="J141" s="338"/>
      <c r="K141" s="339"/>
    </row>
    <row r="142" spans="2:11" ht="18.75" customHeight="1">
      <c r="B142" s="291"/>
      <c r="C142" s="291"/>
      <c r="D142" s="291"/>
      <c r="E142" s="291"/>
      <c r="F142" s="326"/>
      <c r="G142" s="291"/>
      <c r="H142" s="291"/>
      <c r="I142" s="291"/>
      <c r="J142" s="291"/>
      <c r="K142" s="291"/>
    </row>
    <row r="143" spans="2:11" ht="18.75" customHeight="1">
      <c r="B143" s="301"/>
      <c r="C143" s="301"/>
      <c r="D143" s="301"/>
      <c r="E143" s="301"/>
      <c r="F143" s="301"/>
      <c r="G143" s="301"/>
      <c r="H143" s="301"/>
      <c r="I143" s="301"/>
      <c r="J143" s="301"/>
      <c r="K143" s="301"/>
    </row>
    <row r="144" spans="2:11" ht="7.5" customHeight="1">
      <c r="B144" s="302"/>
      <c r="C144" s="303"/>
      <c r="D144" s="303"/>
      <c r="E144" s="303"/>
      <c r="F144" s="303"/>
      <c r="G144" s="303"/>
      <c r="H144" s="303"/>
      <c r="I144" s="303"/>
      <c r="J144" s="303"/>
      <c r="K144" s="304"/>
    </row>
    <row r="145" spans="2:11" ht="45" customHeight="1">
      <c r="B145" s="305"/>
      <c r="C145" s="416" t="s">
        <v>3979</v>
      </c>
      <c r="D145" s="416"/>
      <c r="E145" s="416"/>
      <c r="F145" s="416"/>
      <c r="G145" s="416"/>
      <c r="H145" s="416"/>
      <c r="I145" s="416"/>
      <c r="J145" s="416"/>
      <c r="K145" s="306"/>
    </row>
    <row r="146" spans="2:11" ht="17.25" customHeight="1">
      <c r="B146" s="305"/>
      <c r="C146" s="307" t="s">
        <v>3915</v>
      </c>
      <c r="D146" s="307"/>
      <c r="E146" s="307"/>
      <c r="F146" s="307" t="s">
        <v>3916</v>
      </c>
      <c r="G146" s="308"/>
      <c r="H146" s="307" t="s">
        <v>300</v>
      </c>
      <c r="I146" s="307" t="s">
        <v>55</v>
      </c>
      <c r="J146" s="307" t="s">
        <v>3917</v>
      </c>
      <c r="K146" s="306"/>
    </row>
    <row r="147" spans="2:11" ht="17.25" customHeight="1">
      <c r="B147" s="305"/>
      <c r="C147" s="309" t="s">
        <v>3918</v>
      </c>
      <c r="D147" s="309"/>
      <c r="E147" s="309"/>
      <c r="F147" s="310" t="s">
        <v>3919</v>
      </c>
      <c r="G147" s="311"/>
      <c r="H147" s="309"/>
      <c r="I147" s="309"/>
      <c r="J147" s="309" t="s">
        <v>3920</v>
      </c>
      <c r="K147" s="306"/>
    </row>
    <row r="148" spans="2:11" ht="5.25" customHeight="1">
      <c r="B148" s="315"/>
      <c r="C148" s="312"/>
      <c r="D148" s="312"/>
      <c r="E148" s="312"/>
      <c r="F148" s="312"/>
      <c r="G148" s="313"/>
      <c r="H148" s="312"/>
      <c r="I148" s="312"/>
      <c r="J148" s="312"/>
      <c r="K148" s="336"/>
    </row>
    <row r="149" spans="2:11" ht="15" customHeight="1">
      <c r="B149" s="315"/>
      <c r="C149" s="340" t="s">
        <v>3924</v>
      </c>
      <c r="D149" s="295"/>
      <c r="E149" s="295"/>
      <c r="F149" s="341" t="s">
        <v>3921</v>
      </c>
      <c r="G149" s="295"/>
      <c r="H149" s="340" t="s">
        <v>3960</v>
      </c>
      <c r="I149" s="340" t="s">
        <v>3923</v>
      </c>
      <c r="J149" s="340">
        <v>120</v>
      </c>
      <c r="K149" s="336"/>
    </row>
    <row r="150" spans="2:11" ht="15" customHeight="1">
      <c r="B150" s="315"/>
      <c r="C150" s="340" t="s">
        <v>3969</v>
      </c>
      <c r="D150" s="295"/>
      <c r="E150" s="295"/>
      <c r="F150" s="341" t="s">
        <v>3921</v>
      </c>
      <c r="G150" s="295"/>
      <c r="H150" s="340" t="s">
        <v>3980</v>
      </c>
      <c r="I150" s="340" t="s">
        <v>3923</v>
      </c>
      <c r="J150" s="340" t="s">
        <v>3971</v>
      </c>
      <c r="K150" s="336"/>
    </row>
    <row r="151" spans="2:11" ht="15" customHeight="1">
      <c r="B151" s="315"/>
      <c r="C151" s="340" t="s">
        <v>83</v>
      </c>
      <c r="D151" s="295"/>
      <c r="E151" s="295"/>
      <c r="F151" s="341" t="s">
        <v>3921</v>
      </c>
      <c r="G151" s="295"/>
      <c r="H151" s="340" t="s">
        <v>3981</v>
      </c>
      <c r="I151" s="340" t="s">
        <v>3923</v>
      </c>
      <c r="J151" s="340" t="s">
        <v>3971</v>
      </c>
      <c r="K151" s="336"/>
    </row>
    <row r="152" spans="2:11" ht="15" customHeight="1">
      <c r="B152" s="315"/>
      <c r="C152" s="340" t="s">
        <v>3926</v>
      </c>
      <c r="D152" s="295"/>
      <c r="E152" s="295"/>
      <c r="F152" s="341" t="s">
        <v>3927</v>
      </c>
      <c r="G152" s="295"/>
      <c r="H152" s="340" t="s">
        <v>3960</v>
      </c>
      <c r="I152" s="340" t="s">
        <v>3923</v>
      </c>
      <c r="J152" s="340">
        <v>50</v>
      </c>
      <c r="K152" s="336"/>
    </row>
    <row r="153" spans="2:11" ht="15" customHeight="1">
      <c r="B153" s="315"/>
      <c r="C153" s="340" t="s">
        <v>3929</v>
      </c>
      <c r="D153" s="295"/>
      <c r="E153" s="295"/>
      <c r="F153" s="341" t="s">
        <v>3921</v>
      </c>
      <c r="G153" s="295"/>
      <c r="H153" s="340" t="s">
        <v>3960</v>
      </c>
      <c r="I153" s="340" t="s">
        <v>3931</v>
      </c>
      <c r="J153" s="340"/>
      <c r="K153" s="336"/>
    </row>
    <row r="154" spans="2:11" ht="15" customHeight="1">
      <c r="B154" s="315"/>
      <c r="C154" s="340" t="s">
        <v>3940</v>
      </c>
      <c r="D154" s="295"/>
      <c r="E154" s="295"/>
      <c r="F154" s="341" t="s">
        <v>3927</v>
      </c>
      <c r="G154" s="295"/>
      <c r="H154" s="340" t="s">
        <v>3960</v>
      </c>
      <c r="I154" s="340" t="s">
        <v>3923</v>
      </c>
      <c r="J154" s="340">
        <v>50</v>
      </c>
      <c r="K154" s="336"/>
    </row>
    <row r="155" spans="2:11" ht="15" customHeight="1">
      <c r="B155" s="315"/>
      <c r="C155" s="340" t="s">
        <v>3948</v>
      </c>
      <c r="D155" s="295"/>
      <c r="E155" s="295"/>
      <c r="F155" s="341" t="s">
        <v>3927</v>
      </c>
      <c r="G155" s="295"/>
      <c r="H155" s="340" t="s">
        <v>3960</v>
      </c>
      <c r="I155" s="340" t="s">
        <v>3923</v>
      </c>
      <c r="J155" s="340">
        <v>50</v>
      </c>
      <c r="K155" s="336"/>
    </row>
    <row r="156" spans="2:11" ht="15" customHeight="1">
      <c r="B156" s="315"/>
      <c r="C156" s="340" t="s">
        <v>3946</v>
      </c>
      <c r="D156" s="295"/>
      <c r="E156" s="295"/>
      <c r="F156" s="341" t="s">
        <v>3927</v>
      </c>
      <c r="G156" s="295"/>
      <c r="H156" s="340" t="s">
        <v>3960</v>
      </c>
      <c r="I156" s="340" t="s">
        <v>3923</v>
      </c>
      <c r="J156" s="340">
        <v>50</v>
      </c>
      <c r="K156" s="336"/>
    </row>
    <row r="157" spans="2:11" ht="15" customHeight="1">
      <c r="B157" s="315"/>
      <c r="C157" s="340" t="s">
        <v>270</v>
      </c>
      <c r="D157" s="295"/>
      <c r="E157" s="295"/>
      <c r="F157" s="341" t="s">
        <v>3921</v>
      </c>
      <c r="G157" s="295"/>
      <c r="H157" s="340" t="s">
        <v>3982</v>
      </c>
      <c r="I157" s="340" t="s">
        <v>3923</v>
      </c>
      <c r="J157" s="340" t="s">
        <v>3983</v>
      </c>
      <c r="K157" s="336"/>
    </row>
    <row r="158" spans="2:11" ht="15" customHeight="1">
      <c r="B158" s="315"/>
      <c r="C158" s="340" t="s">
        <v>3984</v>
      </c>
      <c r="D158" s="295"/>
      <c r="E158" s="295"/>
      <c r="F158" s="341" t="s">
        <v>3921</v>
      </c>
      <c r="G158" s="295"/>
      <c r="H158" s="340" t="s">
        <v>3985</v>
      </c>
      <c r="I158" s="340" t="s">
        <v>3955</v>
      </c>
      <c r="J158" s="340"/>
      <c r="K158" s="336"/>
    </row>
    <row r="159" spans="2:11" ht="15" customHeight="1">
      <c r="B159" s="342"/>
      <c r="C159" s="324"/>
      <c r="D159" s="324"/>
      <c r="E159" s="324"/>
      <c r="F159" s="324"/>
      <c r="G159" s="324"/>
      <c r="H159" s="324"/>
      <c r="I159" s="324"/>
      <c r="J159" s="324"/>
      <c r="K159" s="343"/>
    </row>
    <row r="160" spans="2:11" ht="18.75" customHeight="1">
      <c r="B160" s="291"/>
      <c r="C160" s="295"/>
      <c r="D160" s="295"/>
      <c r="E160" s="295"/>
      <c r="F160" s="314"/>
      <c r="G160" s="295"/>
      <c r="H160" s="295"/>
      <c r="I160" s="295"/>
      <c r="J160" s="295"/>
      <c r="K160" s="291"/>
    </row>
    <row r="161" spans="2:11" ht="18.75" customHeight="1">
      <c r="B161" s="301"/>
      <c r="C161" s="301"/>
      <c r="D161" s="301"/>
      <c r="E161" s="301"/>
      <c r="F161" s="301"/>
      <c r="G161" s="301"/>
      <c r="H161" s="301"/>
      <c r="I161" s="301"/>
      <c r="J161" s="301"/>
      <c r="K161" s="301"/>
    </row>
    <row r="162" spans="2:11" ht="7.5" customHeight="1">
      <c r="B162" s="283"/>
      <c r="C162" s="284"/>
      <c r="D162" s="284"/>
      <c r="E162" s="284"/>
      <c r="F162" s="284"/>
      <c r="G162" s="284"/>
      <c r="H162" s="284"/>
      <c r="I162" s="284"/>
      <c r="J162" s="284"/>
      <c r="K162" s="285"/>
    </row>
    <row r="163" spans="2:11" ht="45" customHeight="1">
      <c r="B163" s="286"/>
      <c r="C163" s="412" t="s">
        <v>3986</v>
      </c>
      <c r="D163" s="412"/>
      <c r="E163" s="412"/>
      <c r="F163" s="412"/>
      <c r="G163" s="412"/>
      <c r="H163" s="412"/>
      <c r="I163" s="412"/>
      <c r="J163" s="412"/>
      <c r="K163" s="287"/>
    </row>
    <row r="164" spans="2:11" ht="17.25" customHeight="1">
      <c r="B164" s="286"/>
      <c r="C164" s="307" t="s">
        <v>3915</v>
      </c>
      <c r="D164" s="307"/>
      <c r="E164" s="307"/>
      <c r="F164" s="307" t="s">
        <v>3916</v>
      </c>
      <c r="G164" s="344"/>
      <c r="H164" s="345" t="s">
        <v>300</v>
      </c>
      <c r="I164" s="345" t="s">
        <v>55</v>
      </c>
      <c r="J164" s="307" t="s">
        <v>3917</v>
      </c>
      <c r="K164" s="287"/>
    </row>
    <row r="165" spans="2:11" ht="17.25" customHeight="1">
      <c r="B165" s="288"/>
      <c r="C165" s="309" t="s">
        <v>3918</v>
      </c>
      <c r="D165" s="309"/>
      <c r="E165" s="309"/>
      <c r="F165" s="310" t="s">
        <v>3919</v>
      </c>
      <c r="G165" s="346"/>
      <c r="H165" s="347"/>
      <c r="I165" s="347"/>
      <c r="J165" s="309" t="s">
        <v>3920</v>
      </c>
      <c r="K165" s="289"/>
    </row>
    <row r="166" spans="2:11" ht="5.25" customHeight="1">
      <c r="B166" s="315"/>
      <c r="C166" s="312"/>
      <c r="D166" s="312"/>
      <c r="E166" s="312"/>
      <c r="F166" s="312"/>
      <c r="G166" s="313"/>
      <c r="H166" s="312"/>
      <c r="I166" s="312"/>
      <c r="J166" s="312"/>
      <c r="K166" s="336"/>
    </row>
    <row r="167" spans="2:11" ht="15" customHeight="1">
      <c r="B167" s="315"/>
      <c r="C167" s="295" t="s">
        <v>3924</v>
      </c>
      <c r="D167" s="295"/>
      <c r="E167" s="295"/>
      <c r="F167" s="314" t="s">
        <v>3921</v>
      </c>
      <c r="G167" s="295"/>
      <c r="H167" s="295" t="s">
        <v>3960</v>
      </c>
      <c r="I167" s="295" t="s">
        <v>3923</v>
      </c>
      <c r="J167" s="295">
        <v>120</v>
      </c>
      <c r="K167" s="336"/>
    </row>
    <row r="168" spans="2:11" ht="15" customHeight="1">
      <c r="B168" s="315"/>
      <c r="C168" s="295" t="s">
        <v>3969</v>
      </c>
      <c r="D168" s="295"/>
      <c r="E168" s="295"/>
      <c r="F168" s="314" t="s">
        <v>3921</v>
      </c>
      <c r="G168" s="295"/>
      <c r="H168" s="295" t="s">
        <v>3970</v>
      </c>
      <c r="I168" s="295" t="s">
        <v>3923</v>
      </c>
      <c r="J168" s="295" t="s">
        <v>3971</v>
      </c>
      <c r="K168" s="336"/>
    </row>
    <row r="169" spans="2:11" ht="15" customHeight="1">
      <c r="B169" s="315"/>
      <c r="C169" s="295" t="s">
        <v>83</v>
      </c>
      <c r="D169" s="295"/>
      <c r="E169" s="295"/>
      <c r="F169" s="314" t="s">
        <v>3921</v>
      </c>
      <c r="G169" s="295"/>
      <c r="H169" s="295" t="s">
        <v>3987</v>
      </c>
      <c r="I169" s="295" t="s">
        <v>3923</v>
      </c>
      <c r="J169" s="295" t="s">
        <v>3971</v>
      </c>
      <c r="K169" s="336"/>
    </row>
    <row r="170" spans="2:11" ht="15" customHeight="1">
      <c r="B170" s="315"/>
      <c r="C170" s="295" t="s">
        <v>3926</v>
      </c>
      <c r="D170" s="295"/>
      <c r="E170" s="295"/>
      <c r="F170" s="314" t="s">
        <v>3927</v>
      </c>
      <c r="G170" s="295"/>
      <c r="H170" s="295" t="s">
        <v>3987</v>
      </c>
      <c r="I170" s="295" t="s">
        <v>3923</v>
      </c>
      <c r="J170" s="295">
        <v>50</v>
      </c>
      <c r="K170" s="336"/>
    </row>
    <row r="171" spans="2:11" ht="15" customHeight="1">
      <c r="B171" s="315"/>
      <c r="C171" s="295" t="s">
        <v>3929</v>
      </c>
      <c r="D171" s="295"/>
      <c r="E171" s="295"/>
      <c r="F171" s="314" t="s">
        <v>3921</v>
      </c>
      <c r="G171" s="295"/>
      <c r="H171" s="295" t="s">
        <v>3987</v>
      </c>
      <c r="I171" s="295" t="s">
        <v>3931</v>
      </c>
      <c r="J171" s="295"/>
      <c r="K171" s="336"/>
    </row>
    <row r="172" spans="2:11" ht="15" customHeight="1">
      <c r="B172" s="315"/>
      <c r="C172" s="295" t="s">
        <v>3940</v>
      </c>
      <c r="D172" s="295"/>
      <c r="E172" s="295"/>
      <c r="F172" s="314" t="s">
        <v>3927</v>
      </c>
      <c r="G172" s="295"/>
      <c r="H172" s="295" t="s">
        <v>3987</v>
      </c>
      <c r="I172" s="295" t="s">
        <v>3923</v>
      </c>
      <c r="J172" s="295">
        <v>50</v>
      </c>
      <c r="K172" s="336"/>
    </row>
    <row r="173" spans="2:11" ht="15" customHeight="1">
      <c r="B173" s="315"/>
      <c r="C173" s="295" t="s">
        <v>3948</v>
      </c>
      <c r="D173" s="295"/>
      <c r="E173" s="295"/>
      <c r="F173" s="314" t="s">
        <v>3927</v>
      </c>
      <c r="G173" s="295"/>
      <c r="H173" s="295" t="s">
        <v>3987</v>
      </c>
      <c r="I173" s="295" t="s">
        <v>3923</v>
      </c>
      <c r="J173" s="295">
        <v>50</v>
      </c>
      <c r="K173" s="336"/>
    </row>
    <row r="174" spans="2:11" ht="15" customHeight="1">
      <c r="B174" s="315"/>
      <c r="C174" s="295" t="s">
        <v>3946</v>
      </c>
      <c r="D174" s="295"/>
      <c r="E174" s="295"/>
      <c r="F174" s="314" t="s">
        <v>3927</v>
      </c>
      <c r="G174" s="295"/>
      <c r="H174" s="295" t="s">
        <v>3987</v>
      </c>
      <c r="I174" s="295" t="s">
        <v>3923</v>
      </c>
      <c r="J174" s="295">
        <v>50</v>
      </c>
      <c r="K174" s="336"/>
    </row>
    <row r="175" spans="2:11" ht="15" customHeight="1">
      <c r="B175" s="315"/>
      <c r="C175" s="295" t="s">
        <v>299</v>
      </c>
      <c r="D175" s="295"/>
      <c r="E175" s="295"/>
      <c r="F175" s="314" t="s">
        <v>3921</v>
      </c>
      <c r="G175" s="295"/>
      <c r="H175" s="295" t="s">
        <v>3988</v>
      </c>
      <c r="I175" s="295" t="s">
        <v>3989</v>
      </c>
      <c r="J175" s="295"/>
      <c r="K175" s="336"/>
    </row>
    <row r="176" spans="2:11" ht="15" customHeight="1">
      <c r="B176" s="315"/>
      <c r="C176" s="295" t="s">
        <v>55</v>
      </c>
      <c r="D176" s="295"/>
      <c r="E176" s="295"/>
      <c r="F176" s="314" t="s">
        <v>3921</v>
      </c>
      <c r="G176" s="295"/>
      <c r="H176" s="295" t="s">
        <v>3990</v>
      </c>
      <c r="I176" s="295" t="s">
        <v>3991</v>
      </c>
      <c r="J176" s="295">
        <v>1</v>
      </c>
      <c r="K176" s="336"/>
    </row>
    <row r="177" spans="2:11" ht="15" customHeight="1">
      <c r="B177" s="315"/>
      <c r="C177" s="295" t="s">
        <v>51</v>
      </c>
      <c r="D177" s="295"/>
      <c r="E177" s="295"/>
      <c r="F177" s="314" t="s">
        <v>3921</v>
      </c>
      <c r="G177" s="295"/>
      <c r="H177" s="295" t="s">
        <v>3992</v>
      </c>
      <c r="I177" s="295" t="s">
        <v>3923</v>
      </c>
      <c r="J177" s="295">
        <v>20</v>
      </c>
      <c r="K177" s="336"/>
    </row>
    <row r="178" spans="2:11" ht="15" customHeight="1">
      <c r="B178" s="315"/>
      <c r="C178" s="295" t="s">
        <v>300</v>
      </c>
      <c r="D178" s="295"/>
      <c r="E178" s="295"/>
      <c r="F178" s="314" t="s">
        <v>3921</v>
      </c>
      <c r="G178" s="295"/>
      <c r="H178" s="295" t="s">
        <v>3993</v>
      </c>
      <c r="I178" s="295" t="s">
        <v>3923</v>
      </c>
      <c r="J178" s="295">
        <v>255</v>
      </c>
      <c r="K178" s="336"/>
    </row>
    <row r="179" spans="2:11" ht="15" customHeight="1">
      <c r="B179" s="315"/>
      <c r="C179" s="295" t="s">
        <v>301</v>
      </c>
      <c r="D179" s="295"/>
      <c r="E179" s="295"/>
      <c r="F179" s="314" t="s">
        <v>3921</v>
      </c>
      <c r="G179" s="295"/>
      <c r="H179" s="295" t="s">
        <v>3886</v>
      </c>
      <c r="I179" s="295" t="s">
        <v>3923</v>
      </c>
      <c r="J179" s="295">
        <v>10</v>
      </c>
      <c r="K179" s="336"/>
    </row>
    <row r="180" spans="2:11" ht="15" customHeight="1">
      <c r="B180" s="315"/>
      <c r="C180" s="295" t="s">
        <v>302</v>
      </c>
      <c r="D180" s="295"/>
      <c r="E180" s="295"/>
      <c r="F180" s="314" t="s">
        <v>3921</v>
      </c>
      <c r="G180" s="295"/>
      <c r="H180" s="295" t="s">
        <v>3994</v>
      </c>
      <c r="I180" s="295" t="s">
        <v>3955</v>
      </c>
      <c r="J180" s="295"/>
      <c r="K180" s="336"/>
    </row>
    <row r="181" spans="2:11" ht="15" customHeight="1">
      <c r="B181" s="315"/>
      <c r="C181" s="295" t="s">
        <v>3995</v>
      </c>
      <c r="D181" s="295"/>
      <c r="E181" s="295"/>
      <c r="F181" s="314" t="s">
        <v>3921</v>
      </c>
      <c r="G181" s="295"/>
      <c r="H181" s="295" t="s">
        <v>3996</v>
      </c>
      <c r="I181" s="295" t="s">
        <v>3955</v>
      </c>
      <c r="J181" s="295"/>
      <c r="K181" s="336"/>
    </row>
    <row r="182" spans="2:11" ht="15" customHeight="1">
      <c r="B182" s="315"/>
      <c r="C182" s="295" t="s">
        <v>3984</v>
      </c>
      <c r="D182" s="295"/>
      <c r="E182" s="295"/>
      <c r="F182" s="314" t="s">
        <v>3921</v>
      </c>
      <c r="G182" s="295"/>
      <c r="H182" s="295" t="s">
        <v>3997</v>
      </c>
      <c r="I182" s="295" t="s">
        <v>3955</v>
      </c>
      <c r="J182" s="295"/>
      <c r="K182" s="336"/>
    </row>
    <row r="183" spans="2:11" ht="15" customHeight="1">
      <c r="B183" s="315"/>
      <c r="C183" s="295" t="s">
        <v>304</v>
      </c>
      <c r="D183" s="295"/>
      <c r="E183" s="295"/>
      <c r="F183" s="314" t="s">
        <v>3927</v>
      </c>
      <c r="G183" s="295"/>
      <c r="H183" s="295" t="s">
        <v>3998</v>
      </c>
      <c r="I183" s="295" t="s">
        <v>3923</v>
      </c>
      <c r="J183" s="295">
        <v>50</v>
      </c>
      <c r="K183" s="336"/>
    </row>
    <row r="184" spans="2:11" ht="15" customHeight="1">
      <c r="B184" s="315"/>
      <c r="C184" s="295" t="s">
        <v>3999</v>
      </c>
      <c r="D184" s="295"/>
      <c r="E184" s="295"/>
      <c r="F184" s="314" t="s">
        <v>3927</v>
      </c>
      <c r="G184" s="295"/>
      <c r="H184" s="295" t="s">
        <v>4000</v>
      </c>
      <c r="I184" s="295" t="s">
        <v>4001</v>
      </c>
      <c r="J184" s="295"/>
      <c r="K184" s="336"/>
    </row>
    <row r="185" spans="2:11" ht="15" customHeight="1">
      <c r="B185" s="315"/>
      <c r="C185" s="295" t="s">
        <v>4002</v>
      </c>
      <c r="D185" s="295"/>
      <c r="E185" s="295"/>
      <c r="F185" s="314" t="s">
        <v>3927</v>
      </c>
      <c r="G185" s="295"/>
      <c r="H185" s="295" t="s">
        <v>4003</v>
      </c>
      <c r="I185" s="295" t="s">
        <v>4001</v>
      </c>
      <c r="J185" s="295"/>
      <c r="K185" s="336"/>
    </row>
    <row r="186" spans="2:11" ht="15" customHeight="1">
      <c r="B186" s="315"/>
      <c r="C186" s="295" t="s">
        <v>4004</v>
      </c>
      <c r="D186" s="295"/>
      <c r="E186" s="295"/>
      <c r="F186" s="314" t="s">
        <v>3927</v>
      </c>
      <c r="G186" s="295"/>
      <c r="H186" s="295" t="s">
        <v>4005</v>
      </c>
      <c r="I186" s="295" t="s">
        <v>4001</v>
      </c>
      <c r="J186" s="295"/>
      <c r="K186" s="336"/>
    </row>
    <row r="187" spans="2:11" ht="15" customHeight="1">
      <c r="B187" s="315"/>
      <c r="C187" s="348" t="s">
        <v>4006</v>
      </c>
      <c r="D187" s="295"/>
      <c r="E187" s="295"/>
      <c r="F187" s="314" t="s">
        <v>3927</v>
      </c>
      <c r="G187" s="295"/>
      <c r="H187" s="295" t="s">
        <v>4007</v>
      </c>
      <c r="I187" s="295" t="s">
        <v>4008</v>
      </c>
      <c r="J187" s="349" t="s">
        <v>4009</v>
      </c>
      <c r="K187" s="336"/>
    </row>
    <row r="188" spans="2:11" ht="15" customHeight="1">
      <c r="B188" s="315"/>
      <c r="C188" s="300" t="s">
        <v>40</v>
      </c>
      <c r="D188" s="295"/>
      <c r="E188" s="295"/>
      <c r="F188" s="314" t="s">
        <v>3921</v>
      </c>
      <c r="G188" s="295"/>
      <c r="H188" s="291" t="s">
        <v>4010</v>
      </c>
      <c r="I188" s="295" t="s">
        <v>4011</v>
      </c>
      <c r="J188" s="295"/>
      <c r="K188" s="336"/>
    </row>
    <row r="189" spans="2:11" ht="15" customHeight="1">
      <c r="B189" s="315"/>
      <c r="C189" s="300" t="s">
        <v>4012</v>
      </c>
      <c r="D189" s="295"/>
      <c r="E189" s="295"/>
      <c r="F189" s="314" t="s">
        <v>3921</v>
      </c>
      <c r="G189" s="295"/>
      <c r="H189" s="295" t="s">
        <v>4013</v>
      </c>
      <c r="I189" s="295" t="s">
        <v>3955</v>
      </c>
      <c r="J189" s="295"/>
      <c r="K189" s="336"/>
    </row>
    <row r="190" spans="2:11" ht="15" customHeight="1">
      <c r="B190" s="315"/>
      <c r="C190" s="300" t="s">
        <v>4014</v>
      </c>
      <c r="D190" s="295"/>
      <c r="E190" s="295"/>
      <c r="F190" s="314" t="s">
        <v>3921</v>
      </c>
      <c r="G190" s="295"/>
      <c r="H190" s="295" t="s">
        <v>4015</v>
      </c>
      <c r="I190" s="295" t="s">
        <v>3955</v>
      </c>
      <c r="J190" s="295"/>
      <c r="K190" s="336"/>
    </row>
    <row r="191" spans="2:11" ht="15" customHeight="1">
      <c r="B191" s="315"/>
      <c r="C191" s="300" t="s">
        <v>4016</v>
      </c>
      <c r="D191" s="295"/>
      <c r="E191" s="295"/>
      <c r="F191" s="314" t="s">
        <v>3927</v>
      </c>
      <c r="G191" s="295"/>
      <c r="H191" s="295" t="s">
        <v>4017</v>
      </c>
      <c r="I191" s="295" t="s">
        <v>3955</v>
      </c>
      <c r="J191" s="295"/>
      <c r="K191" s="336"/>
    </row>
    <row r="192" spans="2:11" ht="15" customHeight="1">
      <c r="B192" s="342"/>
      <c r="C192" s="350"/>
      <c r="D192" s="324"/>
      <c r="E192" s="324"/>
      <c r="F192" s="324"/>
      <c r="G192" s="324"/>
      <c r="H192" s="324"/>
      <c r="I192" s="324"/>
      <c r="J192" s="324"/>
      <c r="K192" s="343"/>
    </row>
    <row r="193" spans="2:11" ht="18.75" customHeight="1">
      <c r="B193" s="291"/>
      <c r="C193" s="295"/>
      <c r="D193" s="295"/>
      <c r="E193" s="295"/>
      <c r="F193" s="314"/>
      <c r="G193" s="295"/>
      <c r="H193" s="295"/>
      <c r="I193" s="295"/>
      <c r="J193" s="295"/>
      <c r="K193" s="291"/>
    </row>
    <row r="194" spans="2:11" ht="18.75" customHeight="1">
      <c r="B194" s="291"/>
      <c r="C194" s="295"/>
      <c r="D194" s="295"/>
      <c r="E194" s="295"/>
      <c r="F194" s="314"/>
      <c r="G194" s="295"/>
      <c r="H194" s="295"/>
      <c r="I194" s="295"/>
      <c r="J194" s="295"/>
      <c r="K194" s="291"/>
    </row>
    <row r="195" spans="2:11" ht="18.75" customHeight="1">
      <c r="B195" s="301"/>
      <c r="C195" s="301"/>
      <c r="D195" s="301"/>
      <c r="E195" s="301"/>
      <c r="F195" s="301"/>
      <c r="G195" s="301"/>
      <c r="H195" s="301"/>
      <c r="I195" s="301"/>
      <c r="J195" s="301"/>
      <c r="K195" s="301"/>
    </row>
    <row r="196" spans="2:11" ht="13.5">
      <c r="B196" s="283"/>
      <c r="C196" s="284"/>
      <c r="D196" s="284"/>
      <c r="E196" s="284"/>
      <c r="F196" s="284"/>
      <c r="G196" s="284"/>
      <c r="H196" s="284"/>
      <c r="I196" s="284"/>
      <c r="J196" s="284"/>
      <c r="K196" s="285"/>
    </row>
    <row r="197" spans="2:11" ht="21">
      <c r="B197" s="286"/>
      <c r="C197" s="412" t="s">
        <v>4018</v>
      </c>
      <c r="D197" s="412"/>
      <c r="E197" s="412"/>
      <c r="F197" s="412"/>
      <c r="G197" s="412"/>
      <c r="H197" s="412"/>
      <c r="I197" s="412"/>
      <c r="J197" s="412"/>
      <c r="K197" s="287"/>
    </row>
    <row r="198" spans="2:11" ht="25.5" customHeight="1">
      <c r="B198" s="286"/>
      <c r="C198" s="351" t="s">
        <v>4019</v>
      </c>
      <c r="D198" s="351"/>
      <c r="E198" s="351"/>
      <c r="F198" s="351" t="s">
        <v>4020</v>
      </c>
      <c r="G198" s="352"/>
      <c r="H198" s="417" t="s">
        <v>4021</v>
      </c>
      <c r="I198" s="417"/>
      <c r="J198" s="417"/>
      <c r="K198" s="287"/>
    </row>
    <row r="199" spans="2:11" ht="5.25" customHeight="1">
      <c r="B199" s="315"/>
      <c r="C199" s="312"/>
      <c r="D199" s="312"/>
      <c r="E199" s="312"/>
      <c r="F199" s="312"/>
      <c r="G199" s="295"/>
      <c r="H199" s="312"/>
      <c r="I199" s="312"/>
      <c r="J199" s="312"/>
      <c r="K199" s="336"/>
    </row>
    <row r="200" spans="2:11" ht="15" customHeight="1">
      <c r="B200" s="315"/>
      <c r="C200" s="295" t="s">
        <v>4011</v>
      </c>
      <c r="D200" s="295"/>
      <c r="E200" s="295"/>
      <c r="F200" s="314" t="s">
        <v>41</v>
      </c>
      <c r="G200" s="295"/>
      <c r="H200" s="414" t="s">
        <v>4022</v>
      </c>
      <c r="I200" s="414"/>
      <c r="J200" s="414"/>
      <c r="K200" s="336"/>
    </row>
    <row r="201" spans="2:11" ht="15" customHeight="1">
      <c r="B201" s="315"/>
      <c r="C201" s="321"/>
      <c r="D201" s="295"/>
      <c r="E201" s="295"/>
      <c r="F201" s="314" t="s">
        <v>42</v>
      </c>
      <c r="G201" s="295"/>
      <c r="H201" s="414" t="s">
        <v>4023</v>
      </c>
      <c r="I201" s="414"/>
      <c r="J201" s="414"/>
      <c r="K201" s="336"/>
    </row>
    <row r="202" spans="2:11" ht="15" customHeight="1">
      <c r="B202" s="315"/>
      <c r="C202" s="321"/>
      <c r="D202" s="295"/>
      <c r="E202" s="295"/>
      <c r="F202" s="314" t="s">
        <v>45</v>
      </c>
      <c r="G202" s="295"/>
      <c r="H202" s="414" t="s">
        <v>4024</v>
      </c>
      <c r="I202" s="414"/>
      <c r="J202" s="414"/>
      <c r="K202" s="336"/>
    </row>
    <row r="203" spans="2:11" ht="15" customHeight="1">
      <c r="B203" s="315"/>
      <c r="C203" s="295"/>
      <c r="D203" s="295"/>
      <c r="E203" s="295"/>
      <c r="F203" s="314" t="s">
        <v>43</v>
      </c>
      <c r="G203" s="295"/>
      <c r="H203" s="414" t="s">
        <v>4025</v>
      </c>
      <c r="I203" s="414"/>
      <c r="J203" s="414"/>
      <c r="K203" s="336"/>
    </row>
    <row r="204" spans="2:11" ht="15" customHeight="1">
      <c r="B204" s="315"/>
      <c r="C204" s="295"/>
      <c r="D204" s="295"/>
      <c r="E204" s="295"/>
      <c r="F204" s="314" t="s">
        <v>44</v>
      </c>
      <c r="G204" s="295"/>
      <c r="H204" s="414" t="s">
        <v>4026</v>
      </c>
      <c r="I204" s="414"/>
      <c r="J204" s="414"/>
      <c r="K204" s="336"/>
    </row>
    <row r="205" spans="2:11" ht="15" customHeight="1">
      <c r="B205" s="315"/>
      <c r="C205" s="295"/>
      <c r="D205" s="295"/>
      <c r="E205" s="295"/>
      <c r="F205" s="314"/>
      <c r="G205" s="295"/>
      <c r="H205" s="295"/>
      <c r="I205" s="295"/>
      <c r="J205" s="295"/>
      <c r="K205" s="336"/>
    </row>
    <row r="206" spans="2:11" ht="15" customHeight="1">
      <c r="B206" s="315"/>
      <c r="C206" s="295" t="s">
        <v>3967</v>
      </c>
      <c r="D206" s="295"/>
      <c r="E206" s="295"/>
      <c r="F206" s="314" t="s">
        <v>76</v>
      </c>
      <c r="G206" s="295"/>
      <c r="H206" s="414" t="s">
        <v>4027</v>
      </c>
      <c r="I206" s="414"/>
      <c r="J206" s="414"/>
      <c r="K206" s="336"/>
    </row>
    <row r="207" spans="2:11" ht="15" customHeight="1">
      <c r="B207" s="315"/>
      <c r="C207" s="321"/>
      <c r="D207" s="295"/>
      <c r="E207" s="295"/>
      <c r="F207" s="314" t="s">
        <v>3867</v>
      </c>
      <c r="G207" s="295"/>
      <c r="H207" s="414" t="s">
        <v>3868</v>
      </c>
      <c r="I207" s="414"/>
      <c r="J207" s="414"/>
      <c r="K207" s="336"/>
    </row>
    <row r="208" spans="2:11" ht="15" customHeight="1">
      <c r="B208" s="315"/>
      <c r="C208" s="295"/>
      <c r="D208" s="295"/>
      <c r="E208" s="295"/>
      <c r="F208" s="314" t="s">
        <v>3865</v>
      </c>
      <c r="G208" s="295"/>
      <c r="H208" s="414" t="s">
        <v>4028</v>
      </c>
      <c r="I208" s="414"/>
      <c r="J208" s="414"/>
      <c r="K208" s="336"/>
    </row>
    <row r="209" spans="2:11" ht="15" customHeight="1">
      <c r="B209" s="353"/>
      <c r="C209" s="321"/>
      <c r="D209" s="321"/>
      <c r="E209" s="321"/>
      <c r="F209" s="314" t="s">
        <v>3869</v>
      </c>
      <c r="G209" s="300"/>
      <c r="H209" s="418" t="s">
        <v>165</v>
      </c>
      <c r="I209" s="418"/>
      <c r="J209" s="418"/>
      <c r="K209" s="354"/>
    </row>
    <row r="210" spans="2:11" ht="15" customHeight="1">
      <c r="B210" s="353"/>
      <c r="C210" s="321"/>
      <c r="D210" s="321"/>
      <c r="E210" s="321"/>
      <c r="F210" s="314" t="s">
        <v>3870</v>
      </c>
      <c r="G210" s="300"/>
      <c r="H210" s="418" t="s">
        <v>3841</v>
      </c>
      <c r="I210" s="418"/>
      <c r="J210" s="418"/>
      <c r="K210" s="354"/>
    </row>
    <row r="211" spans="2:11" ht="15" customHeight="1">
      <c r="B211" s="353"/>
      <c r="C211" s="321"/>
      <c r="D211" s="321"/>
      <c r="E211" s="321"/>
      <c r="F211" s="355"/>
      <c r="G211" s="300"/>
      <c r="H211" s="356"/>
      <c r="I211" s="356"/>
      <c r="J211" s="356"/>
      <c r="K211" s="354"/>
    </row>
    <row r="212" spans="2:11" ht="15" customHeight="1">
      <c r="B212" s="353"/>
      <c r="C212" s="295" t="s">
        <v>3991</v>
      </c>
      <c r="D212" s="321"/>
      <c r="E212" s="321"/>
      <c r="F212" s="314">
        <v>1</v>
      </c>
      <c r="G212" s="300"/>
      <c r="H212" s="418" t="s">
        <v>4029</v>
      </c>
      <c r="I212" s="418"/>
      <c r="J212" s="418"/>
      <c r="K212" s="354"/>
    </row>
    <row r="213" spans="2:11" ht="15" customHeight="1">
      <c r="B213" s="353"/>
      <c r="C213" s="321"/>
      <c r="D213" s="321"/>
      <c r="E213" s="321"/>
      <c r="F213" s="314">
        <v>2</v>
      </c>
      <c r="G213" s="300"/>
      <c r="H213" s="418" t="s">
        <v>4030</v>
      </c>
      <c r="I213" s="418"/>
      <c r="J213" s="418"/>
      <c r="K213" s="354"/>
    </row>
    <row r="214" spans="2:11" ht="15" customHeight="1">
      <c r="B214" s="353"/>
      <c r="C214" s="321"/>
      <c r="D214" s="321"/>
      <c r="E214" s="321"/>
      <c r="F214" s="314">
        <v>3</v>
      </c>
      <c r="G214" s="300"/>
      <c r="H214" s="418" t="s">
        <v>4031</v>
      </c>
      <c r="I214" s="418"/>
      <c r="J214" s="418"/>
      <c r="K214" s="354"/>
    </row>
    <row r="215" spans="2:11" ht="15" customHeight="1">
      <c r="B215" s="353"/>
      <c r="C215" s="321"/>
      <c r="D215" s="321"/>
      <c r="E215" s="321"/>
      <c r="F215" s="314">
        <v>4</v>
      </c>
      <c r="G215" s="300"/>
      <c r="H215" s="418" t="s">
        <v>4032</v>
      </c>
      <c r="I215" s="418"/>
      <c r="J215" s="418"/>
      <c r="K215" s="354"/>
    </row>
    <row r="216" spans="2:11" ht="12.75" customHeight="1">
      <c r="B216" s="357"/>
      <c r="C216" s="358"/>
      <c r="D216" s="358"/>
      <c r="E216" s="358"/>
      <c r="F216" s="358"/>
      <c r="G216" s="358"/>
      <c r="H216" s="358"/>
      <c r="I216" s="358"/>
      <c r="J216" s="358"/>
      <c r="K216" s="359"/>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51"/>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87</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188</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1521</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ROUND(J92,2)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ROUND(SUM(BE92:BE350),2)</f>
        <v>0</v>
      </c>
      <c r="G32" s="43"/>
      <c r="H32" s="43"/>
      <c r="I32" s="143">
        <v>0.21</v>
      </c>
      <c r="J32" s="142">
        <f>ROUND(ROUND((SUM(BE92:BE350)),2)*I32,2)</f>
        <v>0</v>
      </c>
      <c r="K32" s="46"/>
    </row>
    <row r="33" spans="2:11" s="1" customFormat="1" ht="14.45" customHeight="1">
      <c r="B33" s="42"/>
      <c r="C33" s="43"/>
      <c r="D33" s="43"/>
      <c r="E33" s="50" t="s">
        <v>42</v>
      </c>
      <c r="F33" s="142">
        <f>ROUND(SUM(BF92:BF350),2)</f>
        <v>0</v>
      </c>
      <c r="G33" s="43"/>
      <c r="H33" s="43"/>
      <c r="I33" s="143">
        <v>0.15</v>
      </c>
      <c r="J33" s="142">
        <f>ROUND(ROUND((SUM(BF92:BF350)),2)*I33,2)</f>
        <v>0</v>
      </c>
      <c r="K33" s="46"/>
    </row>
    <row r="34" spans="2:11" s="1" customFormat="1" ht="14.45" customHeight="1" hidden="1">
      <c r="B34" s="42"/>
      <c r="C34" s="43"/>
      <c r="D34" s="43"/>
      <c r="E34" s="50" t="s">
        <v>43</v>
      </c>
      <c r="F34" s="142">
        <f>ROUND(SUM(BG92:BG350),2)</f>
        <v>0</v>
      </c>
      <c r="G34" s="43"/>
      <c r="H34" s="43"/>
      <c r="I34" s="143">
        <v>0.21</v>
      </c>
      <c r="J34" s="142">
        <v>0</v>
      </c>
      <c r="K34" s="46"/>
    </row>
    <row r="35" spans="2:11" s="1" customFormat="1" ht="14.45" customHeight="1" hidden="1">
      <c r="B35" s="42"/>
      <c r="C35" s="43"/>
      <c r="D35" s="43"/>
      <c r="E35" s="50" t="s">
        <v>44</v>
      </c>
      <c r="F35" s="142">
        <f>ROUND(SUM(BH92:BH350),2)</f>
        <v>0</v>
      </c>
      <c r="G35" s="43"/>
      <c r="H35" s="43"/>
      <c r="I35" s="143">
        <v>0.15</v>
      </c>
      <c r="J35" s="142">
        <v>0</v>
      </c>
      <c r="K35" s="46"/>
    </row>
    <row r="36" spans="2:11" s="1" customFormat="1" ht="14.45" customHeight="1" hidden="1">
      <c r="B36" s="42"/>
      <c r="C36" s="43"/>
      <c r="D36" s="43"/>
      <c r="E36" s="50" t="s">
        <v>45</v>
      </c>
      <c r="F36" s="142">
        <f>ROUND(SUM(BI92:BI350),2)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188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zti - ZDRAVOTNĚ TECHNICKÉ INSTALACE</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J92</f>
        <v>0</v>
      </c>
      <c r="K60" s="46"/>
      <c r="AU60" s="25" t="s">
        <v>273</v>
      </c>
    </row>
    <row r="61" spans="2:11" s="8" customFormat="1" ht="24.95" customHeight="1">
      <c r="B61" s="161"/>
      <c r="C61" s="162"/>
      <c r="D61" s="163" t="s">
        <v>274</v>
      </c>
      <c r="E61" s="164"/>
      <c r="F61" s="164"/>
      <c r="G61" s="164"/>
      <c r="H61" s="164"/>
      <c r="I61" s="165"/>
      <c r="J61" s="166">
        <f>J93</f>
        <v>0</v>
      </c>
      <c r="K61" s="167"/>
    </row>
    <row r="62" spans="2:11" s="9" customFormat="1" ht="19.9" customHeight="1">
      <c r="B62" s="168"/>
      <c r="C62" s="169"/>
      <c r="D62" s="170" t="s">
        <v>275</v>
      </c>
      <c r="E62" s="171"/>
      <c r="F62" s="171"/>
      <c r="G62" s="171"/>
      <c r="H62" s="171"/>
      <c r="I62" s="172"/>
      <c r="J62" s="173">
        <f>J94</f>
        <v>0</v>
      </c>
      <c r="K62" s="174"/>
    </row>
    <row r="63" spans="2:11" s="9" customFormat="1" ht="19.9" customHeight="1">
      <c r="B63" s="168"/>
      <c r="C63" s="169"/>
      <c r="D63" s="170" t="s">
        <v>278</v>
      </c>
      <c r="E63" s="171"/>
      <c r="F63" s="171"/>
      <c r="G63" s="171"/>
      <c r="H63" s="171"/>
      <c r="I63" s="172"/>
      <c r="J63" s="173">
        <f>J111</f>
        <v>0</v>
      </c>
      <c r="K63" s="174"/>
    </row>
    <row r="64" spans="2:11" s="9" customFormat="1" ht="19.9" customHeight="1">
      <c r="B64" s="168"/>
      <c r="C64" s="169"/>
      <c r="D64" s="170" t="s">
        <v>280</v>
      </c>
      <c r="E64" s="171"/>
      <c r="F64" s="171"/>
      <c r="G64" s="171"/>
      <c r="H64" s="171"/>
      <c r="I64" s="172"/>
      <c r="J64" s="173">
        <f>J114</f>
        <v>0</v>
      </c>
      <c r="K64" s="174"/>
    </row>
    <row r="65" spans="2:11" s="8" customFormat="1" ht="24.95" customHeight="1">
      <c r="B65" s="161"/>
      <c r="C65" s="162"/>
      <c r="D65" s="163" t="s">
        <v>283</v>
      </c>
      <c r="E65" s="164"/>
      <c r="F65" s="164"/>
      <c r="G65" s="164"/>
      <c r="H65" s="164"/>
      <c r="I65" s="165"/>
      <c r="J65" s="166">
        <f>J148</f>
        <v>0</v>
      </c>
      <c r="K65" s="167"/>
    </row>
    <row r="66" spans="2:11" s="9" customFormat="1" ht="19.9" customHeight="1">
      <c r="B66" s="168"/>
      <c r="C66" s="169"/>
      <c r="D66" s="170" t="s">
        <v>1522</v>
      </c>
      <c r="E66" s="171"/>
      <c r="F66" s="171"/>
      <c r="G66" s="171"/>
      <c r="H66" s="171"/>
      <c r="I66" s="172"/>
      <c r="J66" s="173">
        <f>J149</f>
        <v>0</v>
      </c>
      <c r="K66" s="174"/>
    </row>
    <row r="67" spans="2:11" s="9" customFormat="1" ht="19.9" customHeight="1">
      <c r="B67" s="168"/>
      <c r="C67" s="169"/>
      <c r="D67" s="170" t="s">
        <v>1523</v>
      </c>
      <c r="E67" s="171"/>
      <c r="F67" s="171"/>
      <c r="G67" s="171"/>
      <c r="H67" s="171"/>
      <c r="I67" s="172"/>
      <c r="J67" s="173">
        <f>J204</f>
        <v>0</v>
      </c>
      <c r="K67" s="174"/>
    </row>
    <row r="68" spans="2:11" s="9" customFormat="1" ht="19.9" customHeight="1">
      <c r="B68" s="168"/>
      <c r="C68" s="169"/>
      <c r="D68" s="170" t="s">
        <v>1524</v>
      </c>
      <c r="E68" s="171"/>
      <c r="F68" s="171"/>
      <c r="G68" s="171"/>
      <c r="H68" s="171"/>
      <c r="I68" s="172"/>
      <c r="J68" s="173">
        <f>J263</f>
        <v>0</v>
      </c>
      <c r="K68" s="174"/>
    </row>
    <row r="69" spans="2:11" s="9" customFormat="1" ht="19.9" customHeight="1">
      <c r="B69" s="168"/>
      <c r="C69" s="169"/>
      <c r="D69" s="170" t="s">
        <v>287</v>
      </c>
      <c r="E69" s="171"/>
      <c r="F69" s="171"/>
      <c r="G69" s="171"/>
      <c r="H69" s="171"/>
      <c r="I69" s="172"/>
      <c r="J69" s="173">
        <f>J299</f>
        <v>0</v>
      </c>
      <c r="K69" s="174"/>
    </row>
    <row r="70" spans="2:11" s="9" customFormat="1" ht="19.9" customHeight="1">
      <c r="B70" s="168"/>
      <c r="C70" s="169"/>
      <c r="D70" s="170" t="s">
        <v>1525</v>
      </c>
      <c r="E70" s="171"/>
      <c r="F70" s="171"/>
      <c r="G70" s="171"/>
      <c r="H70" s="171"/>
      <c r="I70" s="172"/>
      <c r="J70" s="173">
        <f>J340</f>
        <v>0</v>
      </c>
      <c r="K70" s="174"/>
    </row>
    <row r="71" spans="2:11" s="1" customFormat="1" ht="21.75" customHeight="1">
      <c r="B71" s="42"/>
      <c r="C71" s="43"/>
      <c r="D71" s="43"/>
      <c r="E71" s="43"/>
      <c r="F71" s="43"/>
      <c r="G71" s="43"/>
      <c r="H71" s="43"/>
      <c r="I71" s="129"/>
      <c r="J71" s="43"/>
      <c r="K71" s="46"/>
    </row>
    <row r="72" spans="2:11" s="1" customFormat="1" ht="6.95" customHeight="1">
      <c r="B72" s="57"/>
      <c r="C72" s="58"/>
      <c r="D72" s="58"/>
      <c r="E72" s="58"/>
      <c r="F72" s="58"/>
      <c r="G72" s="58"/>
      <c r="H72" s="58"/>
      <c r="I72" s="151"/>
      <c r="J72" s="58"/>
      <c r="K72" s="59"/>
    </row>
    <row r="76" spans="2:12" s="1" customFormat="1" ht="6.95" customHeight="1">
      <c r="B76" s="60"/>
      <c r="C76" s="61"/>
      <c r="D76" s="61"/>
      <c r="E76" s="61"/>
      <c r="F76" s="61"/>
      <c r="G76" s="61"/>
      <c r="H76" s="61"/>
      <c r="I76" s="154"/>
      <c r="J76" s="61"/>
      <c r="K76" s="61"/>
      <c r="L76" s="62"/>
    </row>
    <row r="77" spans="2:12" s="1" customFormat="1" ht="36.95" customHeight="1">
      <c r="B77" s="42"/>
      <c r="C77" s="63" t="s">
        <v>298</v>
      </c>
      <c r="D77" s="64"/>
      <c r="E77" s="64"/>
      <c r="F77" s="64"/>
      <c r="G77" s="64"/>
      <c r="H77" s="64"/>
      <c r="I77" s="175"/>
      <c r="J77" s="64"/>
      <c r="K77" s="64"/>
      <c r="L77" s="62"/>
    </row>
    <row r="78" spans="2:12" s="1" customFormat="1" ht="6.95" customHeight="1">
      <c r="B78" s="42"/>
      <c r="C78" s="64"/>
      <c r="D78" s="64"/>
      <c r="E78" s="64"/>
      <c r="F78" s="64"/>
      <c r="G78" s="64"/>
      <c r="H78" s="64"/>
      <c r="I78" s="175"/>
      <c r="J78" s="64"/>
      <c r="K78" s="64"/>
      <c r="L78" s="62"/>
    </row>
    <row r="79" spans="2:12" s="1" customFormat="1" ht="14.45" customHeight="1">
      <c r="B79" s="42"/>
      <c r="C79" s="66" t="s">
        <v>18</v>
      </c>
      <c r="D79" s="64"/>
      <c r="E79" s="64"/>
      <c r="F79" s="64"/>
      <c r="G79" s="64"/>
      <c r="H79" s="64"/>
      <c r="I79" s="175"/>
      <c r="J79" s="64"/>
      <c r="K79" s="64"/>
      <c r="L79" s="62"/>
    </row>
    <row r="80" spans="2:12" s="1" customFormat="1" ht="14.45" customHeight="1">
      <c r="B80" s="42"/>
      <c r="C80" s="64"/>
      <c r="D80" s="64"/>
      <c r="E80" s="408" t="str">
        <f>E7</f>
        <v>Venkovní areál plavecké haly Klíše -Stavební úpravy</v>
      </c>
      <c r="F80" s="409"/>
      <c r="G80" s="409"/>
      <c r="H80" s="409"/>
      <c r="I80" s="175"/>
      <c r="J80" s="64"/>
      <c r="K80" s="64"/>
      <c r="L80" s="62"/>
    </row>
    <row r="81" spans="2:12" ht="15">
      <c r="B81" s="29"/>
      <c r="C81" s="66" t="s">
        <v>185</v>
      </c>
      <c r="D81" s="176"/>
      <c r="E81" s="176"/>
      <c r="F81" s="176"/>
      <c r="G81" s="176"/>
      <c r="H81" s="176"/>
      <c r="J81" s="176"/>
      <c r="K81" s="176"/>
      <c r="L81" s="177"/>
    </row>
    <row r="82" spans="2:12" s="1" customFormat="1" ht="14.45" customHeight="1">
      <c r="B82" s="42"/>
      <c r="C82" s="64"/>
      <c r="D82" s="64"/>
      <c r="E82" s="408" t="s">
        <v>188</v>
      </c>
      <c r="F82" s="402"/>
      <c r="G82" s="402"/>
      <c r="H82" s="402"/>
      <c r="I82" s="175"/>
      <c r="J82" s="64"/>
      <c r="K82" s="64"/>
      <c r="L82" s="62"/>
    </row>
    <row r="83" spans="2:12" s="1" customFormat="1" ht="14.45" customHeight="1">
      <c r="B83" s="42"/>
      <c r="C83" s="66" t="s">
        <v>191</v>
      </c>
      <c r="D83" s="64"/>
      <c r="E83" s="64"/>
      <c r="F83" s="64"/>
      <c r="G83" s="64"/>
      <c r="H83" s="64"/>
      <c r="I83" s="175"/>
      <c r="J83" s="64"/>
      <c r="K83" s="64"/>
      <c r="L83" s="62"/>
    </row>
    <row r="84" spans="2:12" s="1" customFormat="1" ht="15" customHeight="1">
      <c r="B84" s="42"/>
      <c r="C84" s="64"/>
      <c r="D84" s="64"/>
      <c r="E84" s="374" t="str">
        <f>E11</f>
        <v>zti - ZDRAVOTNĚ TECHNICKÉ INSTALACE</v>
      </c>
      <c r="F84" s="402"/>
      <c r="G84" s="402"/>
      <c r="H84" s="402"/>
      <c r="I84" s="175"/>
      <c r="J84" s="64"/>
      <c r="K84" s="64"/>
      <c r="L84" s="62"/>
    </row>
    <row r="85" spans="2:12" s="1" customFormat="1" ht="6.95" customHeight="1">
      <c r="B85" s="42"/>
      <c r="C85" s="64"/>
      <c r="D85" s="64"/>
      <c r="E85" s="64"/>
      <c r="F85" s="64"/>
      <c r="G85" s="64"/>
      <c r="H85" s="64"/>
      <c r="I85" s="175"/>
      <c r="J85" s="64"/>
      <c r="K85" s="64"/>
      <c r="L85" s="62"/>
    </row>
    <row r="86" spans="2:12" s="1" customFormat="1" ht="18" customHeight="1">
      <c r="B86" s="42"/>
      <c r="C86" s="66" t="s">
        <v>23</v>
      </c>
      <c r="D86" s="64"/>
      <c r="E86" s="64"/>
      <c r="F86" s="178" t="str">
        <f>F14</f>
        <v>Ústí nad Labem</v>
      </c>
      <c r="G86" s="64"/>
      <c r="H86" s="64"/>
      <c r="I86" s="179" t="s">
        <v>25</v>
      </c>
      <c r="J86" s="74" t="str">
        <f>IF(J14="","",J14)</f>
        <v>24. 1. 2018</v>
      </c>
      <c r="K86" s="64"/>
      <c r="L86" s="62"/>
    </row>
    <row r="87" spans="2:12" s="1" customFormat="1" ht="6.95" customHeight="1">
      <c r="B87" s="42"/>
      <c r="C87" s="64"/>
      <c r="D87" s="64"/>
      <c r="E87" s="64"/>
      <c r="F87" s="64"/>
      <c r="G87" s="64"/>
      <c r="H87" s="64"/>
      <c r="I87" s="175"/>
      <c r="J87" s="64"/>
      <c r="K87" s="64"/>
      <c r="L87" s="62"/>
    </row>
    <row r="88" spans="2:12" s="1" customFormat="1" ht="15">
      <c r="B88" s="42"/>
      <c r="C88" s="66" t="s">
        <v>27</v>
      </c>
      <c r="D88" s="64"/>
      <c r="E88" s="64"/>
      <c r="F88" s="178" t="str">
        <f>E17</f>
        <v xml:space="preserve"> </v>
      </c>
      <c r="G88" s="64"/>
      <c r="H88" s="64"/>
      <c r="I88" s="179" t="s">
        <v>33</v>
      </c>
      <c r="J88" s="178" t="str">
        <f>E23</f>
        <v xml:space="preserve"> </v>
      </c>
      <c r="K88" s="64"/>
      <c r="L88" s="62"/>
    </row>
    <row r="89" spans="2:12" s="1" customFormat="1" ht="14.45" customHeight="1">
      <c r="B89" s="42"/>
      <c r="C89" s="66" t="s">
        <v>31</v>
      </c>
      <c r="D89" s="64"/>
      <c r="E89" s="64"/>
      <c r="F89" s="178" t="str">
        <f>IF(E20="","",E20)</f>
        <v/>
      </c>
      <c r="G89" s="64"/>
      <c r="H89" s="64"/>
      <c r="I89" s="175"/>
      <c r="J89" s="64"/>
      <c r="K89" s="64"/>
      <c r="L89" s="62"/>
    </row>
    <row r="90" spans="2:12" s="1" customFormat="1" ht="10.35" customHeight="1">
      <c r="B90" s="42"/>
      <c r="C90" s="64"/>
      <c r="D90" s="64"/>
      <c r="E90" s="64"/>
      <c r="F90" s="64"/>
      <c r="G90" s="64"/>
      <c r="H90" s="64"/>
      <c r="I90" s="175"/>
      <c r="J90" s="64"/>
      <c r="K90" s="64"/>
      <c r="L90" s="62"/>
    </row>
    <row r="91" spans="2:20" s="10" customFormat="1" ht="29.25" customHeight="1">
      <c r="B91" s="180"/>
      <c r="C91" s="181" t="s">
        <v>299</v>
      </c>
      <c r="D91" s="182" t="s">
        <v>55</v>
      </c>
      <c r="E91" s="182" t="s">
        <v>51</v>
      </c>
      <c r="F91" s="182" t="s">
        <v>300</v>
      </c>
      <c r="G91" s="182" t="s">
        <v>301</v>
      </c>
      <c r="H91" s="182" t="s">
        <v>302</v>
      </c>
      <c r="I91" s="183" t="s">
        <v>303</v>
      </c>
      <c r="J91" s="182" t="s">
        <v>271</v>
      </c>
      <c r="K91" s="184" t="s">
        <v>304</v>
      </c>
      <c r="L91" s="185"/>
      <c r="M91" s="82" t="s">
        <v>305</v>
      </c>
      <c r="N91" s="83" t="s">
        <v>40</v>
      </c>
      <c r="O91" s="83" t="s">
        <v>306</v>
      </c>
      <c r="P91" s="83" t="s">
        <v>307</v>
      </c>
      <c r="Q91" s="83" t="s">
        <v>308</v>
      </c>
      <c r="R91" s="83" t="s">
        <v>309</v>
      </c>
      <c r="S91" s="83" t="s">
        <v>310</v>
      </c>
      <c r="T91" s="84" t="s">
        <v>311</v>
      </c>
    </row>
    <row r="92" spans="2:63" s="1" customFormat="1" ht="29.25" customHeight="1">
      <c r="B92" s="42"/>
      <c r="C92" s="88" t="s">
        <v>272</v>
      </c>
      <c r="D92" s="64"/>
      <c r="E92" s="64"/>
      <c r="F92" s="64"/>
      <c r="G92" s="64"/>
      <c r="H92" s="64"/>
      <c r="I92" s="175"/>
      <c r="J92" s="186">
        <f>BK92</f>
        <v>0</v>
      </c>
      <c r="K92" s="64"/>
      <c r="L92" s="62"/>
      <c r="M92" s="85"/>
      <c r="N92" s="86"/>
      <c r="O92" s="86"/>
      <c r="P92" s="187">
        <f>P93+P148</f>
        <v>0</v>
      </c>
      <c r="Q92" s="86"/>
      <c r="R92" s="187">
        <f>R93+R148</f>
        <v>2.3212</v>
      </c>
      <c r="S92" s="86"/>
      <c r="T92" s="188">
        <f>T93+T148</f>
        <v>0</v>
      </c>
      <c r="AT92" s="25" t="s">
        <v>69</v>
      </c>
      <c r="AU92" s="25" t="s">
        <v>273</v>
      </c>
      <c r="BK92" s="189">
        <f>BK93+BK148</f>
        <v>0</v>
      </c>
    </row>
    <row r="93" spans="2:63" s="11" customFormat="1" ht="37.35" customHeight="1">
      <c r="B93" s="190"/>
      <c r="C93" s="191"/>
      <c r="D93" s="192" t="s">
        <v>69</v>
      </c>
      <c r="E93" s="193" t="s">
        <v>312</v>
      </c>
      <c r="F93" s="193" t="s">
        <v>313</v>
      </c>
      <c r="G93" s="191"/>
      <c r="H93" s="191"/>
      <c r="I93" s="194"/>
      <c r="J93" s="195">
        <f>BK93</f>
        <v>0</v>
      </c>
      <c r="K93" s="191"/>
      <c r="L93" s="196"/>
      <c r="M93" s="197"/>
      <c r="N93" s="198"/>
      <c r="O93" s="198"/>
      <c r="P93" s="199">
        <f>P94+P111+P114</f>
        <v>0</v>
      </c>
      <c r="Q93" s="198"/>
      <c r="R93" s="199">
        <f>R94+R111+R114</f>
        <v>0.02616</v>
      </c>
      <c r="S93" s="198"/>
      <c r="T93" s="200">
        <f>T94+T111+T114</f>
        <v>0</v>
      </c>
      <c r="AR93" s="201" t="s">
        <v>77</v>
      </c>
      <c r="AT93" s="202" t="s">
        <v>69</v>
      </c>
      <c r="AU93" s="202" t="s">
        <v>70</v>
      </c>
      <c r="AY93" s="201" t="s">
        <v>314</v>
      </c>
      <c r="BK93" s="203">
        <f>BK94+BK111+BK114</f>
        <v>0</v>
      </c>
    </row>
    <row r="94" spans="2:63" s="11" customFormat="1" ht="19.9" customHeight="1">
      <c r="B94" s="190"/>
      <c r="C94" s="191"/>
      <c r="D94" s="192" t="s">
        <v>69</v>
      </c>
      <c r="E94" s="204" t="s">
        <v>77</v>
      </c>
      <c r="F94" s="204" t="s">
        <v>315</v>
      </c>
      <c r="G94" s="191"/>
      <c r="H94" s="191"/>
      <c r="I94" s="194"/>
      <c r="J94" s="205">
        <f>BK94</f>
        <v>0</v>
      </c>
      <c r="K94" s="191"/>
      <c r="L94" s="196"/>
      <c r="M94" s="197"/>
      <c r="N94" s="198"/>
      <c r="O94" s="198"/>
      <c r="P94" s="199">
        <f>SUM(P95:P110)</f>
        <v>0</v>
      </c>
      <c r="Q94" s="198"/>
      <c r="R94" s="199">
        <f>SUM(R95:R110)</f>
        <v>0</v>
      </c>
      <c r="S94" s="198"/>
      <c r="T94" s="200">
        <f>SUM(T95:T110)</f>
        <v>0</v>
      </c>
      <c r="AR94" s="201" t="s">
        <v>77</v>
      </c>
      <c r="AT94" s="202" t="s">
        <v>69</v>
      </c>
      <c r="AU94" s="202" t="s">
        <v>77</v>
      </c>
      <c r="AY94" s="201" t="s">
        <v>314</v>
      </c>
      <c r="BK94" s="203">
        <f>SUM(BK95:BK110)</f>
        <v>0</v>
      </c>
    </row>
    <row r="95" spans="2:65" s="1" customFormat="1" ht="23.1" customHeight="1">
      <c r="B95" s="42"/>
      <c r="C95" s="206" t="s">
        <v>77</v>
      </c>
      <c r="D95" s="206" t="s">
        <v>316</v>
      </c>
      <c r="E95" s="207" t="s">
        <v>1526</v>
      </c>
      <c r="F95" s="208" t="s">
        <v>1527</v>
      </c>
      <c r="G95" s="209" t="s">
        <v>335</v>
      </c>
      <c r="H95" s="210">
        <v>67</v>
      </c>
      <c r="I95" s="211"/>
      <c r="J95" s="212">
        <f>ROUND(I95*H95,2)</f>
        <v>0</v>
      </c>
      <c r="K95" s="208" t="s">
        <v>1528</v>
      </c>
      <c r="L95" s="62"/>
      <c r="M95" s="213" t="s">
        <v>21</v>
      </c>
      <c r="N95" s="214" t="s">
        <v>41</v>
      </c>
      <c r="O95" s="43"/>
      <c r="P95" s="215">
        <f>O95*H95</f>
        <v>0</v>
      </c>
      <c r="Q95" s="215">
        <v>0</v>
      </c>
      <c r="R95" s="215">
        <f>Q95*H95</f>
        <v>0</v>
      </c>
      <c r="S95" s="215">
        <v>0</v>
      </c>
      <c r="T95" s="216">
        <f>S95*H95</f>
        <v>0</v>
      </c>
      <c r="AR95" s="25" t="s">
        <v>321</v>
      </c>
      <c r="AT95" s="25" t="s">
        <v>316</v>
      </c>
      <c r="AU95" s="25" t="s">
        <v>79</v>
      </c>
      <c r="AY95" s="25" t="s">
        <v>314</v>
      </c>
      <c r="BE95" s="217">
        <f>IF(N95="základní",J95,0)</f>
        <v>0</v>
      </c>
      <c r="BF95" s="217">
        <f>IF(N95="snížená",J95,0)</f>
        <v>0</v>
      </c>
      <c r="BG95" s="217">
        <f>IF(N95="zákl. přenesená",J95,0)</f>
        <v>0</v>
      </c>
      <c r="BH95" s="217">
        <f>IF(N95="sníž. přenesená",J95,0)</f>
        <v>0</v>
      </c>
      <c r="BI95" s="217">
        <f>IF(N95="nulová",J95,0)</f>
        <v>0</v>
      </c>
      <c r="BJ95" s="25" t="s">
        <v>77</v>
      </c>
      <c r="BK95" s="217">
        <f>ROUND(I95*H95,2)</f>
        <v>0</v>
      </c>
      <c r="BL95" s="25" t="s">
        <v>321</v>
      </c>
      <c r="BM95" s="25" t="s">
        <v>1529</v>
      </c>
    </row>
    <row r="96" spans="2:47" s="1" customFormat="1" ht="27">
      <c r="B96" s="42"/>
      <c r="C96" s="64"/>
      <c r="D96" s="218" t="s">
        <v>323</v>
      </c>
      <c r="E96" s="64"/>
      <c r="F96" s="219" t="s">
        <v>1530</v>
      </c>
      <c r="G96" s="64"/>
      <c r="H96" s="64"/>
      <c r="I96" s="175"/>
      <c r="J96" s="64"/>
      <c r="K96" s="64"/>
      <c r="L96" s="62"/>
      <c r="M96" s="220"/>
      <c r="N96" s="43"/>
      <c r="O96" s="43"/>
      <c r="P96" s="43"/>
      <c r="Q96" s="43"/>
      <c r="R96" s="43"/>
      <c r="S96" s="43"/>
      <c r="T96" s="79"/>
      <c r="AT96" s="25" t="s">
        <v>323</v>
      </c>
      <c r="AU96" s="25" t="s">
        <v>79</v>
      </c>
    </row>
    <row r="97" spans="2:65" s="1" customFormat="1" ht="23.1" customHeight="1">
      <c r="B97" s="42"/>
      <c r="C97" s="206" t="s">
        <v>79</v>
      </c>
      <c r="D97" s="206" t="s">
        <v>316</v>
      </c>
      <c r="E97" s="207" t="s">
        <v>1531</v>
      </c>
      <c r="F97" s="208" t="s">
        <v>1532</v>
      </c>
      <c r="G97" s="209" t="s">
        <v>335</v>
      </c>
      <c r="H97" s="210">
        <v>67</v>
      </c>
      <c r="I97" s="211"/>
      <c r="J97" s="212">
        <f>ROUND(I97*H97,2)</f>
        <v>0</v>
      </c>
      <c r="K97" s="208" t="s">
        <v>1528</v>
      </c>
      <c r="L97" s="62"/>
      <c r="M97" s="213" t="s">
        <v>21</v>
      </c>
      <c r="N97" s="214" t="s">
        <v>41</v>
      </c>
      <c r="O97" s="43"/>
      <c r="P97" s="215">
        <f>O97*H97</f>
        <v>0</v>
      </c>
      <c r="Q97" s="215">
        <v>0</v>
      </c>
      <c r="R97" s="215">
        <f>Q97*H97</f>
        <v>0</v>
      </c>
      <c r="S97" s="215">
        <v>0</v>
      </c>
      <c r="T97" s="216">
        <f>S97*H97</f>
        <v>0</v>
      </c>
      <c r="AR97" s="25" t="s">
        <v>321</v>
      </c>
      <c r="AT97" s="25" t="s">
        <v>316</v>
      </c>
      <c r="AU97" s="25" t="s">
        <v>79</v>
      </c>
      <c r="AY97" s="25" t="s">
        <v>314</v>
      </c>
      <c r="BE97" s="217">
        <f>IF(N97="základní",J97,0)</f>
        <v>0</v>
      </c>
      <c r="BF97" s="217">
        <f>IF(N97="snížená",J97,0)</f>
        <v>0</v>
      </c>
      <c r="BG97" s="217">
        <f>IF(N97="zákl. přenesená",J97,0)</f>
        <v>0</v>
      </c>
      <c r="BH97" s="217">
        <f>IF(N97="sníž. přenesená",J97,0)</f>
        <v>0</v>
      </c>
      <c r="BI97" s="217">
        <f>IF(N97="nulová",J97,0)</f>
        <v>0</v>
      </c>
      <c r="BJ97" s="25" t="s">
        <v>77</v>
      </c>
      <c r="BK97" s="217">
        <f>ROUND(I97*H97,2)</f>
        <v>0</v>
      </c>
      <c r="BL97" s="25" t="s">
        <v>321</v>
      </c>
      <c r="BM97" s="25" t="s">
        <v>1533</v>
      </c>
    </row>
    <row r="98" spans="2:47" s="1" customFormat="1" ht="40.5">
      <c r="B98" s="42"/>
      <c r="C98" s="64"/>
      <c r="D98" s="218" t="s">
        <v>323</v>
      </c>
      <c r="E98" s="64"/>
      <c r="F98" s="219" t="s">
        <v>1534</v>
      </c>
      <c r="G98" s="64"/>
      <c r="H98" s="64"/>
      <c r="I98" s="175"/>
      <c r="J98" s="64"/>
      <c r="K98" s="64"/>
      <c r="L98" s="62"/>
      <c r="M98" s="220"/>
      <c r="N98" s="43"/>
      <c r="O98" s="43"/>
      <c r="P98" s="43"/>
      <c r="Q98" s="43"/>
      <c r="R98" s="43"/>
      <c r="S98" s="43"/>
      <c r="T98" s="79"/>
      <c r="AT98" s="25" t="s">
        <v>323</v>
      </c>
      <c r="AU98" s="25" t="s">
        <v>79</v>
      </c>
    </row>
    <row r="99" spans="2:65" s="1" customFormat="1" ht="23.1" customHeight="1">
      <c r="B99" s="42"/>
      <c r="C99" s="206" t="s">
        <v>332</v>
      </c>
      <c r="D99" s="206" t="s">
        <v>316</v>
      </c>
      <c r="E99" s="207" t="s">
        <v>1535</v>
      </c>
      <c r="F99" s="208" t="s">
        <v>1536</v>
      </c>
      <c r="G99" s="209" t="s">
        <v>335</v>
      </c>
      <c r="H99" s="210">
        <v>67</v>
      </c>
      <c r="I99" s="211"/>
      <c r="J99" s="212">
        <f>ROUND(I99*H99,2)</f>
        <v>0</v>
      </c>
      <c r="K99" s="208" t="s">
        <v>1528</v>
      </c>
      <c r="L99" s="62"/>
      <c r="M99" s="213" t="s">
        <v>21</v>
      </c>
      <c r="N99" s="214" t="s">
        <v>41</v>
      </c>
      <c r="O99" s="43"/>
      <c r="P99" s="215">
        <f>O99*H99</f>
        <v>0</v>
      </c>
      <c r="Q99" s="215">
        <v>0</v>
      </c>
      <c r="R99" s="215">
        <f>Q99*H99</f>
        <v>0</v>
      </c>
      <c r="S99" s="215">
        <v>0</v>
      </c>
      <c r="T99" s="216">
        <f>S99*H99</f>
        <v>0</v>
      </c>
      <c r="AR99" s="25" t="s">
        <v>321</v>
      </c>
      <c r="AT99" s="25" t="s">
        <v>316</v>
      </c>
      <c r="AU99" s="25" t="s">
        <v>79</v>
      </c>
      <c r="AY99" s="25" t="s">
        <v>314</v>
      </c>
      <c r="BE99" s="217">
        <f>IF(N99="základní",J99,0)</f>
        <v>0</v>
      </c>
      <c r="BF99" s="217">
        <f>IF(N99="snížená",J99,0)</f>
        <v>0</v>
      </c>
      <c r="BG99" s="217">
        <f>IF(N99="zákl. přenesená",J99,0)</f>
        <v>0</v>
      </c>
      <c r="BH99" s="217">
        <f>IF(N99="sníž. přenesená",J99,0)</f>
        <v>0</v>
      </c>
      <c r="BI99" s="217">
        <f>IF(N99="nulová",J99,0)</f>
        <v>0</v>
      </c>
      <c r="BJ99" s="25" t="s">
        <v>77</v>
      </c>
      <c r="BK99" s="217">
        <f>ROUND(I99*H99,2)</f>
        <v>0</v>
      </c>
      <c r="BL99" s="25" t="s">
        <v>321</v>
      </c>
      <c r="BM99" s="25" t="s">
        <v>1537</v>
      </c>
    </row>
    <row r="100" spans="2:47" s="1" customFormat="1" ht="40.5">
      <c r="B100" s="42"/>
      <c r="C100" s="64"/>
      <c r="D100" s="218" t="s">
        <v>323</v>
      </c>
      <c r="E100" s="64"/>
      <c r="F100" s="219" t="s">
        <v>1538</v>
      </c>
      <c r="G100" s="64"/>
      <c r="H100" s="64"/>
      <c r="I100" s="175"/>
      <c r="J100" s="64"/>
      <c r="K100" s="64"/>
      <c r="L100" s="62"/>
      <c r="M100" s="220"/>
      <c r="N100" s="43"/>
      <c r="O100" s="43"/>
      <c r="P100" s="43"/>
      <c r="Q100" s="43"/>
      <c r="R100" s="43"/>
      <c r="S100" s="43"/>
      <c r="T100" s="79"/>
      <c r="AT100" s="25" t="s">
        <v>323</v>
      </c>
      <c r="AU100" s="25" t="s">
        <v>79</v>
      </c>
    </row>
    <row r="101" spans="2:65" s="1" customFormat="1" ht="23.1" customHeight="1">
      <c r="B101" s="42"/>
      <c r="C101" s="206" t="s">
        <v>321</v>
      </c>
      <c r="D101" s="206" t="s">
        <v>316</v>
      </c>
      <c r="E101" s="207" t="s">
        <v>377</v>
      </c>
      <c r="F101" s="208" t="s">
        <v>378</v>
      </c>
      <c r="G101" s="209" t="s">
        <v>335</v>
      </c>
      <c r="H101" s="210">
        <v>32</v>
      </c>
      <c r="I101" s="211"/>
      <c r="J101" s="212">
        <f>ROUND(I101*H101,2)</f>
        <v>0</v>
      </c>
      <c r="K101" s="208" t="s">
        <v>1528</v>
      </c>
      <c r="L101" s="62"/>
      <c r="M101" s="213" t="s">
        <v>21</v>
      </c>
      <c r="N101" s="214" t="s">
        <v>41</v>
      </c>
      <c r="O101" s="43"/>
      <c r="P101" s="215">
        <f>O101*H101</f>
        <v>0</v>
      </c>
      <c r="Q101" s="215">
        <v>0</v>
      </c>
      <c r="R101" s="215">
        <f>Q101*H101</f>
        <v>0</v>
      </c>
      <c r="S101" s="215">
        <v>0</v>
      </c>
      <c r="T101" s="216">
        <f>S101*H101</f>
        <v>0</v>
      </c>
      <c r="AR101" s="25" t="s">
        <v>321</v>
      </c>
      <c r="AT101" s="25" t="s">
        <v>316</v>
      </c>
      <c r="AU101" s="25" t="s">
        <v>79</v>
      </c>
      <c r="AY101" s="25" t="s">
        <v>314</v>
      </c>
      <c r="BE101" s="217">
        <f>IF(N101="základní",J101,0)</f>
        <v>0</v>
      </c>
      <c r="BF101" s="217">
        <f>IF(N101="snížená",J101,0)</f>
        <v>0</v>
      </c>
      <c r="BG101" s="217">
        <f>IF(N101="zákl. přenesená",J101,0)</f>
        <v>0</v>
      </c>
      <c r="BH101" s="217">
        <f>IF(N101="sníž. přenesená",J101,0)</f>
        <v>0</v>
      </c>
      <c r="BI101" s="217">
        <f>IF(N101="nulová",J101,0)</f>
        <v>0</v>
      </c>
      <c r="BJ101" s="25" t="s">
        <v>77</v>
      </c>
      <c r="BK101" s="217">
        <f>ROUND(I101*H101,2)</f>
        <v>0</v>
      </c>
      <c r="BL101" s="25" t="s">
        <v>321</v>
      </c>
      <c r="BM101" s="25" t="s">
        <v>1539</v>
      </c>
    </row>
    <row r="102" spans="2:47" s="1" customFormat="1" ht="40.5">
      <c r="B102" s="42"/>
      <c r="C102" s="64"/>
      <c r="D102" s="218" t="s">
        <v>323</v>
      </c>
      <c r="E102" s="64"/>
      <c r="F102" s="219" t="s">
        <v>380</v>
      </c>
      <c r="G102" s="64"/>
      <c r="H102" s="64"/>
      <c r="I102" s="175"/>
      <c r="J102" s="64"/>
      <c r="K102" s="64"/>
      <c r="L102" s="62"/>
      <c r="M102" s="220"/>
      <c r="N102" s="43"/>
      <c r="O102" s="43"/>
      <c r="P102" s="43"/>
      <c r="Q102" s="43"/>
      <c r="R102" s="43"/>
      <c r="S102" s="43"/>
      <c r="T102" s="79"/>
      <c r="AT102" s="25" t="s">
        <v>323</v>
      </c>
      <c r="AU102" s="25" t="s">
        <v>79</v>
      </c>
    </row>
    <row r="103" spans="2:65" s="1" customFormat="1" ht="23.1" customHeight="1">
      <c r="B103" s="42"/>
      <c r="C103" s="206" t="s">
        <v>346</v>
      </c>
      <c r="D103" s="206" t="s">
        <v>316</v>
      </c>
      <c r="E103" s="207" t="s">
        <v>1540</v>
      </c>
      <c r="F103" s="208" t="s">
        <v>1541</v>
      </c>
      <c r="G103" s="209" t="s">
        <v>335</v>
      </c>
      <c r="H103" s="210">
        <v>32</v>
      </c>
      <c r="I103" s="211"/>
      <c r="J103" s="212">
        <f>ROUND(I103*H103,2)</f>
        <v>0</v>
      </c>
      <c r="K103" s="208" t="s">
        <v>1528</v>
      </c>
      <c r="L103" s="62"/>
      <c r="M103" s="213" t="s">
        <v>21</v>
      </c>
      <c r="N103" s="214" t="s">
        <v>41</v>
      </c>
      <c r="O103" s="43"/>
      <c r="P103" s="215">
        <f>O103*H103</f>
        <v>0</v>
      </c>
      <c r="Q103" s="215">
        <v>0</v>
      </c>
      <c r="R103" s="215">
        <f>Q103*H103</f>
        <v>0</v>
      </c>
      <c r="S103" s="215">
        <v>0</v>
      </c>
      <c r="T103" s="216">
        <f>S103*H103</f>
        <v>0</v>
      </c>
      <c r="AR103" s="25" t="s">
        <v>321</v>
      </c>
      <c r="AT103" s="25" t="s">
        <v>316</v>
      </c>
      <c r="AU103" s="25" t="s">
        <v>79</v>
      </c>
      <c r="AY103" s="25" t="s">
        <v>314</v>
      </c>
      <c r="BE103" s="217">
        <f>IF(N103="základní",J103,0)</f>
        <v>0</v>
      </c>
      <c r="BF103" s="217">
        <f>IF(N103="snížená",J103,0)</f>
        <v>0</v>
      </c>
      <c r="BG103" s="217">
        <f>IF(N103="zákl. přenesená",J103,0)</f>
        <v>0</v>
      </c>
      <c r="BH103" s="217">
        <f>IF(N103="sníž. přenesená",J103,0)</f>
        <v>0</v>
      </c>
      <c r="BI103" s="217">
        <f>IF(N103="nulová",J103,0)</f>
        <v>0</v>
      </c>
      <c r="BJ103" s="25" t="s">
        <v>77</v>
      </c>
      <c r="BK103" s="217">
        <f>ROUND(I103*H103,2)</f>
        <v>0</v>
      </c>
      <c r="BL103" s="25" t="s">
        <v>321</v>
      </c>
      <c r="BM103" s="25" t="s">
        <v>1542</v>
      </c>
    </row>
    <row r="104" spans="2:47" s="1" customFormat="1" ht="27">
      <c r="B104" s="42"/>
      <c r="C104" s="64"/>
      <c r="D104" s="218" t="s">
        <v>323</v>
      </c>
      <c r="E104" s="64"/>
      <c r="F104" s="219" t="s">
        <v>1543</v>
      </c>
      <c r="G104" s="64"/>
      <c r="H104" s="64"/>
      <c r="I104" s="175"/>
      <c r="J104" s="64"/>
      <c r="K104" s="64"/>
      <c r="L104" s="62"/>
      <c r="M104" s="220"/>
      <c r="N104" s="43"/>
      <c r="O104" s="43"/>
      <c r="P104" s="43"/>
      <c r="Q104" s="43"/>
      <c r="R104" s="43"/>
      <c r="S104" s="43"/>
      <c r="T104" s="79"/>
      <c r="AT104" s="25" t="s">
        <v>323</v>
      </c>
      <c r="AU104" s="25" t="s">
        <v>79</v>
      </c>
    </row>
    <row r="105" spans="2:65" s="1" customFormat="1" ht="23.1" customHeight="1">
      <c r="B105" s="42"/>
      <c r="C105" s="206" t="s">
        <v>355</v>
      </c>
      <c r="D105" s="206" t="s">
        <v>316</v>
      </c>
      <c r="E105" s="207" t="s">
        <v>1544</v>
      </c>
      <c r="F105" s="208" t="s">
        <v>1545</v>
      </c>
      <c r="G105" s="209" t="s">
        <v>335</v>
      </c>
      <c r="H105" s="210">
        <v>32</v>
      </c>
      <c r="I105" s="211"/>
      <c r="J105" s="212">
        <f>ROUND(I105*H105,2)</f>
        <v>0</v>
      </c>
      <c r="K105" s="208" t="s">
        <v>1528</v>
      </c>
      <c r="L105" s="62"/>
      <c r="M105" s="213" t="s">
        <v>21</v>
      </c>
      <c r="N105" s="214" t="s">
        <v>41</v>
      </c>
      <c r="O105" s="43"/>
      <c r="P105" s="215">
        <f>O105*H105</f>
        <v>0</v>
      </c>
      <c r="Q105" s="215">
        <v>0</v>
      </c>
      <c r="R105" s="215">
        <f>Q105*H105</f>
        <v>0</v>
      </c>
      <c r="S105" s="215">
        <v>0</v>
      </c>
      <c r="T105" s="216">
        <f>S105*H105</f>
        <v>0</v>
      </c>
      <c r="AR105" s="25" t="s">
        <v>321</v>
      </c>
      <c r="AT105" s="25" t="s">
        <v>316</v>
      </c>
      <c r="AU105" s="25" t="s">
        <v>79</v>
      </c>
      <c r="AY105" s="25" t="s">
        <v>314</v>
      </c>
      <c r="BE105" s="217">
        <f>IF(N105="základní",J105,0)</f>
        <v>0</v>
      </c>
      <c r="BF105" s="217">
        <f>IF(N105="snížená",J105,0)</f>
        <v>0</v>
      </c>
      <c r="BG105" s="217">
        <f>IF(N105="zákl. přenesená",J105,0)</f>
        <v>0</v>
      </c>
      <c r="BH105" s="217">
        <f>IF(N105="sníž. přenesená",J105,0)</f>
        <v>0</v>
      </c>
      <c r="BI105" s="217">
        <f>IF(N105="nulová",J105,0)</f>
        <v>0</v>
      </c>
      <c r="BJ105" s="25" t="s">
        <v>77</v>
      </c>
      <c r="BK105" s="217">
        <f>ROUND(I105*H105,2)</f>
        <v>0</v>
      </c>
      <c r="BL105" s="25" t="s">
        <v>321</v>
      </c>
      <c r="BM105" s="25" t="s">
        <v>1546</v>
      </c>
    </row>
    <row r="106" spans="2:47" s="1" customFormat="1" ht="54">
      <c r="B106" s="42"/>
      <c r="C106" s="64"/>
      <c r="D106" s="218" t="s">
        <v>323</v>
      </c>
      <c r="E106" s="64"/>
      <c r="F106" s="219" t="s">
        <v>1547</v>
      </c>
      <c r="G106" s="64"/>
      <c r="H106" s="64"/>
      <c r="I106" s="175"/>
      <c r="J106" s="64"/>
      <c r="K106" s="64"/>
      <c r="L106" s="62"/>
      <c r="M106" s="220"/>
      <c r="N106" s="43"/>
      <c r="O106" s="43"/>
      <c r="P106" s="43"/>
      <c r="Q106" s="43"/>
      <c r="R106" s="43"/>
      <c r="S106" s="43"/>
      <c r="T106" s="79"/>
      <c r="AT106" s="25" t="s">
        <v>323</v>
      </c>
      <c r="AU106" s="25" t="s">
        <v>79</v>
      </c>
    </row>
    <row r="107" spans="2:65" s="1" customFormat="1" ht="23.1" customHeight="1">
      <c r="B107" s="42"/>
      <c r="C107" s="206" t="s">
        <v>360</v>
      </c>
      <c r="D107" s="206" t="s">
        <v>316</v>
      </c>
      <c r="E107" s="207" t="s">
        <v>399</v>
      </c>
      <c r="F107" s="208" t="s">
        <v>1548</v>
      </c>
      <c r="G107" s="209" t="s">
        <v>335</v>
      </c>
      <c r="H107" s="210">
        <v>32</v>
      </c>
      <c r="I107" s="211"/>
      <c r="J107" s="212">
        <f>ROUND(I107*H107,2)</f>
        <v>0</v>
      </c>
      <c r="K107" s="208" t="s">
        <v>1528</v>
      </c>
      <c r="L107" s="62"/>
      <c r="M107" s="213" t="s">
        <v>21</v>
      </c>
      <c r="N107" s="214" t="s">
        <v>41</v>
      </c>
      <c r="O107" s="43"/>
      <c r="P107" s="215">
        <f>O107*H107</f>
        <v>0</v>
      </c>
      <c r="Q107" s="215">
        <v>0</v>
      </c>
      <c r="R107" s="215">
        <f>Q107*H107</f>
        <v>0</v>
      </c>
      <c r="S107" s="215">
        <v>0</v>
      </c>
      <c r="T107" s="216">
        <f>S107*H107</f>
        <v>0</v>
      </c>
      <c r="AR107" s="25" t="s">
        <v>321</v>
      </c>
      <c r="AT107" s="25" t="s">
        <v>316</v>
      </c>
      <c r="AU107" s="25" t="s">
        <v>79</v>
      </c>
      <c r="AY107" s="25" t="s">
        <v>314</v>
      </c>
      <c r="BE107" s="217">
        <f>IF(N107="základní",J107,0)</f>
        <v>0</v>
      </c>
      <c r="BF107" s="217">
        <f>IF(N107="snížená",J107,0)</f>
        <v>0</v>
      </c>
      <c r="BG107" s="217">
        <f>IF(N107="zákl. přenesená",J107,0)</f>
        <v>0</v>
      </c>
      <c r="BH107" s="217">
        <f>IF(N107="sníž. přenesená",J107,0)</f>
        <v>0</v>
      </c>
      <c r="BI107" s="217">
        <f>IF(N107="nulová",J107,0)</f>
        <v>0</v>
      </c>
      <c r="BJ107" s="25" t="s">
        <v>77</v>
      </c>
      <c r="BK107" s="217">
        <f>ROUND(I107*H107,2)</f>
        <v>0</v>
      </c>
      <c r="BL107" s="25" t="s">
        <v>321</v>
      </c>
      <c r="BM107" s="25" t="s">
        <v>1549</v>
      </c>
    </row>
    <row r="108" spans="2:47" s="1" customFormat="1" ht="27">
      <c r="B108" s="42"/>
      <c r="C108" s="64"/>
      <c r="D108" s="218" t="s">
        <v>323</v>
      </c>
      <c r="E108" s="64"/>
      <c r="F108" s="219" t="s">
        <v>402</v>
      </c>
      <c r="G108" s="64"/>
      <c r="H108" s="64"/>
      <c r="I108" s="175"/>
      <c r="J108" s="64"/>
      <c r="K108" s="64"/>
      <c r="L108" s="62"/>
      <c r="M108" s="220"/>
      <c r="N108" s="43"/>
      <c r="O108" s="43"/>
      <c r="P108" s="43"/>
      <c r="Q108" s="43"/>
      <c r="R108" s="43"/>
      <c r="S108" s="43"/>
      <c r="T108" s="79"/>
      <c r="AT108" s="25" t="s">
        <v>323</v>
      </c>
      <c r="AU108" s="25" t="s">
        <v>79</v>
      </c>
    </row>
    <row r="109" spans="2:65" s="1" customFormat="1" ht="14.45" customHeight="1">
      <c r="B109" s="42"/>
      <c r="C109" s="206" t="s">
        <v>365</v>
      </c>
      <c r="D109" s="206" t="s">
        <v>316</v>
      </c>
      <c r="E109" s="207" t="s">
        <v>1550</v>
      </c>
      <c r="F109" s="208" t="s">
        <v>1551</v>
      </c>
      <c r="G109" s="209" t="s">
        <v>394</v>
      </c>
      <c r="H109" s="210">
        <v>15</v>
      </c>
      <c r="I109" s="211"/>
      <c r="J109" s="212">
        <f>ROUND(I109*H109,2)</f>
        <v>0</v>
      </c>
      <c r="K109" s="208" t="s">
        <v>21</v>
      </c>
      <c r="L109" s="62"/>
      <c r="M109" s="213" t="s">
        <v>21</v>
      </c>
      <c r="N109" s="214" t="s">
        <v>41</v>
      </c>
      <c r="O109" s="43"/>
      <c r="P109" s="215">
        <f>O109*H109</f>
        <v>0</v>
      </c>
      <c r="Q109" s="215">
        <v>0</v>
      </c>
      <c r="R109" s="215">
        <f>Q109*H109</f>
        <v>0</v>
      </c>
      <c r="S109" s="215">
        <v>0</v>
      </c>
      <c r="T109" s="216">
        <f>S109*H109</f>
        <v>0</v>
      </c>
      <c r="AR109" s="25" t="s">
        <v>321</v>
      </c>
      <c r="AT109" s="25" t="s">
        <v>316</v>
      </c>
      <c r="AU109" s="25" t="s">
        <v>79</v>
      </c>
      <c r="AY109" s="25" t="s">
        <v>314</v>
      </c>
      <c r="BE109" s="217">
        <f>IF(N109="základní",J109,0)</f>
        <v>0</v>
      </c>
      <c r="BF109" s="217">
        <f>IF(N109="snížená",J109,0)</f>
        <v>0</v>
      </c>
      <c r="BG109" s="217">
        <f>IF(N109="zákl. přenesená",J109,0)</f>
        <v>0</v>
      </c>
      <c r="BH109" s="217">
        <f>IF(N109="sníž. přenesená",J109,0)</f>
        <v>0</v>
      </c>
      <c r="BI109" s="217">
        <f>IF(N109="nulová",J109,0)</f>
        <v>0</v>
      </c>
      <c r="BJ109" s="25" t="s">
        <v>77</v>
      </c>
      <c r="BK109" s="217">
        <f>ROUND(I109*H109,2)</f>
        <v>0</v>
      </c>
      <c r="BL109" s="25" t="s">
        <v>321</v>
      </c>
      <c r="BM109" s="25" t="s">
        <v>1552</v>
      </c>
    </row>
    <row r="110" spans="2:47" s="1" customFormat="1" ht="13.5">
      <c r="B110" s="42"/>
      <c r="C110" s="64"/>
      <c r="D110" s="218" t="s">
        <v>323</v>
      </c>
      <c r="E110" s="64"/>
      <c r="F110" s="219" t="s">
        <v>1551</v>
      </c>
      <c r="G110" s="64"/>
      <c r="H110" s="64"/>
      <c r="I110" s="175"/>
      <c r="J110" s="64"/>
      <c r="K110" s="64"/>
      <c r="L110" s="62"/>
      <c r="M110" s="220"/>
      <c r="N110" s="43"/>
      <c r="O110" s="43"/>
      <c r="P110" s="43"/>
      <c r="Q110" s="43"/>
      <c r="R110" s="43"/>
      <c r="S110" s="43"/>
      <c r="T110" s="79"/>
      <c r="AT110" s="25" t="s">
        <v>323</v>
      </c>
      <c r="AU110" s="25" t="s">
        <v>79</v>
      </c>
    </row>
    <row r="111" spans="2:63" s="11" customFormat="1" ht="29.85" customHeight="1">
      <c r="B111" s="190"/>
      <c r="C111" s="191"/>
      <c r="D111" s="192" t="s">
        <v>69</v>
      </c>
      <c r="E111" s="204" t="s">
        <v>321</v>
      </c>
      <c r="F111" s="204" t="s">
        <v>590</v>
      </c>
      <c r="G111" s="191"/>
      <c r="H111" s="191"/>
      <c r="I111" s="194"/>
      <c r="J111" s="205">
        <f>BK111</f>
        <v>0</v>
      </c>
      <c r="K111" s="191"/>
      <c r="L111" s="196"/>
      <c r="M111" s="197"/>
      <c r="N111" s="198"/>
      <c r="O111" s="198"/>
      <c r="P111" s="199">
        <f>SUM(P112:P113)</f>
        <v>0</v>
      </c>
      <c r="Q111" s="198"/>
      <c r="R111" s="199">
        <f>SUM(R112:R113)</f>
        <v>0</v>
      </c>
      <c r="S111" s="198"/>
      <c r="T111" s="200">
        <f>SUM(T112:T113)</f>
        <v>0</v>
      </c>
      <c r="AR111" s="201" t="s">
        <v>77</v>
      </c>
      <c r="AT111" s="202" t="s">
        <v>69</v>
      </c>
      <c r="AU111" s="202" t="s">
        <v>77</v>
      </c>
      <c r="AY111" s="201" t="s">
        <v>314</v>
      </c>
      <c r="BK111" s="203">
        <f>SUM(BK112:BK113)</f>
        <v>0</v>
      </c>
    </row>
    <row r="112" spans="2:65" s="1" customFormat="1" ht="14.45" customHeight="1">
      <c r="B112" s="42"/>
      <c r="C112" s="206" t="s">
        <v>370</v>
      </c>
      <c r="D112" s="206" t="s">
        <v>316</v>
      </c>
      <c r="E112" s="207" t="s">
        <v>1553</v>
      </c>
      <c r="F112" s="208" t="s">
        <v>1554</v>
      </c>
      <c r="G112" s="209" t="s">
        <v>335</v>
      </c>
      <c r="H112" s="210">
        <v>23</v>
      </c>
      <c r="I112" s="211"/>
      <c r="J112" s="212">
        <f>ROUND(I112*H112,2)</f>
        <v>0</v>
      </c>
      <c r="K112" s="208" t="s">
        <v>1528</v>
      </c>
      <c r="L112" s="62"/>
      <c r="M112" s="213" t="s">
        <v>21</v>
      </c>
      <c r="N112" s="214" t="s">
        <v>41</v>
      </c>
      <c r="O112" s="43"/>
      <c r="P112" s="215">
        <f>O112*H112</f>
        <v>0</v>
      </c>
      <c r="Q112" s="215">
        <v>0</v>
      </c>
      <c r="R112" s="215">
        <f>Q112*H112</f>
        <v>0</v>
      </c>
      <c r="S112" s="215">
        <v>0</v>
      </c>
      <c r="T112" s="216">
        <f>S112*H112</f>
        <v>0</v>
      </c>
      <c r="AR112" s="25" t="s">
        <v>321</v>
      </c>
      <c r="AT112" s="25" t="s">
        <v>316</v>
      </c>
      <c r="AU112" s="25" t="s">
        <v>79</v>
      </c>
      <c r="AY112" s="25" t="s">
        <v>314</v>
      </c>
      <c r="BE112" s="217">
        <f>IF(N112="základní",J112,0)</f>
        <v>0</v>
      </c>
      <c r="BF112" s="217">
        <f>IF(N112="snížená",J112,0)</f>
        <v>0</v>
      </c>
      <c r="BG112" s="217">
        <f>IF(N112="zákl. přenesená",J112,0)</f>
        <v>0</v>
      </c>
      <c r="BH112" s="217">
        <f>IF(N112="sníž. přenesená",J112,0)</f>
        <v>0</v>
      </c>
      <c r="BI112" s="217">
        <f>IF(N112="nulová",J112,0)</f>
        <v>0</v>
      </c>
      <c r="BJ112" s="25" t="s">
        <v>77</v>
      </c>
      <c r="BK112" s="217">
        <f>ROUND(I112*H112,2)</f>
        <v>0</v>
      </c>
      <c r="BL112" s="25" t="s">
        <v>321</v>
      </c>
      <c r="BM112" s="25" t="s">
        <v>1555</v>
      </c>
    </row>
    <row r="113" spans="2:47" s="1" customFormat="1" ht="27">
      <c r="B113" s="42"/>
      <c r="C113" s="64"/>
      <c r="D113" s="218" t="s">
        <v>323</v>
      </c>
      <c r="E113" s="64"/>
      <c r="F113" s="219" t="s">
        <v>1556</v>
      </c>
      <c r="G113" s="64"/>
      <c r="H113" s="64"/>
      <c r="I113" s="175"/>
      <c r="J113" s="64"/>
      <c r="K113" s="64"/>
      <c r="L113" s="62"/>
      <c r="M113" s="220"/>
      <c r="N113" s="43"/>
      <c r="O113" s="43"/>
      <c r="P113" s="43"/>
      <c r="Q113" s="43"/>
      <c r="R113" s="43"/>
      <c r="S113" s="43"/>
      <c r="T113" s="79"/>
      <c r="AT113" s="25" t="s">
        <v>323</v>
      </c>
      <c r="AU113" s="25" t="s">
        <v>79</v>
      </c>
    </row>
    <row r="114" spans="2:63" s="11" customFormat="1" ht="29.85" customHeight="1">
      <c r="B114" s="190"/>
      <c r="C114" s="191"/>
      <c r="D114" s="192" t="s">
        <v>69</v>
      </c>
      <c r="E114" s="204" t="s">
        <v>365</v>
      </c>
      <c r="F114" s="204" t="s">
        <v>793</v>
      </c>
      <c r="G114" s="191"/>
      <c r="H114" s="191"/>
      <c r="I114" s="194"/>
      <c r="J114" s="205">
        <f>BK114</f>
        <v>0</v>
      </c>
      <c r="K114" s="191"/>
      <c r="L114" s="196"/>
      <c r="M114" s="197"/>
      <c r="N114" s="198"/>
      <c r="O114" s="198"/>
      <c r="P114" s="199">
        <f>SUM(P115:P147)</f>
        <v>0</v>
      </c>
      <c r="Q114" s="198"/>
      <c r="R114" s="199">
        <f>SUM(R115:R147)</f>
        <v>0.02616</v>
      </c>
      <c r="S114" s="198"/>
      <c r="T114" s="200">
        <f>SUM(T115:T147)</f>
        <v>0</v>
      </c>
      <c r="AR114" s="201" t="s">
        <v>77</v>
      </c>
      <c r="AT114" s="202" t="s">
        <v>69</v>
      </c>
      <c r="AU114" s="202" t="s">
        <v>77</v>
      </c>
      <c r="AY114" s="201" t="s">
        <v>314</v>
      </c>
      <c r="BK114" s="203">
        <f>SUM(BK115:BK147)</f>
        <v>0</v>
      </c>
    </row>
    <row r="115" spans="2:65" s="1" customFormat="1" ht="23.1" customHeight="1">
      <c r="B115" s="42"/>
      <c r="C115" s="206" t="s">
        <v>376</v>
      </c>
      <c r="D115" s="206" t="s">
        <v>316</v>
      </c>
      <c r="E115" s="207" t="s">
        <v>1557</v>
      </c>
      <c r="F115" s="208" t="s">
        <v>1558</v>
      </c>
      <c r="G115" s="209" t="s">
        <v>436</v>
      </c>
      <c r="H115" s="210">
        <v>33</v>
      </c>
      <c r="I115" s="211"/>
      <c r="J115" s="212">
        <f>ROUND(I115*H115,2)</f>
        <v>0</v>
      </c>
      <c r="K115" s="208" t="s">
        <v>320</v>
      </c>
      <c r="L115" s="62"/>
      <c r="M115" s="213" t="s">
        <v>21</v>
      </c>
      <c r="N115" s="214" t="s">
        <v>41</v>
      </c>
      <c r="O115" s="43"/>
      <c r="P115" s="215">
        <f>O115*H115</f>
        <v>0</v>
      </c>
      <c r="Q115" s="215">
        <v>0</v>
      </c>
      <c r="R115" s="215">
        <f>Q115*H115</f>
        <v>0</v>
      </c>
      <c r="S115" s="215">
        <v>0</v>
      </c>
      <c r="T115" s="216">
        <f>S115*H115</f>
        <v>0</v>
      </c>
      <c r="AR115" s="25" t="s">
        <v>321</v>
      </c>
      <c r="AT115" s="25" t="s">
        <v>316</v>
      </c>
      <c r="AU115" s="25" t="s">
        <v>79</v>
      </c>
      <c r="AY115" s="25" t="s">
        <v>314</v>
      </c>
      <c r="BE115" s="217">
        <f>IF(N115="základní",J115,0)</f>
        <v>0</v>
      </c>
      <c r="BF115" s="217">
        <f>IF(N115="snížená",J115,0)</f>
        <v>0</v>
      </c>
      <c r="BG115" s="217">
        <f>IF(N115="zákl. přenesená",J115,0)</f>
        <v>0</v>
      </c>
      <c r="BH115" s="217">
        <f>IF(N115="sníž. přenesená",J115,0)</f>
        <v>0</v>
      </c>
      <c r="BI115" s="217">
        <f>IF(N115="nulová",J115,0)</f>
        <v>0</v>
      </c>
      <c r="BJ115" s="25" t="s">
        <v>77</v>
      </c>
      <c r="BK115" s="217">
        <f>ROUND(I115*H115,2)</f>
        <v>0</v>
      </c>
      <c r="BL115" s="25" t="s">
        <v>321</v>
      </c>
      <c r="BM115" s="25" t="s">
        <v>1559</v>
      </c>
    </row>
    <row r="116" spans="2:47" s="1" customFormat="1" ht="27">
      <c r="B116" s="42"/>
      <c r="C116" s="64"/>
      <c r="D116" s="218" t="s">
        <v>323</v>
      </c>
      <c r="E116" s="64"/>
      <c r="F116" s="219" t="s">
        <v>1560</v>
      </c>
      <c r="G116" s="64"/>
      <c r="H116" s="64"/>
      <c r="I116" s="175"/>
      <c r="J116" s="64"/>
      <c r="K116" s="64"/>
      <c r="L116" s="62"/>
      <c r="M116" s="220"/>
      <c r="N116" s="43"/>
      <c r="O116" s="43"/>
      <c r="P116" s="43"/>
      <c r="Q116" s="43"/>
      <c r="R116" s="43"/>
      <c r="S116" s="43"/>
      <c r="T116" s="79"/>
      <c r="AT116" s="25" t="s">
        <v>323</v>
      </c>
      <c r="AU116" s="25" t="s">
        <v>79</v>
      </c>
    </row>
    <row r="117" spans="2:65" s="1" customFormat="1" ht="14.45" customHeight="1">
      <c r="B117" s="42"/>
      <c r="C117" s="243" t="s">
        <v>382</v>
      </c>
      <c r="D117" s="243" t="s">
        <v>427</v>
      </c>
      <c r="E117" s="244" t="s">
        <v>1561</v>
      </c>
      <c r="F117" s="245" t="s">
        <v>1562</v>
      </c>
      <c r="G117" s="246" t="s">
        <v>436</v>
      </c>
      <c r="H117" s="247">
        <v>33</v>
      </c>
      <c r="I117" s="248"/>
      <c r="J117" s="249">
        <f>ROUND(I117*H117,2)</f>
        <v>0</v>
      </c>
      <c r="K117" s="245" t="s">
        <v>1528</v>
      </c>
      <c r="L117" s="250"/>
      <c r="M117" s="251" t="s">
        <v>21</v>
      </c>
      <c r="N117" s="252" t="s">
        <v>41</v>
      </c>
      <c r="O117" s="43"/>
      <c r="P117" s="215">
        <f>O117*H117</f>
        <v>0</v>
      </c>
      <c r="Q117" s="215">
        <v>0.00037</v>
      </c>
      <c r="R117" s="215">
        <f>Q117*H117</f>
        <v>0.01221</v>
      </c>
      <c r="S117" s="215">
        <v>0</v>
      </c>
      <c r="T117" s="216">
        <f>S117*H117</f>
        <v>0</v>
      </c>
      <c r="AR117" s="25" t="s">
        <v>365</v>
      </c>
      <c r="AT117" s="25" t="s">
        <v>427</v>
      </c>
      <c r="AU117" s="25" t="s">
        <v>79</v>
      </c>
      <c r="AY117" s="25" t="s">
        <v>314</v>
      </c>
      <c r="BE117" s="217">
        <f>IF(N117="základní",J117,0)</f>
        <v>0</v>
      </c>
      <c r="BF117" s="217">
        <f>IF(N117="snížená",J117,0)</f>
        <v>0</v>
      </c>
      <c r="BG117" s="217">
        <f>IF(N117="zákl. přenesená",J117,0)</f>
        <v>0</v>
      </c>
      <c r="BH117" s="217">
        <f>IF(N117="sníž. přenesená",J117,0)</f>
        <v>0</v>
      </c>
      <c r="BI117" s="217">
        <f>IF(N117="nulová",J117,0)</f>
        <v>0</v>
      </c>
      <c r="BJ117" s="25" t="s">
        <v>77</v>
      </c>
      <c r="BK117" s="217">
        <f>ROUND(I117*H117,2)</f>
        <v>0</v>
      </c>
      <c r="BL117" s="25" t="s">
        <v>321</v>
      </c>
      <c r="BM117" s="25" t="s">
        <v>1563</v>
      </c>
    </row>
    <row r="118" spans="2:47" s="1" customFormat="1" ht="13.5">
      <c r="B118" s="42"/>
      <c r="C118" s="64"/>
      <c r="D118" s="218" t="s">
        <v>323</v>
      </c>
      <c r="E118" s="64"/>
      <c r="F118" s="219" t="s">
        <v>1564</v>
      </c>
      <c r="G118" s="64"/>
      <c r="H118" s="64"/>
      <c r="I118" s="175"/>
      <c r="J118" s="64"/>
      <c r="K118" s="64"/>
      <c r="L118" s="62"/>
      <c r="M118" s="220"/>
      <c r="N118" s="43"/>
      <c r="O118" s="43"/>
      <c r="P118" s="43"/>
      <c r="Q118" s="43"/>
      <c r="R118" s="43"/>
      <c r="S118" s="43"/>
      <c r="T118" s="79"/>
      <c r="AT118" s="25" t="s">
        <v>323</v>
      </c>
      <c r="AU118" s="25" t="s">
        <v>79</v>
      </c>
    </row>
    <row r="119" spans="2:65" s="1" customFormat="1" ht="23.1" customHeight="1">
      <c r="B119" s="42"/>
      <c r="C119" s="206" t="s">
        <v>387</v>
      </c>
      <c r="D119" s="206" t="s">
        <v>316</v>
      </c>
      <c r="E119" s="207" t="s">
        <v>1565</v>
      </c>
      <c r="F119" s="208" t="s">
        <v>1566</v>
      </c>
      <c r="G119" s="209" t="s">
        <v>436</v>
      </c>
      <c r="H119" s="210">
        <v>10</v>
      </c>
      <c r="I119" s="211"/>
      <c r="J119" s="212">
        <f>ROUND(I119*H119,2)</f>
        <v>0</v>
      </c>
      <c r="K119" s="208" t="s">
        <v>320</v>
      </c>
      <c r="L119" s="62"/>
      <c r="M119" s="213" t="s">
        <v>21</v>
      </c>
      <c r="N119" s="214" t="s">
        <v>41</v>
      </c>
      <c r="O119" s="43"/>
      <c r="P119" s="215">
        <f>O119*H119</f>
        <v>0</v>
      </c>
      <c r="Q119" s="215">
        <v>0</v>
      </c>
      <c r="R119" s="215">
        <f>Q119*H119</f>
        <v>0</v>
      </c>
      <c r="S119" s="215">
        <v>0</v>
      </c>
      <c r="T119" s="216">
        <f>S119*H119</f>
        <v>0</v>
      </c>
      <c r="AR119" s="25" t="s">
        <v>321</v>
      </c>
      <c r="AT119" s="25" t="s">
        <v>316</v>
      </c>
      <c r="AU119" s="25" t="s">
        <v>79</v>
      </c>
      <c r="AY119" s="25" t="s">
        <v>314</v>
      </c>
      <c r="BE119" s="217">
        <f>IF(N119="základní",J119,0)</f>
        <v>0</v>
      </c>
      <c r="BF119" s="217">
        <f>IF(N119="snížená",J119,0)</f>
        <v>0</v>
      </c>
      <c r="BG119" s="217">
        <f>IF(N119="zákl. přenesená",J119,0)</f>
        <v>0</v>
      </c>
      <c r="BH119" s="217">
        <f>IF(N119="sníž. přenesená",J119,0)</f>
        <v>0</v>
      </c>
      <c r="BI119" s="217">
        <f>IF(N119="nulová",J119,0)</f>
        <v>0</v>
      </c>
      <c r="BJ119" s="25" t="s">
        <v>77</v>
      </c>
      <c r="BK119" s="217">
        <f>ROUND(I119*H119,2)</f>
        <v>0</v>
      </c>
      <c r="BL119" s="25" t="s">
        <v>321</v>
      </c>
      <c r="BM119" s="25" t="s">
        <v>1567</v>
      </c>
    </row>
    <row r="120" spans="2:47" s="1" customFormat="1" ht="27">
      <c r="B120" s="42"/>
      <c r="C120" s="64"/>
      <c r="D120" s="218" t="s">
        <v>323</v>
      </c>
      <c r="E120" s="64"/>
      <c r="F120" s="219" t="s">
        <v>1568</v>
      </c>
      <c r="G120" s="64"/>
      <c r="H120" s="64"/>
      <c r="I120" s="175"/>
      <c r="J120" s="64"/>
      <c r="K120" s="64"/>
      <c r="L120" s="62"/>
      <c r="M120" s="220"/>
      <c r="N120" s="43"/>
      <c r="O120" s="43"/>
      <c r="P120" s="43"/>
      <c r="Q120" s="43"/>
      <c r="R120" s="43"/>
      <c r="S120" s="43"/>
      <c r="T120" s="79"/>
      <c r="AT120" s="25" t="s">
        <v>323</v>
      </c>
      <c r="AU120" s="25" t="s">
        <v>79</v>
      </c>
    </row>
    <row r="121" spans="2:65" s="1" customFormat="1" ht="23.1" customHeight="1">
      <c r="B121" s="42"/>
      <c r="C121" s="243" t="s">
        <v>391</v>
      </c>
      <c r="D121" s="243" t="s">
        <v>427</v>
      </c>
      <c r="E121" s="244" t="s">
        <v>1569</v>
      </c>
      <c r="F121" s="245" t="s">
        <v>1570</v>
      </c>
      <c r="G121" s="246" t="s">
        <v>436</v>
      </c>
      <c r="H121" s="247">
        <v>10</v>
      </c>
      <c r="I121" s="248"/>
      <c r="J121" s="249">
        <f>ROUND(I121*H121,2)</f>
        <v>0</v>
      </c>
      <c r="K121" s="245" t="s">
        <v>320</v>
      </c>
      <c r="L121" s="250"/>
      <c r="M121" s="251" t="s">
        <v>21</v>
      </c>
      <c r="N121" s="252" t="s">
        <v>41</v>
      </c>
      <c r="O121" s="43"/>
      <c r="P121" s="215">
        <f>O121*H121</f>
        <v>0</v>
      </c>
      <c r="Q121" s="215">
        <v>0.00106</v>
      </c>
      <c r="R121" s="215">
        <f>Q121*H121</f>
        <v>0.0106</v>
      </c>
      <c r="S121" s="215">
        <v>0</v>
      </c>
      <c r="T121" s="216">
        <f>S121*H121</f>
        <v>0</v>
      </c>
      <c r="AR121" s="25" t="s">
        <v>365</v>
      </c>
      <c r="AT121" s="25" t="s">
        <v>427</v>
      </c>
      <c r="AU121" s="25" t="s">
        <v>79</v>
      </c>
      <c r="AY121" s="25" t="s">
        <v>314</v>
      </c>
      <c r="BE121" s="217">
        <f>IF(N121="základní",J121,0)</f>
        <v>0</v>
      </c>
      <c r="BF121" s="217">
        <f>IF(N121="snížená",J121,0)</f>
        <v>0</v>
      </c>
      <c r="BG121" s="217">
        <f>IF(N121="zákl. přenesená",J121,0)</f>
        <v>0</v>
      </c>
      <c r="BH121" s="217">
        <f>IF(N121="sníž. přenesená",J121,0)</f>
        <v>0</v>
      </c>
      <c r="BI121" s="217">
        <f>IF(N121="nulová",J121,0)</f>
        <v>0</v>
      </c>
      <c r="BJ121" s="25" t="s">
        <v>77</v>
      </c>
      <c r="BK121" s="217">
        <f>ROUND(I121*H121,2)</f>
        <v>0</v>
      </c>
      <c r="BL121" s="25" t="s">
        <v>321</v>
      </c>
      <c r="BM121" s="25" t="s">
        <v>1571</v>
      </c>
    </row>
    <row r="122" spans="2:47" s="1" customFormat="1" ht="27">
      <c r="B122" s="42"/>
      <c r="C122" s="64"/>
      <c r="D122" s="218" t="s">
        <v>323</v>
      </c>
      <c r="E122" s="64"/>
      <c r="F122" s="219" t="s">
        <v>1570</v>
      </c>
      <c r="G122" s="64"/>
      <c r="H122" s="64"/>
      <c r="I122" s="175"/>
      <c r="J122" s="64"/>
      <c r="K122" s="64"/>
      <c r="L122" s="62"/>
      <c r="M122" s="220"/>
      <c r="N122" s="43"/>
      <c r="O122" s="43"/>
      <c r="P122" s="43"/>
      <c r="Q122" s="43"/>
      <c r="R122" s="43"/>
      <c r="S122" s="43"/>
      <c r="T122" s="79"/>
      <c r="AT122" s="25" t="s">
        <v>323</v>
      </c>
      <c r="AU122" s="25" t="s">
        <v>79</v>
      </c>
    </row>
    <row r="123" spans="2:65" s="1" customFormat="1" ht="14.45" customHeight="1">
      <c r="B123" s="42"/>
      <c r="C123" s="206" t="s">
        <v>398</v>
      </c>
      <c r="D123" s="206" t="s">
        <v>316</v>
      </c>
      <c r="E123" s="207" t="s">
        <v>1572</v>
      </c>
      <c r="F123" s="208" t="s">
        <v>1573</v>
      </c>
      <c r="G123" s="209" t="s">
        <v>490</v>
      </c>
      <c r="H123" s="210">
        <v>3</v>
      </c>
      <c r="I123" s="211"/>
      <c r="J123" s="212">
        <f>ROUND(I123*H123,2)</f>
        <v>0</v>
      </c>
      <c r="K123" s="208" t="s">
        <v>320</v>
      </c>
      <c r="L123" s="62"/>
      <c r="M123" s="213" t="s">
        <v>21</v>
      </c>
      <c r="N123" s="214" t="s">
        <v>41</v>
      </c>
      <c r="O123" s="43"/>
      <c r="P123" s="215">
        <f>O123*H123</f>
        <v>0</v>
      </c>
      <c r="Q123" s="215">
        <v>0</v>
      </c>
      <c r="R123" s="215">
        <f>Q123*H123</f>
        <v>0</v>
      </c>
      <c r="S123" s="215">
        <v>0</v>
      </c>
      <c r="T123" s="216">
        <f>S123*H123</f>
        <v>0</v>
      </c>
      <c r="AR123" s="25" t="s">
        <v>321</v>
      </c>
      <c r="AT123" s="25" t="s">
        <v>316</v>
      </c>
      <c r="AU123" s="25" t="s">
        <v>79</v>
      </c>
      <c r="AY123" s="25" t="s">
        <v>314</v>
      </c>
      <c r="BE123" s="217">
        <f>IF(N123="základní",J123,0)</f>
        <v>0</v>
      </c>
      <c r="BF123" s="217">
        <f>IF(N123="snížená",J123,0)</f>
        <v>0</v>
      </c>
      <c r="BG123" s="217">
        <f>IF(N123="zákl. přenesená",J123,0)</f>
        <v>0</v>
      </c>
      <c r="BH123" s="217">
        <f>IF(N123="sníž. přenesená",J123,0)</f>
        <v>0</v>
      </c>
      <c r="BI123" s="217">
        <f>IF(N123="nulová",J123,0)</f>
        <v>0</v>
      </c>
      <c r="BJ123" s="25" t="s">
        <v>77</v>
      </c>
      <c r="BK123" s="217">
        <f>ROUND(I123*H123,2)</f>
        <v>0</v>
      </c>
      <c r="BL123" s="25" t="s">
        <v>321</v>
      </c>
      <c r="BM123" s="25" t="s">
        <v>1574</v>
      </c>
    </row>
    <row r="124" spans="2:47" s="1" customFormat="1" ht="27">
      <c r="B124" s="42"/>
      <c r="C124" s="64"/>
      <c r="D124" s="218" t="s">
        <v>323</v>
      </c>
      <c r="E124" s="64"/>
      <c r="F124" s="219" t="s">
        <v>1575</v>
      </c>
      <c r="G124" s="64"/>
      <c r="H124" s="64"/>
      <c r="I124" s="175"/>
      <c r="J124" s="64"/>
      <c r="K124" s="64"/>
      <c r="L124" s="62"/>
      <c r="M124" s="220"/>
      <c r="N124" s="43"/>
      <c r="O124" s="43"/>
      <c r="P124" s="43"/>
      <c r="Q124" s="43"/>
      <c r="R124" s="43"/>
      <c r="S124" s="43"/>
      <c r="T124" s="79"/>
      <c r="AT124" s="25" t="s">
        <v>323</v>
      </c>
      <c r="AU124" s="25" t="s">
        <v>79</v>
      </c>
    </row>
    <row r="125" spans="2:65" s="1" customFormat="1" ht="14.45" customHeight="1">
      <c r="B125" s="42"/>
      <c r="C125" s="243" t="s">
        <v>10</v>
      </c>
      <c r="D125" s="243" t="s">
        <v>427</v>
      </c>
      <c r="E125" s="244" t="s">
        <v>1576</v>
      </c>
      <c r="F125" s="245" t="s">
        <v>1577</v>
      </c>
      <c r="G125" s="246" t="s">
        <v>490</v>
      </c>
      <c r="H125" s="247">
        <v>3</v>
      </c>
      <c r="I125" s="248"/>
      <c r="J125" s="249">
        <f>ROUND(I125*H125,2)</f>
        <v>0</v>
      </c>
      <c r="K125" s="245" t="s">
        <v>1528</v>
      </c>
      <c r="L125" s="250"/>
      <c r="M125" s="251" t="s">
        <v>21</v>
      </c>
      <c r="N125" s="252" t="s">
        <v>41</v>
      </c>
      <c r="O125" s="43"/>
      <c r="P125" s="215">
        <f>O125*H125</f>
        <v>0</v>
      </c>
      <c r="Q125" s="215">
        <v>9E-05</v>
      </c>
      <c r="R125" s="215">
        <f>Q125*H125</f>
        <v>0.00027</v>
      </c>
      <c r="S125" s="215">
        <v>0</v>
      </c>
      <c r="T125" s="216">
        <f>S125*H125</f>
        <v>0</v>
      </c>
      <c r="AR125" s="25" t="s">
        <v>365</v>
      </c>
      <c r="AT125" s="25" t="s">
        <v>427</v>
      </c>
      <c r="AU125" s="25" t="s">
        <v>79</v>
      </c>
      <c r="AY125" s="25" t="s">
        <v>314</v>
      </c>
      <c r="BE125" s="217">
        <f>IF(N125="základní",J125,0)</f>
        <v>0</v>
      </c>
      <c r="BF125" s="217">
        <f>IF(N125="snížená",J125,0)</f>
        <v>0</v>
      </c>
      <c r="BG125" s="217">
        <f>IF(N125="zákl. přenesená",J125,0)</f>
        <v>0</v>
      </c>
      <c r="BH125" s="217">
        <f>IF(N125="sníž. přenesená",J125,0)</f>
        <v>0</v>
      </c>
      <c r="BI125" s="217">
        <f>IF(N125="nulová",J125,0)</f>
        <v>0</v>
      </c>
      <c r="BJ125" s="25" t="s">
        <v>77</v>
      </c>
      <c r="BK125" s="217">
        <f>ROUND(I125*H125,2)</f>
        <v>0</v>
      </c>
      <c r="BL125" s="25" t="s">
        <v>321</v>
      </c>
      <c r="BM125" s="25" t="s">
        <v>1578</v>
      </c>
    </row>
    <row r="126" spans="2:47" s="1" customFormat="1" ht="54">
      <c r="B126" s="42"/>
      <c r="C126" s="64"/>
      <c r="D126" s="218" t="s">
        <v>323</v>
      </c>
      <c r="E126" s="64"/>
      <c r="F126" s="219" t="s">
        <v>1579</v>
      </c>
      <c r="G126" s="64"/>
      <c r="H126" s="64"/>
      <c r="I126" s="175"/>
      <c r="J126" s="64"/>
      <c r="K126" s="64"/>
      <c r="L126" s="62"/>
      <c r="M126" s="220"/>
      <c r="N126" s="43"/>
      <c r="O126" s="43"/>
      <c r="P126" s="43"/>
      <c r="Q126" s="43"/>
      <c r="R126" s="43"/>
      <c r="S126" s="43"/>
      <c r="T126" s="79"/>
      <c r="AT126" s="25" t="s">
        <v>323</v>
      </c>
      <c r="AU126" s="25" t="s">
        <v>79</v>
      </c>
    </row>
    <row r="127" spans="2:47" s="1" customFormat="1" ht="27">
      <c r="B127" s="42"/>
      <c r="C127" s="64"/>
      <c r="D127" s="218" t="s">
        <v>830</v>
      </c>
      <c r="E127" s="64"/>
      <c r="F127" s="274" t="s">
        <v>906</v>
      </c>
      <c r="G127" s="64"/>
      <c r="H127" s="64"/>
      <c r="I127" s="175"/>
      <c r="J127" s="64"/>
      <c r="K127" s="64"/>
      <c r="L127" s="62"/>
      <c r="M127" s="220"/>
      <c r="N127" s="43"/>
      <c r="O127" s="43"/>
      <c r="P127" s="43"/>
      <c r="Q127" s="43"/>
      <c r="R127" s="43"/>
      <c r="S127" s="43"/>
      <c r="T127" s="79"/>
      <c r="AT127" s="25" t="s">
        <v>830</v>
      </c>
      <c r="AU127" s="25" t="s">
        <v>79</v>
      </c>
    </row>
    <row r="128" spans="2:65" s="1" customFormat="1" ht="14.45" customHeight="1">
      <c r="B128" s="42"/>
      <c r="C128" s="206" t="s">
        <v>414</v>
      </c>
      <c r="D128" s="206" t="s">
        <v>316</v>
      </c>
      <c r="E128" s="207" t="s">
        <v>1580</v>
      </c>
      <c r="F128" s="208" t="s">
        <v>1581</v>
      </c>
      <c r="G128" s="209" t="s">
        <v>490</v>
      </c>
      <c r="H128" s="210">
        <v>4</v>
      </c>
      <c r="I128" s="211"/>
      <c r="J128" s="212">
        <f>ROUND(I128*H128,2)</f>
        <v>0</v>
      </c>
      <c r="K128" s="208" t="s">
        <v>320</v>
      </c>
      <c r="L128" s="62"/>
      <c r="M128" s="213" t="s">
        <v>21</v>
      </c>
      <c r="N128" s="214" t="s">
        <v>41</v>
      </c>
      <c r="O128" s="43"/>
      <c r="P128" s="215">
        <f>O128*H128</f>
        <v>0</v>
      </c>
      <c r="Q128" s="215">
        <v>0</v>
      </c>
      <c r="R128" s="215">
        <f>Q128*H128</f>
        <v>0</v>
      </c>
      <c r="S128" s="215">
        <v>0</v>
      </c>
      <c r="T128" s="216">
        <f>S128*H128</f>
        <v>0</v>
      </c>
      <c r="AR128" s="25" t="s">
        <v>321</v>
      </c>
      <c r="AT128" s="25" t="s">
        <v>316</v>
      </c>
      <c r="AU128" s="25" t="s">
        <v>79</v>
      </c>
      <c r="AY128" s="25" t="s">
        <v>314</v>
      </c>
      <c r="BE128" s="217">
        <f>IF(N128="základní",J128,0)</f>
        <v>0</v>
      </c>
      <c r="BF128" s="217">
        <f>IF(N128="snížená",J128,0)</f>
        <v>0</v>
      </c>
      <c r="BG128" s="217">
        <f>IF(N128="zákl. přenesená",J128,0)</f>
        <v>0</v>
      </c>
      <c r="BH128" s="217">
        <f>IF(N128="sníž. přenesená",J128,0)</f>
        <v>0</v>
      </c>
      <c r="BI128" s="217">
        <f>IF(N128="nulová",J128,0)</f>
        <v>0</v>
      </c>
      <c r="BJ128" s="25" t="s">
        <v>77</v>
      </c>
      <c r="BK128" s="217">
        <f>ROUND(I128*H128,2)</f>
        <v>0</v>
      </c>
      <c r="BL128" s="25" t="s">
        <v>321</v>
      </c>
      <c r="BM128" s="25" t="s">
        <v>1582</v>
      </c>
    </row>
    <row r="129" spans="2:47" s="1" customFormat="1" ht="27">
      <c r="B129" s="42"/>
      <c r="C129" s="64"/>
      <c r="D129" s="218" t="s">
        <v>323</v>
      </c>
      <c r="E129" s="64"/>
      <c r="F129" s="219" t="s">
        <v>1583</v>
      </c>
      <c r="G129" s="64"/>
      <c r="H129" s="64"/>
      <c r="I129" s="175"/>
      <c r="J129" s="64"/>
      <c r="K129" s="64"/>
      <c r="L129" s="62"/>
      <c r="M129" s="220"/>
      <c r="N129" s="43"/>
      <c r="O129" s="43"/>
      <c r="P129" s="43"/>
      <c r="Q129" s="43"/>
      <c r="R129" s="43"/>
      <c r="S129" s="43"/>
      <c r="T129" s="79"/>
      <c r="AT129" s="25" t="s">
        <v>323</v>
      </c>
      <c r="AU129" s="25" t="s">
        <v>79</v>
      </c>
    </row>
    <row r="130" spans="2:65" s="1" customFormat="1" ht="14.45" customHeight="1">
      <c r="B130" s="42"/>
      <c r="C130" s="243" t="s">
        <v>420</v>
      </c>
      <c r="D130" s="243" t="s">
        <v>427</v>
      </c>
      <c r="E130" s="244" t="s">
        <v>1584</v>
      </c>
      <c r="F130" s="245" t="s">
        <v>1585</v>
      </c>
      <c r="G130" s="246" t="s">
        <v>490</v>
      </c>
      <c r="H130" s="247">
        <v>1</v>
      </c>
      <c r="I130" s="248"/>
      <c r="J130" s="249">
        <f>ROUND(I130*H130,2)</f>
        <v>0</v>
      </c>
      <c r="K130" s="245" t="s">
        <v>320</v>
      </c>
      <c r="L130" s="250"/>
      <c r="M130" s="251" t="s">
        <v>21</v>
      </c>
      <c r="N130" s="252" t="s">
        <v>41</v>
      </c>
      <c r="O130" s="43"/>
      <c r="P130" s="215">
        <f>O130*H130</f>
        <v>0</v>
      </c>
      <c r="Q130" s="215">
        <v>0.00032</v>
      </c>
      <c r="R130" s="215">
        <f>Q130*H130</f>
        <v>0.00032</v>
      </c>
      <c r="S130" s="215">
        <v>0</v>
      </c>
      <c r="T130" s="216">
        <f>S130*H130</f>
        <v>0</v>
      </c>
      <c r="AR130" s="25" t="s">
        <v>365</v>
      </c>
      <c r="AT130" s="25" t="s">
        <v>427</v>
      </c>
      <c r="AU130" s="25" t="s">
        <v>79</v>
      </c>
      <c r="AY130" s="25" t="s">
        <v>314</v>
      </c>
      <c r="BE130" s="217">
        <f>IF(N130="základní",J130,0)</f>
        <v>0</v>
      </c>
      <c r="BF130" s="217">
        <f>IF(N130="snížená",J130,0)</f>
        <v>0</v>
      </c>
      <c r="BG130" s="217">
        <f>IF(N130="zákl. přenesená",J130,0)</f>
        <v>0</v>
      </c>
      <c r="BH130" s="217">
        <f>IF(N130="sníž. přenesená",J130,0)</f>
        <v>0</v>
      </c>
      <c r="BI130" s="217">
        <f>IF(N130="nulová",J130,0)</f>
        <v>0</v>
      </c>
      <c r="BJ130" s="25" t="s">
        <v>77</v>
      </c>
      <c r="BK130" s="217">
        <f>ROUND(I130*H130,2)</f>
        <v>0</v>
      </c>
      <c r="BL130" s="25" t="s">
        <v>321</v>
      </c>
      <c r="BM130" s="25" t="s">
        <v>1586</v>
      </c>
    </row>
    <row r="131" spans="2:47" s="1" customFormat="1" ht="13.5">
      <c r="B131" s="42"/>
      <c r="C131" s="64"/>
      <c r="D131" s="218" t="s">
        <v>323</v>
      </c>
      <c r="E131" s="64"/>
      <c r="F131" s="219" t="s">
        <v>1585</v>
      </c>
      <c r="G131" s="64"/>
      <c r="H131" s="64"/>
      <c r="I131" s="175"/>
      <c r="J131" s="64"/>
      <c r="K131" s="64"/>
      <c r="L131" s="62"/>
      <c r="M131" s="220"/>
      <c r="N131" s="43"/>
      <c r="O131" s="43"/>
      <c r="P131" s="43"/>
      <c r="Q131" s="43"/>
      <c r="R131" s="43"/>
      <c r="S131" s="43"/>
      <c r="T131" s="79"/>
      <c r="AT131" s="25" t="s">
        <v>323</v>
      </c>
      <c r="AU131" s="25" t="s">
        <v>79</v>
      </c>
    </row>
    <row r="132" spans="2:65" s="1" customFormat="1" ht="14.45" customHeight="1">
      <c r="B132" s="42"/>
      <c r="C132" s="243" t="s">
        <v>426</v>
      </c>
      <c r="D132" s="243" t="s">
        <v>427</v>
      </c>
      <c r="E132" s="244" t="s">
        <v>1587</v>
      </c>
      <c r="F132" s="245" t="s">
        <v>1588</v>
      </c>
      <c r="G132" s="246" t="s">
        <v>490</v>
      </c>
      <c r="H132" s="247">
        <v>1</v>
      </c>
      <c r="I132" s="248"/>
      <c r="J132" s="249">
        <f>ROUND(I132*H132,2)</f>
        <v>0</v>
      </c>
      <c r="K132" s="245" t="s">
        <v>320</v>
      </c>
      <c r="L132" s="250"/>
      <c r="M132" s="251" t="s">
        <v>21</v>
      </c>
      <c r="N132" s="252" t="s">
        <v>41</v>
      </c>
      <c r="O132" s="43"/>
      <c r="P132" s="215">
        <f>O132*H132</f>
        <v>0</v>
      </c>
      <c r="Q132" s="215">
        <v>0.00041</v>
      </c>
      <c r="R132" s="215">
        <f>Q132*H132</f>
        <v>0.00041</v>
      </c>
      <c r="S132" s="215">
        <v>0</v>
      </c>
      <c r="T132" s="216">
        <f>S132*H132</f>
        <v>0</v>
      </c>
      <c r="AR132" s="25" t="s">
        <v>365</v>
      </c>
      <c r="AT132" s="25" t="s">
        <v>427</v>
      </c>
      <c r="AU132" s="25" t="s">
        <v>79</v>
      </c>
      <c r="AY132" s="25" t="s">
        <v>314</v>
      </c>
      <c r="BE132" s="217">
        <f>IF(N132="základní",J132,0)</f>
        <v>0</v>
      </c>
      <c r="BF132" s="217">
        <f>IF(N132="snížená",J132,0)</f>
        <v>0</v>
      </c>
      <c r="BG132" s="217">
        <f>IF(N132="zákl. přenesená",J132,0)</f>
        <v>0</v>
      </c>
      <c r="BH132" s="217">
        <f>IF(N132="sníž. přenesená",J132,0)</f>
        <v>0</v>
      </c>
      <c r="BI132" s="217">
        <f>IF(N132="nulová",J132,0)</f>
        <v>0</v>
      </c>
      <c r="BJ132" s="25" t="s">
        <v>77</v>
      </c>
      <c r="BK132" s="217">
        <f>ROUND(I132*H132,2)</f>
        <v>0</v>
      </c>
      <c r="BL132" s="25" t="s">
        <v>321</v>
      </c>
      <c r="BM132" s="25" t="s">
        <v>1589</v>
      </c>
    </row>
    <row r="133" spans="2:47" s="1" customFormat="1" ht="13.5">
      <c r="B133" s="42"/>
      <c r="C133" s="64"/>
      <c r="D133" s="218" t="s">
        <v>323</v>
      </c>
      <c r="E133" s="64"/>
      <c r="F133" s="219" t="s">
        <v>1590</v>
      </c>
      <c r="G133" s="64"/>
      <c r="H133" s="64"/>
      <c r="I133" s="175"/>
      <c r="J133" s="64"/>
      <c r="K133" s="64"/>
      <c r="L133" s="62"/>
      <c r="M133" s="220"/>
      <c r="N133" s="43"/>
      <c r="O133" s="43"/>
      <c r="P133" s="43"/>
      <c r="Q133" s="43"/>
      <c r="R133" s="43"/>
      <c r="S133" s="43"/>
      <c r="T133" s="79"/>
      <c r="AT133" s="25" t="s">
        <v>323</v>
      </c>
      <c r="AU133" s="25" t="s">
        <v>79</v>
      </c>
    </row>
    <row r="134" spans="2:65" s="1" customFormat="1" ht="14.45" customHeight="1">
      <c r="B134" s="42"/>
      <c r="C134" s="243" t="s">
        <v>433</v>
      </c>
      <c r="D134" s="243" t="s">
        <v>427</v>
      </c>
      <c r="E134" s="244" t="s">
        <v>1591</v>
      </c>
      <c r="F134" s="245" t="s">
        <v>1592</v>
      </c>
      <c r="G134" s="246" t="s">
        <v>490</v>
      </c>
      <c r="H134" s="247">
        <v>1</v>
      </c>
      <c r="I134" s="248"/>
      <c r="J134" s="249">
        <f>ROUND(I134*H134,2)</f>
        <v>0</v>
      </c>
      <c r="K134" s="245" t="s">
        <v>320</v>
      </c>
      <c r="L134" s="250"/>
      <c r="M134" s="251" t="s">
        <v>21</v>
      </c>
      <c r="N134" s="252" t="s">
        <v>41</v>
      </c>
      <c r="O134" s="43"/>
      <c r="P134" s="215">
        <f>O134*H134</f>
        <v>0</v>
      </c>
      <c r="Q134" s="215">
        <v>0.00017</v>
      </c>
      <c r="R134" s="215">
        <f>Q134*H134</f>
        <v>0.00017</v>
      </c>
      <c r="S134" s="215">
        <v>0</v>
      </c>
      <c r="T134" s="216">
        <f>S134*H134</f>
        <v>0</v>
      </c>
      <c r="AR134" s="25" t="s">
        <v>365</v>
      </c>
      <c r="AT134" s="25" t="s">
        <v>427</v>
      </c>
      <c r="AU134" s="25" t="s">
        <v>79</v>
      </c>
      <c r="AY134" s="25" t="s">
        <v>314</v>
      </c>
      <c r="BE134" s="217">
        <f>IF(N134="základní",J134,0)</f>
        <v>0</v>
      </c>
      <c r="BF134" s="217">
        <f>IF(N134="snížená",J134,0)</f>
        <v>0</v>
      </c>
      <c r="BG134" s="217">
        <f>IF(N134="zákl. přenesená",J134,0)</f>
        <v>0</v>
      </c>
      <c r="BH134" s="217">
        <f>IF(N134="sníž. přenesená",J134,0)</f>
        <v>0</v>
      </c>
      <c r="BI134" s="217">
        <f>IF(N134="nulová",J134,0)</f>
        <v>0</v>
      </c>
      <c r="BJ134" s="25" t="s">
        <v>77</v>
      </c>
      <c r="BK134" s="217">
        <f>ROUND(I134*H134,2)</f>
        <v>0</v>
      </c>
      <c r="BL134" s="25" t="s">
        <v>321</v>
      </c>
      <c r="BM134" s="25" t="s">
        <v>1593</v>
      </c>
    </row>
    <row r="135" spans="2:47" s="1" customFormat="1" ht="13.5">
      <c r="B135" s="42"/>
      <c r="C135" s="64"/>
      <c r="D135" s="218" t="s">
        <v>323</v>
      </c>
      <c r="E135" s="64"/>
      <c r="F135" s="219" t="s">
        <v>1592</v>
      </c>
      <c r="G135" s="64"/>
      <c r="H135" s="64"/>
      <c r="I135" s="175"/>
      <c r="J135" s="64"/>
      <c r="K135" s="64"/>
      <c r="L135" s="62"/>
      <c r="M135" s="220"/>
      <c r="N135" s="43"/>
      <c r="O135" s="43"/>
      <c r="P135" s="43"/>
      <c r="Q135" s="43"/>
      <c r="R135" s="43"/>
      <c r="S135" s="43"/>
      <c r="T135" s="79"/>
      <c r="AT135" s="25" t="s">
        <v>323</v>
      </c>
      <c r="AU135" s="25" t="s">
        <v>79</v>
      </c>
    </row>
    <row r="136" spans="2:65" s="1" customFormat="1" ht="14.45" customHeight="1">
      <c r="B136" s="42"/>
      <c r="C136" s="243" t="s">
        <v>439</v>
      </c>
      <c r="D136" s="243" t="s">
        <v>427</v>
      </c>
      <c r="E136" s="244" t="s">
        <v>1594</v>
      </c>
      <c r="F136" s="245" t="s">
        <v>1595</v>
      </c>
      <c r="G136" s="246" t="s">
        <v>490</v>
      </c>
      <c r="H136" s="247">
        <v>1</v>
      </c>
      <c r="I136" s="248"/>
      <c r="J136" s="249">
        <f>ROUND(I136*H136,2)</f>
        <v>0</v>
      </c>
      <c r="K136" s="245" t="s">
        <v>320</v>
      </c>
      <c r="L136" s="250"/>
      <c r="M136" s="251" t="s">
        <v>21</v>
      </c>
      <c r="N136" s="252" t="s">
        <v>41</v>
      </c>
      <c r="O136" s="43"/>
      <c r="P136" s="215">
        <f>O136*H136</f>
        <v>0</v>
      </c>
      <c r="Q136" s="215">
        <v>0.00017</v>
      </c>
      <c r="R136" s="215">
        <f>Q136*H136</f>
        <v>0.00017</v>
      </c>
      <c r="S136" s="215">
        <v>0</v>
      </c>
      <c r="T136" s="216">
        <f>S136*H136</f>
        <v>0</v>
      </c>
      <c r="AR136" s="25" t="s">
        <v>365</v>
      </c>
      <c r="AT136" s="25" t="s">
        <v>427</v>
      </c>
      <c r="AU136" s="25" t="s">
        <v>79</v>
      </c>
      <c r="AY136" s="25" t="s">
        <v>314</v>
      </c>
      <c r="BE136" s="217">
        <f>IF(N136="základní",J136,0)</f>
        <v>0</v>
      </c>
      <c r="BF136" s="217">
        <f>IF(N136="snížená",J136,0)</f>
        <v>0</v>
      </c>
      <c r="BG136" s="217">
        <f>IF(N136="zákl. přenesená",J136,0)</f>
        <v>0</v>
      </c>
      <c r="BH136" s="217">
        <f>IF(N136="sníž. přenesená",J136,0)</f>
        <v>0</v>
      </c>
      <c r="BI136" s="217">
        <f>IF(N136="nulová",J136,0)</f>
        <v>0</v>
      </c>
      <c r="BJ136" s="25" t="s">
        <v>77</v>
      </c>
      <c r="BK136" s="217">
        <f>ROUND(I136*H136,2)</f>
        <v>0</v>
      </c>
      <c r="BL136" s="25" t="s">
        <v>321</v>
      </c>
      <c r="BM136" s="25" t="s">
        <v>1596</v>
      </c>
    </row>
    <row r="137" spans="2:47" s="1" customFormat="1" ht="13.5">
      <c r="B137" s="42"/>
      <c r="C137" s="64"/>
      <c r="D137" s="218" t="s">
        <v>323</v>
      </c>
      <c r="E137" s="64"/>
      <c r="F137" s="219" t="s">
        <v>1595</v>
      </c>
      <c r="G137" s="64"/>
      <c r="H137" s="64"/>
      <c r="I137" s="175"/>
      <c r="J137" s="64"/>
      <c r="K137" s="64"/>
      <c r="L137" s="62"/>
      <c r="M137" s="220"/>
      <c r="N137" s="43"/>
      <c r="O137" s="43"/>
      <c r="P137" s="43"/>
      <c r="Q137" s="43"/>
      <c r="R137" s="43"/>
      <c r="S137" s="43"/>
      <c r="T137" s="79"/>
      <c r="AT137" s="25" t="s">
        <v>323</v>
      </c>
      <c r="AU137" s="25" t="s">
        <v>79</v>
      </c>
    </row>
    <row r="138" spans="2:65" s="1" customFormat="1" ht="14.45" customHeight="1">
      <c r="B138" s="42"/>
      <c r="C138" s="206" t="s">
        <v>9</v>
      </c>
      <c r="D138" s="206" t="s">
        <v>316</v>
      </c>
      <c r="E138" s="207" t="s">
        <v>1597</v>
      </c>
      <c r="F138" s="208" t="s">
        <v>1598</v>
      </c>
      <c r="G138" s="209" t="s">
        <v>490</v>
      </c>
      <c r="H138" s="210">
        <v>1</v>
      </c>
      <c r="I138" s="211"/>
      <c r="J138" s="212">
        <f>ROUND(I138*H138,2)</f>
        <v>0</v>
      </c>
      <c r="K138" s="208" t="s">
        <v>1528</v>
      </c>
      <c r="L138" s="62"/>
      <c r="M138" s="213" t="s">
        <v>21</v>
      </c>
      <c r="N138" s="214" t="s">
        <v>41</v>
      </c>
      <c r="O138" s="43"/>
      <c r="P138" s="215">
        <f>O138*H138</f>
        <v>0</v>
      </c>
      <c r="Q138" s="215">
        <v>0.00038</v>
      </c>
      <c r="R138" s="215">
        <f>Q138*H138</f>
        <v>0.00038</v>
      </c>
      <c r="S138" s="215">
        <v>0</v>
      </c>
      <c r="T138" s="216">
        <f>S138*H138</f>
        <v>0</v>
      </c>
      <c r="AR138" s="25" t="s">
        <v>321</v>
      </c>
      <c r="AT138" s="25" t="s">
        <v>316</v>
      </c>
      <c r="AU138" s="25" t="s">
        <v>79</v>
      </c>
      <c r="AY138" s="25" t="s">
        <v>314</v>
      </c>
      <c r="BE138" s="217">
        <f>IF(N138="základní",J138,0)</f>
        <v>0</v>
      </c>
      <c r="BF138" s="217">
        <f>IF(N138="snížená",J138,0)</f>
        <v>0</v>
      </c>
      <c r="BG138" s="217">
        <f>IF(N138="zákl. přenesená",J138,0)</f>
        <v>0</v>
      </c>
      <c r="BH138" s="217">
        <f>IF(N138="sníž. přenesená",J138,0)</f>
        <v>0</v>
      </c>
      <c r="BI138" s="217">
        <f>IF(N138="nulová",J138,0)</f>
        <v>0</v>
      </c>
      <c r="BJ138" s="25" t="s">
        <v>77</v>
      </c>
      <c r="BK138" s="217">
        <f>ROUND(I138*H138,2)</f>
        <v>0</v>
      </c>
      <c r="BL138" s="25" t="s">
        <v>321</v>
      </c>
      <c r="BM138" s="25" t="s">
        <v>1599</v>
      </c>
    </row>
    <row r="139" spans="2:47" s="1" customFormat="1" ht="27">
      <c r="B139" s="42"/>
      <c r="C139" s="64"/>
      <c r="D139" s="218" t="s">
        <v>323</v>
      </c>
      <c r="E139" s="64"/>
      <c r="F139" s="219" t="s">
        <v>1600</v>
      </c>
      <c r="G139" s="64"/>
      <c r="H139" s="64"/>
      <c r="I139" s="175"/>
      <c r="J139" s="64"/>
      <c r="K139" s="64"/>
      <c r="L139" s="62"/>
      <c r="M139" s="220"/>
      <c r="N139" s="43"/>
      <c r="O139" s="43"/>
      <c r="P139" s="43"/>
      <c r="Q139" s="43"/>
      <c r="R139" s="43"/>
      <c r="S139" s="43"/>
      <c r="T139" s="79"/>
      <c r="AT139" s="25" t="s">
        <v>323</v>
      </c>
      <c r="AU139" s="25" t="s">
        <v>79</v>
      </c>
    </row>
    <row r="140" spans="2:65" s="1" customFormat="1" ht="14.45" customHeight="1">
      <c r="B140" s="42"/>
      <c r="C140" s="206" t="s">
        <v>450</v>
      </c>
      <c r="D140" s="206" t="s">
        <v>316</v>
      </c>
      <c r="E140" s="207" t="s">
        <v>1601</v>
      </c>
      <c r="F140" s="208" t="s">
        <v>1602</v>
      </c>
      <c r="G140" s="209" t="s">
        <v>490</v>
      </c>
      <c r="H140" s="210">
        <v>1</v>
      </c>
      <c r="I140" s="211"/>
      <c r="J140" s="212">
        <f>ROUND(I140*H140,2)</f>
        <v>0</v>
      </c>
      <c r="K140" s="208" t="s">
        <v>320</v>
      </c>
      <c r="L140" s="62"/>
      <c r="M140" s="213" t="s">
        <v>21</v>
      </c>
      <c r="N140" s="214" t="s">
        <v>41</v>
      </c>
      <c r="O140" s="43"/>
      <c r="P140" s="215">
        <f>O140*H140</f>
        <v>0</v>
      </c>
      <c r="Q140" s="215">
        <v>0.00163</v>
      </c>
      <c r="R140" s="215">
        <f>Q140*H140</f>
        <v>0.00163</v>
      </c>
      <c r="S140" s="215">
        <v>0</v>
      </c>
      <c r="T140" s="216">
        <f>S140*H140</f>
        <v>0</v>
      </c>
      <c r="AR140" s="25" t="s">
        <v>321</v>
      </c>
      <c r="AT140" s="25" t="s">
        <v>316</v>
      </c>
      <c r="AU140" s="25" t="s">
        <v>79</v>
      </c>
      <c r="AY140" s="25" t="s">
        <v>314</v>
      </c>
      <c r="BE140" s="217">
        <f>IF(N140="základní",J140,0)</f>
        <v>0</v>
      </c>
      <c r="BF140" s="217">
        <f>IF(N140="snížená",J140,0)</f>
        <v>0</v>
      </c>
      <c r="BG140" s="217">
        <f>IF(N140="zákl. přenesená",J140,0)</f>
        <v>0</v>
      </c>
      <c r="BH140" s="217">
        <f>IF(N140="sníž. přenesená",J140,0)</f>
        <v>0</v>
      </c>
      <c r="BI140" s="217">
        <f>IF(N140="nulová",J140,0)</f>
        <v>0</v>
      </c>
      <c r="BJ140" s="25" t="s">
        <v>77</v>
      </c>
      <c r="BK140" s="217">
        <f>ROUND(I140*H140,2)</f>
        <v>0</v>
      </c>
      <c r="BL140" s="25" t="s">
        <v>321</v>
      </c>
      <c r="BM140" s="25" t="s">
        <v>1603</v>
      </c>
    </row>
    <row r="141" spans="2:47" s="1" customFormat="1" ht="27">
      <c r="B141" s="42"/>
      <c r="C141" s="64"/>
      <c r="D141" s="218" t="s">
        <v>323</v>
      </c>
      <c r="E141" s="64"/>
      <c r="F141" s="219" t="s">
        <v>1604</v>
      </c>
      <c r="G141" s="64"/>
      <c r="H141" s="64"/>
      <c r="I141" s="175"/>
      <c r="J141" s="64"/>
      <c r="K141" s="64"/>
      <c r="L141" s="62"/>
      <c r="M141" s="220"/>
      <c r="N141" s="43"/>
      <c r="O141" s="43"/>
      <c r="P141" s="43"/>
      <c r="Q141" s="43"/>
      <c r="R141" s="43"/>
      <c r="S141" s="43"/>
      <c r="T141" s="79"/>
      <c r="AT141" s="25" t="s">
        <v>323</v>
      </c>
      <c r="AU141" s="25" t="s">
        <v>79</v>
      </c>
    </row>
    <row r="142" spans="2:65" s="1" customFormat="1" ht="23.1" customHeight="1">
      <c r="B142" s="42"/>
      <c r="C142" s="206" t="s">
        <v>456</v>
      </c>
      <c r="D142" s="206" t="s">
        <v>316</v>
      </c>
      <c r="E142" s="207" t="s">
        <v>1605</v>
      </c>
      <c r="F142" s="208" t="s">
        <v>1606</v>
      </c>
      <c r="G142" s="209" t="s">
        <v>436</v>
      </c>
      <c r="H142" s="210">
        <v>43</v>
      </c>
      <c r="I142" s="211"/>
      <c r="J142" s="212">
        <f>ROUND(I142*H142,2)</f>
        <v>0</v>
      </c>
      <c r="K142" s="208" t="s">
        <v>320</v>
      </c>
      <c r="L142" s="62"/>
      <c r="M142" s="213" t="s">
        <v>21</v>
      </c>
      <c r="N142" s="214" t="s">
        <v>41</v>
      </c>
      <c r="O142" s="43"/>
      <c r="P142" s="215">
        <f>O142*H142</f>
        <v>0</v>
      </c>
      <c r="Q142" s="215">
        <v>0</v>
      </c>
      <c r="R142" s="215">
        <f>Q142*H142</f>
        <v>0</v>
      </c>
      <c r="S142" s="215">
        <v>0</v>
      </c>
      <c r="T142" s="216">
        <f>S142*H142</f>
        <v>0</v>
      </c>
      <c r="AR142" s="25" t="s">
        <v>321</v>
      </c>
      <c r="AT142" s="25" t="s">
        <v>316</v>
      </c>
      <c r="AU142" s="25" t="s">
        <v>79</v>
      </c>
      <c r="AY142" s="25" t="s">
        <v>314</v>
      </c>
      <c r="BE142" s="217">
        <f>IF(N142="základní",J142,0)</f>
        <v>0</v>
      </c>
      <c r="BF142" s="217">
        <f>IF(N142="snížená",J142,0)</f>
        <v>0</v>
      </c>
      <c r="BG142" s="217">
        <f>IF(N142="zákl. přenesená",J142,0)</f>
        <v>0</v>
      </c>
      <c r="BH142" s="217">
        <f>IF(N142="sníž. přenesená",J142,0)</f>
        <v>0</v>
      </c>
      <c r="BI142" s="217">
        <f>IF(N142="nulová",J142,0)</f>
        <v>0</v>
      </c>
      <c r="BJ142" s="25" t="s">
        <v>77</v>
      </c>
      <c r="BK142" s="217">
        <f>ROUND(I142*H142,2)</f>
        <v>0</v>
      </c>
      <c r="BL142" s="25" t="s">
        <v>321</v>
      </c>
      <c r="BM142" s="25" t="s">
        <v>1607</v>
      </c>
    </row>
    <row r="143" spans="2:47" s="1" customFormat="1" ht="13.5">
      <c r="B143" s="42"/>
      <c r="C143" s="64"/>
      <c r="D143" s="218" t="s">
        <v>323</v>
      </c>
      <c r="E143" s="64"/>
      <c r="F143" s="219" t="s">
        <v>1606</v>
      </c>
      <c r="G143" s="64"/>
      <c r="H143" s="64"/>
      <c r="I143" s="175"/>
      <c r="J143" s="64"/>
      <c r="K143" s="64"/>
      <c r="L143" s="62"/>
      <c r="M143" s="220"/>
      <c r="N143" s="43"/>
      <c r="O143" s="43"/>
      <c r="P143" s="43"/>
      <c r="Q143" s="43"/>
      <c r="R143" s="43"/>
      <c r="S143" s="43"/>
      <c r="T143" s="79"/>
      <c r="AT143" s="25" t="s">
        <v>323</v>
      </c>
      <c r="AU143" s="25" t="s">
        <v>79</v>
      </c>
    </row>
    <row r="144" spans="2:65" s="1" customFormat="1" ht="14.45" customHeight="1">
      <c r="B144" s="42"/>
      <c r="C144" s="206" t="s">
        <v>461</v>
      </c>
      <c r="D144" s="206" t="s">
        <v>316</v>
      </c>
      <c r="E144" s="207" t="s">
        <v>1608</v>
      </c>
      <c r="F144" s="208" t="s">
        <v>1609</v>
      </c>
      <c r="G144" s="209" t="s">
        <v>436</v>
      </c>
      <c r="H144" s="210">
        <v>43</v>
      </c>
      <c r="I144" s="211"/>
      <c r="J144" s="212">
        <f>ROUND(I144*H144,2)</f>
        <v>0</v>
      </c>
      <c r="K144" s="208" t="s">
        <v>1528</v>
      </c>
      <c r="L144" s="62"/>
      <c r="M144" s="213" t="s">
        <v>21</v>
      </c>
      <c r="N144" s="214" t="s">
        <v>41</v>
      </c>
      <c r="O144" s="43"/>
      <c r="P144" s="215">
        <f>O144*H144</f>
        <v>0</v>
      </c>
      <c r="Q144" s="215">
        <v>0</v>
      </c>
      <c r="R144" s="215">
        <f>Q144*H144</f>
        <v>0</v>
      </c>
      <c r="S144" s="215">
        <v>0</v>
      </c>
      <c r="T144" s="216">
        <f>S144*H144</f>
        <v>0</v>
      </c>
      <c r="AR144" s="25" t="s">
        <v>321</v>
      </c>
      <c r="AT144" s="25" t="s">
        <v>316</v>
      </c>
      <c r="AU144" s="25" t="s">
        <v>79</v>
      </c>
      <c r="AY144" s="25" t="s">
        <v>314</v>
      </c>
      <c r="BE144" s="217">
        <f>IF(N144="základní",J144,0)</f>
        <v>0</v>
      </c>
      <c r="BF144" s="217">
        <f>IF(N144="snížená",J144,0)</f>
        <v>0</v>
      </c>
      <c r="BG144" s="217">
        <f>IF(N144="zákl. přenesená",J144,0)</f>
        <v>0</v>
      </c>
      <c r="BH144" s="217">
        <f>IF(N144="sníž. přenesená",J144,0)</f>
        <v>0</v>
      </c>
      <c r="BI144" s="217">
        <f>IF(N144="nulová",J144,0)</f>
        <v>0</v>
      </c>
      <c r="BJ144" s="25" t="s">
        <v>77</v>
      </c>
      <c r="BK144" s="217">
        <f>ROUND(I144*H144,2)</f>
        <v>0</v>
      </c>
      <c r="BL144" s="25" t="s">
        <v>321</v>
      </c>
      <c r="BM144" s="25" t="s">
        <v>1610</v>
      </c>
    </row>
    <row r="145" spans="2:47" s="1" customFormat="1" ht="13.5">
      <c r="B145" s="42"/>
      <c r="C145" s="64"/>
      <c r="D145" s="218" t="s">
        <v>323</v>
      </c>
      <c r="E145" s="64"/>
      <c r="F145" s="219" t="s">
        <v>1611</v>
      </c>
      <c r="G145" s="64"/>
      <c r="H145" s="64"/>
      <c r="I145" s="175"/>
      <c r="J145" s="64"/>
      <c r="K145" s="64"/>
      <c r="L145" s="62"/>
      <c r="M145" s="220"/>
      <c r="N145" s="43"/>
      <c r="O145" s="43"/>
      <c r="P145" s="43"/>
      <c r="Q145" s="43"/>
      <c r="R145" s="43"/>
      <c r="S145" s="43"/>
      <c r="T145" s="79"/>
      <c r="AT145" s="25" t="s">
        <v>323</v>
      </c>
      <c r="AU145" s="25" t="s">
        <v>79</v>
      </c>
    </row>
    <row r="146" spans="2:65" s="1" customFormat="1" ht="14.45" customHeight="1">
      <c r="B146" s="42"/>
      <c r="C146" s="206" t="s">
        <v>467</v>
      </c>
      <c r="D146" s="206" t="s">
        <v>316</v>
      </c>
      <c r="E146" s="207" t="s">
        <v>1612</v>
      </c>
      <c r="F146" s="208" t="s">
        <v>1613</v>
      </c>
      <c r="G146" s="209" t="s">
        <v>21</v>
      </c>
      <c r="H146" s="210">
        <v>45</v>
      </c>
      <c r="I146" s="211"/>
      <c r="J146" s="212">
        <f>ROUND(I146*H146,2)</f>
        <v>0</v>
      </c>
      <c r="K146" s="208" t="s">
        <v>21</v>
      </c>
      <c r="L146" s="62"/>
      <c r="M146" s="213" t="s">
        <v>21</v>
      </c>
      <c r="N146" s="214" t="s">
        <v>41</v>
      </c>
      <c r="O146" s="43"/>
      <c r="P146" s="215">
        <f>O146*H146</f>
        <v>0</v>
      </c>
      <c r="Q146" s="215">
        <v>0</v>
      </c>
      <c r="R146" s="215">
        <f>Q146*H146</f>
        <v>0</v>
      </c>
      <c r="S146" s="215">
        <v>0</v>
      </c>
      <c r="T146" s="216">
        <f>S146*H146</f>
        <v>0</v>
      </c>
      <c r="AR146" s="25" t="s">
        <v>321</v>
      </c>
      <c r="AT146" s="25" t="s">
        <v>316</v>
      </c>
      <c r="AU146" s="25" t="s">
        <v>79</v>
      </c>
      <c r="AY146" s="25" t="s">
        <v>314</v>
      </c>
      <c r="BE146" s="217">
        <f>IF(N146="základní",J146,0)</f>
        <v>0</v>
      </c>
      <c r="BF146" s="217">
        <f>IF(N146="snížená",J146,0)</f>
        <v>0</v>
      </c>
      <c r="BG146" s="217">
        <f>IF(N146="zákl. přenesená",J146,0)</f>
        <v>0</v>
      </c>
      <c r="BH146" s="217">
        <f>IF(N146="sníž. přenesená",J146,0)</f>
        <v>0</v>
      </c>
      <c r="BI146" s="217">
        <f>IF(N146="nulová",J146,0)</f>
        <v>0</v>
      </c>
      <c r="BJ146" s="25" t="s">
        <v>77</v>
      </c>
      <c r="BK146" s="217">
        <f>ROUND(I146*H146,2)</f>
        <v>0</v>
      </c>
      <c r="BL146" s="25" t="s">
        <v>321</v>
      </c>
      <c r="BM146" s="25" t="s">
        <v>1614</v>
      </c>
    </row>
    <row r="147" spans="2:47" s="1" customFormat="1" ht="13.5">
      <c r="B147" s="42"/>
      <c r="C147" s="64"/>
      <c r="D147" s="218" t="s">
        <v>323</v>
      </c>
      <c r="E147" s="64"/>
      <c r="F147" s="219" t="s">
        <v>1613</v>
      </c>
      <c r="G147" s="64"/>
      <c r="H147" s="64"/>
      <c r="I147" s="175"/>
      <c r="J147" s="64"/>
      <c r="K147" s="64"/>
      <c r="L147" s="62"/>
      <c r="M147" s="220"/>
      <c r="N147" s="43"/>
      <c r="O147" s="43"/>
      <c r="P147" s="43"/>
      <c r="Q147" s="43"/>
      <c r="R147" s="43"/>
      <c r="S147" s="43"/>
      <c r="T147" s="79"/>
      <c r="AT147" s="25" t="s">
        <v>323</v>
      </c>
      <c r="AU147" s="25" t="s">
        <v>79</v>
      </c>
    </row>
    <row r="148" spans="2:63" s="11" customFormat="1" ht="37.35" customHeight="1">
      <c r="B148" s="190"/>
      <c r="C148" s="191"/>
      <c r="D148" s="192" t="s">
        <v>69</v>
      </c>
      <c r="E148" s="193" t="s">
        <v>870</v>
      </c>
      <c r="F148" s="193" t="s">
        <v>871</v>
      </c>
      <c r="G148" s="191"/>
      <c r="H148" s="191"/>
      <c r="I148" s="194"/>
      <c r="J148" s="195">
        <f>BK148</f>
        <v>0</v>
      </c>
      <c r="K148" s="191"/>
      <c r="L148" s="196"/>
      <c r="M148" s="197"/>
      <c r="N148" s="198"/>
      <c r="O148" s="198"/>
      <c r="P148" s="199">
        <f>P149+P204+P263+P299+P340</f>
        <v>0</v>
      </c>
      <c r="Q148" s="198"/>
      <c r="R148" s="199">
        <f>R149+R204+R263+R299+R340</f>
        <v>2.29504</v>
      </c>
      <c r="S148" s="198"/>
      <c r="T148" s="200">
        <f>T149+T204+T263+T299+T340</f>
        <v>0</v>
      </c>
      <c r="AR148" s="201" t="s">
        <v>79</v>
      </c>
      <c r="AT148" s="202" t="s">
        <v>69</v>
      </c>
      <c r="AU148" s="202" t="s">
        <v>70</v>
      </c>
      <c r="AY148" s="201" t="s">
        <v>314</v>
      </c>
      <c r="BK148" s="203">
        <f>BK149+BK204+BK263+BK299+BK340</f>
        <v>0</v>
      </c>
    </row>
    <row r="149" spans="2:63" s="11" customFormat="1" ht="19.9" customHeight="1">
      <c r="B149" s="190"/>
      <c r="C149" s="191"/>
      <c r="D149" s="192" t="s">
        <v>69</v>
      </c>
      <c r="E149" s="204" t="s">
        <v>1615</v>
      </c>
      <c r="F149" s="204" t="s">
        <v>1616</v>
      </c>
      <c r="G149" s="191"/>
      <c r="H149" s="191"/>
      <c r="I149" s="194"/>
      <c r="J149" s="205">
        <f>BK149</f>
        <v>0</v>
      </c>
      <c r="K149" s="191"/>
      <c r="L149" s="196"/>
      <c r="M149" s="197"/>
      <c r="N149" s="198"/>
      <c r="O149" s="198"/>
      <c r="P149" s="199">
        <f>SUM(P150:P203)</f>
        <v>0</v>
      </c>
      <c r="Q149" s="198"/>
      <c r="R149" s="199">
        <f>SUM(R150:R203)</f>
        <v>0.38958</v>
      </c>
      <c r="S149" s="198"/>
      <c r="T149" s="200">
        <f>SUM(T150:T203)</f>
        <v>0</v>
      </c>
      <c r="AR149" s="201" t="s">
        <v>79</v>
      </c>
      <c r="AT149" s="202" t="s">
        <v>69</v>
      </c>
      <c r="AU149" s="202" t="s">
        <v>77</v>
      </c>
      <c r="AY149" s="201" t="s">
        <v>314</v>
      </c>
      <c r="BK149" s="203">
        <f>SUM(BK150:BK203)</f>
        <v>0</v>
      </c>
    </row>
    <row r="150" spans="2:65" s="1" customFormat="1" ht="23.1" customHeight="1">
      <c r="B150" s="42"/>
      <c r="C150" s="206" t="s">
        <v>475</v>
      </c>
      <c r="D150" s="206" t="s">
        <v>316</v>
      </c>
      <c r="E150" s="207" t="s">
        <v>1617</v>
      </c>
      <c r="F150" s="208" t="s">
        <v>1618</v>
      </c>
      <c r="G150" s="209" t="s">
        <v>436</v>
      </c>
      <c r="H150" s="210">
        <v>80</v>
      </c>
      <c r="I150" s="211"/>
      <c r="J150" s="212">
        <f>ROUND(I150*H150,2)</f>
        <v>0</v>
      </c>
      <c r="K150" s="208" t="s">
        <v>1528</v>
      </c>
      <c r="L150" s="62"/>
      <c r="M150" s="213" t="s">
        <v>21</v>
      </c>
      <c r="N150" s="214" t="s">
        <v>41</v>
      </c>
      <c r="O150" s="43"/>
      <c r="P150" s="215">
        <f>O150*H150</f>
        <v>0</v>
      </c>
      <c r="Q150" s="215">
        <v>0.00126</v>
      </c>
      <c r="R150" s="215">
        <f>Q150*H150</f>
        <v>0.1008</v>
      </c>
      <c r="S150" s="215">
        <v>0</v>
      </c>
      <c r="T150" s="216">
        <f>S150*H150</f>
        <v>0</v>
      </c>
      <c r="AR150" s="25" t="s">
        <v>414</v>
      </c>
      <c r="AT150" s="25" t="s">
        <v>316</v>
      </c>
      <c r="AU150" s="25" t="s">
        <v>79</v>
      </c>
      <c r="AY150" s="25" t="s">
        <v>314</v>
      </c>
      <c r="BE150" s="217">
        <f>IF(N150="základní",J150,0)</f>
        <v>0</v>
      </c>
      <c r="BF150" s="217">
        <f>IF(N150="snížená",J150,0)</f>
        <v>0</v>
      </c>
      <c r="BG150" s="217">
        <f>IF(N150="zákl. přenesená",J150,0)</f>
        <v>0</v>
      </c>
      <c r="BH150" s="217">
        <f>IF(N150="sníž. přenesená",J150,0)</f>
        <v>0</v>
      </c>
      <c r="BI150" s="217">
        <f>IF(N150="nulová",J150,0)</f>
        <v>0</v>
      </c>
      <c r="BJ150" s="25" t="s">
        <v>77</v>
      </c>
      <c r="BK150" s="217">
        <f>ROUND(I150*H150,2)</f>
        <v>0</v>
      </c>
      <c r="BL150" s="25" t="s">
        <v>414</v>
      </c>
      <c r="BM150" s="25" t="s">
        <v>1619</v>
      </c>
    </row>
    <row r="151" spans="2:47" s="1" customFormat="1" ht="13.5">
      <c r="B151" s="42"/>
      <c r="C151" s="64"/>
      <c r="D151" s="218" t="s">
        <v>323</v>
      </c>
      <c r="E151" s="64"/>
      <c r="F151" s="219" t="s">
        <v>1620</v>
      </c>
      <c r="G151" s="64"/>
      <c r="H151" s="64"/>
      <c r="I151" s="175"/>
      <c r="J151" s="64"/>
      <c r="K151" s="64"/>
      <c r="L151" s="62"/>
      <c r="M151" s="220"/>
      <c r="N151" s="43"/>
      <c r="O151" s="43"/>
      <c r="P151" s="43"/>
      <c r="Q151" s="43"/>
      <c r="R151" s="43"/>
      <c r="S151" s="43"/>
      <c r="T151" s="79"/>
      <c r="AT151" s="25" t="s">
        <v>323</v>
      </c>
      <c r="AU151" s="25" t="s">
        <v>79</v>
      </c>
    </row>
    <row r="152" spans="2:65" s="1" customFormat="1" ht="23.1" customHeight="1">
      <c r="B152" s="42"/>
      <c r="C152" s="206" t="s">
        <v>481</v>
      </c>
      <c r="D152" s="206" t="s">
        <v>316</v>
      </c>
      <c r="E152" s="207" t="s">
        <v>1621</v>
      </c>
      <c r="F152" s="208" t="s">
        <v>1622</v>
      </c>
      <c r="G152" s="209" t="s">
        <v>436</v>
      </c>
      <c r="H152" s="210">
        <v>30</v>
      </c>
      <c r="I152" s="211"/>
      <c r="J152" s="212">
        <f>ROUND(I152*H152,2)</f>
        <v>0</v>
      </c>
      <c r="K152" s="208" t="s">
        <v>1528</v>
      </c>
      <c r="L152" s="62"/>
      <c r="M152" s="213" t="s">
        <v>21</v>
      </c>
      <c r="N152" s="214" t="s">
        <v>41</v>
      </c>
      <c r="O152" s="43"/>
      <c r="P152" s="215">
        <f>O152*H152</f>
        <v>0</v>
      </c>
      <c r="Q152" s="215">
        <v>0.00177</v>
      </c>
      <c r="R152" s="215">
        <f>Q152*H152</f>
        <v>0.0531</v>
      </c>
      <c r="S152" s="215">
        <v>0</v>
      </c>
      <c r="T152" s="216">
        <f>S152*H152</f>
        <v>0</v>
      </c>
      <c r="AR152" s="25" t="s">
        <v>414</v>
      </c>
      <c r="AT152" s="25" t="s">
        <v>316</v>
      </c>
      <c r="AU152" s="25" t="s">
        <v>79</v>
      </c>
      <c r="AY152" s="25" t="s">
        <v>314</v>
      </c>
      <c r="BE152" s="217">
        <f>IF(N152="základní",J152,0)</f>
        <v>0</v>
      </c>
      <c r="BF152" s="217">
        <f>IF(N152="snížená",J152,0)</f>
        <v>0</v>
      </c>
      <c r="BG152" s="217">
        <f>IF(N152="zákl. přenesená",J152,0)</f>
        <v>0</v>
      </c>
      <c r="BH152" s="217">
        <f>IF(N152="sníž. přenesená",J152,0)</f>
        <v>0</v>
      </c>
      <c r="BI152" s="217">
        <f>IF(N152="nulová",J152,0)</f>
        <v>0</v>
      </c>
      <c r="BJ152" s="25" t="s">
        <v>77</v>
      </c>
      <c r="BK152" s="217">
        <f>ROUND(I152*H152,2)</f>
        <v>0</v>
      </c>
      <c r="BL152" s="25" t="s">
        <v>414</v>
      </c>
      <c r="BM152" s="25" t="s">
        <v>1623</v>
      </c>
    </row>
    <row r="153" spans="2:47" s="1" customFormat="1" ht="13.5">
      <c r="B153" s="42"/>
      <c r="C153" s="64"/>
      <c r="D153" s="218" t="s">
        <v>323</v>
      </c>
      <c r="E153" s="64"/>
      <c r="F153" s="219" t="s">
        <v>1624</v>
      </c>
      <c r="G153" s="64"/>
      <c r="H153" s="64"/>
      <c r="I153" s="175"/>
      <c r="J153" s="64"/>
      <c r="K153" s="64"/>
      <c r="L153" s="62"/>
      <c r="M153" s="220"/>
      <c r="N153" s="43"/>
      <c r="O153" s="43"/>
      <c r="P153" s="43"/>
      <c r="Q153" s="43"/>
      <c r="R153" s="43"/>
      <c r="S153" s="43"/>
      <c r="T153" s="79"/>
      <c r="AT153" s="25" t="s">
        <v>323</v>
      </c>
      <c r="AU153" s="25" t="s">
        <v>79</v>
      </c>
    </row>
    <row r="154" spans="2:65" s="1" customFormat="1" ht="23.1" customHeight="1">
      <c r="B154" s="42"/>
      <c r="C154" s="206" t="s">
        <v>487</v>
      </c>
      <c r="D154" s="206" t="s">
        <v>316</v>
      </c>
      <c r="E154" s="207" t="s">
        <v>1625</v>
      </c>
      <c r="F154" s="208" t="s">
        <v>1626</v>
      </c>
      <c r="G154" s="209" t="s">
        <v>436</v>
      </c>
      <c r="H154" s="210">
        <v>40</v>
      </c>
      <c r="I154" s="211"/>
      <c r="J154" s="212">
        <f>ROUND(I154*H154,2)</f>
        <v>0</v>
      </c>
      <c r="K154" s="208" t="s">
        <v>1528</v>
      </c>
      <c r="L154" s="62"/>
      <c r="M154" s="213" t="s">
        <v>21</v>
      </c>
      <c r="N154" s="214" t="s">
        <v>41</v>
      </c>
      <c r="O154" s="43"/>
      <c r="P154" s="215">
        <f>O154*H154</f>
        <v>0</v>
      </c>
      <c r="Q154" s="215">
        <v>0.00277</v>
      </c>
      <c r="R154" s="215">
        <f>Q154*H154</f>
        <v>0.1108</v>
      </c>
      <c r="S154" s="215">
        <v>0</v>
      </c>
      <c r="T154" s="216">
        <f>S154*H154</f>
        <v>0</v>
      </c>
      <c r="AR154" s="25" t="s">
        <v>414</v>
      </c>
      <c r="AT154" s="25" t="s">
        <v>316</v>
      </c>
      <c r="AU154" s="25" t="s">
        <v>79</v>
      </c>
      <c r="AY154" s="25" t="s">
        <v>314</v>
      </c>
      <c r="BE154" s="217">
        <f>IF(N154="základní",J154,0)</f>
        <v>0</v>
      </c>
      <c r="BF154" s="217">
        <f>IF(N154="snížená",J154,0)</f>
        <v>0</v>
      </c>
      <c r="BG154" s="217">
        <f>IF(N154="zákl. přenesená",J154,0)</f>
        <v>0</v>
      </c>
      <c r="BH154" s="217">
        <f>IF(N154="sníž. přenesená",J154,0)</f>
        <v>0</v>
      </c>
      <c r="BI154" s="217">
        <f>IF(N154="nulová",J154,0)</f>
        <v>0</v>
      </c>
      <c r="BJ154" s="25" t="s">
        <v>77</v>
      </c>
      <c r="BK154" s="217">
        <f>ROUND(I154*H154,2)</f>
        <v>0</v>
      </c>
      <c r="BL154" s="25" t="s">
        <v>414</v>
      </c>
      <c r="BM154" s="25" t="s">
        <v>1627</v>
      </c>
    </row>
    <row r="155" spans="2:47" s="1" customFormat="1" ht="13.5">
      <c r="B155" s="42"/>
      <c r="C155" s="64"/>
      <c r="D155" s="218" t="s">
        <v>323</v>
      </c>
      <c r="E155" s="64"/>
      <c r="F155" s="219" t="s">
        <v>1628</v>
      </c>
      <c r="G155" s="64"/>
      <c r="H155" s="64"/>
      <c r="I155" s="175"/>
      <c r="J155" s="64"/>
      <c r="K155" s="64"/>
      <c r="L155" s="62"/>
      <c r="M155" s="220"/>
      <c r="N155" s="43"/>
      <c r="O155" s="43"/>
      <c r="P155" s="43"/>
      <c r="Q155" s="43"/>
      <c r="R155" s="43"/>
      <c r="S155" s="43"/>
      <c r="T155" s="79"/>
      <c r="AT155" s="25" t="s">
        <v>323</v>
      </c>
      <c r="AU155" s="25" t="s">
        <v>79</v>
      </c>
    </row>
    <row r="156" spans="2:65" s="1" customFormat="1" ht="14.45" customHeight="1">
      <c r="B156" s="42"/>
      <c r="C156" s="206" t="s">
        <v>493</v>
      </c>
      <c r="D156" s="206" t="s">
        <v>316</v>
      </c>
      <c r="E156" s="207" t="s">
        <v>1629</v>
      </c>
      <c r="F156" s="208" t="s">
        <v>1630</v>
      </c>
      <c r="G156" s="209" t="s">
        <v>436</v>
      </c>
      <c r="H156" s="210">
        <v>5</v>
      </c>
      <c r="I156" s="211"/>
      <c r="J156" s="212">
        <f>ROUND(I156*H156,2)</f>
        <v>0</v>
      </c>
      <c r="K156" s="208" t="s">
        <v>320</v>
      </c>
      <c r="L156" s="62"/>
      <c r="M156" s="213" t="s">
        <v>21</v>
      </c>
      <c r="N156" s="214" t="s">
        <v>41</v>
      </c>
      <c r="O156" s="43"/>
      <c r="P156" s="215">
        <f>O156*H156</f>
        <v>0</v>
      </c>
      <c r="Q156" s="215">
        <v>0.00059</v>
      </c>
      <c r="R156" s="215">
        <f>Q156*H156</f>
        <v>0.0029500000000000004</v>
      </c>
      <c r="S156" s="215">
        <v>0</v>
      </c>
      <c r="T156" s="216">
        <f>S156*H156</f>
        <v>0</v>
      </c>
      <c r="AR156" s="25" t="s">
        <v>414</v>
      </c>
      <c r="AT156" s="25" t="s">
        <v>316</v>
      </c>
      <c r="AU156" s="25" t="s">
        <v>79</v>
      </c>
      <c r="AY156" s="25" t="s">
        <v>314</v>
      </c>
      <c r="BE156" s="217">
        <f>IF(N156="základní",J156,0)</f>
        <v>0</v>
      </c>
      <c r="BF156" s="217">
        <f>IF(N156="snížená",J156,0)</f>
        <v>0</v>
      </c>
      <c r="BG156" s="217">
        <f>IF(N156="zákl. přenesená",J156,0)</f>
        <v>0</v>
      </c>
      <c r="BH156" s="217">
        <f>IF(N156="sníž. přenesená",J156,0)</f>
        <v>0</v>
      </c>
      <c r="BI156" s="217">
        <f>IF(N156="nulová",J156,0)</f>
        <v>0</v>
      </c>
      <c r="BJ156" s="25" t="s">
        <v>77</v>
      </c>
      <c r="BK156" s="217">
        <f>ROUND(I156*H156,2)</f>
        <v>0</v>
      </c>
      <c r="BL156" s="25" t="s">
        <v>414</v>
      </c>
      <c r="BM156" s="25" t="s">
        <v>1631</v>
      </c>
    </row>
    <row r="157" spans="2:47" s="1" customFormat="1" ht="27">
      <c r="B157" s="42"/>
      <c r="C157" s="64"/>
      <c r="D157" s="218" t="s">
        <v>323</v>
      </c>
      <c r="E157" s="64"/>
      <c r="F157" s="219" t="s">
        <v>1632</v>
      </c>
      <c r="G157" s="64"/>
      <c r="H157" s="64"/>
      <c r="I157" s="175"/>
      <c r="J157" s="64"/>
      <c r="K157" s="64"/>
      <c r="L157" s="62"/>
      <c r="M157" s="220"/>
      <c r="N157" s="43"/>
      <c r="O157" s="43"/>
      <c r="P157" s="43"/>
      <c r="Q157" s="43"/>
      <c r="R157" s="43"/>
      <c r="S157" s="43"/>
      <c r="T157" s="79"/>
      <c r="AT157" s="25" t="s">
        <v>323</v>
      </c>
      <c r="AU157" s="25" t="s">
        <v>79</v>
      </c>
    </row>
    <row r="158" spans="2:65" s="1" customFormat="1" ht="23.1" customHeight="1">
      <c r="B158" s="42"/>
      <c r="C158" s="206" t="s">
        <v>499</v>
      </c>
      <c r="D158" s="206" t="s">
        <v>316</v>
      </c>
      <c r="E158" s="207" t="s">
        <v>1633</v>
      </c>
      <c r="F158" s="208" t="s">
        <v>1634</v>
      </c>
      <c r="G158" s="209" t="s">
        <v>436</v>
      </c>
      <c r="H158" s="210">
        <v>65</v>
      </c>
      <c r="I158" s="211"/>
      <c r="J158" s="212">
        <f>ROUND(I158*H158,2)</f>
        <v>0</v>
      </c>
      <c r="K158" s="208" t="s">
        <v>1528</v>
      </c>
      <c r="L158" s="62"/>
      <c r="M158" s="213" t="s">
        <v>21</v>
      </c>
      <c r="N158" s="214" t="s">
        <v>41</v>
      </c>
      <c r="O158" s="43"/>
      <c r="P158" s="215">
        <f>O158*H158</f>
        <v>0</v>
      </c>
      <c r="Q158" s="215">
        <v>0.0012</v>
      </c>
      <c r="R158" s="215">
        <f>Q158*H158</f>
        <v>0.078</v>
      </c>
      <c r="S158" s="215">
        <v>0</v>
      </c>
      <c r="T158" s="216">
        <f>S158*H158</f>
        <v>0</v>
      </c>
      <c r="AR158" s="25" t="s">
        <v>414</v>
      </c>
      <c r="AT158" s="25" t="s">
        <v>316</v>
      </c>
      <c r="AU158" s="25" t="s">
        <v>79</v>
      </c>
      <c r="AY158" s="25" t="s">
        <v>314</v>
      </c>
      <c r="BE158" s="217">
        <f>IF(N158="základní",J158,0)</f>
        <v>0</v>
      </c>
      <c r="BF158" s="217">
        <f>IF(N158="snížená",J158,0)</f>
        <v>0</v>
      </c>
      <c r="BG158" s="217">
        <f>IF(N158="zákl. přenesená",J158,0)</f>
        <v>0</v>
      </c>
      <c r="BH158" s="217">
        <f>IF(N158="sníž. přenesená",J158,0)</f>
        <v>0</v>
      </c>
      <c r="BI158" s="217">
        <f>IF(N158="nulová",J158,0)</f>
        <v>0</v>
      </c>
      <c r="BJ158" s="25" t="s">
        <v>77</v>
      </c>
      <c r="BK158" s="217">
        <f>ROUND(I158*H158,2)</f>
        <v>0</v>
      </c>
      <c r="BL158" s="25" t="s">
        <v>414</v>
      </c>
      <c r="BM158" s="25" t="s">
        <v>1635</v>
      </c>
    </row>
    <row r="159" spans="2:47" s="1" customFormat="1" ht="27">
      <c r="B159" s="42"/>
      <c r="C159" s="64"/>
      <c r="D159" s="218" t="s">
        <v>323</v>
      </c>
      <c r="E159" s="64"/>
      <c r="F159" s="219" t="s">
        <v>1636</v>
      </c>
      <c r="G159" s="64"/>
      <c r="H159" s="64"/>
      <c r="I159" s="175"/>
      <c r="J159" s="64"/>
      <c r="K159" s="64"/>
      <c r="L159" s="62"/>
      <c r="M159" s="220"/>
      <c r="N159" s="43"/>
      <c r="O159" s="43"/>
      <c r="P159" s="43"/>
      <c r="Q159" s="43"/>
      <c r="R159" s="43"/>
      <c r="S159" s="43"/>
      <c r="T159" s="79"/>
      <c r="AT159" s="25" t="s">
        <v>323</v>
      </c>
      <c r="AU159" s="25" t="s">
        <v>79</v>
      </c>
    </row>
    <row r="160" spans="2:65" s="1" customFormat="1" ht="23.1" customHeight="1">
      <c r="B160" s="42"/>
      <c r="C160" s="206" t="s">
        <v>504</v>
      </c>
      <c r="D160" s="206" t="s">
        <v>316</v>
      </c>
      <c r="E160" s="207" t="s">
        <v>1637</v>
      </c>
      <c r="F160" s="208" t="s">
        <v>1638</v>
      </c>
      <c r="G160" s="209" t="s">
        <v>436</v>
      </c>
      <c r="H160" s="210">
        <v>10</v>
      </c>
      <c r="I160" s="211"/>
      <c r="J160" s="212">
        <f>ROUND(I160*H160,2)</f>
        <v>0</v>
      </c>
      <c r="K160" s="208" t="s">
        <v>320</v>
      </c>
      <c r="L160" s="62"/>
      <c r="M160" s="213" t="s">
        <v>21</v>
      </c>
      <c r="N160" s="214" t="s">
        <v>41</v>
      </c>
      <c r="O160" s="43"/>
      <c r="P160" s="215">
        <f>O160*H160</f>
        <v>0</v>
      </c>
      <c r="Q160" s="215">
        <v>0.00029</v>
      </c>
      <c r="R160" s="215">
        <f>Q160*H160</f>
        <v>0.0029</v>
      </c>
      <c r="S160" s="215">
        <v>0</v>
      </c>
      <c r="T160" s="216">
        <f>S160*H160</f>
        <v>0</v>
      </c>
      <c r="AR160" s="25" t="s">
        <v>414</v>
      </c>
      <c r="AT160" s="25" t="s">
        <v>316</v>
      </c>
      <c r="AU160" s="25" t="s">
        <v>79</v>
      </c>
      <c r="AY160" s="25" t="s">
        <v>314</v>
      </c>
      <c r="BE160" s="217">
        <f>IF(N160="základní",J160,0)</f>
        <v>0</v>
      </c>
      <c r="BF160" s="217">
        <f>IF(N160="snížená",J160,0)</f>
        <v>0</v>
      </c>
      <c r="BG160" s="217">
        <f>IF(N160="zákl. přenesená",J160,0)</f>
        <v>0</v>
      </c>
      <c r="BH160" s="217">
        <f>IF(N160="sníž. přenesená",J160,0)</f>
        <v>0</v>
      </c>
      <c r="BI160" s="217">
        <f>IF(N160="nulová",J160,0)</f>
        <v>0</v>
      </c>
      <c r="BJ160" s="25" t="s">
        <v>77</v>
      </c>
      <c r="BK160" s="217">
        <f>ROUND(I160*H160,2)</f>
        <v>0</v>
      </c>
      <c r="BL160" s="25" t="s">
        <v>414</v>
      </c>
      <c r="BM160" s="25" t="s">
        <v>1639</v>
      </c>
    </row>
    <row r="161" spans="2:47" s="1" customFormat="1" ht="13.5">
      <c r="B161" s="42"/>
      <c r="C161" s="64"/>
      <c r="D161" s="218" t="s">
        <v>323</v>
      </c>
      <c r="E161" s="64"/>
      <c r="F161" s="219" t="s">
        <v>1640</v>
      </c>
      <c r="G161" s="64"/>
      <c r="H161" s="64"/>
      <c r="I161" s="175"/>
      <c r="J161" s="64"/>
      <c r="K161" s="64"/>
      <c r="L161" s="62"/>
      <c r="M161" s="220"/>
      <c r="N161" s="43"/>
      <c r="O161" s="43"/>
      <c r="P161" s="43"/>
      <c r="Q161" s="43"/>
      <c r="R161" s="43"/>
      <c r="S161" s="43"/>
      <c r="T161" s="79"/>
      <c r="AT161" s="25" t="s">
        <v>323</v>
      </c>
      <c r="AU161" s="25" t="s">
        <v>79</v>
      </c>
    </row>
    <row r="162" spans="2:65" s="1" customFormat="1" ht="23.1" customHeight="1">
      <c r="B162" s="42"/>
      <c r="C162" s="206" t="s">
        <v>510</v>
      </c>
      <c r="D162" s="206" t="s">
        <v>316</v>
      </c>
      <c r="E162" s="207" t="s">
        <v>1641</v>
      </c>
      <c r="F162" s="208" t="s">
        <v>1642</v>
      </c>
      <c r="G162" s="209" t="s">
        <v>436</v>
      </c>
      <c r="H162" s="210">
        <v>6</v>
      </c>
      <c r="I162" s="211"/>
      <c r="J162" s="212">
        <f>ROUND(I162*H162,2)</f>
        <v>0</v>
      </c>
      <c r="K162" s="208" t="s">
        <v>1528</v>
      </c>
      <c r="L162" s="62"/>
      <c r="M162" s="213" t="s">
        <v>21</v>
      </c>
      <c r="N162" s="214" t="s">
        <v>41</v>
      </c>
      <c r="O162" s="43"/>
      <c r="P162" s="215">
        <f>O162*H162</f>
        <v>0</v>
      </c>
      <c r="Q162" s="215">
        <v>0.00035</v>
      </c>
      <c r="R162" s="215">
        <f>Q162*H162</f>
        <v>0.0021</v>
      </c>
      <c r="S162" s="215">
        <v>0</v>
      </c>
      <c r="T162" s="216">
        <f>S162*H162</f>
        <v>0</v>
      </c>
      <c r="AR162" s="25" t="s">
        <v>414</v>
      </c>
      <c r="AT162" s="25" t="s">
        <v>316</v>
      </c>
      <c r="AU162" s="25" t="s">
        <v>79</v>
      </c>
      <c r="AY162" s="25" t="s">
        <v>314</v>
      </c>
      <c r="BE162" s="217">
        <f>IF(N162="základní",J162,0)</f>
        <v>0</v>
      </c>
      <c r="BF162" s="217">
        <f>IF(N162="snížená",J162,0)</f>
        <v>0</v>
      </c>
      <c r="BG162" s="217">
        <f>IF(N162="zákl. přenesená",J162,0)</f>
        <v>0</v>
      </c>
      <c r="BH162" s="217">
        <f>IF(N162="sníž. přenesená",J162,0)</f>
        <v>0</v>
      </c>
      <c r="BI162" s="217">
        <f>IF(N162="nulová",J162,0)</f>
        <v>0</v>
      </c>
      <c r="BJ162" s="25" t="s">
        <v>77</v>
      </c>
      <c r="BK162" s="217">
        <f>ROUND(I162*H162,2)</f>
        <v>0</v>
      </c>
      <c r="BL162" s="25" t="s">
        <v>414</v>
      </c>
      <c r="BM162" s="25" t="s">
        <v>1643</v>
      </c>
    </row>
    <row r="163" spans="2:47" s="1" customFormat="1" ht="27">
      <c r="B163" s="42"/>
      <c r="C163" s="64"/>
      <c r="D163" s="218" t="s">
        <v>323</v>
      </c>
      <c r="E163" s="64"/>
      <c r="F163" s="219" t="s">
        <v>1644</v>
      </c>
      <c r="G163" s="64"/>
      <c r="H163" s="64"/>
      <c r="I163" s="175"/>
      <c r="J163" s="64"/>
      <c r="K163" s="64"/>
      <c r="L163" s="62"/>
      <c r="M163" s="220"/>
      <c r="N163" s="43"/>
      <c r="O163" s="43"/>
      <c r="P163" s="43"/>
      <c r="Q163" s="43"/>
      <c r="R163" s="43"/>
      <c r="S163" s="43"/>
      <c r="T163" s="79"/>
      <c r="AT163" s="25" t="s">
        <v>323</v>
      </c>
      <c r="AU163" s="25" t="s">
        <v>79</v>
      </c>
    </row>
    <row r="164" spans="2:65" s="1" customFormat="1" ht="23.1" customHeight="1">
      <c r="B164" s="42"/>
      <c r="C164" s="206" t="s">
        <v>515</v>
      </c>
      <c r="D164" s="206" t="s">
        <v>316</v>
      </c>
      <c r="E164" s="207" t="s">
        <v>1645</v>
      </c>
      <c r="F164" s="208" t="s">
        <v>1646</v>
      </c>
      <c r="G164" s="209" t="s">
        <v>436</v>
      </c>
      <c r="H164" s="210">
        <v>10</v>
      </c>
      <c r="I164" s="211"/>
      <c r="J164" s="212">
        <f>ROUND(I164*H164,2)</f>
        <v>0</v>
      </c>
      <c r="K164" s="208" t="s">
        <v>320</v>
      </c>
      <c r="L164" s="62"/>
      <c r="M164" s="213" t="s">
        <v>21</v>
      </c>
      <c r="N164" s="214" t="s">
        <v>41</v>
      </c>
      <c r="O164" s="43"/>
      <c r="P164" s="215">
        <f>O164*H164</f>
        <v>0</v>
      </c>
      <c r="Q164" s="215">
        <v>0.00057</v>
      </c>
      <c r="R164" s="215">
        <f>Q164*H164</f>
        <v>0.0057</v>
      </c>
      <c r="S164" s="215">
        <v>0</v>
      </c>
      <c r="T164" s="216">
        <f>S164*H164</f>
        <v>0</v>
      </c>
      <c r="AR164" s="25" t="s">
        <v>414</v>
      </c>
      <c r="AT164" s="25" t="s">
        <v>316</v>
      </c>
      <c r="AU164" s="25" t="s">
        <v>79</v>
      </c>
      <c r="AY164" s="25" t="s">
        <v>314</v>
      </c>
      <c r="BE164" s="217">
        <f>IF(N164="základní",J164,0)</f>
        <v>0</v>
      </c>
      <c r="BF164" s="217">
        <f>IF(N164="snížená",J164,0)</f>
        <v>0</v>
      </c>
      <c r="BG164" s="217">
        <f>IF(N164="zákl. přenesená",J164,0)</f>
        <v>0</v>
      </c>
      <c r="BH164" s="217">
        <f>IF(N164="sníž. přenesená",J164,0)</f>
        <v>0</v>
      </c>
      <c r="BI164" s="217">
        <f>IF(N164="nulová",J164,0)</f>
        <v>0</v>
      </c>
      <c r="BJ164" s="25" t="s">
        <v>77</v>
      </c>
      <c r="BK164" s="217">
        <f>ROUND(I164*H164,2)</f>
        <v>0</v>
      </c>
      <c r="BL164" s="25" t="s">
        <v>414</v>
      </c>
      <c r="BM164" s="25" t="s">
        <v>1647</v>
      </c>
    </row>
    <row r="165" spans="2:47" s="1" customFormat="1" ht="13.5">
      <c r="B165" s="42"/>
      <c r="C165" s="64"/>
      <c r="D165" s="218" t="s">
        <v>323</v>
      </c>
      <c r="E165" s="64"/>
      <c r="F165" s="219" t="s">
        <v>1648</v>
      </c>
      <c r="G165" s="64"/>
      <c r="H165" s="64"/>
      <c r="I165" s="175"/>
      <c r="J165" s="64"/>
      <c r="K165" s="64"/>
      <c r="L165" s="62"/>
      <c r="M165" s="220"/>
      <c r="N165" s="43"/>
      <c r="O165" s="43"/>
      <c r="P165" s="43"/>
      <c r="Q165" s="43"/>
      <c r="R165" s="43"/>
      <c r="S165" s="43"/>
      <c r="T165" s="79"/>
      <c r="AT165" s="25" t="s">
        <v>323</v>
      </c>
      <c r="AU165" s="25" t="s">
        <v>79</v>
      </c>
    </row>
    <row r="166" spans="2:65" s="1" customFormat="1" ht="14.45" customHeight="1">
      <c r="B166" s="42"/>
      <c r="C166" s="206" t="s">
        <v>521</v>
      </c>
      <c r="D166" s="206" t="s">
        <v>316</v>
      </c>
      <c r="E166" s="207" t="s">
        <v>1649</v>
      </c>
      <c r="F166" s="208" t="s">
        <v>1650</v>
      </c>
      <c r="G166" s="209" t="s">
        <v>21</v>
      </c>
      <c r="H166" s="210">
        <v>11</v>
      </c>
      <c r="I166" s="211"/>
      <c r="J166" s="212">
        <f>ROUND(I166*H166,2)</f>
        <v>0</v>
      </c>
      <c r="K166" s="208" t="s">
        <v>21</v>
      </c>
      <c r="L166" s="62"/>
      <c r="M166" s="213" t="s">
        <v>21</v>
      </c>
      <c r="N166" s="214" t="s">
        <v>41</v>
      </c>
      <c r="O166" s="43"/>
      <c r="P166" s="215">
        <f>O166*H166</f>
        <v>0</v>
      </c>
      <c r="Q166" s="215">
        <v>0</v>
      </c>
      <c r="R166" s="215">
        <f>Q166*H166</f>
        <v>0</v>
      </c>
      <c r="S166" s="215">
        <v>0</v>
      </c>
      <c r="T166" s="216">
        <f>S166*H166</f>
        <v>0</v>
      </c>
      <c r="AR166" s="25" t="s">
        <v>414</v>
      </c>
      <c r="AT166" s="25" t="s">
        <v>316</v>
      </c>
      <c r="AU166" s="25" t="s">
        <v>79</v>
      </c>
      <c r="AY166" s="25" t="s">
        <v>314</v>
      </c>
      <c r="BE166" s="217">
        <f>IF(N166="základní",J166,0)</f>
        <v>0</v>
      </c>
      <c r="BF166" s="217">
        <f>IF(N166="snížená",J166,0)</f>
        <v>0</v>
      </c>
      <c r="BG166" s="217">
        <f>IF(N166="zákl. přenesená",J166,0)</f>
        <v>0</v>
      </c>
      <c r="BH166" s="217">
        <f>IF(N166="sníž. přenesená",J166,0)</f>
        <v>0</v>
      </c>
      <c r="BI166" s="217">
        <f>IF(N166="nulová",J166,0)</f>
        <v>0</v>
      </c>
      <c r="BJ166" s="25" t="s">
        <v>77</v>
      </c>
      <c r="BK166" s="217">
        <f>ROUND(I166*H166,2)</f>
        <v>0</v>
      </c>
      <c r="BL166" s="25" t="s">
        <v>414</v>
      </c>
      <c r="BM166" s="25" t="s">
        <v>1651</v>
      </c>
    </row>
    <row r="167" spans="2:47" s="1" customFormat="1" ht="13.5">
      <c r="B167" s="42"/>
      <c r="C167" s="64"/>
      <c r="D167" s="218" t="s">
        <v>323</v>
      </c>
      <c r="E167" s="64"/>
      <c r="F167" s="219" t="s">
        <v>1650</v>
      </c>
      <c r="G167" s="64"/>
      <c r="H167" s="64"/>
      <c r="I167" s="175"/>
      <c r="J167" s="64"/>
      <c r="K167" s="64"/>
      <c r="L167" s="62"/>
      <c r="M167" s="220"/>
      <c r="N167" s="43"/>
      <c r="O167" s="43"/>
      <c r="P167" s="43"/>
      <c r="Q167" s="43"/>
      <c r="R167" s="43"/>
      <c r="S167" s="43"/>
      <c r="T167" s="79"/>
      <c r="AT167" s="25" t="s">
        <v>323</v>
      </c>
      <c r="AU167" s="25" t="s">
        <v>79</v>
      </c>
    </row>
    <row r="168" spans="2:65" s="1" customFormat="1" ht="14.45" customHeight="1">
      <c r="B168" s="42"/>
      <c r="C168" s="206" t="s">
        <v>527</v>
      </c>
      <c r="D168" s="206" t="s">
        <v>316</v>
      </c>
      <c r="E168" s="207" t="s">
        <v>1652</v>
      </c>
      <c r="F168" s="208" t="s">
        <v>1653</v>
      </c>
      <c r="G168" s="209" t="s">
        <v>21</v>
      </c>
      <c r="H168" s="210">
        <v>13</v>
      </c>
      <c r="I168" s="211"/>
      <c r="J168" s="212">
        <f>ROUND(I168*H168,2)</f>
        <v>0</v>
      </c>
      <c r="K168" s="208" t="s">
        <v>21</v>
      </c>
      <c r="L168" s="62"/>
      <c r="M168" s="213" t="s">
        <v>21</v>
      </c>
      <c r="N168" s="214" t="s">
        <v>41</v>
      </c>
      <c r="O168" s="43"/>
      <c r="P168" s="215">
        <f>O168*H168</f>
        <v>0</v>
      </c>
      <c r="Q168" s="215">
        <v>0</v>
      </c>
      <c r="R168" s="215">
        <f>Q168*H168</f>
        <v>0</v>
      </c>
      <c r="S168" s="215">
        <v>0</v>
      </c>
      <c r="T168" s="216">
        <f>S168*H168</f>
        <v>0</v>
      </c>
      <c r="AR168" s="25" t="s">
        <v>414</v>
      </c>
      <c r="AT168" s="25" t="s">
        <v>316</v>
      </c>
      <c r="AU168" s="25" t="s">
        <v>79</v>
      </c>
      <c r="AY168" s="25" t="s">
        <v>314</v>
      </c>
      <c r="BE168" s="217">
        <f>IF(N168="základní",J168,0)</f>
        <v>0</v>
      </c>
      <c r="BF168" s="217">
        <f>IF(N168="snížená",J168,0)</f>
        <v>0</v>
      </c>
      <c r="BG168" s="217">
        <f>IF(N168="zákl. přenesená",J168,0)</f>
        <v>0</v>
      </c>
      <c r="BH168" s="217">
        <f>IF(N168="sníž. přenesená",J168,0)</f>
        <v>0</v>
      </c>
      <c r="BI168" s="217">
        <f>IF(N168="nulová",J168,0)</f>
        <v>0</v>
      </c>
      <c r="BJ168" s="25" t="s">
        <v>77</v>
      </c>
      <c r="BK168" s="217">
        <f>ROUND(I168*H168,2)</f>
        <v>0</v>
      </c>
      <c r="BL168" s="25" t="s">
        <v>414</v>
      </c>
      <c r="BM168" s="25" t="s">
        <v>1654</v>
      </c>
    </row>
    <row r="169" spans="2:47" s="1" customFormat="1" ht="13.5">
      <c r="B169" s="42"/>
      <c r="C169" s="64"/>
      <c r="D169" s="218" t="s">
        <v>323</v>
      </c>
      <c r="E169" s="64"/>
      <c r="F169" s="219" t="s">
        <v>1653</v>
      </c>
      <c r="G169" s="64"/>
      <c r="H169" s="64"/>
      <c r="I169" s="175"/>
      <c r="J169" s="64"/>
      <c r="K169" s="64"/>
      <c r="L169" s="62"/>
      <c r="M169" s="220"/>
      <c r="N169" s="43"/>
      <c r="O169" s="43"/>
      <c r="P169" s="43"/>
      <c r="Q169" s="43"/>
      <c r="R169" s="43"/>
      <c r="S169" s="43"/>
      <c r="T169" s="79"/>
      <c r="AT169" s="25" t="s">
        <v>323</v>
      </c>
      <c r="AU169" s="25" t="s">
        <v>79</v>
      </c>
    </row>
    <row r="170" spans="2:65" s="1" customFormat="1" ht="14.45" customHeight="1">
      <c r="B170" s="42"/>
      <c r="C170" s="206" t="s">
        <v>532</v>
      </c>
      <c r="D170" s="206" t="s">
        <v>316</v>
      </c>
      <c r="E170" s="207" t="s">
        <v>1655</v>
      </c>
      <c r="F170" s="208" t="s">
        <v>1656</v>
      </c>
      <c r="G170" s="209" t="s">
        <v>490</v>
      </c>
      <c r="H170" s="210">
        <v>15</v>
      </c>
      <c r="I170" s="211"/>
      <c r="J170" s="212">
        <f>ROUND(I170*H170,2)</f>
        <v>0</v>
      </c>
      <c r="K170" s="208" t="s">
        <v>1528</v>
      </c>
      <c r="L170" s="62"/>
      <c r="M170" s="213" t="s">
        <v>21</v>
      </c>
      <c r="N170" s="214" t="s">
        <v>41</v>
      </c>
      <c r="O170" s="43"/>
      <c r="P170" s="215">
        <f>O170*H170</f>
        <v>0</v>
      </c>
      <c r="Q170" s="215">
        <v>0</v>
      </c>
      <c r="R170" s="215">
        <f>Q170*H170</f>
        <v>0</v>
      </c>
      <c r="S170" s="215">
        <v>0</v>
      </c>
      <c r="T170" s="216">
        <f>S170*H170</f>
        <v>0</v>
      </c>
      <c r="AR170" s="25" t="s">
        <v>414</v>
      </c>
      <c r="AT170" s="25" t="s">
        <v>316</v>
      </c>
      <c r="AU170" s="25" t="s">
        <v>79</v>
      </c>
      <c r="AY170" s="25" t="s">
        <v>314</v>
      </c>
      <c r="BE170" s="217">
        <f>IF(N170="základní",J170,0)</f>
        <v>0</v>
      </c>
      <c r="BF170" s="217">
        <f>IF(N170="snížená",J170,0)</f>
        <v>0</v>
      </c>
      <c r="BG170" s="217">
        <f>IF(N170="zákl. přenesená",J170,0)</f>
        <v>0</v>
      </c>
      <c r="BH170" s="217">
        <f>IF(N170="sníž. přenesená",J170,0)</f>
        <v>0</v>
      </c>
      <c r="BI170" s="217">
        <f>IF(N170="nulová",J170,0)</f>
        <v>0</v>
      </c>
      <c r="BJ170" s="25" t="s">
        <v>77</v>
      </c>
      <c r="BK170" s="217">
        <f>ROUND(I170*H170,2)</f>
        <v>0</v>
      </c>
      <c r="BL170" s="25" t="s">
        <v>414</v>
      </c>
      <c r="BM170" s="25" t="s">
        <v>1657</v>
      </c>
    </row>
    <row r="171" spans="2:47" s="1" customFormat="1" ht="27">
      <c r="B171" s="42"/>
      <c r="C171" s="64"/>
      <c r="D171" s="218" t="s">
        <v>323</v>
      </c>
      <c r="E171" s="64"/>
      <c r="F171" s="219" t="s">
        <v>1658</v>
      </c>
      <c r="G171" s="64"/>
      <c r="H171" s="64"/>
      <c r="I171" s="175"/>
      <c r="J171" s="64"/>
      <c r="K171" s="64"/>
      <c r="L171" s="62"/>
      <c r="M171" s="220"/>
      <c r="N171" s="43"/>
      <c r="O171" s="43"/>
      <c r="P171" s="43"/>
      <c r="Q171" s="43"/>
      <c r="R171" s="43"/>
      <c r="S171" s="43"/>
      <c r="T171" s="79"/>
      <c r="AT171" s="25" t="s">
        <v>323</v>
      </c>
      <c r="AU171" s="25" t="s">
        <v>79</v>
      </c>
    </row>
    <row r="172" spans="2:65" s="1" customFormat="1" ht="14.45" customHeight="1">
      <c r="B172" s="42"/>
      <c r="C172" s="206" t="s">
        <v>538</v>
      </c>
      <c r="D172" s="206" t="s">
        <v>316</v>
      </c>
      <c r="E172" s="207" t="s">
        <v>1659</v>
      </c>
      <c r="F172" s="208" t="s">
        <v>1660</v>
      </c>
      <c r="G172" s="209" t="s">
        <v>490</v>
      </c>
      <c r="H172" s="210">
        <v>11</v>
      </c>
      <c r="I172" s="211"/>
      <c r="J172" s="212">
        <f>ROUND(I172*H172,2)</f>
        <v>0</v>
      </c>
      <c r="K172" s="208" t="s">
        <v>1528</v>
      </c>
      <c r="L172" s="62"/>
      <c r="M172" s="213" t="s">
        <v>21</v>
      </c>
      <c r="N172" s="214" t="s">
        <v>41</v>
      </c>
      <c r="O172" s="43"/>
      <c r="P172" s="215">
        <f>O172*H172</f>
        <v>0</v>
      </c>
      <c r="Q172" s="215">
        <v>0</v>
      </c>
      <c r="R172" s="215">
        <f>Q172*H172</f>
        <v>0</v>
      </c>
      <c r="S172" s="215">
        <v>0</v>
      </c>
      <c r="T172" s="216">
        <f>S172*H172</f>
        <v>0</v>
      </c>
      <c r="AR172" s="25" t="s">
        <v>414</v>
      </c>
      <c r="AT172" s="25" t="s">
        <v>316</v>
      </c>
      <c r="AU172" s="25" t="s">
        <v>79</v>
      </c>
      <c r="AY172" s="25" t="s">
        <v>314</v>
      </c>
      <c r="BE172" s="217">
        <f>IF(N172="základní",J172,0)</f>
        <v>0</v>
      </c>
      <c r="BF172" s="217">
        <f>IF(N172="snížená",J172,0)</f>
        <v>0</v>
      </c>
      <c r="BG172" s="217">
        <f>IF(N172="zákl. přenesená",J172,0)</f>
        <v>0</v>
      </c>
      <c r="BH172" s="217">
        <f>IF(N172="sníž. přenesená",J172,0)</f>
        <v>0</v>
      </c>
      <c r="BI172" s="217">
        <f>IF(N172="nulová",J172,0)</f>
        <v>0</v>
      </c>
      <c r="BJ172" s="25" t="s">
        <v>77</v>
      </c>
      <c r="BK172" s="217">
        <f>ROUND(I172*H172,2)</f>
        <v>0</v>
      </c>
      <c r="BL172" s="25" t="s">
        <v>414</v>
      </c>
      <c r="BM172" s="25" t="s">
        <v>1661</v>
      </c>
    </row>
    <row r="173" spans="2:47" s="1" customFormat="1" ht="27">
      <c r="B173" s="42"/>
      <c r="C173" s="64"/>
      <c r="D173" s="218" t="s">
        <v>323</v>
      </c>
      <c r="E173" s="64"/>
      <c r="F173" s="219" t="s">
        <v>1662</v>
      </c>
      <c r="G173" s="64"/>
      <c r="H173" s="64"/>
      <c r="I173" s="175"/>
      <c r="J173" s="64"/>
      <c r="K173" s="64"/>
      <c r="L173" s="62"/>
      <c r="M173" s="220"/>
      <c r="N173" s="43"/>
      <c r="O173" s="43"/>
      <c r="P173" s="43"/>
      <c r="Q173" s="43"/>
      <c r="R173" s="43"/>
      <c r="S173" s="43"/>
      <c r="T173" s="79"/>
      <c r="AT173" s="25" t="s">
        <v>323</v>
      </c>
      <c r="AU173" s="25" t="s">
        <v>79</v>
      </c>
    </row>
    <row r="174" spans="2:65" s="1" customFormat="1" ht="14.45" customHeight="1">
      <c r="B174" s="42"/>
      <c r="C174" s="206" t="s">
        <v>547</v>
      </c>
      <c r="D174" s="206" t="s">
        <v>316</v>
      </c>
      <c r="E174" s="207" t="s">
        <v>1663</v>
      </c>
      <c r="F174" s="208" t="s">
        <v>1664</v>
      </c>
      <c r="G174" s="209" t="s">
        <v>490</v>
      </c>
      <c r="H174" s="210">
        <v>12</v>
      </c>
      <c r="I174" s="211"/>
      <c r="J174" s="212">
        <f>ROUND(I174*H174,2)</f>
        <v>0</v>
      </c>
      <c r="K174" s="208" t="s">
        <v>1528</v>
      </c>
      <c r="L174" s="62"/>
      <c r="M174" s="213" t="s">
        <v>21</v>
      </c>
      <c r="N174" s="214" t="s">
        <v>41</v>
      </c>
      <c r="O174" s="43"/>
      <c r="P174" s="215">
        <f>O174*H174</f>
        <v>0</v>
      </c>
      <c r="Q174" s="215">
        <v>0</v>
      </c>
      <c r="R174" s="215">
        <f>Q174*H174</f>
        <v>0</v>
      </c>
      <c r="S174" s="215">
        <v>0</v>
      </c>
      <c r="T174" s="216">
        <f>S174*H174</f>
        <v>0</v>
      </c>
      <c r="AR174" s="25" t="s">
        <v>414</v>
      </c>
      <c r="AT174" s="25" t="s">
        <v>316</v>
      </c>
      <c r="AU174" s="25" t="s">
        <v>79</v>
      </c>
      <c r="AY174" s="25" t="s">
        <v>314</v>
      </c>
      <c r="BE174" s="217">
        <f>IF(N174="základní",J174,0)</f>
        <v>0</v>
      </c>
      <c r="BF174" s="217">
        <f>IF(N174="snížená",J174,0)</f>
        <v>0</v>
      </c>
      <c r="BG174" s="217">
        <f>IF(N174="zákl. přenesená",J174,0)</f>
        <v>0</v>
      </c>
      <c r="BH174" s="217">
        <f>IF(N174="sníž. přenesená",J174,0)</f>
        <v>0</v>
      </c>
      <c r="BI174" s="217">
        <f>IF(N174="nulová",J174,0)</f>
        <v>0</v>
      </c>
      <c r="BJ174" s="25" t="s">
        <v>77</v>
      </c>
      <c r="BK174" s="217">
        <f>ROUND(I174*H174,2)</f>
        <v>0</v>
      </c>
      <c r="BL174" s="25" t="s">
        <v>414</v>
      </c>
      <c r="BM174" s="25" t="s">
        <v>1665</v>
      </c>
    </row>
    <row r="175" spans="2:47" s="1" customFormat="1" ht="27">
      <c r="B175" s="42"/>
      <c r="C175" s="64"/>
      <c r="D175" s="218" t="s">
        <v>323</v>
      </c>
      <c r="E175" s="64"/>
      <c r="F175" s="219" t="s">
        <v>1666</v>
      </c>
      <c r="G175" s="64"/>
      <c r="H175" s="64"/>
      <c r="I175" s="175"/>
      <c r="J175" s="64"/>
      <c r="K175" s="64"/>
      <c r="L175" s="62"/>
      <c r="M175" s="220"/>
      <c r="N175" s="43"/>
      <c r="O175" s="43"/>
      <c r="P175" s="43"/>
      <c r="Q175" s="43"/>
      <c r="R175" s="43"/>
      <c r="S175" s="43"/>
      <c r="T175" s="79"/>
      <c r="AT175" s="25" t="s">
        <v>323</v>
      </c>
      <c r="AU175" s="25" t="s">
        <v>79</v>
      </c>
    </row>
    <row r="176" spans="2:65" s="1" customFormat="1" ht="23.1" customHeight="1">
      <c r="B176" s="42"/>
      <c r="C176" s="206" t="s">
        <v>570</v>
      </c>
      <c r="D176" s="206" t="s">
        <v>316</v>
      </c>
      <c r="E176" s="207" t="s">
        <v>1667</v>
      </c>
      <c r="F176" s="208" t="s">
        <v>1668</v>
      </c>
      <c r="G176" s="209" t="s">
        <v>490</v>
      </c>
      <c r="H176" s="210">
        <v>10</v>
      </c>
      <c r="I176" s="211"/>
      <c r="J176" s="212">
        <f>ROUND(I176*H176,2)</f>
        <v>0</v>
      </c>
      <c r="K176" s="208" t="s">
        <v>320</v>
      </c>
      <c r="L176" s="62"/>
      <c r="M176" s="213" t="s">
        <v>21</v>
      </c>
      <c r="N176" s="214" t="s">
        <v>41</v>
      </c>
      <c r="O176" s="43"/>
      <c r="P176" s="215">
        <f>O176*H176</f>
        <v>0</v>
      </c>
      <c r="Q176" s="215">
        <v>0.00101</v>
      </c>
      <c r="R176" s="215">
        <f>Q176*H176</f>
        <v>0.010100000000000001</v>
      </c>
      <c r="S176" s="215">
        <v>0</v>
      </c>
      <c r="T176" s="216">
        <f>S176*H176</f>
        <v>0</v>
      </c>
      <c r="AR176" s="25" t="s">
        <v>414</v>
      </c>
      <c r="AT176" s="25" t="s">
        <v>316</v>
      </c>
      <c r="AU176" s="25" t="s">
        <v>79</v>
      </c>
      <c r="AY176" s="25" t="s">
        <v>314</v>
      </c>
      <c r="BE176" s="217">
        <f>IF(N176="základní",J176,0)</f>
        <v>0</v>
      </c>
      <c r="BF176" s="217">
        <f>IF(N176="snížená",J176,0)</f>
        <v>0</v>
      </c>
      <c r="BG176" s="217">
        <f>IF(N176="zákl. přenesená",J176,0)</f>
        <v>0</v>
      </c>
      <c r="BH176" s="217">
        <f>IF(N176="sníž. přenesená",J176,0)</f>
        <v>0</v>
      </c>
      <c r="BI176" s="217">
        <f>IF(N176="nulová",J176,0)</f>
        <v>0</v>
      </c>
      <c r="BJ176" s="25" t="s">
        <v>77</v>
      </c>
      <c r="BK176" s="217">
        <f>ROUND(I176*H176,2)</f>
        <v>0</v>
      </c>
      <c r="BL176" s="25" t="s">
        <v>414</v>
      </c>
      <c r="BM176" s="25" t="s">
        <v>1669</v>
      </c>
    </row>
    <row r="177" spans="2:47" s="1" customFormat="1" ht="27">
      <c r="B177" s="42"/>
      <c r="C177" s="64"/>
      <c r="D177" s="218" t="s">
        <v>323</v>
      </c>
      <c r="E177" s="64"/>
      <c r="F177" s="219" t="s">
        <v>1670</v>
      </c>
      <c r="G177" s="64"/>
      <c r="H177" s="64"/>
      <c r="I177" s="175"/>
      <c r="J177" s="64"/>
      <c r="K177" s="64"/>
      <c r="L177" s="62"/>
      <c r="M177" s="220"/>
      <c r="N177" s="43"/>
      <c r="O177" s="43"/>
      <c r="P177" s="43"/>
      <c r="Q177" s="43"/>
      <c r="R177" s="43"/>
      <c r="S177" s="43"/>
      <c r="T177" s="79"/>
      <c r="AT177" s="25" t="s">
        <v>323</v>
      </c>
      <c r="AU177" s="25" t="s">
        <v>79</v>
      </c>
    </row>
    <row r="178" spans="2:65" s="1" customFormat="1" ht="23.1" customHeight="1">
      <c r="B178" s="42"/>
      <c r="C178" s="206" t="s">
        <v>579</v>
      </c>
      <c r="D178" s="206" t="s">
        <v>316</v>
      </c>
      <c r="E178" s="207" t="s">
        <v>1671</v>
      </c>
      <c r="F178" s="208" t="s">
        <v>1672</v>
      </c>
      <c r="G178" s="209" t="s">
        <v>490</v>
      </c>
      <c r="H178" s="210">
        <v>1</v>
      </c>
      <c r="I178" s="211"/>
      <c r="J178" s="212">
        <f>ROUND(I178*H178,2)</f>
        <v>0</v>
      </c>
      <c r="K178" s="208" t="s">
        <v>320</v>
      </c>
      <c r="L178" s="62"/>
      <c r="M178" s="213" t="s">
        <v>21</v>
      </c>
      <c r="N178" s="214" t="s">
        <v>41</v>
      </c>
      <c r="O178" s="43"/>
      <c r="P178" s="215">
        <f>O178*H178</f>
        <v>0</v>
      </c>
      <c r="Q178" s="215">
        <v>0.0064</v>
      </c>
      <c r="R178" s="215">
        <f>Q178*H178</f>
        <v>0.0064</v>
      </c>
      <c r="S178" s="215">
        <v>0</v>
      </c>
      <c r="T178" s="216">
        <f>S178*H178</f>
        <v>0</v>
      </c>
      <c r="AR178" s="25" t="s">
        <v>414</v>
      </c>
      <c r="AT178" s="25" t="s">
        <v>316</v>
      </c>
      <c r="AU178" s="25" t="s">
        <v>79</v>
      </c>
      <c r="AY178" s="25" t="s">
        <v>314</v>
      </c>
      <c r="BE178" s="217">
        <f>IF(N178="základní",J178,0)</f>
        <v>0</v>
      </c>
      <c r="BF178" s="217">
        <f>IF(N178="snížená",J178,0)</f>
        <v>0</v>
      </c>
      <c r="BG178" s="217">
        <f>IF(N178="zákl. přenesená",J178,0)</f>
        <v>0</v>
      </c>
      <c r="BH178" s="217">
        <f>IF(N178="sníž. přenesená",J178,0)</f>
        <v>0</v>
      </c>
      <c r="BI178" s="217">
        <f>IF(N178="nulová",J178,0)</f>
        <v>0</v>
      </c>
      <c r="BJ178" s="25" t="s">
        <v>77</v>
      </c>
      <c r="BK178" s="217">
        <f>ROUND(I178*H178,2)</f>
        <v>0</v>
      </c>
      <c r="BL178" s="25" t="s">
        <v>414</v>
      </c>
      <c r="BM178" s="25" t="s">
        <v>1673</v>
      </c>
    </row>
    <row r="179" spans="2:47" s="1" customFormat="1" ht="27">
      <c r="B179" s="42"/>
      <c r="C179" s="64"/>
      <c r="D179" s="218" t="s">
        <v>323</v>
      </c>
      <c r="E179" s="64"/>
      <c r="F179" s="219" t="s">
        <v>1674</v>
      </c>
      <c r="G179" s="64"/>
      <c r="H179" s="64"/>
      <c r="I179" s="175"/>
      <c r="J179" s="64"/>
      <c r="K179" s="64"/>
      <c r="L179" s="62"/>
      <c r="M179" s="220"/>
      <c r="N179" s="43"/>
      <c r="O179" s="43"/>
      <c r="P179" s="43"/>
      <c r="Q179" s="43"/>
      <c r="R179" s="43"/>
      <c r="S179" s="43"/>
      <c r="T179" s="79"/>
      <c r="AT179" s="25" t="s">
        <v>323</v>
      </c>
      <c r="AU179" s="25" t="s">
        <v>79</v>
      </c>
    </row>
    <row r="180" spans="2:65" s="1" customFormat="1" ht="14.45" customHeight="1">
      <c r="B180" s="42"/>
      <c r="C180" s="206" t="s">
        <v>584</v>
      </c>
      <c r="D180" s="206" t="s">
        <v>316</v>
      </c>
      <c r="E180" s="207" t="s">
        <v>1675</v>
      </c>
      <c r="F180" s="208" t="s">
        <v>1676</v>
      </c>
      <c r="G180" s="209" t="s">
        <v>21</v>
      </c>
      <c r="H180" s="210">
        <v>2</v>
      </c>
      <c r="I180" s="211"/>
      <c r="J180" s="212">
        <f>ROUND(I180*H180,2)</f>
        <v>0</v>
      </c>
      <c r="K180" s="208" t="s">
        <v>21</v>
      </c>
      <c r="L180" s="62"/>
      <c r="M180" s="213" t="s">
        <v>21</v>
      </c>
      <c r="N180" s="214" t="s">
        <v>41</v>
      </c>
      <c r="O180" s="43"/>
      <c r="P180" s="215">
        <f>O180*H180</f>
        <v>0</v>
      </c>
      <c r="Q180" s="215">
        <v>0</v>
      </c>
      <c r="R180" s="215">
        <f>Q180*H180</f>
        <v>0</v>
      </c>
      <c r="S180" s="215">
        <v>0</v>
      </c>
      <c r="T180" s="216">
        <f>S180*H180</f>
        <v>0</v>
      </c>
      <c r="AR180" s="25" t="s">
        <v>414</v>
      </c>
      <c r="AT180" s="25" t="s">
        <v>316</v>
      </c>
      <c r="AU180" s="25" t="s">
        <v>79</v>
      </c>
      <c r="AY180" s="25" t="s">
        <v>314</v>
      </c>
      <c r="BE180" s="217">
        <f>IF(N180="základní",J180,0)</f>
        <v>0</v>
      </c>
      <c r="BF180" s="217">
        <f>IF(N180="snížená",J180,0)</f>
        <v>0</v>
      </c>
      <c r="BG180" s="217">
        <f>IF(N180="zákl. přenesená",J180,0)</f>
        <v>0</v>
      </c>
      <c r="BH180" s="217">
        <f>IF(N180="sníž. přenesená",J180,0)</f>
        <v>0</v>
      </c>
      <c r="BI180" s="217">
        <f>IF(N180="nulová",J180,0)</f>
        <v>0</v>
      </c>
      <c r="BJ180" s="25" t="s">
        <v>77</v>
      </c>
      <c r="BK180" s="217">
        <f>ROUND(I180*H180,2)</f>
        <v>0</v>
      </c>
      <c r="BL180" s="25" t="s">
        <v>414</v>
      </c>
      <c r="BM180" s="25" t="s">
        <v>1677</v>
      </c>
    </row>
    <row r="181" spans="2:47" s="1" customFormat="1" ht="13.5">
      <c r="B181" s="42"/>
      <c r="C181" s="64"/>
      <c r="D181" s="218" t="s">
        <v>323</v>
      </c>
      <c r="E181" s="64"/>
      <c r="F181" s="219" t="s">
        <v>1678</v>
      </c>
      <c r="G181" s="64"/>
      <c r="H181" s="64"/>
      <c r="I181" s="175"/>
      <c r="J181" s="64"/>
      <c r="K181" s="64"/>
      <c r="L181" s="62"/>
      <c r="M181" s="220"/>
      <c r="N181" s="43"/>
      <c r="O181" s="43"/>
      <c r="P181" s="43"/>
      <c r="Q181" s="43"/>
      <c r="R181" s="43"/>
      <c r="S181" s="43"/>
      <c r="T181" s="79"/>
      <c r="AT181" s="25" t="s">
        <v>323</v>
      </c>
      <c r="AU181" s="25" t="s">
        <v>79</v>
      </c>
    </row>
    <row r="182" spans="2:47" s="1" customFormat="1" ht="94.5">
      <c r="B182" s="42"/>
      <c r="C182" s="64"/>
      <c r="D182" s="218" t="s">
        <v>830</v>
      </c>
      <c r="E182" s="64"/>
      <c r="F182" s="274" t="s">
        <v>1679</v>
      </c>
      <c r="G182" s="64"/>
      <c r="H182" s="64"/>
      <c r="I182" s="175"/>
      <c r="J182" s="64"/>
      <c r="K182" s="64"/>
      <c r="L182" s="62"/>
      <c r="M182" s="220"/>
      <c r="N182" s="43"/>
      <c r="O182" s="43"/>
      <c r="P182" s="43"/>
      <c r="Q182" s="43"/>
      <c r="R182" s="43"/>
      <c r="S182" s="43"/>
      <c r="T182" s="79"/>
      <c r="AT182" s="25" t="s">
        <v>830</v>
      </c>
      <c r="AU182" s="25" t="s">
        <v>79</v>
      </c>
    </row>
    <row r="183" spans="2:65" s="1" customFormat="1" ht="23.1" customHeight="1">
      <c r="B183" s="42"/>
      <c r="C183" s="206" t="s">
        <v>591</v>
      </c>
      <c r="D183" s="206" t="s">
        <v>316</v>
      </c>
      <c r="E183" s="207" t="s">
        <v>1680</v>
      </c>
      <c r="F183" s="208" t="s">
        <v>1681</v>
      </c>
      <c r="G183" s="209" t="s">
        <v>21</v>
      </c>
      <c r="H183" s="210">
        <v>1</v>
      </c>
      <c r="I183" s="211"/>
      <c r="J183" s="212">
        <f>ROUND(I183*H183,2)</f>
        <v>0</v>
      </c>
      <c r="K183" s="208" t="s">
        <v>21</v>
      </c>
      <c r="L183" s="62"/>
      <c r="M183" s="213" t="s">
        <v>21</v>
      </c>
      <c r="N183" s="214" t="s">
        <v>41</v>
      </c>
      <c r="O183" s="43"/>
      <c r="P183" s="215">
        <f>O183*H183</f>
        <v>0</v>
      </c>
      <c r="Q183" s="215">
        <v>0</v>
      </c>
      <c r="R183" s="215">
        <f>Q183*H183</f>
        <v>0</v>
      </c>
      <c r="S183" s="215">
        <v>0</v>
      </c>
      <c r="T183" s="216">
        <f>S183*H183</f>
        <v>0</v>
      </c>
      <c r="AR183" s="25" t="s">
        <v>414</v>
      </c>
      <c r="AT183" s="25" t="s">
        <v>316</v>
      </c>
      <c r="AU183" s="25" t="s">
        <v>79</v>
      </c>
      <c r="AY183" s="25" t="s">
        <v>314</v>
      </c>
      <c r="BE183" s="217">
        <f>IF(N183="základní",J183,0)</f>
        <v>0</v>
      </c>
      <c r="BF183" s="217">
        <f>IF(N183="snížená",J183,0)</f>
        <v>0</v>
      </c>
      <c r="BG183" s="217">
        <f>IF(N183="zákl. přenesená",J183,0)</f>
        <v>0</v>
      </c>
      <c r="BH183" s="217">
        <f>IF(N183="sníž. přenesená",J183,0)</f>
        <v>0</v>
      </c>
      <c r="BI183" s="217">
        <f>IF(N183="nulová",J183,0)</f>
        <v>0</v>
      </c>
      <c r="BJ183" s="25" t="s">
        <v>77</v>
      </c>
      <c r="BK183" s="217">
        <f>ROUND(I183*H183,2)</f>
        <v>0</v>
      </c>
      <c r="BL183" s="25" t="s">
        <v>414</v>
      </c>
      <c r="BM183" s="25" t="s">
        <v>1682</v>
      </c>
    </row>
    <row r="184" spans="2:47" s="1" customFormat="1" ht="13.5">
      <c r="B184" s="42"/>
      <c r="C184" s="64"/>
      <c r="D184" s="218" t="s">
        <v>323</v>
      </c>
      <c r="E184" s="64"/>
      <c r="F184" s="219" t="s">
        <v>1683</v>
      </c>
      <c r="G184" s="64"/>
      <c r="H184" s="64"/>
      <c r="I184" s="175"/>
      <c r="J184" s="64"/>
      <c r="K184" s="64"/>
      <c r="L184" s="62"/>
      <c r="M184" s="220"/>
      <c r="N184" s="43"/>
      <c r="O184" s="43"/>
      <c r="P184" s="43"/>
      <c r="Q184" s="43"/>
      <c r="R184" s="43"/>
      <c r="S184" s="43"/>
      <c r="T184" s="79"/>
      <c r="AT184" s="25" t="s">
        <v>323</v>
      </c>
      <c r="AU184" s="25" t="s">
        <v>79</v>
      </c>
    </row>
    <row r="185" spans="2:47" s="1" customFormat="1" ht="81">
      <c r="B185" s="42"/>
      <c r="C185" s="64"/>
      <c r="D185" s="218" t="s">
        <v>830</v>
      </c>
      <c r="E185" s="64"/>
      <c r="F185" s="274" t="s">
        <v>1684</v>
      </c>
      <c r="G185" s="64"/>
      <c r="H185" s="64"/>
      <c r="I185" s="175"/>
      <c r="J185" s="64"/>
      <c r="K185" s="64"/>
      <c r="L185" s="62"/>
      <c r="M185" s="220"/>
      <c r="N185" s="43"/>
      <c r="O185" s="43"/>
      <c r="P185" s="43"/>
      <c r="Q185" s="43"/>
      <c r="R185" s="43"/>
      <c r="S185" s="43"/>
      <c r="T185" s="79"/>
      <c r="AT185" s="25" t="s">
        <v>830</v>
      </c>
      <c r="AU185" s="25" t="s">
        <v>79</v>
      </c>
    </row>
    <row r="186" spans="2:65" s="1" customFormat="1" ht="23.1" customHeight="1">
      <c r="B186" s="42"/>
      <c r="C186" s="206" t="s">
        <v>598</v>
      </c>
      <c r="D186" s="206" t="s">
        <v>316</v>
      </c>
      <c r="E186" s="207" t="s">
        <v>1685</v>
      </c>
      <c r="F186" s="208" t="s">
        <v>1686</v>
      </c>
      <c r="G186" s="209" t="s">
        <v>490</v>
      </c>
      <c r="H186" s="210">
        <v>4</v>
      </c>
      <c r="I186" s="211"/>
      <c r="J186" s="212">
        <f>ROUND(I186*H186,2)</f>
        <v>0</v>
      </c>
      <c r="K186" s="208" t="s">
        <v>1528</v>
      </c>
      <c r="L186" s="62"/>
      <c r="M186" s="213" t="s">
        <v>21</v>
      </c>
      <c r="N186" s="214" t="s">
        <v>41</v>
      </c>
      <c r="O186" s="43"/>
      <c r="P186" s="215">
        <f>O186*H186</f>
        <v>0</v>
      </c>
      <c r="Q186" s="215">
        <v>0.00212</v>
      </c>
      <c r="R186" s="215">
        <f>Q186*H186</f>
        <v>0.00848</v>
      </c>
      <c r="S186" s="215">
        <v>0</v>
      </c>
      <c r="T186" s="216">
        <f>S186*H186</f>
        <v>0</v>
      </c>
      <c r="AR186" s="25" t="s">
        <v>414</v>
      </c>
      <c r="AT186" s="25" t="s">
        <v>316</v>
      </c>
      <c r="AU186" s="25" t="s">
        <v>79</v>
      </c>
      <c r="AY186" s="25" t="s">
        <v>314</v>
      </c>
      <c r="BE186" s="217">
        <f>IF(N186="základní",J186,0)</f>
        <v>0</v>
      </c>
      <c r="BF186" s="217">
        <f>IF(N186="snížená",J186,0)</f>
        <v>0</v>
      </c>
      <c r="BG186" s="217">
        <f>IF(N186="zákl. přenesená",J186,0)</f>
        <v>0</v>
      </c>
      <c r="BH186" s="217">
        <f>IF(N186="sníž. přenesená",J186,0)</f>
        <v>0</v>
      </c>
      <c r="BI186" s="217">
        <f>IF(N186="nulová",J186,0)</f>
        <v>0</v>
      </c>
      <c r="BJ186" s="25" t="s">
        <v>77</v>
      </c>
      <c r="BK186" s="217">
        <f>ROUND(I186*H186,2)</f>
        <v>0</v>
      </c>
      <c r="BL186" s="25" t="s">
        <v>414</v>
      </c>
      <c r="BM186" s="25" t="s">
        <v>1687</v>
      </c>
    </row>
    <row r="187" spans="2:47" s="1" customFormat="1" ht="27">
      <c r="B187" s="42"/>
      <c r="C187" s="64"/>
      <c r="D187" s="218" t="s">
        <v>323</v>
      </c>
      <c r="E187" s="64"/>
      <c r="F187" s="219" t="s">
        <v>1688</v>
      </c>
      <c r="G187" s="64"/>
      <c r="H187" s="64"/>
      <c r="I187" s="175"/>
      <c r="J187" s="64"/>
      <c r="K187" s="64"/>
      <c r="L187" s="62"/>
      <c r="M187" s="220"/>
      <c r="N187" s="43"/>
      <c r="O187" s="43"/>
      <c r="P187" s="43"/>
      <c r="Q187" s="43"/>
      <c r="R187" s="43"/>
      <c r="S187" s="43"/>
      <c r="T187" s="79"/>
      <c r="AT187" s="25" t="s">
        <v>323</v>
      </c>
      <c r="AU187" s="25" t="s">
        <v>79</v>
      </c>
    </row>
    <row r="188" spans="2:47" s="1" customFormat="1" ht="54">
      <c r="B188" s="42"/>
      <c r="C188" s="64"/>
      <c r="D188" s="218" t="s">
        <v>830</v>
      </c>
      <c r="E188" s="64"/>
      <c r="F188" s="274" t="s">
        <v>1689</v>
      </c>
      <c r="G188" s="64"/>
      <c r="H188" s="64"/>
      <c r="I188" s="175"/>
      <c r="J188" s="64"/>
      <c r="K188" s="64"/>
      <c r="L188" s="62"/>
      <c r="M188" s="220"/>
      <c r="N188" s="43"/>
      <c r="O188" s="43"/>
      <c r="P188" s="43"/>
      <c r="Q188" s="43"/>
      <c r="R188" s="43"/>
      <c r="S188" s="43"/>
      <c r="T188" s="79"/>
      <c r="AT188" s="25" t="s">
        <v>830</v>
      </c>
      <c r="AU188" s="25" t="s">
        <v>79</v>
      </c>
    </row>
    <row r="189" spans="2:65" s="1" customFormat="1" ht="14.45" customHeight="1">
      <c r="B189" s="42"/>
      <c r="C189" s="206" t="s">
        <v>604</v>
      </c>
      <c r="D189" s="206" t="s">
        <v>316</v>
      </c>
      <c r="E189" s="207" t="s">
        <v>1690</v>
      </c>
      <c r="F189" s="208" t="s">
        <v>1691</v>
      </c>
      <c r="G189" s="209" t="s">
        <v>490</v>
      </c>
      <c r="H189" s="210">
        <v>6</v>
      </c>
      <c r="I189" s="211"/>
      <c r="J189" s="212">
        <f>ROUND(I189*H189,2)</f>
        <v>0</v>
      </c>
      <c r="K189" s="208" t="s">
        <v>21</v>
      </c>
      <c r="L189" s="62"/>
      <c r="M189" s="213" t="s">
        <v>21</v>
      </c>
      <c r="N189" s="214" t="s">
        <v>41</v>
      </c>
      <c r="O189" s="43"/>
      <c r="P189" s="215">
        <f>O189*H189</f>
        <v>0</v>
      </c>
      <c r="Q189" s="215">
        <v>0</v>
      </c>
      <c r="R189" s="215">
        <f>Q189*H189</f>
        <v>0</v>
      </c>
      <c r="S189" s="215">
        <v>0</v>
      </c>
      <c r="T189" s="216">
        <f>S189*H189</f>
        <v>0</v>
      </c>
      <c r="AR189" s="25" t="s">
        <v>414</v>
      </c>
      <c r="AT189" s="25" t="s">
        <v>316</v>
      </c>
      <c r="AU189" s="25" t="s">
        <v>79</v>
      </c>
      <c r="AY189" s="25" t="s">
        <v>314</v>
      </c>
      <c r="BE189" s="217">
        <f>IF(N189="základní",J189,0)</f>
        <v>0</v>
      </c>
      <c r="BF189" s="217">
        <f>IF(N189="snížená",J189,0)</f>
        <v>0</v>
      </c>
      <c r="BG189" s="217">
        <f>IF(N189="zákl. přenesená",J189,0)</f>
        <v>0</v>
      </c>
      <c r="BH189" s="217">
        <f>IF(N189="sníž. přenesená",J189,0)</f>
        <v>0</v>
      </c>
      <c r="BI189" s="217">
        <f>IF(N189="nulová",J189,0)</f>
        <v>0</v>
      </c>
      <c r="BJ189" s="25" t="s">
        <v>77</v>
      </c>
      <c r="BK189" s="217">
        <f>ROUND(I189*H189,2)</f>
        <v>0</v>
      </c>
      <c r="BL189" s="25" t="s">
        <v>414</v>
      </c>
      <c r="BM189" s="25" t="s">
        <v>1692</v>
      </c>
    </row>
    <row r="190" spans="2:47" s="1" customFormat="1" ht="13.5">
      <c r="B190" s="42"/>
      <c r="C190" s="64"/>
      <c r="D190" s="218" t="s">
        <v>323</v>
      </c>
      <c r="E190" s="64"/>
      <c r="F190" s="219" t="s">
        <v>1693</v>
      </c>
      <c r="G190" s="64"/>
      <c r="H190" s="64"/>
      <c r="I190" s="175"/>
      <c r="J190" s="64"/>
      <c r="K190" s="64"/>
      <c r="L190" s="62"/>
      <c r="M190" s="220"/>
      <c r="N190" s="43"/>
      <c r="O190" s="43"/>
      <c r="P190" s="43"/>
      <c r="Q190" s="43"/>
      <c r="R190" s="43"/>
      <c r="S190" s="43"/>
      <c r="T190" s="79"/>
      <c r="AT190" s="25" t="s">
        <v>323</v>
      </c>
      <c r="AU190" s="25" t="s">
        <v>79</v>
      </c>
    </row>
    <row r="191" spans="2:65" s="1" customFormat="1" ht="23.1" customHeight="1">
      <c r="B191" s="42"/>
      <c r="C191" s="206" t="s">
        <v>609</v>
      </c>
      <c r="D191" s="206" t="s">
        <v>316</v>
      </c>
      <c r="E191" s="207" t="s">
        <v>1694</v>
      </c>
      <c r="F191" s="208" t="s">
        <v>1695</v>
      </c>
      <c r="G191" s="209" t="s">
        <v>490</v>
      </c>
      <c r="H191" s="210">
        <v>2</v>
      </c>
      <c r="I191" s="211"/>
      <c r="J191" s="212">
        <f>ROUND(I191*H191,2)</f>
        <v>0</v>
      </c>
      <c r="K191" s="208" t="s">
        <v>320</v>
      </c>
      <c r="L191" s="62"/>
      <c r="M191" s="213" t="s">
        <v>21</v>
      </c>
      <c r="N191" s="214" t="s">
        <v>41</v>
      </c>
      <c r="O191" s="43"/>
      <c r="P191" s="215">
        <f>O191*H191</f>
        <v>0</v>
      </c>
      <c r="Q191" s="215">
        <v>0.00285</v>
      </c>
      <c r="R191" s="215">
        <f>Q191*H191</f>
        <v>0.0057</v>
      </c>
      <c r="S191" s="215">
        <v>0</v>
      </c>
      <c r="T191" s="216">
        <f>S191*H191</f>
        <v>0</v>
      </c>
      <c r="AR191" s="25" t="s">
        <v>414</v>
      </c>
      <c r="AT191" s="25" t="s">
        <v>316</v>
      </c>
      <c r="AU191" s="25" t="s">
        <v>79</v>
      </c>
      <c r="AY191" s="25" t="s">
        <v>314</v>
      </c>
      <c r="BE191" s="217">
        <f>IF(N191="základní",J191,0)</f>
        <v>0</v>
      </c>
      <c r="BF191" s="217">
        <f>IF(N191="snížená",J191,0)</f>
        <v>0</v>
      </c>
      <c r="BG191" s="217">
        <f>IF(N191="zákl. přenesená",J191,0)</f>
        <v>0</v>
      </c>
      <c r="BH191" s="217">
        <f>IF(N191="sníž. přenesená",J191,0)</f>
        <v>0</v>
      </c>
      <c r="BI191" s="217">
        <f>IF(N191="nulová",J191,0)</f>
        <v>0</v>
      </c>
      <c r="BJ191" s="25" t="s">
        <v>77</v>
      </c>
      <c r="BK191" s="217">
        <f>ROUND(I191*H191,2)</f>
        <v>0</v>
      </c>
      <c r="BL191" s="25" t="s">
        <v>414</v>
      </c>
      <c r="BM191" s="25" t="s">
        <v>1696</v>
      </c>
    </row>
    <row r="192" spans="2:47" s="1" customFormat="1" ht="27">
      <c r="B192" s="42"/>
      <c r="C192" s="64"/>
      <c r="D192" s="218" t="s">
        <v>323</v>
      </c>
      <c r="E192" s="64"/>
      <c r="F192" s="219" t="s">
        <v>1697</v>
      </c>
      <c r="G192" s="64"/>
      <c r="H192" s="64"/>
      <c r="I192" s="175"/>
      <c r="J192" s="64"/>
      <c r="K192" s="64"/>
      <c r="L192" s="62"/>
      <c r="M192" s="220"/>
      <c r="N192" s="43"/>
      <c r="O192" s="43"/>
      <c r="P192" s="43"/>
      <c r="Q192" s="43"/>
      <c r="R192" s="43"/>
      <c r="S192" s="43"/>
      <c r="T192" s="79"/>
      <c r="AT192" s="25" t="s">
        <v>323</v>
      </c>
      <c r="AU192" s="25" t="s">
        <v>79</v>
      </c>
    </row>
    <row r="193" spans="2:47" s="1" customFormat="1" ht="67.5">
      <c r="B193" s="42"/>
      <c r="C193" s="64"/>
      <c r="D193" s="218" t="s">
        <v>830</v>
      </c>
      <c r="E193" s="64"/>
      <c r="F193" s="274" t="s">
        <v>1698</v>
      </c>
      <c r="G193" s="64"/>
      <c r="H193" s="64"/>
      <c r="I193" s="175"/>
      <c r="J193" s="64"/>
      <c r="K193" s="64"/>
      <c r="L193" s="62"/>
      <c r="M193" s="220"/>
      <c r="N193" s="43"/>
      <c r="O193" s="43"/>
      <c r="P193" s="43"/>
      <c r="Q193" s="43"/>
      <c r="R193" s="43"/>
      <c r="S193" s="43"/>
      <c r="T193" s="79"/>
      <c r="AT193" s="25" t="s">
        <v>830</v>
      </c>
      <c r="AU193" s="25" t="s">
        <v>79</v>
      </c>
    </row>
    <row r="194" spans="2:65" s="1" customFormat="1" ht="14.45" customHeight="1">
      <c r="B194" s="42"/>
      <c r="C194" s="206" t="s">
        <v>615</v>
      </c>
      <c r="D194" s="206" t="s">
        <v>316</v>
      </c>
      <c r="E194" s="207" t="s">
        <v>1699</v>
      </c>
      <c r="F194" s="208" t="s">
        <v>1700</v>
      </c>
      <c r="G194" s="209" t="s">
        <v>490</v>
      </c>
      <c r="H194" s="210">
        <v>5</v>
      </c>
      <c r="I194" s="211"/>
      <c r="J194" s="212">
        <f>ROUND(I194*H194,2)</f>
        <v>0</v>
      </c>
      <c r="K194" s="208" t="s">
        <v>1528</v>
      </c>
      <c r="L194" s="62"/>
      <c r="M194" s="213" t="s">
        <v>21</v>
      </c>
      <c r="N194" s="214" t="s">
        <v>41</v>
      </c>
      <c r="O194" s="43"/>
      <c r="P194" s="215">
        <f>O194*H194</f>
        <v>0</v>
      </c>
      <c r="Q194" s="215">
        <v>0.00051</v>
      </c>
      <c r="R194" s="215">
        <f>Q194*H194</f>
        <v>0.00255</v>
      </c>
      <c r="S194" s="215">
        <v>0</v>
      </c>
      <c r="T194" s="216">
        <f>S194*H194</f>
        <v>0</v>
      </c>
      <c r="AR194" s="25" t="s">
        <v>414</v>
      </c>
      <c r="AT194" s="25" t="s">
        <v>316</v>
      </c>
      <c r="AU194" s="25" t="s">
        <v>79</v>
      </c>
      <c r="AY194" s="25" t="s">
        <v>314</v>
      </c>
      <c r="BE194" s="217">
        <f>IF(N194="základní",J194,0)</f>
        <v>0</v>
      </c>
      <c r="BF194" s="217">
        <f>IF(N194="snížená",J194,0)</f>
        <v>0</v>
      </c>
      <c r="BG194" s="217">
        <f>IF(N194="zákl. přenesená",J194,0)</f>
        <v>0</v>
      </c>
      <c r="BH194" s="217">
        <f>IF(N194="sníž. přenesená",J194,0)</f>
        <v>0</v>
      </c>
      <c r="BI194" s="217">
        <f>IF(N194="nulová",J194,0)</f>
        <v>0</v>
      </c>
      <c r="BJ194" s="25" t="s">
        <v>77</v>
      </c>
      <c r="BK194" s="217">
        <f>ROUND(I194*H194,2)</f>
        <v>0</v>
      </c>
      <c r="BL194" s="25" t="s">
        <v>414</v>
      </c>
      <c r="BM194" s="25" t="s">
        <v>1701</v>
      </c>
    </row>
    <row r="195" spans="2:47" s="1" customFormat="1" ht="13.5">
      <c r="B195" s="42"/>
      <c r="C195" s="64"/>
      <c r="D195" s="218" t="s">
        <v>323</v>
      </c>
      <c r="E195" s="64"/>
      <c r="F195" s="219" t="s">
        <v>1702</v>
      </c>
      <c r="G195" s="64"/>
      <c r="H195" s="64"/>
      <c r="I195" s="175"/>
      <c r="J195" s="64"/>
      <c r="K195" s="64"/>
      <c r="L195" s="62"/>
      <c r="M195" s="220"/>
      <c r="N195" s="43"/>
      <c r="O195" s="43"/>
      <c r="P195" s="43"/>
      <c r="Q195" s="43"/>
      <c r="R195" s="43"/>
      <c r="S195" s="43"/>
      <c r="T195" s="79"/>
      <c r="AT195" s="25" t="s">
        <v>323</v>
      </c>
      <c r="AU195" s="25" t="s">
        <v>79</v>
      </c>
    </row>
    <row r="196" spans="2:65" s="1" customFormat="1" ht="23.1" customHeight="1">
      <c r="B196" s="42"/>
      <c r="C196" s="206" t="s">
        <v>620</v>
      </c>
      <c r="D196" s="206" t="s">
        <v>316</v>
      </c>
      <c r="E196" s="207" t="s">
        <v>1703</v>
      </c>
      <c r="F196" s="208" t="s">
        <v>1704</v>
      </c>
      <c r="G196" s="209" t="s">
        <v>436</v>
      </c>
      <c r="H196" s="210">
        <v>110</v>
      </c>
      <c r="I196" s="211"/>
      <c r="J196" s="212">
        <f>ROUND(I196*H196,2)</f>
        <v>0</v>
      </c>
      <c r="K196" s="208" t="s">
        <v>1528</v>
      </c>
      <c r="L196" s="62"/>
      <c r="M196" s="213" t="s">
        <v>21</v>
      </c>
      <c r="N196" s="214" t="s">
        <v>41</v>
      </c>
      <c r="O196" s="43"/>
      <c r="P196" s="215">
        <f>O196*H196</f>
        <v>0</v>
      </c>
      <c r="Q196" s="215">
        <v>0</v>
      </c>
      <c r="R196" s="215">
        <f>Q196*H196</f>
        <v>0</v>
      </c>
      <c r="S196" s="215">
        <v>0</v>
      </c>
      <c r="T196" s="216">
        <f>S196*H196</f>
        <v>0</v>
      </c>
      <c r="AR196" s="25" t="s">
        <v>414</v>
      </c>
      <c r="AT196" s="25" t="s">
        <v>316</v>
      </c>
      <c r="AU196" s="25" t="s">
        <v>79</v>
      </c>
      <c r="AY196" s="25" t="s">
        <v>314</v>
      </c>
      <c r="BE196" s="217">
        <f>IF(N196="základní",J196,0)</f>
        <v>0</v>
      </c>
      <c r="BF196" s="217">
        <f>IF(N196="snížená",J196,0)</f>
        <v>0</v>
      </c>
      <c r="BG196" s="217">
        <f>IF(N196="zákl. přenesená",J196,0)</f>
        <v>0</v>
      </c>
      <c r="BH196" s="217">
        <f>IF(N196="sníž. přenesená",J196,0)</f>
        <v>0</v>
      </c>
      <c r="BI196" s="217">
        <f>IF(N196="nulová",J196,0)</f>
        <v>0</v>
      </c>
      <c r="BJ196" s="25" t="s">
        <v>77</v>
      </c>
      <c r="BK196" s="217">
        <f>ROUND(I196*H196,2)</f>
        <v>0</v>
      </c>
      <c r="BL196" s="25" t="s">
        <v>414</v>
      </c>
      <c r="BM196" s="25" t="s">
        <v>1705</v>
      </c>
    </row>
    <row r="197" spans="2:47" s="1" customFormat="1" ht="13.5">
      <c r="B197" s="42"/>
      <c r="C197" s="64"/>
      <c r="D197" s="218" t="s">
        <v>323</v>
      </c>
      <c r="E197" s="64"/>
      <c r="F197" s="219" t="s">
        <v>1706</v>
      </c>
      <c r="G197" s="64"/>
      <c r="H197" s="64"/>
      <c r="I197" s="175"/>
      <c r="J197" s="64"/>
      <c r="K197" s="64"/>
      <c r="L197" s="62"/>
      <c r="M197" s="220"/>
      <c r="N197" s="43"/>
      <c r="O197" s="43"/>
      <c r="P197" s="43"/>
      <c r="Q197" s="43"/>
      <c r="R197" s="43"/>
      <c r="S197" s="43"/>
      <c r="T197" s="79"/>
      <c r="AT197" s="25" t="s">
        <v>323</v>
      </c>
      <c r="AU197" s="25" t="s">
        <v>79</v>
      </c>
    </row>
    <row r="198" spans="2:65" s="1" customFormat="1" ht="23.1" customHeight="1">
      <c r="B198" s="42"/>
      <c r="C198" s="206" t="s">
        <v>626</v>
      </c>
      <c r="D198" s="206" t="s">
        <v>316</v>
      </c>
      <c r="E198" s="207" t="s">
        <v>1707</v>
      </c>
      <c r="F198" s="208" t="s">
        <v>1708</v>
      </c>
      <c r="G198" s="209" t="s">
        <v>436</v>
      </c>
      <c r="H198" s="210">
        <v>30</v>
      </c>
      <c r="I198" s="211"/>
      <c r="J198" s="212">
        <f>ROUND(I198*H198,2)</f>
        <v>0</v>
      </c>
      <c r="K198" s="208" t="s">
        <v>320</v>
      </c>
      <c r="L198" s="62"/>
      <c r="M198" s="213" t="s">
        <v>21</v>
      </c>
      <c r="N198" s="214" t="s">
        <v>41</v>
      </c>
      <c r="O198" s="43"/>
      <c r="P198" s="215">
        <f>O198*H198</f>
        <v>0</v>
      </c>
      <c r="Q198" s="215">
        <v>0</v>
      </c>
      <c r="R198" s="215">
        <f>Q198*H198</f>
        <v>0</v>
      </c>
      <c r="S198" s="215">
        <v>0</v>
      </c>
      <c r="T198" s="216">
        <f>S198*H198</f>
        <v>0</v>
      </c>
      <c r="AR198" s="25" t="s">
        <v>414</v>
      </c>
      <c r="AT198" s="25" t="s">
        <v>316</v>
      </c>
      <c r="AU198" s="25" t="s">
        <v>79</v>
      </c>
      <c r="AY198" s="25" t="s">
        <v>314</v>
      </c>
      <c r="BE198" s="217">
        <f>IF(N198="základní",J198,0)</f>
        <v>0</v>
      </c>
      <c r="BF198" s="217">
        <f>IF(N198="snížená",J198,0)</f>
        <v>0</v>
      </c>
      <c r="BG198" s="217">
        <f>IF(N198="zákl. přenesená",J198,0)</f>
        <v>0</v>
      </c>
      <c r="BH198" s="217">
        <f>IF(N198="sníž. přenesená",J198,0)</f>
        <v>0</v>
      </c>
      <c r="BI198" s="217">
        <f>IF(N198="nulová",J198,0)</f>
        <v>0</v>
      </c>
      <c r="BJ198" s="25" t="s">
        <v>77</v>
      </c>
      <c r="BK198" s="217">
        <f>ROUND(I198*H198,2)</f>
        <v>0</v>
      </c>
      <c r="BL198" s="25" t="s">
        <v>414</v>
      </c>
      <c r="BM198" s="25" t="s">
        <v>1709</v>
      </c>
    </row>
    <row r="199" spans="2:47" s="1" customFormat="1" ht="13.5">
      <c r="B199" s="42"/>
      <c r="C199" s="64"/>
      <c r="D199" s="218" t="s">
        <v>323</v>
      </c>
      <c r="E199" s="64"/>
      <c r="F199" s="219" t="s">
        <v>1710</v>
      </c>
      <c r="G199" s="64"/>
      <c r="H199" s="64"/>
      <c r="I199" s="175"/>
      <c r="J199" s="64"/>
      <c r="K199" s="64"/>
      <c r="L199" s="62"/>
      <c r="M199" s="220"/>
      <c r="N199" s="43"/>
      <c r="O199" s="43"/>
      <c r="P199" s="43"/>
      <c r="Q199" s="43"/>
      <c r="R199" s="43"/>
      <c r="S199" s="43"/>
      <c r="T199" s="79"/>
      <c r="AT199" s="25" t="s">
        <v>323</v>
      </c>
      <c r="AU199" s="25" t="s">
        <v>79</v>
      </c>
    </row>
    <row r="200" spans="2:65" s="1" customFormat="1" ht="23.1" customHeight="1">
      <c r="B200" s="42"/>
      <c r="C200" s="206" t="s">
        <v>634</v>
      </c>
      <c r="D200" s="206" t="s">
        <v>316</v>
      </c>
      <c r="E200" s="207" t="s">
        <v>1711</v>
      </c>
      <c r="F200" s="208" t="s">
        <v>1712</v>
      </c>
      <c r="G200" s="209" t="s">
        <v>436</v>
      </c>
      <c r="H200" s="210">
        <v>96</v>
      </c>
      <c r="I200" s="211"/>
      <c r="J200" s="212">
        <f>ROUND(I200*H200,2)</f>
        <v>0</v>
      </c>
      <c r="K200" s="208" t="s">
        <v>1528</v>
      </c>
      <c r="L200" s="62"/>
      <c r="M200" s="213" t="s">
        <v>21</v>
      </c>
      <c r="N200" s="214" t="s">
        <v>41</v>
      </c>
      <c r="O200" s="43"/>
      <c r="P200" s="215">
        <f>O200*H200</f>
        <v>0</v>
      </c>
      <c r="Q200" s="215">
        <v>0</v>
      </c>
      <c r="R200" s="215">
        <f>Q200*H200</f>
        <v>0</v>
      </c>
      <c r="S200" s="215">
        <v>0</v>
      </c>
      <c r="T200" s="216">
        <f>S200*H200</f>
        <v>0</v>
      </c>
      <c r="AR200" s="25" t="s">
        <v>414</v>
      </c>
      <c r="AT200" s="25" t="s">
        <v>316</v>
      </c>
      <c r="AU200" s="25" t="s">
        <v>79</v>
      </c>
      <c r="AY200" s="25" t="s">
        <v>314</v>
      </c>
      <c r="BE200" s="217">
        <f>IF(N200="základní",J200,0)</f>
        <v>0</v>
      </c>
      <c r="BF200" s="217">
        <f>IF(N200="snížená",J200,0)</f>
        <v>0</v>
      </c>
      <c r="BG200" s="217">
        <f>IF(N200="zákl. přenesená",J200,0)</f>
        <v>0</v>
      </c>
      <c r="BH200" s="217">
        <f>IF(N200="sníž. přenesená",J200,0)</f>
        <v>0</v>
      </c>
      <c r="BI200" s="217">
        <f>IF(N200="nulová",J200,0)</f>
        <v>0</v>
      </c>
      <c r="BJ200" s="25" t="s">
        <v>77</v>
      </c>
      <c r="BK200" s="217">
        <f>ROUND(I200*H200,2)</f>
        <v>0</v>
      </c>
      <c r="BL200" s="25" t="s">
        <v>414</v>
      </c>
      <c r="BM200" s="25" t="s">
        <v>1713</v>
      </c>
    </row>
    <row r="201" spans="2:47" s="1" customFormat="1" ht="13.5">
      <c r="B201" s="42"/>
      <c r="C201" s="64"/>
      <c r="D201" s="218" t="s">
        <v>323</v>
      </c>
      <c r="E201" s="64"/>
      <c r="F201" s="219" t="s">
        <v>1714</v>
      </c>
      <c r="G201" s="64"/>
      <c r="H201" s="64"/>
      <c r="I201" s="175"/>
      <c r="J201" s="64"/>
      <c r="K201" s="64"/>
      <c r="L201" s="62"/>
      <c r="M201" s="220"/>
      <c r="N201" s="43"/>
      <c r="O201" s="43"/>
      <c r="P201" s="43"/>
      <c r="Q201" s="43"/>
      <c r="R201" s="43"/>
      <c r="S201" s="43"/>
      <c r="T201" s="79"/>
      <c r="AT201" s="25" t="s">
        <v>323</v>
      </c>
      <c r="AU201" s="25" t="s">
        <v>79</v>
      </c>
    </row>
    <row r="202" spans="2:65" s="1" customFormat="1" ht="23.1" customHeight="1">
      <c r="B202" s="42"/>
      <c r="C202" s="206" t="s">
        <v>640</v>
      </c>
      <c r="D202" s="206" t="s">
        <v>316</v>
      </c>
      <c r="E202" s="207" t="s">
        <v>1715</v>
      </c>
      <c r="F202" s="208" t="s">
        <v>1716</v>
      </c>
      <c r="G202" s="209" t="s">
        <v>1717</v>
      </c>
      <c r="H202" s="278"/>
      <c r="I202" s="211"/>
      <c r="J202" s="212">
        <f>ROUND(I202*H202,2)</f>
        <v>0</v>
      </c>
      <c r="K202" s="208" t="s">
        <v>320</v>
      </c>
      <c r="L202" s="62"/>
      <c r="M202" s="213" t="s">
        <v>21</v>
      </c>
      <c r="N202" s="214" t="s">
        <v>41</v>
      </c>
      <c r="O202" s="43"/>
      <c r="P202" s="215">
        <f>O202*H202</f>
        <v>0</v>
      </c>
      <c r="Q202" s="215">
        <v>0</v>
      </c>
      <c r="R202" s="215">
        <f>Q202*H202</f>
        <v>0</v>
      </c>
      <c r="S202" s="215">
        <v>0</v>
      </c>
      <c r="T202" s="216">
        <f>S202*H202</f>
        <v>0</v>
      </c>
      <c r="AR202" s="25" t="s">
        <v>414</v>
      </c>
      <c r="AT202" s="25" t="s">
        <v>316</v>
      </c>
      <c r="AU202" s="25" t="s">
        <v>79</v>
      </c>
      <c r="AY202" s="25" t="s">
        <v>314</v>
      </c>
      <c r="BE202" s="217">
        <f>IF(N202="základní",J202,0)</f>
        <v>0</v>
      </c>
      <c r="BF202" s="217">
        <f>IF(N202="snížená",J202,0)</f>
        <v>0</v>
      </c>
      <c r="BG202" s="217">
        <f>IF(N202="zákl. přenesená",J202,0)</f>
        <v>0</v>
      </c>
      <c r="BH202" s="217">
        <f>IF(N202="sníž. přenesená",J202,0)</f>
        <v>0</v>
      </c>
      <c r="BI202" s="217">
        <f>IF(N202="nulová",J202,0)</f>
        <v>0</v>
      </c>
      <c r="BJ202" s="25" t="s">
        <v>77</v>
      </c>
      <c r="BK202" s="217">
        <f>ROUND(I202*H202,2)</f>
        <v>0</v>
      </c>
      <c r="BL202" s="25" t="s">
        <v>414</v>
      </c>
      <c r="BM202" s="25" t="s">
        <v>1718</v>
      </c>
    </row>
    <row r="203" spans="2:47" s="1" customFormat="1" ht="27">
      <c r="B203" s="42"/>
      <c r="C203" s="64"/>
      <c r="D203" s="218" t="s">
        <v>323</v>
      </c>
      <c r="E203" s="64"/>
      <c r="F203" s="219" t="s">
        <v>1719</v>
      </c>
      <c r="G203" s="64"/>
      <c r="H203" s="64"/>
      <c r="I203" s="175"/>
      <c r="J203" s="64"/>
      <c r="K203" s="64"/>
      <c r="L203" s="62"/>
      <c r="M203" s="220"/>
      <c r="N203" s="43"/>
      <c r="O203" s="43"/>
      <c r="P203" s="43"/>
      <c r="Q203" s="43"/>
      <c r="R203" s="43"/>
      <c r="S203" s="43"/>
      <c r="T203" s="79"/>
      <c r="AT203" s="25" t="s">
        <v>323</v>
      </c>
      <c r="AU203" s="25" t="s">
        <v>79</v>
      </c>
    </row>
    <row r="204" spans="2:63" s="11" customFormat="1" ht="29.85" customHeight="1">
      <c r="B204" s="190"/>
      <c r="C204" s="191"/>
      <c r="D204" s="192" t="s">
        <v>69</v>
      </c>
      <c r="E204" s="204" t="s">
        <v>1720</v>
      </c>
      <c r="F204" s="204" t="s">
        <v>1721</v>
      </c>
      <c r="G204" s="191"/>
      <c r="H204" s="191"/>
      <c r="I204" s="194"/>
      <c r="J204" s="205">
        <f>BK204</f>
        <v>0</v>
      </c>
      <c r="K204" s="191"/>
      <c r="L204" s="196"/>
      <c r="M204" s="197"/>
      <c r="N204" s="198"/>
      <c r="O204" s="198"/>
      <c r="P204" s="199">
        <f>SUM(P205:P262)</f>
        <v>0</v>
      </c>
      <c r="Q204" s="198"/>
      <c r="R204" s="199">
        <f>SUM(R205:R262)</f>
        <v>0.4484</v>
      </c>
      <c r="S204" s="198"/>
      <c r="T204" s="200">
        <f>SUM(T205:T262)</f>
        <v>0</v>
      </c>
      <c r="AR204" s="201" t="s">
        <v>79</v>
      </c>
      <c r="AT204" s="202" t="s">
        <v>69</v>
      </c>
      <c r="AU204" s="202" t="s">
        <v>77</v>
      </c>
      <c r="AY204" s="201" t="s">
        <v>314</v>
      </c>
      <c r="BK204" s="203">
        <f>SUM(BK205:BK262)</f>
        <v>0</v>
      </c>
    </row>
    <row r="205" spans="2:65" s="1" customFormat="1" ht="23.1" customHeight="1">
      <c r="B205" s="42"/>
      <c r="C205" s="206" t="s">
        <v>645</v>
      </c>
      <c r="D205" s="206" t="s">
        <v>316</v>
      </c>
      <c r="E205" s="207" t="s">
        <v>1722</v>
      </c>
      <c r="F205" s="208" t="s">
        <v>1723</v>
      </c>
      <c r="G205" s="209" t="s">
        <v>436</v>
      </c>
      <c r="H205" s="210">
        <v>120</v>
      </c>
      <c r="I205" s="211"/>
      <c r="J205" s="212">
        <f>ROUND(I205*H205,2)</f>
        <v>0</v>
      </c>
      <c r="K205" s="208" t="s">
        <v>1528</v>
      </c>
      <c r="L205" s="62"/>
      <c r="M205" s="213" t="s">
        <v>21</v>
      </c>
      <c r="N205" s="214" t="s">
        <v>41</v>
      </c>
      <c r="O205" s="43"/>
      <c r="P205" s="215">
        <f>O205*H205</f>
        <v>0</v>
      </c>
      <c r="Q205" s="215">
        <v>0.00078</v>
      </c>
      <c r="R205" s="215">
        <f>Q205*H205</f>
        <v>0.0936</v>
      </c>
      <c r="S205" s="215">
        <v>0</v>
      </c>
      <c r="T205" s="216">
        <f>S205*H205</f>
        <v>0</v>
      </c>
      <c r="AR205" s="25" t="s">
        <v>414</v>
      </c>
      <c r="AT205" s="25" t="s">
        <v>316</v>
      </c>
      <c r="AU205" s="25" t="s">
        <v>79</v>
      </c>
      <c r="AY205" s="25" t="s">
        <v>314</v>
      </c>
      <c r="BE205" s="217">
        <f>IF(N205="základní",J205,0)</f>
        <v>0</v>
      </c>
      <c r="BF205" s="217">
        <f>IF(N205="snížená",J205,0)</f>
        <v>0</v>
      </c>
      <c r="BG205" s="217">
        <f>IF(N205="zákl. přenesená",J205,0)</f>
        <v>0</v>
      </c>
      <c r="BH205" s="217">
        <f>IF(N205="sníž. přenesená",J205,0)</f>
        <v>0</v>
      </c>
      <c r="BI205" s="217">
        <f>IF(N205="nulová",J205,0)</f>
        <v>0</v>
      </c>
      <c r="BJ205" s="25" t="s">
        <v>77</v>
      </c>
      <c r="BK205" s="217">
        <f>ROUND(I205*H205,2)</f>
        <v>0</v>
      </c>
      <c r="BL205" s="25" t="s">
        <v>414</v>
      </c>
      <c r="BM205" s="25" t="s">
        <v>1724</v>
      </c>
    </row>
    <row r="206" spans="2:47" s="1" customFormat="1" ht="27">
      <c r="B206" s="42"/>
      <c r="C206" s="64"/>
      <c r="D206" s="218" t="s">
        <v>323</v>
      </c>
      <c r="E206" s="64"/>
      <c r="F206" s="219" t="s">
        <v>1725</v>
      </c>
      <c r="G206" s="64"/>
      <c r="H206" s="64"/>
      <c r="I206" s="175"/>
      <c r="J206" s="64"/>
      <c r="K206" s="64"/>
      <c r="L206" s="62"/>
      <c r="M206" s="220"/>
      <c r="N206" s="43"/>
      <c r="O206" s="43"/>
      <c r="P206" s="43"/>
      <c r="Q206" s="43"/>
      <c r="R206" s="43"/>
      <c r="S206" s="43"/>
      <c r="T206" s="79"/>
      <c r="AT206" s="25" t="s">
        <v>323</v>
      </c>
      <c r="AU206" s="25" t="s">
        <v>79</v>
      </c>
    </row>
    <row r="207" spans="2:65" s="1" customFormat="1" ht="23.1" customHeight="1">
      <c r="B207" s="42"/>
      <c r="C207" s="206" t="s">
        <v>652</v>
      </c>
      <c r="D207" s="206" t="s">
        <v>316</v>
      </c>
      <c r="E207" s="207" t="s">
        <v>1726</v>
      </c>
      <c r="F207" s="208" t="s">
        <v>1727</v>
      </c>
      <c r="G207" s="209" t="s">
        <v>436</v>
      </c>
      <c r="H207" s="210">
        <v>95</v>
      </c>
      <c r="I207" s="211"/>
      <c r="J207" s="212">
        <f>ROUND(I207*H207,2)</f>
        <v>0</v>
      </c>
      <c r="K207" s="208" t="s">
        <v>1528</v>
      </c>
      <c r="L207" s="62"/>
      <c r="M207" s="213" t="s">
        <v>21</v>
      </c>
      <c r="N207" s="214" t="s">
        <v>41</v>
      </c>
      <c r="O207" s="43"/>
      <c r="P207" s="215">
        <f>O207*H207</f>
        <v>0</v>
      </c>
      <c r="Q207" s="215">
        <v>0.00096</v>
      </c>
      <c r="R207" s="215">
        <f>Q207*H207</f>
        <v>0.0912</v>
      </c>
      <c r="S207" s="215">
        <v>0</v>
      </c>
      <c r="T207" s="216">
        <f>S207*H207</f>
        <v>0</v>
      </c>
      <c r="AR207" s="25" t="s">
        <v>414</v>
      </c>
      <c r="AT207" s="25" t="s">
        <v>316</v>
      </c>
      <c r="AU207" s="25" t="s">
        <v>79</v>
      </c>
      <c r="AY207" s="25" t="s">
        <v>314</v>
      </c>
      <c r="BE207" s="217">
        <f>IF(N207="základní",J207,0)</f>
        <v>0</v>
      </c>
      <c r="BF207" s="217">
        <f>IF(N207="snížená",J207,0)</f>
        <v>0</v>
      </c>
      <c r="BG207" s="217">
        <f>IF(N207="zákl. přenesená",J207,0)</f>
        <v>0</v>
      </c>
      <c r="BH207" s="217">
        <f>IF(N207="sníž. přenesená",J207,0)</f>
        <v>0</v>
      </c>
      <c r="BI207" s="217">
        <f>IF(N207="nulová",J207,0)</f>
        <v>0</v>
      </c>
      <c r="BJ207" s="25" t="s">
        <v>77</v>
      </c>
      <c r="BK207" s="217">
        <f>ROUND(I207*H207,2)</f>
        <v>0</v>
      </c>
      <c r="BL207" s="25" t="s">
        <v>414</v>
      </c>
      <c r="BM207" s="25" t="s">
        <v>1728</v>
      </c>
    </row>
    <row r="208" spans="2:47" s="1" customFormat="1" ht="27">
      <c r="B208" s="42"/>
      <c r="C208" s="64"/>
      <c r="D208" s="218" t="s">
        <v>323</v>
      </c>
      <c r="E208" s="64"/>
      <c r="F208" s="219" t="s">
        <v>1729</v>
      </c>
      <c r="G208" s="64"/>
      <c r="H208" s="64"/>
      <c r="I208" s="175"/>
      <c r="J208" s="64"/>
      <c r="K208" s="64"/>
      <c r="L208" s="62"/>
      <c r="M208" s="220"/>
      <c r="N208" s="43"/>
      <c r="O208" s="43"/>
      <c r="P208" s="43"/>
      <c r="Q208" s="43"/>
      <c r="R208" s="43"/>
      <c r="S208" s="43"/>
      <c r="T208" s="79"/>
      <c r="AT208" s="25" t="s">
        <v>323</v>
      </c>
      <c r="AU208" s="25" t="s">
        <v>79</v>
      </c>
    </row>
    <row r="209" spans="2:65" s="1" customFormat="1" ht="23.1" customHeight="1">
      <c r="B209" s="42"/>
      <c r="C209" s="206" t="s">
        <v>658</v>
      </c>
      <c r="D209" s="206" t="s">
        <v>316</v>
      </c>
      <c r="E209" s="207" t="s">
        <v>1730</v>
      </c>
      <c r="F209" s="208" t="s">
        <v>1731</v>
      </c>
      <c r="G209" s="209" t="s">
        <v>436</v>
      </c>
      <c r="H209" s="210">
        <v>36</v>
      </c>
      <c r="I209" s="211"/>
      <c r="J209" s="212">
        <f>ROUND(I209*H209,2)</f>
        <v>0</v>
      </c>
      <c r="K209" s="208" t="s">
        <v>320</v>
      </c>
      <c r="L209" s="62"/>
      <c r="M209" s="213" t="s">
        <v>21</v>
      </c>
      <c r="N209" s="214" t="s">
        <v>41</v>
      </c>
      <c r="O209" s="43"/>
      <c r="P209" s="215">
        <f>O209*H209</f>
        <v>0</v>
      </c>
      <c r="Q209" s="215">
        <v>0.00125</v>
      </c>
      <c r="R209" s="215">
        <f>Q209*H209</f>
        <v>0.045</v>
      </c>
      <c r="S209" s="215">
        <v>0</v>
      </c>
      <c r="T209" s="216">
        <f>S209*H209</f>
        <v>0</v>
      </c>
      <c r="AR209" s="25" t="s">
        <v>414</v>
      </c>
      <c r="AT209" s="25" t="s">
        <v>316</v>
      </c>
      <c r="AU209" s="25" t="s">
        <v>79</v>
      </c>
      <c r="AY209" s="25" t="s">
        <v>314</v>
      </c>
      <c r="BE209" s="217">
        <f>IF(N209="základní",J209,0)</f>
        <v>0</v>
      </c>
      <c r="BF209" s="217">
        <f>IF(N209="snížená",J209,0)</f>
        <v>0</v>
      </c>
      <c r="BG209" s="217">
        <f>IF(N209="zákl. přenesená",J209,0)</f>
        <v>0</v>
      </c>
      <c r="BH209" s="217">
        <f>IF(N209="sníž. přenesená",J209,0)</f>
        <v>0</v>
      </c>
      <c r="BI209" s="217">
        <f>IF(N209="nulová",J209,0)</f>
        <v>0</v>
      </c>
      <c r="BJ209" s="25" t="s">
        <v>77</v>
      </c>
      <c r="BK209" s="217">
        <f>ROUND(I209*H209,2)</f>
        <v>0</v>
      </c>
      <c r="BL209" s="25" t="s">
        <v>414</v>
      </c>
      <c r="BM209" s="25" t="s">
        <v>1732</v>
      </c>
    </row>
    <row r="210" spans="2:47" s="1" customFormat="1" ht="27">
      <c r="B210" s="42"/>
      <c r="C210" s="64"/>
      <c r="D210" s="218" t="s">
        <v>323</v>
      </c>
      <c r="E210" s="64"/>
      <c r="F210" s="219" t="s">
        <v>1733</v>
      </c>
      <c r="G210" s="64"/>
      <c r="H210" s="64"/>
      <c r="I210" s="175"/>
      <c r="J210" s="64"/>
      <c r="K210" s="64"/>
      <c r="L210" s="62"/>
      <c r="M210" s="220"/>
      <c r="N210" s="43"/>
      <c r="O210" s="43"/>
      <c r="P210" s="43"/>
      <c r="Q210" s="43"/>
      <c r="R210" s="43"/>
      <c r="S210" s="43"/>
      <c r="T210" s="79"/>
      <c r="AT210" s="25" t="s">
        <v>323</v>
      </c>
      <c r="AU210" s="25" t="s">
        <v>79</v>
      </c>
    </row>
    <row r="211" spans="2:65" s="1" customFormat="1" ht="23.1" customHeight="1">
      <c r="B211" s="42"/>
      <c r="C211" s="206" t="s">
        <v>664</v>
      </c>
      <c r="D211" s="206" t="s">
        <v>316</v>
      </c>
      <c r="E211" s="207" t="s">
        <v>1734</v>
      </c>
      <c r="F211" s="208" t="s">
        <v>1735</v>
      </c>
      <c r="G211" s="209" t="s">
        <v>436</v>
      </c>
      <c r="H211" s="210">
        <v>32</v>
      </c>
      <c r="I211" s="211"/>
      <c r="J211" s="212">
        <f>ROUND(I211*H211,2)</f>
        <v>0</v>
      </c>
      <c r="K211" s="208" t="s">
        <v>320</v>
      </c>
      <c r="L211" s="62"/>
      <c r="M211" s="213" t="s">
        <v>21</v>
      </c>
      <c r="N211" s="214" t="s">
        <v>41</v>
      </c>
      <c r="O211" s="43"/>
      <c r="P211" s="215">
        <f>O211*H211</f>
        <v>0</v>
      </c>
      <c r="Q211" s="215">
        <v>0.00256</v>
      </c>
      <c r="R211" s="215">
        <f>Q211*H211</f>
        <v>0.08192</v>
      </c>
      <c r="S211" s="215">
        <v>0</v>
      </c>
      <c r="T211" s="216">
        <f>S211*H211</f>
        <v>0</v>
      </c>
      <c r="AR211" s="25" t="s">
        <v>414</v>
      </c>
      <c r="AT211" s="25" t="s">
        <v>316</v>
      </c>
      <c r="AU211" s="25" t="s">
        <v>79</v>
      </c>
      <c r="AY211" s="25" t="s">
        <v>314</v>
      </c>
      <c r="BE211" s="217">
        <f>IF(N211="základní",J211,0)</f>
        <v>0</v>
      </c>
      <c r="BF211" s="217">
        <f>IF(N211="snížená",J211,0)</f>
        <v>0</v>
      </c>
      <c r="BG211" s="217">
        <f>IF(N211="zákl. přenesená",J211,0)</f>
        <v>0</v>
      </c>
      <c r="BH211" s="217">
        <f>IF(N211="sníž. přenesená",J211,0)</f>
        <v>0</v>
      </c>
      <c r="BI211" s="217">
        <f>IF(N211="nulová",J211,0)</f>
        <v>0</v>
      </c>
      <c r="BJ211" s="25" t="s">
        <v>77</v>
      </c>
      <c r="BK211" s="217">
        <f>ROUND(I211*H211,2)</f>
        <v>0</v>
      </c>
      <c r="BL211" s="25" t="s">
        <v>414</v>
      </c>
      <c r="BM211" s="25" t="s">
        <v>1736</v>
      </c>
    </row>
    <row r="212" spans="2:47" s="1" customFormat="1" ht="27">
      <c r="B212" s="42"/>
      <c r="C212" s="64"/>
      <c r="D212" s="218" t="s">
        <v>323</v>
      </c>
      <c r="E212" s="64"/>
      <c r="F212" s="219" t="s">
        <v>1737</v>
      </c>
      <c r="G212" s="64"/>
      <c r="H212" s="64"/>
      <c r="I212" s="175"/>
      <c r="J212" s="64"/>
      <c r="K212" s="64"/>
      <c r="L212" s="62"/>
      <c r="M212" s="220"/>
      <c r="N212" s="43"/>
      <c r="O212" s="43"/>
      <c r="P212" s="43"/>
      <c r="Q212" s="43"/>
      <c r="R212" s="43"/>
      <c r="S212" s="43"/>
      <c r="T212" s="79"/>
      <c r="AT212" s="25" t="s">
        <v>323</v>
      </c>
      <c r="AU212" s="25" t="s">
        <v>79</v>
      </c>
    </row>
    <row r="213" spans="2:65" s="1" customFormat="1" ht="23.1" customHeight="1">
      <c r="B213" s="42"/>
      <c r="C213" s="206" t="s">
        <v>669</v>
      </c>
      <c r="D213" s="206" t="s">
        <v>316</v>
      </c>
      <c r="E213" s="207" t="s">
        <v>1738</v>
      </c>
      <c r="F213" s="208" t="s">
        <v>1739</v>
      </c>
      <c r="G213" s="209" t="s">
        <v>436</v>
      </c>
      <c r="H213" s="210">
        <v>5</v>
      </c>
      <c r="I213" s="211"/>
      <c r="J213" s="212">
        <f>ROUND(I213*H213,2)</f>
        <v>0</v>
      </c>
      <c r="K213" s="208" t="s">
        <v>320</v>
      </c>
      <c r="L213" s="62"/>
      <c r="M213" s="213" t="s">
        <v>21</v>
      </c>
      <c r="N213" s="214" t="s">
        <v>41</v>
      </c>
      <c r="O213" s="43"/>
      <c r="P213" s="215">
        <f>O213*H213</f>
        <v>0</v>
      </c>
      <c r="Q213" s="215">
        <v>0.00364</v>
      </c>
      <c r="R213" s="215">
        <f>Q213*H213</f>
        <v>0.0182</v>
      </c>
      <c r="S213" s="215">
        <v>0</v>
      </c>
      <c r="T213" s="216">
        <f>S213*H213</f>
        <v>0</v>
      </c>
      <c r="AR213" s="25" t="s">
        <v>414</v>
      </c>
      <c r="AT213" s="25" t="s">
        <v>316</v>
      </c>
      <c r="AU213" s="25" t="s">
        <v>79</v>
      </c>
      <c r="AY213" s="25" t="s">
        <v>314</v>
      </c>
      <c r="BE213" s="217">
        <f>IF(N213="základní",J213,0)</f>
        <v>0</v>
      </c>
      <c r="BF213" s="217">
        <f>IF(N213="snížená",J213,0)</f>
        <v>0</v>
      </c>
      <c r="BG213" s="217">
        <f>IF(N213="zákl. přenesená",J213,0)</f>
        <v>0</v>
      </c>
      <c r="BH213" s="217">
        <f>IF(N213="sníž. přenesená",J213,0)</f>
        <v>0</v>
      </c>
      <c r="BI213" s="217">
        <f>IF(N213="nulová",J213,0)</f>
        <v>0</v>
      </c>
      <c r="BJ213" s="25" t="s">
        <v>77</v>
      </c>
      <c r="BK213" s="217">
        <f>ROUND(I213*H213,2)</f>
        <v>0</v>
      </c>
      <c r="BL213" s="25" t="s">
        <v>414</v>
      </c>
      <c r="BM213" s="25" t="s">
        <v>1740</v>
      </c>
    </row>
    <row r="214" spans="2:47" s="1" customFormat="1" ht="27">
      <c r="B214" s="42"/>
      <c r="C214" s="64"/>
      <c r="D214" s="218" t="s">
        <v>323</v>
      </c>
      <c r="E214" s="64"/>
      <c r="F214" s="219" t="s">
        <v>1741</v>
      </c>
      <c r="G214" s="64"/>
      <c r="H214" s="64"/>
      <c r="I214" s="175"/>
      <c r="J214" s="64"/>
      <c r="K214" s="64"/>
      <c r="L214" s="62"/>
      <c r="M214" s="220"/>
      <c r="N214" s="43"/>
      <c r="O214" s="43"/>
      <c r="P214" s="43"/>
      <c r="Q214" s="43"/>
      <c r="R214" s="43"/>
      <c r="S214" s="43"/>
      <c r="T214" s="79"/>
      <c r="AT214" s="25" t="s">
        <v>323</v>
      </c>
      <c r="AU214" s="25" t="s">
        <v>79</v>
      </c>
    </row>
    <row r="215" spans="2:65" s="1" customFormat="1" ht="14.45" customHeight="1">
      <c r="B215" s="42"/>
      <c r="C215" s="206" t="s">
        <v>674</v>
      </c>
      <c r="D215" s="206" t="s">
        <v>316</v>
      </c>
      <c r="E215" s="207" t="s">
        <v>1742</v>
      </c>
      <c r="F215" s="208" t="s">
        <v>1743</v>
      </c>
      <c r="G215" s="209" t="s">
        <v>436</v>
      </c>
      <c r="H215" s="210">
        <v>115</v>
      </c>
      <c r="I215" s="211"/>
      <c r="J215" s="212">
        <f>ROUND(I215*H215,2)</f>
        <v>0</v>
      </c>
      <c r="K215" s="208" t="s">
        <v>21</v>
      </c>
      <c r="L215" s="62"/>
      <c r="M215" s="213" t="s">
        <v>21</v>
      </c>
      <c r="N215" s="214" t="s">
        <v>41</v>
      </c>
      <c r="O215" s="43"/>
      <c r="P215" s="215">
        <f>O215*H215</f>
        <v>0</v>
      </c>
      <c r="Q215" s="215">
        <v>0</v>
      </c>
      <c r="R215" s="215">
        <f>Q215*H215</f>
        <v>0</v>
      </c>
      <c r="S215" s="215">
        <v>0</v>
      </c>
      <c r="T215" s="216">
        <f>S215*H215</f>
        <v>0</v>
      </c>
      <c r="AR215" s="25" t="s">
        <v>414</v>
      </c>
      <c r="AT215" s="25" t="s">
        <v>316</v>
      </c>
      <c r="AU215" s="25" t="s">
        <v>79</v>
      </c>
      <c r="AY215" s="25" t="s">
        <v>314</v>
      </c>
      <c r="BE215" s="217">
        <f>IF(N215="základní",J215,0)</f>
        <v>0</v>
      </c>
      <c r="BF215" s="217">
        <f>IF(N215="snížená",J215,0)</f>
        <v>0</v>
      </c>
      <c r="BG215" s="217">
        <f>IF(N215="zákl. přenesená",J215,0)</f>
        <v>0</v>
      </c>
      <c r="BH215" s="217">
        <f>IF(N215="sníž. přenesená",J215,0)</f>
        <v>0</v>
      </c>
      <c r="BI215" s="217">
        <f>IF(N215="nulová",J215,0)</f>
        <v>0</v>
      </c>
      <c r="BJ215" s="25" t="s">
        <v>77</v>
      </c>
      <c r="BK215" s="217">
        <f>ROUND(I215*H215,2)</f>
        <v>0</v>
      </c>
      <c r="BL215" s="25" t="s">
        <v>414</v>
      </c>
      <c r="BM215" s="25" t="s">
        <v>1744</v>
      </c>
    </row>
    <row r="216" spans="2:47" s="1" customFormat="1" ht="13.5">
      <c r="B216" s="42"/>
      <c r="C216" s="64"/>
      <c r="D216" s="218" t="s">
        <v>323</v>
      </c>
      <c r="E216" s="64"/>
      <c r="F216" s="219" t="s">
        <v>1743</v>
      </c>
      <c r="G216" s="64"/>
      <c r="H216" s="64"/>
      <c r="I216" s="175"/>
      <c r="J216" s="64"/>
      <c r="K216" s="64"/>
      <c r="L216" s="62"/>
      <c r="M216" s="220"/>
      <c r="N216" s="43"/>
      <c r="O216" s="43"/>
      <c r="P216" s="43"/>
      <c r="Q216" s="43"/>
      <c r="R216" s="43"/>
      <c r="S216" s="43"/>
      <c r="T216" s="79"/>
      <c r="AT216" s="25" t="s">
        <v>323</v>
      </c>
      <c r="AU216" s="25" t="s">
        <v>79</v>
      </c>
    </row>
    <row r="217" spans="2:65" s="1" customFormat="1" ht="34.5" customHeight="1">
      <c r="B217" s="42"/>
      <c r="C217" s="206" t="s">
        <v>682</v>
      </c>
      <c r="D217" s="206" t="s">
        <v>316</v>
      </c>
      <c r="E217" s="207" t="s">
        <v>1745</v>
      </c>
      <c r="F217" s="208" t="s">
        <v>1746</v>
      </c>
      <c r="G217" s="209" t="s">
        <v>436</v>
      </c>
      <c r="H217" s="210">
        <v>16</v>
      </c>
      <c r="I217" s="211"/>
      <c r="J217" s="212">
        <f>ROUND(I217*H217,2)</f>
        <v>0</v>
      </c>
      <c r="K217" s="208" t="s">
        <v>1528</v>
      </c>
      <c r="L217" s="62"/>
      <c r="M217" s="213" t="s">
        <v>21</v>
      </c>
      <c r="N217" s="214" t="s">
        <v>41</v>
      </c>
      <c r="O217" s="43"/>
      <c r="P217" s="215">
        <f>O217*H217</f>
        <v>0</v>
      </c>
      <c r="Q217" s="215">
        <v>8E-05</v>
      </c>
      <c r="R217" s="215">
        <f>Q217*H217</f>
        <v>0.00128</v>
      </c>
      <c r="S217" s="215">
        <v>0</v>
      </c>
      <c r="T217" s="216">
        <f>S217*H217</f>
        <v>0</v>
      </c>
      <c r="AR217" s="25" t="s">
        <v>414</v>
      </c>
      <c r="AT217" s="25" t="s">
        <v>316</v>
      </c>
      <c r="AU217" s="25" t="s">
        <v>79</v>
      </c>
      <c r="AY217" s="25" t="s">
        <v>314</v>
      </c>
      <c r="BE217" s="217">
        <f>IF(N217="základní",J217,0)</f>
        <v>0</v>
      </c>
      <c r="BF217" s="217">
        <f>IF(N217="snížená",J217,0)</f>
        <v>0</v>
      </c>
      <c r="BG217" s="217">
        <f>IF(N217="zákl. přenesená",J217,0)</f>
        <v>0</v>
      </c>
      <c r="BH217" s="217">
        <f>IF(N217="sníž. přenesená",J217,0)</f>
        <v>0</v>
      </c>
      <c r="BI217" s="217">
        <f>IF(N217="nulová",J217,0)</f>
        <v>0</v>
      </c>
      <c r="BJ217" s="25" t="s">
        <v>77</v>
      </c>
      <c r="BK217" s="217">
        <f>ROUND(I217*H217,2)</f>
        <v>0</v>
      </c>
      <c r="BL217" s="25" t="s">
        <v>414</v>
      </c>
      <c r="BM217" s="25" t="s">
        <v>1747</v>
      </c>
    </row>
    <row r="218" spans="2:47" s="1" customFormat="1" ht="40.5">
      <c r="B218" s="42"/>
      <c r="C218" s="64"/>
      <c r="D218" s="218" t="s">
        <v>323</v>
      </c>
      <c r="E218" s="64"/>
      <c r="F218" s="219" t="s">
        <v>1748</v>
      </c>
      <c r="G218" s="64"/>
      <c r="H218" s="64"/>
      <c r="I218" s="175"/>
      <c r="J218" s="64"/>
      <c r="K218" s="64"/>
      <c r="L218" s="62"/>
      <c r="M218" s="220"/>
      <c r="N218" s="43"/>
      <c r="O218" s="43"/>
      <c r="P218" s="43"/>
      <c r="Q218" s="43"/>
      <c r="R218" s="43"/>
      <c r="S218" s="43"/>
      <c r="T218" s="79"/>
      <c r="AT218" s="25" t="s">
        <v>323</v>
      </c>
      <c r="AU218" s="25" t="s">
        <v>79</v>
      </c>
    </row>
    <row r="219" spans="2:65" s="1" customFormat="1" ht="34.5" customHeight="1">
      <c r="B219" s="42"/>
      <c r="C219" s="206" t="s">
        <v>688</v>
      </c>
      <c r="D219" s="206" t="s">
        <v>316</v>
      </c>
      <c r="E219" s="207" t="s">
        <v>1749</v>
      </c>
      <c r="F219" s="208" t="s">
        <v>1750</v>
      </c>
      <c r="G219" s="209" t="s">
        <v>436</v>
      </c>
      <c r="H219" s="210">
        <v>100</v>
      </c>
      <c r="I219" s="211"/>
      <c r="J219" s="212">
        <f>ROUND(I219*H219,2)</f>
        <v>0</v>
      </c>
      <c r="K219" s="208" t="s">
        <v>1528</v>
      </c>
      <c r="L219" s="62"/>
      <c r="M219" s="213" t="s">
        <v>21</v>
      </c>
      <c r="N219" s="214" t="s">
        <v>41</v>
      </c>
      <c r="O219" s="43"/>
      <c r="P219" s="215">
        <f>O219*H219</f>
        <v>0</v>
      </c>
      <c r="Q219" s="215">
        <v>7E-05</v>
      </c>
      <c r="R219" s="215">
        <f>Q219*H219</f>
        <v>0.006999999999999999</v>
      </c>
      <c r="S219" s="215">
        <v>0</v>
      </c>
      <c r="T219" s="216">
        <f>S219*H219</f>
        <v>0</v>
      </c>
      <c r="AR219" s="25" t="s">
        <v>414</v>
      </c>
      <c r="AT219" s="25" t="s">
        <v>316</v>
      </c>
      <c r="AU219" s="25" t="s">
        <v>79</v>
      </c>
      <c r="AY219" s="25" t="s">
        <v>314</v>
      </c>
      <c r="BE219" s="217">
        <f>IF(N219="základní",J219,0)</f>
        <v>0</v>
      </c>
      <c r="BF219" s="217">
        <f>IF(N219="snížená",J219,0)</f>
        <v>0</v>
      </c>
      <c r="BG219" s="217">
        <f>IF(N219="zákl. přenesená",J219,0)</f>
        <v>0</v>
      </c>
      <c r="BH219" s="217">
        <f>IF(N219="sníž. přenesená",J219,0)</f>
        <v>0</v>
      </c>
      <c r="BI219" s="217">
        <f>IF(N219="nulová",J219,0)</f>
        <v>0</v>
      </c>
      <c r="BJ219" s="25" t="s">
        <v>77</v>
      </c>
      <c r="BK219" s="217">
        <f>ROUND(I219*H219,2)</f>
        <v>0</v>
      </c>
      <c r="BL219" s="25" t="s">
        <v>414</v>
      </c>
      <c r="BM219" s="25" t="s">
        <v>1751</v>
      </c>
    </row>
    <row r="220" spans="2:47" s="1" customFormat="1" ht="40.5">
      <c r="B220" s="42"/>
      <c r="C220" s="64"/>
      <c r="D220" s="218" t="s">
        <v>323</v>
      </c>
      <c r="E220" s="64"/>
      <c r="F220" s="219" t="s">
        <v>1752</v>
      </c>
      <c r="G220" s="64"/>
      <c r="H220" s="64"/>
      <c r="I220" s="175"/>
      <c r="J220" s="64"/>
      <c r="K220" s="64"/>
      <c r="L220" s="62"/>
      <c r="M220" s="220"/>
      <c r="N220" s="43"/>
      <c r="O220" s="43"/>
      <c r="P220" s="43"/>
      <c r="Q220" s="43"/>
      <c r="R220" s="43"/>
      <c r="S220" s="43"/>
      <c r="T220" s="79"/>
      <c r="AT220" s="25" t="s">
        <v>323</v>
      </c>
      <c r="AU220" s="25" t="s">
        <v>79</v>
      </c>
    </row>
    <row r="221" spans="2:65" s="1" customFormat="1" ht="34.5" customHeight="1">
      <c r="B221" s="42"/>
      <c r="C221" s="206" t="s">
        <v>694</v>
      </c>
      <c r="D221" s="206" t="s">
        <v>316</v>
      </c>
      <c r="E221" s="207" t="s">
        <v>1753</v>
      </c>
      <c r="F221" s="208" t="s">
        <v>1754</v>
      </c>
      <c r="G221" s="209" t="s">
        <v>436</v>
      </c>
      <c r="H221" s="210">
        <v>87</v>
      </c>
      <c r="I221" s="211"/>
      <c r="J221" s="212">
        <f>ROUND(I221*H221,2)</f>
        <v>0</v>
      </c>
      <c r="K221" s="208" t="s">
        <v>1528</v>
      </c>
      <c r="L221" s="62"/>
      <c r="M221" s="213" t="s">
        <v>21</v>
      </c>
      <c r="N221" s="214" t="s">
        <v>41</v>
      </c>
      <c r="O221" s="43"/>
      <c r="P221" s="215">
        <f>O221*H221</f>
        <v>0</v>
      </c>
      <c r="Q221" s="215">
        <v>9E-05</v>
      </c>
      <c r="R221" s="215">
        <f>Q221*H221</f>
        <v>0.00783</v>
      </c>
      <c r="S221" s="215">
        <v>0</v>
      </c>
      <c r="T221" s="216">
        <f>S221*H221</f>
        <v>0</v>
      </c>
      <c r="AR221" s="25" t="s">
        <v>414</v>
      </c>
      <c r="AT221" s="25" t="s">
        <v>316</v>
      </c>
      <c r="AU221" s="25" t="s">
        <v>79</v>
      </c>
      <c r="AY221" s="25" t="s">
        <v>314</v>
      </c>
      <c r="BE221" s="217">
        <f>IF(N221="základní",J221,0)</f>
        <v>0</v>
      </c>
      <c r="BF221" s="217">
        <f>IF(N221="snížená",J221,0)</f>
        <v>0</v>
      </c>
      <c r="BG221" s="217">
        <f>IF(N221="zákl. přenesená",J221,0)</f>
        <v>0</v>
      </c>
      <c r="BH221" s="217">
        <f>IF(N221="sníž. přenesená",J221,0)</f>
        <v>0</v>
      </c>
      <c r="BI221" s="217">
        <f>IF(N221="nulová",J221,0)</f>
        <v>0</v>
      </c>
      <c r="BJ221" s="25" t="s">
        <v>77</v>
      </c>
      <c r="BK221" s="217">
        <f>ROUND(I221*H221,2)</f>
        <v>0</v>
      </c>
      <c r="BL221" s="25" t="s">
        <v>414</v>
      </c>
      <c r="BM221" s="25" t="s">
        <v>1755</v>
      </c>
    </row>
    <row r="222" spans="2:47" s="1" customFormat="1" ht="40.5">
      <c r="B222" s="42"/>
      <c r="C222" s="64"/>
      <c r="D222" s="218" t="s">
        <v>323</v>
      </c>
      <c r="E222" s="64"/>
      <c r="F222" s="219" t="s">
        <v>1756</v>
      </c>
      <c r="G222" s="64"/>
      <c r="H222" s="64"/>
      <c r="I222" s="175"/>
      <c r="J222" s="64"/>
      <c r="K222" s="64"/>
      <c r="L222" s="62"/>
      <c r="M222" s="220"/>
      <c r="N222" s="43"/>
      <c r="O222" s="43"/>
      <c r="P222" s="43"/>
      <c r="Q222" s="43"/>
      <c r="R222" s="43"/>
      <c r="S222" s="43"/>
      <c r="T222" s="79"/>
      <c r="AT222" s="25" t="s">
        <v>323</v>
      </c>
      <c r="AU222" s="25" t="s">
        <v>79</v>
      </c>
    </row>
    <row r="223" spans="2:65" s="1" customFormat="1" ht="34.5" customHeight="1">
      <c r="B223" s="42"/>
      <c r="C223" s="206" t="s">
        <v>700</v>
      </c>
      <c r="D223" s="206" t="s">
        <v>316</v>
      </c>
      <c r="E223" s="207" t="s">
        <v>1757</v>
      </c>
      <c r="F223" s="208" t="s">
        <v>1758</v>
      </c>
      <c r="G223" s="209" t="s">
        <v>436</v>
      </c>
      <c r="H223" s="210">
        <v>56</v>
      </c>
      <c r="I223" s="211"/>
      <c r="J223" s="212">
        <f>ROUND(I223*H223,2)</f>
        <v>0</v>
      </c>
      <c r="K223" s="208" t="s">
        <v>320</v>
      </c>
      <c r="L223" s="62"/>
      <c r="M223" s="213" t="s">
        <v>21</v>
      </c>
      <c r="N223" s="214" t="s">
        <v>41</v>
      </c>
      <c r="O223" s="43"/>
      <c r="P223" s="215">
        <f>O223*H223</f>
        <v>0</v>
      </c>
      <c r="Q223" s="215">
        <v>0.00016</v>
      </c>
      <c r="R223" s="215">
        <f>Q223*H223</f>
        <v>0.008960000000000001</v>
      </c>
      <c r="S223" s="215">
        <v>0</v>
      </c>
      <c r="T223" s="216">
        <f>S223*H223</f>
        <v>0</v>
      </c>
      <c r="AR223" s="25" t="s">
        <v>414</v>
      </c>
      <c r="AT223" s="25" t="s">
        <v>316</v>
      </c>
      <c r="AU223" s="25" t="s">
        <v>79</v>
      </c>
      <c r="AY223" s="25" t="s">
        <v>314</v>
      </c>
      <c r="BE223" s="217">
        <f>IF(N223="základní",J223,0)</f>
        <v>0</v>
      </c>
      <c r="BF223" s="217">
        <f>IF(N223="snížená",J223,0)</f>
        <v>0</v>
      </c>
      <c r="BG223" s="217">
        <f>IF(N223="zákl. přenesená",J223,0)</f>
        <v>0</v>
      </c>
      <c r="BH223" s="217">
        <f>IF(N223="sníž. přenesená",J223,0)</f>
        <v>0</v>
      </c>
      <c r="BI223" s="217">
        <f>IF(N223="nulová",J223,0)</f>
        <v>0</v>
      </c>
      <c r="BJ223" s="25" t="s">
        <v>77</v>
      </c>
      <c r="BK223" s="217">
        <f>ROUND(I223*H223,2)</f>
        <v>0</v>
      </c>
      <c r="BL223" s="25" t="s">
        <v>414</v>
      </c>
      <c r="BM223" s="25" t="s">
        <v>1759</v>
      </c>
    </row>
    <row r="224" spans="2:47" s="1" customFormat="1" ht="40.5">
      <c r="B224" s="42"/>
      <c r="C224" s="64"/>
      <c r="D224" s="218" t="s">
        <v>323</v>
      </c>
      <c r="E224" s="64"/>
      <c r="F224" s="219" t="s">
        <v>1760</v>
      </c>
      <c r="G224" s="64"/>
      <c r="H224" s="64"/>
      <c r="I224" s="175"/>
      <c r="J224" s="64"/>
      <c r="K224" s="64"/>
      <c r="L224" s="62"/>
      <c r="M224" s="220"/>
      <c r="N224" s="43"/>
      <c r="O224" s="43"/>
      <c r="P224" s="43"/>
      <c r="Q224" s="43"/>
      <c r="R224" s="43"/>
      <c r="S224" s="43"/>
      <c r="T224" s="79"/>
      <c r="AT224" s="25" t="s">
        <v>323</v>
      </c>
      <c r="AU224" s="25" t="s">
        <v>79</v>
      </c>
    </row>
    <row r="225" spans="2:65" s="1" customFormat="1" ht="34.5" customHeight="1">
      <c r="B225" s="42"/>
      <c r="C225" s="206" t="s">
        <v>706</v>
      </c>
      <c r="D225" s="206" t="s">
        <v>316</v>
      </c>
      <c r="E225" s="207" t="s">
        <v>1761</v>
      </c>
      <c r="F225" s="208" t="s">
        <v>1762</v>
      </c>
      <c r="G225" s="209" t="s">
        <v>436</v>
      </c>
      <c r="H225" s="210">
        <v>5</v>
      </c>
      <c r="I225" s="211"/>
      <c r="J225" s="212">
        <f>ROUND(I225*H225,2)</f>
        <v>0</v>
      </c>
      <c r="K225" s="208" t="s">
        <v>320</v>
      </c>
      <c r="L225" s="62"/>
      <c r="M225" s="213" t="s">
        <v>21</v>
      </c>
      <c r="N225" s="214" t="s">
        <v>41</v>
      </c>
      <c r="O225" s="43"/>
      <c r="P225" s="215">
        <f>O225*H225</f>
        <v>0</v>
      </c>
      <c r="Q225" s="215">
        <v>0.00019</v>
      </c>
      <c r="R225" s="215">
        <f>Q225*H225</f>
        <v>0.0009500000000000001</v>
      </c>
      <c r="S225" s="215">
        <v>0</v>
      </c>
      <c r="T225" s="216">
        <f>S225*H225</f>
        <v>0</v>
      </c>
      <c r="AR225" s="25" t="s">
        <v>414</v>
      </c>
      <c r="AT225" s="25" t="s">
        <v>316</v>
      </c>
      <c r="AU225" s="25" t="s">
        <v>79</v>
      </c>
      <c r="AY225" s="25" t="s">
        <v>314</v>
      </c>
      <c r="BE225" s="217">
        <f>IF(N225="základní",J225,0)</f>
        <v>0</v>
      </c>
      <c r="BF225" s="217">
        <f>IF(N225="snížená",J225,0)</f>
        <v>0</v>
      </c>
      <c r="BG225" s="217">
        <f>IF(N225="zákl. přenesená",J225,0)</f>
        <v>0</v>
      </c>
      <c r="BH225" s="217">
        <f>IF(N225="sníž. přenesená",J225,0)</f>
        <v>0</v>
      </c>
      <c r="BI225" s="217">
        <f>IF(N225="nulová",J225,0)</f>
        <v>0</v>
      </c>
      <c r="BJ225" s="25" t="s">
        <v>77</v>
      </c>
      <c r="BK225" s="217">
        <f>ROUND(I225*H225,2)</f>
        <v>0</v>
      </c>
      <c r="BL225" s="25" t="s">
        <v>414</v>
      </c>
      <c r="BM225" s="25" t="s">
        <v>1763</v>
      </c>
    </row>
    <row r="226" spans="2:47" s="1" customFormat="1" ht="40.5">
      <c r="B226" s="42"/>
      <c r="C226" s="64"/>
      <c r="D226" s="218" t="s">
        <v>323</v>
      </c>
      <c r="E226" s="64"/>
      <c r="F226" s="219" t="s">
        <v>1764</v>
      </c>
      <c r="G226" s="64"/>
      <c r="H226" s="64"/>
      <c r="I226" s="175"/>
      <c r="J226" s="64"/>
      <c r="K226" s="64"/>
      <c r="L226" s="62"/>
      <c r="M226" s="220"/>
      <c r="N226" s="43"/>
      <c r="O226" s="43"/>
      <c r="P226" s="43"/>
      <c r="Q226" s="43"/>
      <c r="R226" s="43"/>
      <c r="S226" s="43"/>
      <c r="T226" s="79"/>
      <c r="AT226" s="25" t="s">
        <v>323</v>
      </c>
      <c r="AU226" s="25" t="s">
        <v>79</v>
      </c>
    </row>
    <row r="227" spans="2:65" s="1" customFormat="1" ht="23.1" customHeight="1">
      <c r="B227" s="42"/>
      <c r="C227" s="206" t="s">
        <v>711</v>
      </c>
      <c r="D227" s="206" t="s">
        <v>316</v>
      </c>
      <c r="E227" s="207" t="s">
        <v>1765</v>
      </c>
      <c r="F227" s="208" t="s">
        <v>1766</v>
      </c>
      <c r="G227" s="209" t="s">
        <v>436</v>
      </c>
      <c r="H227" s="210">
        <v>25</v>
      </c>
      <c r="I227" s="211"/>
      <c r="J227" s="212">
        <f>ROUND(I227*H227,2)</f>
        <v>0</v>
      </c>
      <c r="K227" s="208" t="s">
        <v>21</v>
      </c>
      <c r="L227" s="62"/>
      <c r="M227" s="213" t="s">
        <v>21</v>
      </c>
      <c r="N227" s="214" t="s">
        <v>41</v>
      </c>
      <c r="O227" s="43"/>
      <c r="P227" s="215">
        <f>O227*H227</f>
        <v>0</v>
      </c>
      <c r="Q227" s="215">
        <v>0</v>
      </c>
      <c r="R227" s="215">
        <f>Q227*H227</f>
        <v>0</v>
      </c>
      <c r="S227" s="215">
        <v>0</v>
      </c>
      <c r="T227" s="216">
        <f>S227*H227</f>
        <v>0</v>
      </c>
      <c r="AR227" s="25" t="s">
        <v>414</v>
      </c>
      <c r="AT227" s="25" t="s">
        <v>316</v>
      </c>
      <c r="AU227" s="25" t="s">
        <v>79</v>
      </c>
      <c r="AY227" s="25" t="s">
        <v>314</v>
      </c>
      <c r="BE227" s="217">
        <f>IF(N227="základní",J227,0)</f>
        <v>0</v>
      </c>
      <c r="BF227" s="217">
        <f>IF(N227="snížená",J227,0)</f>
        <v>0</v>
      </c>
      <c r="BG227" s="217">
        <f>IF(N227="zákl. přenesená",J227,0)</f>
        <v>0</v>
      </c>
      <c r="BH227" s="217">
        <f>IF(N227="sníž. přenesená",J227,0)</f>
        <v>0</v>
      </c>
      <c r="BI227" s="217">
        <f>IF(N227="nulová",J227,0)</f>
        <v>0</v>
      </c>
      <c r="BJ227" s="25" t="s">
        <v>77</v>
      </c>
      <c r="BK227" s="217">
        <f>ROUND(I227*H227,2)</f>
        <v>0</v>
      </c>
      <c r="BL227" s="25" t="s">
        <v>414</v>
      </c>
      <c r="BM227" s="25" t="s">
        <v>1767</v>
      </c>
    </row>
    <row r="228" spans="2:47" s="1" customFormat="1" ht="13.5">
      <c r="B228" s="42"/>
      <c r="C228" s="64"/>
      <c r="D228" s="218" t="s">
        <v>323</v>
      </c>
      <c r="E228" s="64"/>
      <c r="F228" s="219" t="s">
        <v>1768</v>
      </c>
      <c r="G228" s="64"/>
      <c r="H228" s="64"/>
      <c r="I228" s="175"/>
      <c r="J228" s="64"/>
      <c r="K228" s="64"/>
      <c r="L228" s="62"/>
      <c r="M228" s="220"/>
      <c r="N228" s="43"/>
      <c r="O228" s="43"/>
      <c r="P228" s="43"/>
      <c r="Q228" s="43"/>
      <c r="R228" s="43"/>
      <c r="S228" s="43"/>
      <c r="T228" s="79"/>
      <c r="AT228" s="25" t="s">
        <v>323</v>
      </c>
      <c r="AU228" s="25" t="s">
        <v>79</v>
      </c>
    </row>
    <row r="229" spans="2:65" s="1" customFormat="1" ht="23.1" customHeight="1">
      <c r="B229" s="42"/>
      <c r="C229" s="206" t="s">
        <v>717</v>
      </c>
      <c r="D229" s="206" t="s">
        <v>316</v>
      </c>
      <c r="E229" s="207" t="s">
        <v>1769</v>
      </c>
      <c r="F229" s="208" t="s">
        <v>1770</v>
      </c>
      <c r="G229" s="209" t="s">
        <v>436</v>
      </c>
      <c r="H229" s="210">
        <v>1</v>
      </c>
      <c r="I229" s="211"/>
      <c r="J229" s="212">
        <f>ROUND(I229*H229,2)</f>
        <v>0</v>
      </c>
      <c r="K229" s="208" t="s">
        <v>21</v>
      </c>
      <c r="L229" s="62"/>
      <c r="M229" s="213" t="s">
        <v>21</v>
      </c>
      <c r="N229" s="214" t="s">
        <v>41</v>
      </c>
      <c r="O229" s="43"/>
      <c r="P229" s="215">
        <f>O229*H229</f>
        <v>0</v>
      </c>
      <c r="Q229" s="215">
        <v>0</v>
      </c>
      <c r="R229" s="215">
        <f>Q229*H229</f>
        <v>0</v>
      </c>
      <c r="S229" s="215">
        <v>0</v>
      </c>
      <c r="T229" s="216">
        <f>S229*H229</f>
        <v>0</v>
      </c>
      <c r="AR229" s="25" t="s">
        <v>414</v>
      </c>
      <c r="AT229" s="25" t="s">
        <v>316</v>
      </c>
      <c r="AU229" s="25" t="s">
        <v>79</v>
      </c>
      <c r="AY229" s="25" t="s">
        <v>314</v>
      </c>
      <c r="BE229" s="217">
        <f>IF(N229="základní",J229,0)</f>
        <v>0</v>
      </c>
      <c r="BF229" s="217">
        <f>IF(N229="snížená",J229,0)</f>
        <v>0</v>
      </c>
      <c r="BG229" s="217">
        <f>IF(N229="zákl. přenesená",J229,0)</f>
        <v>0</v>
      </c>
      <c r="BH229" s="217">
        <f>IF(N229="sníž. přenesená",J229,0)</f>
        <v>0</v>
      </c>
      <c r="BI229" s="217">
        <f>IF(N229="nulová",J229,0)</f>
        <v>0</v>
      </c>
      <c r="BJ229" s="25" t="s">
        <v>77</v>
      </c>
      <c r="BK229" s="217">
        <f>ROUND(I229*H229,2)</f>
        <v>0</v>
      </c>
      <c r="BL229" s="25" t="s">
        <v>414</v>
      </c>
      <c r="BM229" s="25" t="s">
        <v>1771</v>
      </c>
    </row>
    <row r="230" spans="2:47" s="1" customFormat="1" ht="13.5">
      <c r="B230" s="42"/>
      <c r="C230" s="64"/>
      <c r="D230" s="218" t="s">
        <v>323</v>
      </c>
      <c r="E230" s="64"/>
      <c r="F230" s="219" t="s">
        <v>1772</v>
      </c>
      <c r="G230" s="64"/>
      <c r="H230" s="64"/>
      <c r="I230" s="175"/>
      <c r="J230" s="64"/>
      <c r="K230" s="64"/>
      <c r="L230" s="62"/>
      <c r="M230" s="220"/>
      <c r="N230" s="43"/>
      <c r="O230" s="43"/>
      <c r="P230" s="43"/>
      <c r="Q230" s="43"/>
      <c r="R230" s="43"/>
      <c r="S230" s="43"/>
      <c r="T230" s="79"/>
      <c r="AT230" s="25" t="s">
        <v>323</v>
      </c>
      <c r="AU230" s="25" t="s">
        <v>79</v>
      </c>
    </row>
    <row r="231" spans="2:65" s="1" customFormat="1" ht="23.1" customHeight="1">
      <c r="B231" s="42"/>
      <c r="C231" s="206" t="s">
        <v>724</v>
      </c>
      <c r="D231" s="206" t="s">
        <v>316</v>
      </c>
      <c r="E231" s="207" t="s">
        <v>1773</v>
      </c>
      <c r="F231" s="208" t="s">
        <v>1774</v>
      </c>
      <c r="G231" s="209" t="s">
        <v>436</v>
      </c>
      <c r="H231" s="210">
        <v>14</v>
      </c>
      <c r="I231" s="211"/>
      <c r="J231" s="212">
        <f>ROUND(I231*H231,2)</f>
        <v>0</v>
      </c>
      <c r="K231" s="208" t="s">
        <v>21</v>
      </c>
      <c r="L231" s="62"/>
      <c r="M231" s="213" t="s">
        <v>21</v>
      </c>
      <c r="N231" s="214" t="s">
        <v>41</v>
      </c>
      <c r="O231" s="43"/>
      <c r="P231" s="215">
        <f>O231*H231</f>
        <v>0</v>
      </c>
      <c r="Q231" s="215">
        <v>0</v>
      </c>
      <c r="R231" s="215">
        <f>Q231*H231</f>
        <v>0</v>
      </c>
      <c r="S231" s="215">
        <v>0</v>
      </c>
      <c r="T231" s="216">
        <f>S231*H231</f>
        <v>0</v>
      </c>
      <c r="AR231" s="25" t="s">
        <v>414</v>
      </c>
      <c r="AT231" s="25" t="s">
        <v>316</v>
      </c>
      <c r="AU231" s="25" t="s">
        <v>79</v>
      </c>
      <c r="AY231" s="25" t="s">
        <v>314</v>
      </c>
      <c r="BE231" s="217">
        <f>IF(N231="základní",J231,0)</f>
        <v>0</v>
      </c>
      <c r="BF231" s="217">
        <f>IF(N231="snížená",J231,0)</f>
        <v>0</v>
      </c>
      <c r="BG231" s="217">
        <f>IF(N231="zákl. přenesená",J231,0)</f>
        <v>0</v>
      </c>
      <c r="BH231" s="217">
        <f>IF(N231="sníž. přenesená",J231,0)</f>
        <v>0</v>
      </c>
      <c r="BI231" s="217">
        <f>IF(N231="nulová",J231,0)</f>
        <v>0</v>
      </c>
      <c r="BJ231" s="25" t="s">
        <v>77</v>
      </c>
      <c r="BK231" s="217">
        <f>ROUND(I231*H231,2)</f>
        <v>0</v>
      </c>
      <c r="BL231" s="25" t="s">
        <v>414</v>
      </c>
      <c r="BM231" s="25" t="s">
        <v>1775</v>
      </c>
    </row>
    <row r="232" spans="2:47" s="1" customFormat="1" ht="13.5">
      <c r="B232" s="42"/>
      <c r="C232" s="64"/>
      <c r="D232" s="218" t="s">
        <v>323</v>
      </c>
      <c r="E232" s="64"/>
      <c r="F232" s="219" t="s">
        <v>1776</v>
      </c>
      <c r="G232" s="64"/>
      <c r="H232" s="64"/>
      <c r="I232" s="175"/>
      <c r="J232" s="64"/>
      <c r="K232" s="64"/>
      <c r="L232" s="62"/>
      <c r="M232" s="220"/>
      <c r="N232" s="43"/>
      <c r="O232" s="43"/>
      <c r="P232" s="43"/>
      <c r="Q232" s="43"/>
      <c r="R232" s="43"/>
      <c r="S232" s="43"/>
      <c r="T232" s="79"/>
      <c r="AT232" s="25" t="s">
        <v>323</v>
      </c>
      <c r="AU232" s="25" t="s">
        <v>79</v>
      </c>
    </row>
    <row r="233" spans="2:65" s="1" customFormat="1" ht="34.5" customHeight="1">
      <c r="B233" s="42"/>
      <c r="C233" s="206" t="s">
        <v>730</v>
      </c>
      <c r="D233" s="206" t="s">
        <v>316</v>
      </c>
      <c r="E233" s="207" t="s">
        <v>1777</v>
      </c>
      <c r="F233" s="208" t="s">
        <v>1778</v>
      </c>
      <c r="G233" s="209" t="s">
        <v>436</v>
      </c>
      <c r="H233" s="210">
        <v>5</v>
      </c>
      <c r="I233" s="211"/>
      <c r="J233" s="212">
        <f>ROUND(I233*H233,2)</f>
        <v>0</v>
      </c>
      <c r="K233" s="208" t="s">
        <v>320</v>
      </c>
      <c r="L233" s="62"/>
      <c r="M233" s="213" t="s">
        <v>21</v>
      </c>
      <c r="N233" s="214" t="s">
        <v>41</v>
      </c>
      <c r="O233" s="43"/>
      <c r="P233" s="215">
        <f>O233*H233</f>
        <v>0</v>
      </c>
      <c r="Q233" s="215">
        <v>0.00024</v>
      </c>
      <c r="R233" s="215">
        <f>Q233*H233</f>
        <v>0.0012000000000000001</v>
      </c>
      <c r="S233" s="215">
        <v>0</v>
      </c>
      <c r="T233" s="216">
        <f>S233*H233</f>
        <v>0</v>
      </c>
      <c r="AR233" s="25" t="s">
        <v>414</v>
      </c>
      <c r="AT233" s="25" t="s">
        <v>316</v>
      </c>
      <c r="AU233" s="25" t="s">
        <v>79</v>
      </c>
      <c r="AY233" s="25" t="s">
        <v>314</v>
      </c>
      <c r="BE233" s="217">
        <f>IF(N233="základní",J233,0)</f>
        <v>0</v>
      </c>
      <c r="BF233" s="217">
        <f>IF(N233="snížená",J233,0)</f>
        <v>0</v>
      </c>
      <c r="BG233" s="217">
        <f>IF(N233="zákl. přenesená",J233,0)</f>
        <v>0</v>
      </c>
      <c r="BH233" s="217">
        <f>IF(N233="sníž. přenesená",J233,0)</f>
        <v>0</v>
      </c>
      <c r="BI233" s="217">
        <f>IF(N233="nulová",J233,0)</f>
        <v>0</v>
      </c>
      <c r="BJ233" s="25" t="s">
        <v>77</v>
      </c>
      <c r="BK233" s="217">
        <f>ROUND(I233*H233,2)</f>
        <v>0</v>
      </c>
      <c r="BL233" s="25" t="s">
        <v>414</v>
      </c>
      <c r="BM233" s="25" t="s">
        <v>1779</v>
      </c>
    </row>
    <row r="234" spans="2:47" s="1" customFormat="1" ht="40.5">
      <c r="B234" s="42"/>
      <c r="C234" s="64"/>
      <c r="D234" s="218" t="s">
        <v>323</v>
      </c>
      <c r="E234" s="64"/>
      <c r="F234" s="219" t="s">
        <v>1780</v>
      </c>
      <c r="G234" s="64"/>
      <c r="H234" s="64"/>
      <c r="I234" s="175"/>
      <c r="J234" s="64"/>
      <c r="K234" s="64"/>
      <c r="L234" s="62"/>
      <c r="M234" s="220"/>
      <c r="N234" s="43"/>
      <c r="O234" s="43"/>
      <c r="P234" s="43"/>
      <c r="Q234" s="43"/>
      <c r="R234" s="43"/>
      <c r="S234" s="43"/>
      <c r="T234" s="79"/>
      <c r="AT234" s="25" t="s">
        <v>323</v>
      </c>
      <c r="AU234" s="25" t="s">
        <v>79</v>
      </c>
    </row>
    <row r="235" spans="2:65" s="1" customFormat="1" ht="34.5" customHeight="1">
      <c r="B235" s="42"/>
      <c r="C235" s="206" t="s">
        <v>735</v>
      </c>
      <c r="D235" s="206" t="s">
        <v>316</v>
      </c>
      <c r="E235" s="207" t="s">
        <v>1781</v>
      </c>
      <c r="F235" s="208" t="s">
        <v>1782</v>
      </c>
      <c r="G235" s="209" t="s">
        <v>436</v>
      </c>
      <c r="H235" s="210">
        <v>65</v>
      </c>
      <c r="I235" s="211"/>
      <c r="J235" s="212">
        <f>ROUND(I235*H235,2)</f>
        <v>0</v>
      </c>
      <c r="K235" s="208" t="s">
        <v>1528</v>
      </c>
      <c r="L235" s="62"/>
      <c r="M235" s="213" t="s">
        <v>21</v>
      </c>
      <c r="N235" s="214" t="s">
        <v>41</v>
      </c>
      <c r="O235" s="43"/>
      <c r="P235" s="215">
        <f>O235*H235</f>
        <v>0</v>
      </c>
      <c r="Q235" s="215">
        <v>0.00031</v>
      </c>
      <c r="R235" s="215">
        <f>Q235*H235</f>
        <v>0.02015</v>
      </c>
      <c r="S235" s="215">
        <v>0</v>
      </c>
      <c r="T235" s="216">
        <f>S235*H235</f>
        <v>0</v>
      </c>
      <c r="AR235" s="25" t="s">
        <v>414</v>
      </c>
      <c r="AT235" s="25" t="s">
        <v>316</v>
      </c>
      <c r="AU235" s="25" t="s">
        <v>79</v>
      </c>
      <c r="AY235" s="25" t="s">
        <v>314</v>
      </c>
      <c r="BE235" s="217">
        <f>IF(N235="základní",J235,0)</f>
        <v>0</v>
      </c>
      <c r="BF235" s="217">
        <f>IF(N235="snížená",J235,0)</f>
        <v>0</v>
      </c>
      <c r="BG235" s="217">
        <f>IF(N235="zákl. přenesená",J235,0)</f>
        <v>0</v>
      </c>
      <c r="BH235" s="217">
        <f>IF(N235="sníž. přenesená",J235,0)</f>
        <v>0</v>
      </c>
      <c r="BI235" s="217">
        <f>IF(N235="nulová",J235,0)</f>
        <v>0</v>
      </c>
      <c r="BJ235" s="25" t="s">
        <v>77</v>
      </c>
      <c r="BK235" s="217">
        <f>ROUND(I235*H235,2)</f>
        <v>0</v>
      </c>
      <c r="BL235" s="25" t="s">
        <v>414</v>
      </c>
      <c r="BM235" s="25" t="s">
        <v>1783</v>
      </c>
    </row>
    <row r="236" spans="2:47" s="1" customFormat="1" ht="40.5">
      <c r="B236" s="42"/>
      <c r="C236" s="64"/>
      <c r="D236" s="218" t="s">
        <v>323</v>
      </c>
      <c r="E236" s="64"/>
      <c r="F236" s="219" t="s">
        <v>1784</v>
      </c>
      <c r="G236" s="64"/>
      <c r="H236" s="64"/>
      <c r="I236" s="175"/>
      <c r="J236" s="64"/>
      <c r="K236" s="64"/>
      <c r="L236" s="62"/>
      <c r="M236" s="220"/>
      <c r="N236" s="43"/>
      <c r="O236" s="43"/>
      <c r="P236" s="43"/>
      <c r="Q236" s="43"/>
      <c r="R236" s="43"/>
      <c r="S236" s="43"/>
      <c r="T236" s="79"/>
      <c r="AT236" s="25" t="s">
        <v>323</v>
      </c>
      <c r="AU236" s="25" t="s">
        <v>79</v>
      </c>
    </row>
    <row r="237" spans="2:65" s="1" customFormat="1" ht="14.45" customHeight="1">
      <c r="B237" s="42"/>
      <c r="C237" s="206" t="s">
        <v>740</v>
      </c>
      <c r="D237" s="206" t="s">
        <v>316</v>
      </c>
      <c r="E237" s="207" t="s">
        <v>1785</v>
      </c>
      <c r="F237" s="208" t="s">
        <v>1786</v>
      </c>
      <c r="G237" s="209" t="s">
        <v>490</v>
      </c>
      <c r="H237" s="210">
        <v>69</v>
      </c>
      <c r="I237" s="211"/>
      <c r="J237" s="212">
        <f>ROUND(I237*H237,2)</f>
        <v>0</v>
      </c>
      <c r="K237" s="208" t="s">
        <v>1528</v>
      </c>
      <c r="L237" s="62"/>
      <c r="M237" s="213" t="s">
        <v>21</v>
      </c>
      <c r="N237" s="214" t="s">
        <v>41</v>
      </c>
      <c r="O237" s="43"/>
      <c r="P237" s="215">
        <f>O237*H237</f>
        <v>0</v>
      </c>
      <c r="Q237" s="215">
        <v>0</v>
      </c>
      <c r="R237" s="215">
        <f>Q237*H237</f>
        <v>0</v>
      </c>
      <c r="S237" s="215">
        <v>0</v>
      </c>
      <c r="T237" s="216">
        <f>S237*H237</f>
        <v>0</v>
      </c>
      <c r="AR237" s="25" t="s">
        <v>414</v>
      </c>
      <c r="AT237" s="25" t="s">
        <v>316</v>
      </c>
      <c r="AU237" s="25" t="s">
        <v>79</v>
      </c>
      <c r="AY237" s="25" t="s">
        <v>314</v>
      </c>
      <c r="BE237" s="217">
        <f>IF(N237="základní",J237,0)</f>
        <v>0</v>
      </c>
      <c r="BF237" s="217">
        <f>IF(N237="snížená",J237,0)</f>
        <v>0</v>
      </c>
      <c r="BG237" s="217">
        <f>IF(N237="zákl. přenesená",J237,0)</f>
        <v>0</v>
      </c>
      <c r="BH237" s="217">
        <f>IF(N237="sníž. přenesená",J237,0)</f>
        <v>0</v>
      </c>
      <c r="BI237" s="217">
        <f>IF(N237="nulová",J237,0)</f>
        <v>0</v>
      </c>
      <c r="BJ237" s="25" t="s">
        <v>77</v>
      </c>
      <c r="BK237" s="217">
        <f>ROUND(I237*H237,2)</f>
        <v>0</v>
      </c>
      <c r="BL237" s="25" t="s">
        <v>414</v>
      </c>
      <c r="BM237" s="25" t="s">
        <v>1787</v>
      </c>
    </row>
    <row r="238" spans="2:47" s="1" customFormat="1" ht="13.5">
      <c r="B238" s="42"/>
      <c r="C238" s="64"/>
      <c r="D238" s="218" t="s">
        <v>323</v>
      </c>
      <c r="E238" s="64"/>
      <c r="F238" s="219" t="s">
        <v>1788</v>
      </c>
      <c r="G238" s="64"/>
      <c r="H238" s="64"/>
      <c r="I238" s="175"/>
      <c r="J238" s="64"/>
      <c r="K238" s="64"/>
      <c r="L238" s="62"/>
      <c r="M238" s="220"/>
      <c r="N238" s="43"/>
      <c r="O238" s="43"/>
      <c r="P238" s="43"/>
      <c r="Q238" s="43"/>
      <c r="R238" s="43"/>
      <c r="S238" s="43"/>
      <c r="T238" s="79"/>
      <c r="AT238" s="25" t="s">
        <v>323</v>
      </c>
      <c r="AU238" s="25" t="s">
        <v>79</v>
      </c>
    </row>
    <row r="239" spans="2:65" s="1" customFormat="1" ht="23.1" customHeight="1">
      <c r="B239" s="42"/>
      <c r="C239" s="206" t="s">
        <v>746</v>
      </c>
      <c r="D239" s="206" t="s">
        <v>316</v>
      </c>
      <c r="E239" s="207" t="s">
        <v>1789</v>
      </c>
      <c r="F239" s="208" t="s">
        <v>1790</v>
      </c>
      <c r="G239" s="209" t="s">
        <v>1005</v>
      </c>
      <c r="H239" s="210">
        <v>1</v>
      </c>
      <c r="I239" s="211"/>
      <c r="J239" s="212">
        <f>ROUND(I239*H239,2)</f>
        <v>0</v>
      </c>
      <c r="K239" s="208" t="s">
        <v>320</v>
      </c>
      <c r="L239" s="62"/>
      <c r="M239" s="213" t="s">
        <v>21</v>
      </c>
      <c r="N239" s="214" t="s">
        <v>41</v>
      </c>
      <c r="O239" s="43"/>
      <c r="P239" s="215">
        <f>O239*H239</f>
        <v>0</v>
      </c>
      <c r="Q239" s="215">
        <v>0.00057</v>
      </c>
      <c r="R239" s="215">
        <f>Q239*H239</f>
        <v>0.00057</v>
      </c>
      <c r="S239" s="215">
        <v>0</v>
      </c>
      <c r="T239" s="216">
        <f>S239*H239</f>
        <v>0</v>
      </c>
      <c r="AR239" s="25" t="s">
        <v>414</v>
      </c>
      <c r="AT239" s="25" t="s">
        <v>316</v>
      </c>
      <c r="AU239" s="25" t="s">
        <v>79</v>
      </c>
      <c r="AY239" s="25" t="s">
        <v>314</v>
      </c>
      <c r="BE239" s="217">
        <f>IF(N239="základní",J239,0)</f>
        <v>0</v>
      </c>
      <c r="BF239" s="217">
        <f>IF(N239="snížená",J239,0)</f>
        <v>0</v>
      </c>
      <c r="BG239" s="217">
        <f>IF(N239="zákl. přenesená",J239,0)</f>
        <v>0</v>
      </c>
      <c r="BH239" s="217">
        <f>IF(N239="sníž. přenesená",J239,0)</f>
        <v>0</v>
      </c>
      <c r="BI239" s="217">
        <f>IF(N239="nulová",J239,0)</f>
        <v>0</v>
      </c>
      <c r="BJ239" s="25" t="s">
        <v>77</v>
      </c>
      <c r="BK239" s="217">
        <f>ROUND(I239*H239,2)</f>
        <v>0</v>
      </c>
      <c r="BL239" s="25" t="s">
        <v>414</v>
      </c>
      <c r="BM239" s="25" t="s">
        <v>1791</v>
      </c>
    </row>
    <row r="240" spans="2:47" s="1" customFormat="1" ht="13.5">
      <c r="B240" s="42"/>
      <c r="C240" s="64"/>
      <c r="D240" s="218" t="s">
        <v>323</v>
      </c>
      <c r="E240" s="64"/>
      <c r="F240" s="219" t="s">
        <v>1792</v>
      </c>
      <c r="G240" s="64"/>
      <c r="H240" s="64"/>
      <c r="I240" s="175"/>
      <c r="J240" s="64"/>
      <c r="K240" s="64"/>
      <c r="L240" s="62"/>
      <c r="M240" s="220"/>
      <c r="N240" s="43"/>
      <c r="O240" s="43"/>
      <c r="P240" s="43"/>
      <c r="Q240" s="43"/>
      <c r="R240" s="43"/>
      <c r="S240" s="43"/>
      <c r="T240" s="79"/>
      <c r="AT240" s="25" t="s">
        <v>323</v>
      </c>
      <c r="AU240" s="25" t="s">
        <v>79</v>
      </c>
    </row>
    <row r="241" spans="2:65" s="1" customFormat="1" ht="23.1" customHeight="1">
      <c r="B241" s="42"/>
      <c r="C241" s="206" t="s">
        <v>752</v>
      </c>
      <c r="D241" s="206" t="s">
        <v>316</v>
      </c>
      <c r="E241" s="207" t="s">
        <v>1793</v>
      </c>
      <c r="F241" s="208" t="s">
        <v>1794</v>
      </c>
      <c r="G241" s="209" t="s">
        <v>490</v>
      </c>
      <c r="H241" s="210">
        <v>1</v>
      </c>
      <c r="I241" s="211"/>
      <c r="J241" s="212">
        <f>ROUND(I241*H241,2)</f>
        <v>0</v>
      </c>
      <c r="K241" s="208" t="s">
        <v>320</v>
      </c>
      <c r="L241" s="62"/>
      <c r="M241" s="213" t="s">
        <v>21</v>
      </c>
      <c r="N241" s="214" t="s">
        <v>41</v>
      </c>
      <c r="O241" s="43"/>
      <c r="P241" s="215">
        <f>O241*H241</f>
        <v>0</v>
      </c>
      <c r="Q241" s="215">
        <v>0.00022</v>
      </c>
      <c r="R241" s="215">
        <f>Q241*H241</f>
        <v>0.00022</v>
      </c>
      <c r="S241" s="215">
        <v>0</v>
      </c>
      <c r="T241" s="216">
        <f>S241*H241</f>
        <v>0</v>
      </c>
      <c r="AR241" s="25" t="s">
        <v>414</v>
      </c>
      <c r="AT241" s="25" t="s">
        <v>316</v>
      </c>
      <c r="AU241" s="25" t="s">
        <v>79</v>
      </c>
      <c r="AY241" s="25" t="s">
        <v>314</v>
      </c>
      <c r="BE241" s="217">
        <f>IF(N241="základní",J241,0)</f>
        <v>0</v>
      </c>
      <c r="BF241" s="217">
        <f>IF(N241="snížená",J241,0)</f>
        <v>0</v>
      </c>
      <c r="BG241" s="217">
        <f>IF(N241="zákl. přenesená",J241,0)</f>
        <v>0</v>
      </c>
      <c r="BH241" s="217">
        <f>IF(N241="sníž. přenesená",J241,0)</f>
        <v>0</v>
      </c>
      <c r="BI241" s="217">
        <f>IF(N241="nulová",J241,0)</f>
        <v>0</v>
      </c>
      <c r="BJ241" s="25" t="s">
        <v>77</v>
      </c>
      <c r="BK241" s="217">
        <f>ROUND(I241*H241,2)</f>
        <v>0</v>
      </c>
      <c r="BL241" s="25" t="s">
        <v>414</v>
      </c>
      <c r="BM241" s="25" t="s">
        <v>1795</v>
      </c>
    </row>
    <row r="242" spans="2:47" s="1" customFormat="1" ht="27">
      <c r="B242" s="42"/>
      <c r="C242" s="64"/>
      <c r="D242" s="218" t="s">
        <v>323</v>
      </c>
      <c r="E242" s="64"/>
      <c r="F242" s="219" t="s">
        <v>1796</v>
      </c>
      <c r="G242" s="64"/>
      <c r="H242" s="64"/>
      <c r="I242" s="175"/>
      <c r="J242" s="64"/>
      <c r="K242" s="64"/>
      <c r="L242" s="62"/>
      <c r="M242" s="220"/>
      <c r="N242" s="43"/>
      <c r="O242" s="43"/>
      <c r="P242" s="43"/>
      <c r="Q242" s="43"/>
      <c r="R242" s="43"/>
      <c r="S242" s="43"/>
      <c r="T242" s="79"/>
      <c r="AT242" s="25" t="s">
        <v>323</v>
      </c>
      <c r="AU242" s="25" t="s">
        <v>79</v>
      </c>
    </row>
    <row r="243" spans="2:65" s="1" customFormat="1" ht="23.1" customHeight="1">
      <c r="B243" s="42"/>
      <c r="C243" s="206" t="s">
        <v>765</v>
      </c>
      <c r="D243" s="206" t="s">
        <v>316</v>
      </c>
      <c r="E243" s="207" t="s">
        <v>1797</v>
      </c>
      <c r="F243" s="208" t="s">
        <v>1798</v>
      </c>
      <c r="G243" s="209" t="s">
        <v>490</v>
      </c>
      <c r="H243" s="210">
        <v>1</v>
      </c>
      <c r="I243" s="211"/>
      <c r="J243" s="212">
        <f>ROUND(I243*H243,2)</f>
        <v>0</v>
      </c>
      <c r="K243" s="208" t="s">
        <v>320</v>
      </c>
      <c r="L243" s="62"/>
      <c r="M243" s="213" t="s">
        <v>21</v>
      </c>
      <c r="N243" s="214" t="s">
        <v>41</v>
      </c>
      <c r="O243" s="43"/>
      <c r="P243" s="215">
        <f>O243*H243</f>
        <v>0</v>
      </c>
      <c r="Q243" s="215">
        <v>0.00021</v>
      </c>
      <c r="R243" s="215">
        <f>Q243*H243</f>
        <v>0.00021</v>
      </c>
      <c r="S243" s="215">
        <v>0</v>
      </c>
      <c r="T243" s="216">
        <f>S243*H243</f>
        <v>0</v>
      </c>
      <c r="AR243" s="25" t="s">
        <v>414</v>
      </c>
      <c r="AT243" s="25" t="s">
        <v>316</v>
      </c>
      <c r="AU243" s="25" t="s">
        <v>79</v>
      </c>
      <c r="AY243" s="25" t="s">
        <v>314</v>
      </c>
      <c r="BE243" s="217">
        <f>IF(N243="základní",J243,0)</f>
        <v>0</v>
      </c>
      <c r="BF243" s="217">
        <f>IF(N243="snížená",J243,0)</f>
        <v>0</v>
      </c>
      <c r="BG243" s="217">
        <f>IF(N243="zákl. přenesená",J243,0)</f>
        <v>0</v>
      </c>
      <c r="BH243" s="217">
        <f>IF(N243="sníž. přenesená",J243,0)</f>
        <v>0</v>
      </c>
      <c r="BI243" s="217">
        <f>IF(N243="nulová",J243,0)</f>
        <v>0</v>
      </c>
      <c r="BJ243" s="25" t="s">
        <v>77</v>
      </c>
      <c r="BK243" s="217">
        <f>ROUND(I243*H243,2)</f>
        <v>0</v>
      </c>
      <c r="BL243" s="25" t="s">
        <v>414</v>
      </c>
      <c r="BM243" s="25" t="s">
        <v>1799</v>
      </c>
    </row>
    <row r="244" spans="2:47" s="1" customFormat="1" ht="27">
      <c r="B244" s="42"/>
      <c r="C244" s="64"/>
      <c r="D244" s="218" t="s">
        <v>323</v>
      </c>
      <c r="E244" s="64"/>
      <c r="F244" s="219" t="s">
        <v>1800</v>
      </c>
      <c r="G244" s="64"/>
      <c r="H244" s="64"/>
      <c r="I244" s="175"/>
      <c r="J244" s="64"/>
      <c r="K244" s="64"/>
      <c r="L244" s="62"/>
      <c r="M244" s="220"/>
      <c r="N244" s="43"/>
      <c r="O244" s="43"/>
      <c r="P244" s="43"/>
      <c r="Q244" s="43"/>
      <c r="R244" s="43"/>
      <c r="S244" s="43"/>
      <c r="T244" s="79"/>
      <c r="AT244" s="25" t="s">
        <v>323</v>
      </c>
      <c r="AU244" s="25" t="s">
        <v>79</v>
      </c>
    </row>
    <row r="245" spans="2:65" s="1" customFormat="1" ht="23.1" customHeight="1">
      <c r="B245" s="42"/>
      <c r="C245" s="206" t="s">
        <v>770</v>
      </c>
      <c r="D245" s="206" t="s">
        <v>316</v>
      </c>
      <c r="E245" s="207" t="s">
        <v>1801</v>
      </c>
      <c r="F245" s="208" t="s">
        <v>1802</v>
      </c>
      <c r="G245" s="209" t="s">
        <v>490</v>
      </c>
      <c r="H245" s="210">
        <v>1</v>
      </c>
      <c r="I245" s="211"/>
      <c r="J245" s="212">
        <f>ROUND(I245*H245,2)</f>
        <v>0</v>
      </c>
      <c r="K245" s="208" t="s">
        <v>320</v>
      </c>
      <c r="L245" s="62"/>
      <c r="M245" s="213" t="s">
        <v>21</v>
      </c>
      <c r="N245" s="214" t="s">
        <v>41</v>
      </c>
      <c r="O245" s="43"/>
      <c r="P245" s="215">
        <f>O245*H245</f>
        <v>0</v>
      </c>
      <c r="Q245" s="215">
        <v>0.00012</v>
      </c>
      <c r="R245" s="215">
        <f>Q245*H245</f>
        <v>0.00012</v>
      </c>
      <c r="S245" s="215">
        <v>0</v>
      </c>
      <c r="T245" s="216">
        <f>S245*H245</f>
        <v>0</v>
      </c>
      <c r="AR245" s="25" t="s">
        <v>414</v>
      </c>
      <c r="AT245" s="25" t="s">
        <v>316</v>
      </c>
      <c r="AU245" s="25" t="s">
        <v>79</v>
      </c>
      <c r="AY245" s="25" t="s">
        <v>314</v>
      </c>
      <c r="BE245" s="217">
        <f>IF(N245="základní",J245,0)</f>
        <v>0</v>
      </c>
      <c r="BF245" s="217">
        <f>IF(N245="snížená",J245,0)</f>
        <v>0</v>
      </c>
      <c r="BG245" s="217">
        <f>IF(N245="zákl. přenesená",J245,0)</f>
        <v>0</v>
      </c>
      <c r="BH245" s="217">
        <f>IF(N245="sníž. přenesená",J245,0)</f>
        <v>0</v>
      </c>
      <c r="BI245" s="217">
        <f>IF(N245="nulová",J245,0)</f>
        <v>0</v>
      </c>
      <c r="BJ245" s="25" t="s">
        <v>77</v>
      </c>
      <c r="BK245" s="217">
        <f>ROUND(I245*H245,2)</f>
        <v>0</v>
      </c>
      <c r="BL245" s="25" t="s">
        <v>414</v>
      </c>
      <c r="BM245" s="25" t="s">
        <v>1803</v>
      </c>
    </row>
    <row r="246" spans="2:47" s="1" customFormat="1" ht="27">
      <c r="B246" s="42"/>
      <c r="C246" s="64"/>
      <c r="D246" s="218" t="s">
        <v>323</v>
      </c>
      <c r="E246" s="64"/>
      <c r="F246" s="219" t="s">
        <v>1804</v>
      </c>
      <c r="G246" s="64"/>
      <c r="H246" s="64"/>
      <c r="I246" s="175"/>
      <c r="J246" s="64"/>
      <c r="K246" s="64"/>
      <c r="L246" s="62"/>
      <c r="M246" s="220"/>
      <c r="N246" s="43"/>
      <c r="O246" s="43"/>
      <c r="P246" s="43"/>
      <c r="Q246" s="43"/>
      <c r="R246" s="43"/>
      <c r="S246" s="43"/>
      <c r="T246" s="79"/>
      <c r="AT246" s="25" t="s">
        <v>323</v>
      </c>
      <c r="AU246" s="25" t="s">
        <v>79</v>
      </c>
    </row>
    <row r="247" spans="2:65" s="1" customFormat="1" ht="23.1" customHeight="1">
      <c r="B247" s="42"/>
      <c r="C247" s="206" t="s">
        <v>774</v>
      </c>
      <c r="D247" s="206" t="s">
        <v>316</v>
      </c>
      <c r="E247" s="207" t="s">
        <v>1805</v>
      </c>
      <c r="F247" s="208" t="s">
        <v>1806</v>
      </c>
      <c r="G247" s="209" t="s">
        <v>490</v>
      </c>
      <c r="H247" s="210">
        <v>7</v>
      </c>
      <c r="I247" s="211"/>
      <c r="J247" s="212">
        <f>ROUND(I247*H247,2)</f>
        <v>0</v>
      </c>
      <c r="K247" s="208" t="s">
        <v>1528</v>
      </c>
      <c r="L247" s="62"/>
      <c r="M247" s="213" t="s">
        <v>21</v>
      </c>
      <c r="N247" s="214" t="s">
        <v>41</v>
      </c>
      <c r="O247" s="43"/>
      <c r="P247" s="215">
        <f>O247*H247</f>
        <v>0</v>
      </c>
      <c r="Q247" s="215">
        <v>0.00021</v>
      </c>
      <c r="R247" s="215">
        <f>Q247*H247</f>
        <v>0.00147</v>
      </c>
      <c r="S247" s="215">
        <v>0</v>
      </c>
      <c r="T247" s="216">
        <f>S247*H247</f>
        <v>0</v>
      </c>
      <c r="AR247" s="25" t="s">
        <v>414</v>
      </c>
      <c r="AT247" s="25" t="s">
        <v>316</v>
      </c>
      <c r="AU247" s="25" t="s">
        <v>79</v>
      </c>
      <c r="AY247" s="25" t="s">
        <v>314</v>
      </c>
      <c r="BE247" s="217">
        <f>IF(N247="základní",J247,0)</f>
        <v>0</v>
      </c>
      <c r="BF247" s="217">
        <f>IF(N247="snížená",J247,0)</f>
        <v>0</v>
      </c>
      <c r="BG247" s="217">
        <f>IF(N247="zákl. přenesená",J247,0)</f>
        <v>0</v>
      </c>
      <c r="BH247" s="217">
        <f>IF(N247="sníž. přenesená",J247,0)</f>
        <v>0</v>
      </c>
      <c r="BI247" s="217">
        <f>IF(N247="nulová",J247,0)</f>
        <v>0</v>
      </c>
      <c r="BJ247" s="25" t="s">
        <v>77</v>
      </c>
      <c r="BK247" s="217">
        <f>ROUND(I247*H247,2)</f>
        <v>0</v>
      </c>
      <c r="BL247" s="25" t="s">
        <v>414</v>
      </c>
      <c r="BM247" s="25" t="s">
        <v>1807</v>
      </c>
    </row>
    <row r="248" spans="2:47" s="1" customFormat="1" ht="27">
      <c r="B248" s="42"/>
      <c r="C248" s="64"/>
      <c r="D248" s="218" t="s">
        <v>323</v>
      </c>
      <c r="E248" s="64"/>
      <c r="F248" s="219" t="s">
        <v>1808</v>
      </c>
      <c r="G248" s="64"/>
      <c r="H248" s="64"/>
      <c r="I248" s="175"/>
      <c r="J248" s="64"/>
      <c r="K248" s="64"/>
      <c r="L248" s="62"/>
      <c r="M248" s="220"/>
      <c r="N248" s="43"/>
      <c r="O248" s="43"/>
      <c r="P248" s="43"/>
      <c r="Q248" s="43"/>
      <c r="R248" s="43"/>
      <c r="S248" s="43"/>
      <c r="T248" s="79"/>
      <c r="AT248" s="25" t="s">
        <v>323</v>
      </c>
      <c r="AU248" s="25" t="s">
        <v>79</v>
      </c>
    </row>
    <row r="249" spans="2:65" s="1" customFormat="1" ht="23.1" customHeight="1">
      <c r="B249" s="42"/>
      <c r="C249" s="206" t="s">
        <v>779</v>
      </c>
      <c r="D249" s="206" t="s">
        <v>316</v>
      </c>
      <c r="E249" s="207" t="s">
        <v>1809</v>
      </c>
      <c r="F249" s="208" t="s">
        <v>1810</v>
      </c>
      <c r="G249" s="209" t="s">
        <v>490</v>
      </c>
      <c r="H249" s="210">
        <v>7</v>
      </c>
      <c r="I249" s="211"/>
      <c r="J249" s="212">
        <f>ROUND(I249*H249,2)</f>
        <v>0</v>
      </c>
      <c r="K249" s="208" t="s">
        <v>1528</v>
      </c>
      <c r="L249" s="62"/>
      <c r="M249" s="213" t="s">
        <v>21</v>
      </c>
      <c r="N249" s="214" t="s">
        <v>41</v>
      </c>
      <c r="O249" s="43"/>
      <c r="P249" s="215">
        <f>O249*H249</f>
        <v>0</v>
      </c>
      <c r="Q249" s="215">
        <v>0.0005</v>
      </c>
      <c r="R249" s="215">
        <f>Q249*H249</f>
        <v>0.0035</v>
      </c>
      <c r="S249" s="215">
        <v>0</v>
      </c>
      <c r="T249" s="216">
        <f>S249*H249</f>
        <v>0</v>
      </c>
      <c r="AR249" s="25" t="s">
        <v>414</v>
      </c>
      <c r="AT249" s="25" t="s">
        <v>316</v>
      </c>
      <c r="AU249" s="25" t="s">
        <v>79</v>
      </c>
      <c r="AY249" s="25" t="s">
        <v>314</v>
      </c>
      <c r="BE249" s="217">
        <f>IF(N249="základní",J249,0)</f>
        <v>0</v>
      </c>
      <c r="BF249" s="217">
        <f>IF(N249="snížená",J249,0)</f>
        <v>0</v>
      </c>
      <c r="BG249" s="217">
        <f>IF(N249="zákl. přenesená",J249,0)</f>
        <v>0</v>
      </c>
      <c r="BH249" s="217">
        <f>IF(N249="sníž. přenesená",J249,0)</f>
        <v>0</v>
      </c>
      <c r="BI249" s="217">
        <f>IF(N249="nulová",J249,0)</f>
        <v>0</v>
      </c>
      <c r="BJ249" s="25" t="s">
        <v>77</v>
      </c>
      <c r="BK249" s="217">
        <f>ROUND(I249*H249,2)</f>
        <v>0</v>
      </c>
      <c r="BL249" s="25" t="s">
        <v>414</v>
      </c>
      <c r="BM249" s="25" t="s">
        <v>1811</v>
      </c>
    </row>
    <row r="250" spans="2:47" s="1" customFormat="1" ht="27">
      <c r="B250" s="42"/>
      <c r="C250" s="64"/>
      <c r="D250" s="218" t="s">
        <v>323</v>
      </c>
      <c r="E250" s="64"/>
      <c r="F250" s="219" t="s">
        <v>1812</v>
      </c>
      <c r="G250" s="64"/>
      <c r="H250" s="64"/>
      <c r="I250" s="175"/>
      <c r="J250" s="64"/>
      <c r="K250" s="64"/>
      <c r="L250" s="62"/>
      <c r="M250" s="220"/>
      <c r="N250" s="43"/>
      <c r="O250" s="43"/>
      <c r="P250" s="43"/>
      <c r="Q250" s="43"/>
      <c r="R250" s="43"/>
      <c r="S250" s="43"/>
      <c r="T250" s="79"/>
      <c r="AT250" s="25" t="s">
        <v>323</v>
      </c>
      <c r="AU250" s="25" t="s">
        <v>79</v>
      </c>
    </row>
    <row r="251" spans="2:65" s="1" customFormat="1" ht="23.1" customHeight="1">
      <c r="B251" s="42"/>
      <c r="C251" s="206" t="s">
        <v>783</v>
      </c>
      <c r="D251" s="206" t="s">
        <v>316</v>
      </c>
      <c r="E251" s="207" t="s">
        <v>1813</v>
      </c>
      <c r="F251" s="208" t="s">
        <v>1814</v>
      </c>
      <c r="G251" s="209" t="s">
        <v>490</v>
      </c>
      <c r="H251" s="210">
        <v>4</v>
      </c>
      <c r="I251" s="211"/>
      <c r="J251" s="212">
        <f>ROUND(I251*H251,2)</f>
        <v>0</v>
      </c>
      <c r="K251" s="208" t="s">
        <v>320</v>
      </c>
      <c r="L251" s="62"/>
      <c r="M251" s="213" t="s">
        <v>21</v>
      </c>
      <c r="N251" s="214" t="s">
        <v>41</v>
      </c>
      <c r="O251" s="43"/>
      <c r="P251" s="215">
        <f>O251*H251</f>
        <v>0</v>
      </c>
      <c r="Q251" s="215">
        <v>0.0008</v>
      </c>
      <c r="R251" s="215">
        <f>Q251*H251</f>
        <v>0.0032</v>
      </c>
      <c r="S251" s="215">
        <v>0</v>
      </c>
      <c r="T251" s="216">
        <f>S251*H251</f>
        <v>0</v>
      </c>
      <c r="AR251" s="25" t="s">
        <v>414</v>
      </c>
      <c r="AT251" s="25" t="s">
        <v>316</v>
      </c>
      <c r="AU251" s="25" t="s">
        <v>79</v>
      </c>
      <c r="AY251" s="25" t="s">
        <v>314</v>
      </c>
      <c r="BE251" s="217">
        <f>IF(N251="základní",J251,0)</f>
        <v>0</v>
      </c>
      <c r="BF251" s="217">
        <f>IF(N251="snížená",J251,0)</f>
        <v>0</v>
      </c>
      <c r="BG251" s="217">
        <f>IF(N251="zákl. přenesená",J251,0)</f>
        <v>0</v>
      </c>
      <c r="BH251" s="217">
        <f>IF(N251="sníž. přenesená",J251,0)</f>
        <v>0</v>
      </c>
      <c r="BI251" s="217">
        <f>IF(N251="nulová",J251,0)</f>
        <v>0</v>
      </c>
      <c r="BJ251" s="25" t="s">
        <v>77</v>
      </c>
      <c r="BK251" s="217">
        <f>ROUND(I251*H251,2)</f>
        <v>0</v>
      </c>
      <c r="BL251" s="25" t="s">
        <v>414</v>
      </c>
      <c r="BM251" s="25" t="s">
        <v>1815</v>
      </c>
    </row>
    <row r="252" spans="2:47" s="1" customFormat="1" ht="27">
      <c r="B252" s="42"/>
      <c r="C252" s="64"/>
      <c r="D252" s="218" t="s">
        <v>323</v>
      </c>
      <c r="E252" s="64"/>
      <c r="F252" s="219" t="s">
        <v>1816</v>
      </c>
      <c r="G252" s="64"/>
      <c r="H252" s="64"/>
      <c r="I252" s="175"/>
      <c r="J252" s="64"/>
      <c r="K252" s="64"/>
      <c r="L252" s="62"/>
      <c r="M252" s="220"/>
      <c r="N252" s="43"/>
      <c r="O252" s="43"/>
      <c r="P252" s="43"/>
      <c r="Q252" s="43"/>
      <c r="R252" s="43"/>
      <c r="S252" s="43"/>
      <c r="T252" s="79"/>
      <c r="AT252" s="25" t="s">
        <v>323</v>
      </c>
      <c r="AU252" s="25" t="s">
        <v>79</v>
      </c>
    </row>
    <row r="253" spans="2:65" s="1" customFormat="1" ht="23.1" customHeight="1">
      <c r="B253" s="42"/>
      <c r="C253" s="206" t="s">
        <v>788</v>
      </c>
      <c r="D253" s="206" t="s">
        <v>316</v>
      </c>
      <c r="E253" s="207" t="s">
        <v>1817</v>
      </c>
      <c r="F253" s="208" t="s">
        <v>1818</v>
      </c>
      <c r="G253" s="209" t="s">
        <v>490</v>
      </c>
      <c r="H253" s="210">
        <v>2</v>
      </c>
      <c r="I253" s="211"/>
      <c r="J253" s="212">
        <f>ROUND(I253*H253,2)</f>
        <v>0</v>
      </c>
      <c r="K253" s="208" t="s">
        <v>320</v>
      </c>
      <c r="L253" s="62"/>
      <c r="M253" s="213" t="s">
        <v>21</v>
      </c>
      <c r="N253" s="214" t="s">
        <v>41</v>
      </c>
      <c r="O253" s="43"/>
      <c r="P253" s="215">
        <f>O253*H253</f>
        <v>0</v>
      </c>
      <c r="Q253" s="215">
        <v>0.0012</v>
      </c>
      <c r="R253" s="215">
        <f>Q253*H253</f>
        <v>0.0024</v>
      </c>
      <c r="S253" s="215">
        <v>0</v>
      </c>
      <c r="T253" s="216">
        <f>S253*H253</f>
        <v>0</v>
      </c>
      <c r="AR253" s="25" t="s">
        <v>414</v>
      </c>
      <c r="AT253" s="25" t="s">
        <v>316</v>
      </c>
      <c r="AU253" s="25" t="s">
        <v>79</v>
      </c>
      <c r="AY253" s="25" t="s">
        <v>314</v>
      </c>
      <c r="BE253" s="217">
        <f>IF(N253="základní",J253,0)</f>
        <v>0</v>
      </c>
      <c r="BF253" s="217">
        <f>IF(N253="snížená",J253,0)</f>
        <v>0</v>
      </c>
      <c r="BG253" s="217">
        <f>IF(N253="zákl. přenesená",J253,0)</f>
        <v>0</v>
      </c>
      <c r="BH253" s="217">
        <f>IF(N253="sníž. přenesená",J253,0)</f>
        <v>0</v>
      </c>
      <c r="BI253" s="217">
        <f>IF(N253="nulová",J253,0)</f>
        <v>0</v>
      </c>
      <c r="BJ253" s="25" t="s">
        <v>77</v>
      </c>
      <c r="BK253" s="217">
        <f>ROUND(I253*H253,2)</f>
        <v>0</v>
      </c>
      <c r="BL253" s="25" t="s">
        <v>414</v>
      </c>
      <c r="BM253" s="25" t="s">
        <v>1819</v>
      </c>
    </row>
    <row r="254" spans="2:47" s="1" customFormat="1" ht="27">
      <c r="B254" s="42"/>
      <c r="C254" s="64"/>
      <c r="D254" s="218" t="s">
        <v>323</v>
      </c>
      <c r="E254" s="64"/>
      <c r="F254" s="219" t="s">
        <v>1820</v>
      </c>
      <c r="G254" s="64"/>
      <c r="H254" s="64"/>
      <c r="I254" s="175"/>
      <c r="J254" s="64"/>
      <c r="K254" s="64"/>
      <c r="L254" s="62"/>
      <c r="M254" s="220"/>
      <c r="N254" s="43"/>
      <c r="O254" s="43"/>
      <c r="P254" s="43"/>
      <c r="Q254" s="43"/>
      <c r="R254" s="43"/>
      <c r="S254" s="43"/>
      <c r="T254" s="79"/>
      <c r="AT254" s="25" t="s">
        <v>323</v>
      </c>
      <c r="AU254" s="25" t="s">
        <v>79</v>
      </c>
    </row>
    <row r="255" spans="2:65" s="1" customFormat="1" ht="23.1" customHeight="1">
      <c r="B255" s="42"/>
      <c r="C255" s="206" t="s">
        <v>794</v>
      </c>
      <c r="D255" s="206" t="s">
        <v>316</v>
      </c>
      <c r="E255" s="207" t="s">
        <v>1821</v>
      </c>
      <c r="F255" s="208" t="s">
        <v>1822</v>
      </c>
      <c r="G255" s="209" t="s">
        <v>490</v>
      </c>
      <c r="H255" s="210">
        <v>1</v>
      </c>
      <c r="I255" s="211"/>
      <c r="J255" s="212">
        <f>ROUND(I255*H255,2)</f>
        <v>0</v>
      </c>
      <c r="K255" s="208" t="s">
        <v>320</v>
      </c>
      <c r="L255" s="62"/>
      <c r="M255" s="213" t="s">
        <v>21</v>
      </c>
      <c r="N255" s="214" t="s">
        <v>41</v>
      </c>
      <c r="O255" s="43"/>
      <c r="P255" s="215">
        <f>O255*H255</f>
        <v>0</v>
      </c>
      <c r="Q255" s="215">
        <v>0.00182</v>
      </c>
      <c r="R255" s="215">
        <f>Q255*H255</f>
        <v>0.00182</v>
      </c>
      <c r="S255" s="215">
        <v>0</v>
      </c>
      <c r="T255" s="216">
        <f>S255*H255</f>
        <v>0</v>
      </c>
      <c r="AR255" s="25" t="s">
        <v>414</v>
      </c>
      <c r="AT255" s="25" t="s">
        <v>316</v>
      </c>
      <c r="AU255" s="25" t="s">
        <v>79</v>
      </c>
      <c r="AY255" s="25" t="s">
        <v>314</v>
      </c>
      <c r="BE255" s="217">
        <f>IF(N255="základní",J255,0)</f>
        <v>0</v>
      </c>
      <c r="BF255" s="217">
        <f>IF(N255="snížená",J255,0)</f>
        <v>0</v>
      </c>
      <c r="BG255" s="217">
        <f>IF(N255="zákl. přenesená",J255,0)</f>
        <v>0</v>
      </c>
      <c r="BH255" s="217">
        <f>IF(N255="sníž. přenesená",J255,0)</f>
        <v>0</v>
      </c>
      <c r="BI255" s="217">
        <f>IF(N255="nulová",J255,0)</f>
        <v>0</v>
      </c>
      <c r="BJ255" s="25" t="s">
        <v>77</v>
      </c>
      <c r="BK255" s="217">
        <f>ROUND(I255*H255,2)</f>
        <v>0</v>
      </c>
      <c r="BL255" s="25" t="s">
        <v>414</v>
      </c>
      <c r="BM255" s="25" t="s">
        <v>1823</v>
      </c>
    </row>
    <row r="256" spans="2:47" s="1" customFormat="1" ht="27">
      <c r="B256" s="42"/>
      <c r="C256" s="64"/>
      <c r="D256" s="218" t="s">
        <v>323</v>
      </c>
      <c r="E256" s="64"/>
      <c r="F256" s="219" t="s">
        <v>1824</v>
      </c>
      <c r="G256" s="64"/>
      <c r="H256" s="64"/>
      <c r="I256" s="175"/>
      <c r="J256" s="64"/>
      <c r="K256" s="64"/>
      <c r="L256" s="62"/>
      <c r="M256" s="220"/>
      <c r="N256" s="43"/>
      <c r="O256" s="43"/>
      <c r="P256" s="43"/>
      <c r="Q256" s="43"/>
      <c r="R256" s="43"/>
      <c r="S256" s="43"/>
      <c r="T256" s="79"/>
      <c r="AT256" s="25" t="s">
        <v>323</v>
      </c>
      <c r="AU256" s="25" t="s">
        <v>79</v>
      </c>
    </row>
    <row r="257" spans="2:65" s="1" customFormat="1" ht="23.1" customHeight="1">
      <c r="B257" s="42"/>
      <c r="C257" s="206" t="s">
        <v>799</v>
      </c>
      <c r="D257" s="206" t="s">
        <v>316</v>
      </c>
      <c r="E257" s="207" t="s">
        <v>1825</v>
      </c>
      <c r="F257" s="208" t="s">
        <v>1826</v>
      </c>
      <c r="G257" s="209" t="s">
        <v>436</v>
      </c>
      <c r="H257" s="210">
        <v>288</v>
      </c>
      <c r="I257" s="211"/>
      <c r="J257" s="212">
        <f>ROUND(I257*H257,2)</f>
        <v>0</v>
      </c>
      <c r="K257" s="208" t="s">
        <v>1528</v>
      </c>
      <c r="L257" s="62"/>
      <c r="M257" s="213" t="s">
        <v>21</v>
      </c>
      <c r="N257" s="214" t="s">
        <v>41</v>
      </c>
      <c r="O257" s="43"/>
      <c r="P257" s="215">
        <f>O257*H257</f>
        <v>0</v>
      </c>
      <c r="Q257" s="215">
        <v>0.00019</v>
      </c>
      <c r="R257" s="215">
        <f>Q257*H257</f>
        <v>0.054720000000000005</v>
      </c>
      <c r="S257" s="215">
        <v>0</v>
      </c>
      <c r="T257" s="216">
        <f>S257*H257</f>
        <v>0</v>
      </c>
      <c r="AR257" s="25" t="s">
        <v>414</v>
      </c>
      <c r="AT257" s="25" t="s">
        <v>316</v>
      </c>
      <c r="AU257" s="25" t="s">
        <v>79</v>
      </c>
      <c r="AY257" s="25" t="s">
        <v>314</v>
      </c>
      <c r="BE257" s="217">
        <f>IF(N257="základní",J257,0)</f>
        <v>0</v>
      </c>
      <c r="BF257" s="217">
        <f>IF(N257="snížená",J257,0)</f>
        <v>0</v>
      </c>
      <c r="BG257" s="217">
        <f>IF(N257="zákl. přenesená",J257,0)</f>
        <v>0</v>
      </c>
      <c r="BH257" s="217">
        <f>IF(N257="sníž. přenesená",J257,0)</f>
        <v>0</v>
      </c>
      <c r="BI257" s="217">
        <f>IF(N257="nulová",J257,0)</f>
        <v>0</v>
      </c>
      <c r="BJ257" s="25" t="s">
        <v>77</v>
      </c>
      <c r="BK257" s="217">
        <f>ROUND(I257*H257,2)</f>
        <v>0</v>
      </c>
      <c r="BL257" s="25" t="s">
        <v>414</v>
      </c>
      <c r="BM257" s="25" t="s">
        <v>1827</v>
      </c>
    </row>
    <row r="258" spans="2:47" s="1" customFormat="1" ht="27">
      <c r="B258" s="42"/>
      <c r="C258" s="64"/>
      <c r="D258" s="218" t="s">
        <v>323</v>
      </c>
      <c r="E258" s="64"/>
      <c r="F258" s="219" t="s">
        <v>1828</v>
      </c>
      <c r="G258" s="64"/>
      <c r="H258" s="64"/>
      <c r="I258" s="175"/>
      <c r="J258" s="64"/>
      <c r="K258" s="64"/>
      <c r="L258" s="62"/>
      <c r="M258" s="220"/>
      <c r="N258" s="43"/>
      <c r="O258" s="43"/>
      <c r="P258" s="43"/>
      <c r="Q258" s="43"/>
      <c r="R258" s="43"/>
      <c r="S258" s="43"/>
      <c r="T258" s="79"/>
      <c r="AT258" s="25" t="s">
        <v>323</v>
      </c>
      <c r="AU258" s="25" t="s">
        <v>79</v>
      </c>
    </row>
    <row r="259" spans="2:65" s="1" customFormat="1" ht="23.1" customHeight="1">
      <c r="B259" s="42"/>
      <c r="C259" s="206" t="s">
        <v>806</v>
      </c>
      <c r="D259" s="206" t="s">
        <v>316</v>
      </c>
      <c r="E259" s="207" t="s">
        <v>1829</v>
      </c>
      <c r="F259" s="208" t="s">
        <v>1830</v>
      </c>
      <c r="G259" s="209" t="s">
        <v>436</v>
      </c>
      <c r="H259" s="210">
        <v>288</v>
      </c>
      <c r="I259" s="211"/>
      <c r="J259" s="212">
        <f>ROUND(I259*H259,2)</f>
        <v>0</v>
      </c>
      <c r="K259" s="208" t="s">
        <v>1528</v>
      </c>
      <c r="L259" s="62"/>
      <c r="M259" s="213" t="s">
        <v>21</v>
      </c>
      <c r="N259" s="214" t="s">
        <v>41</v>
      </c>
      <c r="O259" s="43"/>
      <c r="P259" s="215">
        <f>O259*H259</f>
        <v>0</v>
      </c>
      <c r="Q259" s="215">
        <v>1E-05</v>
      </c>
      <c r="R259" s="215">
        <f>Q259*H259</f>
        <v>0.00288</v>
      </c>
      <c r="S259" s="215">
        <v>0</v>
      </c>
      <c r="T259" s="216">
        <f>S259*H259</f>
        <v>0</v>
      </c>
      <c r="AR259" s="25" t="s">
        <v>414</v>
      </c>
      <c r="AT259" s="25" t="s">
        <v>316</v>
      </c>
      <c r="AU259" s="25" t="s">
        <v>79</v>
      </c>
      <c r="AY259" s="25" t="s">
        <v>314</v>
      </c>
      <c r="BE259" s="217">
        <f>IF(N259="základní",J259,0)</f>
        <v>0</v>
      </c>
      <c r="BF259" s="217">
        <f>IF(N259="snížená",J259,0)</f>
        <v>0</v>
      </c>
      <c r="BG259" s="217">
        <f>IF(N259="zákl. přenesená",J259,0)</f>
        <v>0</v>
      </c>
      <c r="BH259" s="217">
        <f>IF(N259="sníž. přenesená",J259,0)</f>
        <v>0</v>
      </c>
      <c r="BI259" s="217">
        <f>IF(N259="nulová",J259,0)</f>
        <v>0</v>
      </c>
      <c r="BJ259" s="25" t="s">
        <v>77</v>
      </c>
      <c r="BK259" s="217">
        <f>ROUND(I259*H259,2)</f>
        <v>0</v>
      </c>
      <c r="BL259" s="25" t="s">
        <v>414</v>
      </c>
      <c r="BM259" s="25" t="s">
        <v>1831</v>
      </c>
    </row>
    <row r="260" spans="2:47" s="1" customFormat="1" ht="27">
      <c r="B260" s="42"/>
      <c r="C260" s="64"/>
      <c r="D260" s="218" t="s">
        <v>323</v>
      </c>
      <c r="E260" s="64"/>
      <c r="F260" s="219" t="s">
        <v>1832</v>
      </c>
      <c r="G260" s="64"/>
      <c r="H260" s="64"/>
      <c r="I260" s="175"/>
      <c r="J260" s="64"/>
      <c r="K260" s="64"/>
      <c r="L260" s="62"/>
      <c r="M260" s="220"/>
      <c r="N260" s="43"/>
      <c r="O260" s="43"/>
      <c r="P260" s="43"/>
      <c r="Q260" s="43"/>
      <c r="R260" s="43"/>
      <c r="S260" s="43"/>
      <c r="T260" s="79"/>
      <c r="AT260" s="25" t="s">
        <v>323</v>
      </c>
      <c r="AU260" s="25" t="s">
        <v>79</v>
      </c>
    </row>
    <row r="261" spans="2:65" s="1" customFormat="1" ht="23.1" customHeight="1">
      <c r="B261" s="42"/>
      <c r="C261" s="206" t="s">
        <v>812</v>
      </c>
      <c r="D261" s="206" t="s">
        <v>316</v>
      </c>
      <c r="E261" s="207" t="s">
        <v>1833</v>
      </c>
      <c r="F261" s="208" t="s">
        <v>1834</v>
      </c>
      <c r="G261" s="209" t="s">
        <v>1717</v>
      </c>
      <c r="H261" s="278"/>
      <c r="I261" s="211"/>
      <c r="J261" s="212">
        <f>ROUND(I261*H261,2)</f>
        <v>0</v>
      </c>
      <c r="K261" s="208" t="s">
        <v>320</v>
      </c>
      <c r="L261" s="62"/>
      <c r="M261" s="213" t="s">
        <v>21</v>
      </c>
      <c r="N261" s="214" t="s">
        <v>41</v>
      </c>
      <c r="O261" s="43"/>
      <c r="P261" s="215">
        <f>O261*H261</f>
        <v>0</v>
      </c>
      <c r="Q261" s="215">
        <v>0</v>
      </c>
      <c r="R261" s="215">
        <f>Q261*H261</f>
        <v>0</v>
      </c>
      <c r="S261" s="215">
        <v>0</v>
      </c>
      <c r="T261" s="216">
        <f>S261*H261</f>
        <v>0</v>
      </c>
      <c r="AR261" s="25" t="s">
        <v>414</v>
      </c>
      <c r="AT261" s="25" t="s">
        <v>316</v>
      </c>
      <c r="AU261" s="25" t="s">
        <v>79</v>
      </c>
      <c r="AY261" s="25" t="s">
        <v>314</v>
      </c>
      <c r="BE261" s="217">
        <f>IF(N261="základní",J261,0)</f>
        <v>0</v>
      </c>
      <c r="BF261" s="217">
        <f>IF(N261="snížená",J261,0)</f>
        <v>0</v>
      </c>
      <c r="BG261" s="217">
        <f>IF(N261="zákl. přenesená",J261,0)</f>
        <v>0</v>
      </c>
      <c r="BH261" s="217">
        <f>IF(N261="sníž. přenesená",J261,0)</f>
        <v>0</v>
      </c>
      <c r="BI261" s="217">
        <f>IF(N261="nulová",J261,0)</f>
        <v>0</v>
      </c>
      <c r="BJ261" s="25" t="s">
        <v>77</v>
      </c>
      <c r="BK261" s="217">
        <f>ROUND(I261*H261,2)</f>
        <v>0</v>
      </c>
      <c r="BL261" s="25" t="s">
        <v>414</v>
      </c>
      <c r="BM261" s="25" t="s">
        <v>1835</v>
      </c>
    </row>
    <row r="262" spans="2:47" s="1" customFormat="1" ht="27">
      <c r="B262" s="42"/>
      <c r="C262" s="64"/>
      <c r="D262" s="218" t="s">
        <v>323</v>
      </c>
      <c r="E262" s="64"/>
      <c r="F262" s="219" t="s">
        <v>1836</v>
      </c>
      <c r="G262" s="64"/>
      <c r="H262" s="64"/>
      <c r="I262" s="175"/>
      <c r="J262" s="64"/>
      <c r="K262" s="64"/>
      <c r="L262" s="62"/>
      <c r="M262" s="220"/>
      <c r="N262" s="43"/>
      <c r="O262" s="43"/>
      <c r="P262" s="43"/>
      <c r="Q262" s="43"/>
      <c r="R262" s="43"/>
      <c r="S262" s="43"/>
      <c r="T262" s="79"/>
      <c r="AT262" s="25" t="s">
        <v>323</v>
      </c>
      <c r="AU262" s="25" t="s">
        <v>79</v>
      </c>
    </row>
    <row r="263" spans="2:63" s="11" customFormat="1" ht="29.85" customHeight="1">
      <c r="B263" s="190"/>
      <c r="C263" s="191"/>
      <c r="D263" s="192" t="s">
        <v>69</v>
      </c>
      <c r="E263" s="204" t="s">
        <v>1837</v>
      </c>
      <c r="F263" s="204" t="s">
        <v>1838</v>
      </c>
      <c r="G263" s="191"/>
      <c r="H263" s="191"/>
      <c r="I263" s="194"/>
      <c r="J263" s="205">
        <f>BK263</f>
        <v>0</v>
      </c>
      <c r="K263" s="191"/>
      <c r="L263" s="196"/>
      <c r="M263" s="197"/>
      <c r="N263" s="198"/>
      <c r="O263" s="198"/>
      <c r="P263" s="199">
        <f>SUM(P264:P298)</f>
        <v>0</v>
      </c>
      <c r="Q263" s="198"/>
      <c r="R263" s="199">
        <f>SUM(R264:R298)</f>
        <v>0.027970000000000002</v>
      </c>
      <c r="S263" s="198"/>
      <c r="T263" s="200">
        <f>SUM(T264:T298)</f>
        <v>0</v>
      </c>
      <c r="AR263" s="201" t="s">
        <v>79</v>
      </c>
      <c r="AT263" s="202" t="s">
        <v>69</v>
      </c>
      <c r="AU263" s="202" t="s">
        <v>77</v>
      </c>
      <c r="AY263" s="201" t="s">
        <v>314</v>
      </c>
      <c r="BK263" s="203">
        <f>SUM(BK264:BK298)</f>
        <v>0</v>
      </c>
    </row>
    <row r="264" spans="2:65" s="1" customFormat="1" ht="14.45" customHeight="1">
      <c r="B264" s="42"/>
      <c r="C264" s="206" t="s">
        <v>818</v>
      </c>
      <c r="D264" s="206" t="s">
        <v>316</v>
      </c>
      <c r="E264" s="207" t="s">
        <v>1839</v>
      </c>
      <c r="F264" s="208" t="s">
        <v>1840</v>
      </c>
      <c r="G264" s="209" t="s">
        <v>490</v>
      </c>
      <c r="H264" s="210">
        <v>1</v>
      </c>
      <c r="I264" s="211"/>
      <c r="J264" s="212">
        <f>ROUND(I264*H264,2)</f>
        <v>0</v>
      </c>
      <c r="K264" s="208" t="s">
        <v>1528</v>
      </c>
      <c r="L264" s="62"/>
      <c r="M264" s="213" t="s">
        <v>21</v>
      </c>
      <c r="N264" s="214" t="s">
        <v>41</v>
      </c>
      <c r="O264" s="43"/>
      <c r="P264" s="215">
        <f>O264*H264</f>
        <v>0</v>
      </c>
      <c r="Q264" s="215">
        <v>3E-05</v>
      </c>
      <c r="R264" s="215">
        <f>Q264*H264</f>
        <v>3E-05</v>
      </c>
      <c r="S264" s="215">
        <v>0</v>
      </c>
      <c r="T264" s="216">
        <f>S264*H264</f>
        <v>0</v>
      </c>
      <c r="AR264" s="25" t="s">
        <v>414</v>
      </c>
      <c r="AT264" s="25" t="s">
        <v>316</v>
      </c>
      <c r="AU264" s="25" t="s">
        <v>79</v>
      </c>
      <c r="AY264" s="25" t="s">
        <v>314</v>
      </c>
      <c r="BE264" s="217">
        <f>IF(N264="základní",J264,0)</f>
        <v>0</v>
      </c>
      <c r="BF264" s="217">
        <f>IF(N264="snížená",J264,0)</f>
        <v>0</v>
      </c>
      <c r="BG264" s="217">
        <f>IF(N264="zákl. přenesená",J264,0)</f>
        <v>0</v>
      </c>
      <c r="BH264" s="217">
        <f>IF(N264="sníž. přenesená",J264,0)</f>
        <v>0</v>
      </c>
      <c r="BI264" s="217">
        <f>IF(N264="nulová",J264,0)</f>
        <v>0</v>
      </c>
      <c r="BJ264" s="25" t="s">
        <v>77</v>
      </c>
      <c r="BK264" s="217">
        <f>ROUND(I264*H264,2)</f>
        <v>0</v>
      </c>
      <c r="BL264" s="25" t="s">
        <v>414</v>
      </c>
      <c r="BM264" s="25" t="s">
        <v>1841</v>
      </c>
    </row>
    <row r="265" spans="2:47" s="1" customFormat="1" ht="27">
      <c r="B265" s="42"/>
      <c r="C265" s="64"/>
      <c r="D265" s="218" t="s">
        <v>323</v>
      </c>
      <c r="E265" s="64"/>
      <c r="F265" s="219" t="s">
        <v>1842</v>
      </c>
      <c r="G265" s="64"/>
      <c r="H265" s="64"/>
      <c r="I265" s="175"/>
      <c r="J265" s="64"/>
      <c r="K265" s="64"/>
      <c r="L265" s="62"/>
      <c r="M265" s="220"/>
      <c r="N265" s="43"/>
      <c r="O265" s="43"/>
      <c r="P265" s="43"/>
      <c r="Q265" s="43"/>
      <c r="R265" s="43"/>
      <c r="S265" s="43"/>
      <c r="T265" s="79"/>
      <c r="AT265" s="25" t="s">
        <v>323</v>
      </c>
      <c r="AU265" s="25" t="s">
        <v>79</v>
      </c>
    </row>
    <row r="266" spans="2:65" s="1" customFormat="1" ht="14.45" customHeight="1">
      <c r="B266" s="42"/>
      <c r="C266" s="243" t="s">
        <v>833</v>
      </c>
      <c r="D266" s="243" t="s">
        <v>427</v>
      </c>
      <c r="E266" s="244" t="s">
        <v>1843</v>
      </c>
      <c r="F266" s="245" t="s">
        <v>1844</v>
      </c>
      <c r="G266" s="246" t="s">
        <v>490</v>
      </c>
      <c r="H266" s="247">
        <v>1</v>
      </c>
      <c r="I266" s="248"/>
      <c r="J266" s="249">
        <f>ROUND(I266*H266,2)</f>
        <v>0</v>
      </c>
      <c r="K266" s="245" t="s">
        <v>1528</v>
      </c>
      <c r="L266" s="250"/>
      <c r="M266" s="251" t="s">
        <v>21</v>
      </c>
      <c r="N266" s="252" t="s">
        <v>41</v>
      </c>
      <c r="O266" s="43"/>
      <c r="P266" s="215">
        <f>O266*H266</f>
        <v>0</v>
      </c>
      <c r="Q266" s="215">
        <v>0.012</v>
      </c>
      <c r="R266" s="215">
        <f>Q266*H266</f>
        <v>0.012</v>
      </c>
      <c r="S266" s="215">
        <v>0</v>
      </c>
      <c r="T266" s="216">
        <f>S266*H266</f>
        <v>0</v>
      </c>
      <c r="AR266" s="25" t="s">
        <v>510</v>
      </c>
      <c r="AT266" s="25" t="s">
        <v>427</v>
      </c>
      <c r="AU266" s="25" t="s">
        <v>79</v>
      </c>
      <c r="AY266" s="25" t="s">
        <v>314</v>
      </c>
      <c r="BE266" s="217">
        <f>IF(N266="základní",J266,0)</f>
        <v>0</v>
      </c>
      <c r="BF266" s="217">
        <f>IF(N266="snížená",J266,0)</f>
        <v>0</v>
      </c>
      <c r="BG266" s="217">
        <f>IF(N266="zákl. přenesená",J266,0)</f>
        <v>0</v>
      </c>
      <c r="BH266" s="217">
        <f>IF(N266="sníž. přenesená",J266,0)</f>
        <v>0</v>
      </c>
      <c r="BI266" s="217">
        <f>IF(N266="nulová",J266,0)</f>
        <v>0</v>
      </c>
      <c r="BJ266" s="25" t="s">
        <v>77</v>
      </c>
      <c r="BK266" s="217">
        <f>ROUND(I266*H266,2)</f>
        <v>0</v>
      </c>
      <c r="BL266" s="25" t="s">
        <v>414</v>
      </c>
      <c r="BM266" s="25" t="s">
        <v>1845</v>
      </c>
    </row>
    <row r="267" spans="2:47" s="1" customFormat="1" ht="40.5">
      <c r="B267" s="42"/>
      <c r="C267" s="64"/>
      <c r="D267" s="218" t="s">
        <v>323</v>
      </c>
      <c r="E267" s="64"/>
      <c r="F267" s="219" t="s">
        <v>1846</v>
      </c>
      <c r="G267" s="64"/>
      <c r="H267" s="64"/>
      <c r="I267" s="175"/>
      <c r="J267" s="64"/>
      <c r="K267" s="64"/>
      <c r="L267" s="62"/>
      <c r="M267" s="220"/>
      <c r="N267" s="43"/>
      <c r="O267" s="43"/>
      <c r="P267" s="43"/>
      <c r="Q267" s="43"/>
      <c r="R267" s="43"/>
      <c r="S267" s="43"/>
      <c r="T267" s="79"/>
      <c r="AT267" s="25" t="s">
        <v>323</v>
      </c>
      <c r="AU267" s="25" t="s">
        <v>79</v>
      </c>
    </row>
    <row r="268" spans="2:65" s="1" customFormat="1" ht="23.1" customHeight="1">
      <c r="B268" s="42"/>
      <c r="C268" s="206" t="s">
        <v>837</v>
      </c>
      <c r="D268" s="206" t="s">
        <v>316</v>
      </c>
      <c r="E268" s="207" t="s">
        <v>1847</v>
      </c>
      <c r="F268" s="208" t="s">
        <v>1848</v>
      </c>
      <c r="G268" s="209" t="s">
        <v>1005</v>
      </c>
      <c r="H268" s="210">
        <v>2</v>
      </c>
      <c r="I268" s="211"/>
      <c r="J268" s="212">
        <f>ROUND(I268*H268,2)</f>
        <v>0</v>
      </c>
      <c r="K268" s="208" t="s">
        <v>320</v>
      </c>
      <c r="L268" s="62"/>
      <c r="M268" s="213" t="s">
        <v>21</v>
      </c>
      <c r="N268" s="214" t="s">
        <v>41</v>
      </c>
      <c r="O268" s="43"/>
      <c r="P268" s="215">
        <f>O268*H268</f>
        <v>0</v>
      </c>
      <c r="Q268" s="215">
        <v>0.00419</v>
      </c>
      <c r="R268" s="215">
        <f>Q268*H268</f>
        <v>0.00838</v>
      </c>
      <c r="S268" s="215">
        <v>0</v>
      </c>
      <c r="T268" s="216">
        <f>S268*H268</f>
        <v>0</v>
      </c>
      <c r="AR268" s="25" t="s">
        <v>414</v>
      </c>
      <c r="AT268" s="25" t="s">
        <v>316</v>
      </c>
      <c r="AU268" s="25" t="s">
        <v>79</v>
      </c>
      <c r="AY268" s="25" t="s">
        <v>314</v>
      </c>
      <c r="BE268" s="217">
        <f>IF(N268="základní",J268,0)</f>
        <v>0</v>
      </c>
      <c r="BF268" s="217">
        <f>IF(N268="snížená",J268,0)</f>
        <v>0</v>
      </c>
      <c r="BG268" s="217">
        <f>IF(N268="zákl. přenesená",J268,0)</f>
        <v>0</v>
      </c>
      <c r="BH268" s="217">
        <f>IF(N268="sníž. přenesená",J268,0)</f>
        <v>0</v>
      </c>
      <c r="BI268" s="217">
        <f>IF(N268="nulová",J268,0)</f>
        <v>0</v>
      </c>
      <c r="BJ268" s="25" t="s">
        <v>77</v>
      </c>
      <c r="BK268" s="217">
        <f>ROUND(I268*H268,2)</f>
        <v>0</v>
      </c>
      <c r="BL268" s="25" t="s">
        <v>414</v>
      </c>
      <c r="BM268" s="25" t="s">
        <v>1849</v>
      </c>
    </row>
    <row r="269" spans="2:47" s="1" customFormat="1" ht="27">
      <c r="B269" s="42"/>
      <c r="C269" s="64"/>
      <c r="D269" s="218" t="s">
        <v>323</v>
      </c>
      <c r="E269" s="64"/>
      <c r="F269" s="219" t="s">
        <v>1850</v>
      </c>
      <c r="G269" s="64"/>
      <c r="H269" s="64"/>
      <c r="I269" s="175"/>
      <c r="J269" s="64"/>
      <c r="K269" s="64"/>
      <c r="L269" s="62"/>
      <c r="M269" s="220"/>
      <c r="N269" s="43"/>
      <c r="O269" s="43"/>
      <c r="P269" s="43"/>
      <c r="Q269" s="43"/>
      <c r="R269" s="43"/>
      <c r="S269" s="43"/>
      <c r="T269" s="79"/>
      <c r="AT269" s="25" t="s">
        <v>323</v>
      </c>
      <c r="AU269" s="25" t="s">
        <v>79</v>
      </c>
    </row>
    <row r="270" spans="2:65" s="1" customFormat="1" ht="23.1" customHeight="1">
      <c r="B270" s="42"/>
      <c r="C270" s="206" t="s">
        <v>841</v>
      </c>
      <c r="D270" s="206" t="s">
        <v>316</v>
      </c>
      <c r="E270" s="207" t="s">
        <v>1851</v>
      </c>
      <c r="F270" s="208" t="s">
        <v>1852</v>
      </c>
      <c r="G270" s="209" t="s">
        <v>21</v>
      </c>
      <c r="H270" s="210">
        <v>1</v>
      </c>
      <c r="I270" s="211"/>
      <c r="J270" s="212">
        <f>ROUND(I270*H270,2)</f>
        <v>0</v>
      </c>
      <c r="K270" s="208" t="s">
        <v>21</v>
      </c>
      <c r="L270" s="62"/>
      <c r="M270" s="213" t="s">
        <v>21</v>
      </c>
      <c r="N270" s="214" t="s">
        <v>41</v>
      </c>
      <c r="O270" s="43"/>
      <c r="P270" s="215">
        <f>O270*H270</f>
        <v>0</v>
      </c>
      <c r="Q270" s="215">
        <v>0</v>
      </c>
      <c r="R270" s="215">
        <f>Q270*H270</f>
        <v>0</v>
      </c>
      <c r="S270" s="215">
        <v>0</v>
      </c>
      <c r="T270" s="216">
        <f>S270*H270</f>
        <v>0</v>
      </c>
      <c r="AR270" s="25" t="s">
        <v>414</v>
      </c>
      <c r="AT270" s="25" t="s">
        <v>316</v>
      </c>
      <c r="AU270" s="25" t="s">
        <v>79</v>
      </c>
      <c r="AY270" s="25" t="s">
        <v>314</v>
      </c>
      <c r="BE270" s="217">
        <f>IF(N270="základní",J270,0)</f>
        <v>0</v>
      </c>
      <c r="BF270" s="217">
        <f>IF(N270="snížená",J270,0)</f>
        <v>0</v>
      </c>
      <c r="BG270" s="217">
        <f>IF(N270="zákl. přenesená",J270,0)</f>
        <v>0</v>
      </c>
      <c r="BH270" s="217">
        <f>IF(N270="sníž. přenesená",J270,0)</f>
        <v>0</v>
      </c>
      <c r="BI270" s="217">
        <f>IF(N270="nulová",J270,0)</f>
        <v>0</v>
      </c>
      <c r="BJ270" s="25" t="s">
        <v>77</v>
      </c>
      <c r="BK270" s="217">
        <f>ROUND(I270*H270,2)</f>
        <v>0</v>
      </c>
      <c r="BL270" s="25" t="s">
        <v>414</v>
      </c>
      <c r="BM270" s="25" t="s">
        <v>1853</v>
      </c>
    </row>
    <row r="271" spans="2:47" s="1" customFormat="1" ht="13.5">
      <c r="B271" s="42"/>
      <c r="C271" s="64"/>
      <c r="D271" s="218" t="s">
        <v>323</v>
      </c>
      <c r="E271" s="64"/>
      <c r="F271" s="219" t="s">
        <v>1852</v>
      </c>
      <c r="G271" s="64"/>
      <c r="H271" s="64"/>
      <c r="I271" s="175"/>
      <c r="J271" s="64"/>
      <c r="K271" s="64"/>
      <c r="L271" s="62"/>
      <c r="M271" s="220"/>
      <c r="N271" s="43"/>
      <c r="O271" s="43"/>
      <c r="P271" s="43"/>
      <c r="Q271" s="43"/>
      <c r="R271" s="43"/>
      <c r="S271" s="43"/>
      <c r="T271" s="79"/>
      <c r="AT271" s="25" t="s">
        <v>323</v>
      </c>
      <c r="AU271" s="25" t="s">
        <v>79</v>
      </c>
    </row>
    <row r="272" spans="2:65" s="1" customFormat="1" ht="14.45" customHeight="1">
      <c r="B272" s="42"/>
      <c r="C272" s="206" t="s">
        <v>845</v>
      </c>
      <c r="D272" s="206" t="s">
        <v>316</v>
      </c>
      <c r="E272" s="207" t="s">
        <v>1854</v>
      </c>
      <c r="F272" s="208" t="s">
        <v>1855</v>
      </c>
      <c r="G272" s="209" t="s">
        <v>21</v>
      </c>
      <c r="H272" s="210">
        <v>1</v>
      </c>
      <c r="I272" s="211"/>
      <c r="J272" s="212">
        <f>ROUND(I272*H272,2)</f>
        <v>0</v>
      </c>
      <c r="K272" s="208" t="s">
        <v>21</v>
      </c>
      <c r="L272" s="62"/>
      <c r="M272" s="213" t="s">
        <v>21</v>
      </c>
      <c r="N272" s="214" t="s">
        <v>41</v>
      </c>
      <c r="O272" s="43"/>
      <c r="P272" s="215">
        <f>O272*H272</f>
        <v>0</v>
      </c>
      <c r="Q272" s="215">
        <v>0</v>
      </c>
      <c r="R272" s="215">
        <f>Q272*H272</f>
        <v>0</v>
      </c>
      <c r="S272" s="215">
        <v>0</v>
      </c>
      <c r="T272" s="216">
        <f>S272*H272</f>
        <v>0</v>
      </c>
      <c r="AR272" s="25" t="s">
        <v>414</v>
      </c>
      <c r="AT272" s="25" t="s">
        <v>316</v>
      </c>
      <c r="AU272" s="25" t="s">
        <v>79</v>
      </c>
      <c r="AY272" s="25" t="s">
        <v>314</v>
      </c>
      <c r="BE272" s="217">
        <f>IF(N272="základní",J272,0)</f>
        <v>0</v>
      </c>
      <c r="BF272" s="217">
        <f>IF(N272="snížená",J272,0)</f>
        <v>0</v>
      </c>
      <c r="BG272" s="217">
        <f>IF(N272="zákl. přenesená",J272,0)</f>
        <v>0</v>
      </c>
      <c r="BH272" s="217">
        <f>IF(N272="sníž. přenesená",J272,0)</f>
        <v>0</v>
      </c>
      <c r="BI272" s="217">
        <f>IF(N272="nulová",J272,0)</f>
        <v>0</v>
      </c>
      <c r="BJ272" s="25" t="s">
        <v>77</v>
      </c>
      <c r="BK272" s="217">
        <f>ROUND(I272*H272,2)</f>
        <v>0</v>
      </c>
      <c r="BL272" s="25" t="s">
        <v>414</v>
      </c>
      <c r="BM272" s="25" t="s">
        <v>1856</v>
      </c>
    </row>
    <row r="273" spans="2:47" s="1" customFormat="1" ht="13.5">
      <c r="B273" s="42"/>
      <c r="C273" s="64"/>
      <c r="D273" s="218" t="s">
        <v>323</v>
      </c>
      <c r="E273" s="64"/>
      <c r="F273" s="219" t="s">
        <v>1855</v>
      </c>
      <c r="G273" s="64"/>
      <c r="H273" s="64"/>
      <c r="I273" s="175"/>
      <c r="J273" s="64"/>
      <c r="K273" s="64"/>
      <c r="L273" s="62"/>
      <c r="M273" s="220"/>
      <c r="N273" s="43"/>
      <c r="O273" s="43"/>
      <c r="P273" s="43"/>
      <c r="Q273" s="43"/>
      <c r="R273" s="43"/>
      <c r="S273" s="43"/>
      <c r="T273" s="79"/>
      <c r="AT273" s="25" t="s">
        <v>323</v>
      </c>
      <c r="AU273" s="25" t="s">
        <v>79</v>
      </c>
    </row>
    <row r="274" spans="2:65" s="1" customFormat="1" ht="14.45" customHeight="1">
      <c r="B274" s="42"/>
      <c r="C274" s="206" t="s">
        <v>850</v>
      </c>
      <c r="D274" s="206" t="s">
        <v>316</v>
      </c>
      <c r="E274" s="207" t="s">
        <v>1857</v>
      </c>
      <c r="F274" s="208" t="s">
        <v>1858</v>
      </c>
      <c r="G274" s="209" t="s">
        <v>21</v>
      </c>
      <c r="H274" s="210">
        <v>6</v>
      </c>
      <c r="I274" s="211"/>
      <c r="J274" s="212">
        <f>ROUND(I274*H274,2)</f>
        <v>0</v>
      </c>
      <c r="K274" s="208" t="s">
        <v>21</v>
      </c>
      <c r="L274" s="62"/>
      <c r="M274" s="213" t="s">
        <v>21</v>
      </c>
      <c r="N274" s="214" t="s">
        <v>41</v>
      </c>
      <c r="O274" s="43"/>
      <c r="P274" s="215">
        <f>O274*H274</f>
        <v>0</v>
      </c>
      <c r="Q274" s="215">
        <v>0</v>
      </c>
      <c r="R274" s="215">
        <f>Q274*H274</f>
        <v>0</v>
      </c>
      <c r="S274" s="215">
        <v>0</v>
      </c>
      <c r="T274" s="216">
        <f>S274*H274</f>
        <v>0</v>
      </c>
      <c r="AR274" s="25" t="s">
        <v>414</v>
      </c>
      <c r="AT274" s="25" t="s">
        <v>316</v>
      </c>
      <c r="AU274" s="25" t="s">
        <v>79</v>
      </c>
      <c r="AY274" s="25" t="s">
        <v>314</v>
      </c>
      <c r="BE274" s="217">
        <f>IF(N274="základní",J274,0)</f>
        <v>0</v>
      </c>
      <c r="BF274" s="217">
        <f>IF(N274="snížená",J274,0)</f>
        <v>0</v>
      </c>
      <c r="BG274" s="217">
        <f>IF(N274="zákl. přenesená",J274,0)</f>
        <v>0</v>
      </c>
      <c r="BH274" s="217">
        <f>IF(N274="sníž. přenesená",J274,0)</f>
        <v>0</v>
      </c>
      <c r="BI274" s="217">
        <f>IF(N274="nulová",J274,0)</f>
        <v>0</v>
      </c>
      <c r="BJ274" s="25" t="s">
        <v>77</v>
      </c>
      <c r="BK274" s="217">
        <f>ROUND(I274*H274,2)</f>
        <v>0</v>
      </c>
      <c r="BL274" s="25" t="s">
        <v>414</v>
      </c>
      <c r="BM274" s="25" t="s">
        <v>1859</v>
      </c>
    </row>
    <row r="275" spans="2:47" s="1" customFormat="1" ht="13.5">
      <c r="B275" s="42"/>
      <c r="C275" s="64"/>
      <c r="D275" s="218" t="s">
        <v>323</v>
      </c>
      <c r="E275" s="64"/>
      <c r="F275" s="219" t="s">
        <v>1858</v>
      </c>
      <c r="G275" s="64"/>
      <c r="H275" s="64"/>
      <c r="I275" s="175"/>
      <c r="J275" s="64"/>
      <c r="K275" s="64"/>
      <c r="L275" s="62"/>
      <c r="M275" s="220"/>
      <c r="N275" s="43"/>
      <c r="O275" s="43"/>
      <c r="P275" s="43"/>
      <c r="Q275" s="43"/>
      <c r="R275" s="43"/>
      <c r="S275" s="43"/>
      <c r="T275" s="79"/>
      <c r="AT275" s="25" t="s">
        <v>323</v>
      </c>
      <c r="AU275" s="25" t="s">
        <v>79</v>
      </c>
    </row>
    <row r="276" spans="2:65" s="1" customFormat="1" ht="23.1" customHeight="1">
      <c r="B276" s="42"/>
      <c r="C276" s="206" t="s">
        <v>855</v>
      </c>
      <c r="D276" s="206" t="s">
        <v>316</v>
      </c>
      <c r="E276" s="207" t="s">
        <v>1860</v>
      </c>
      <c r="F276" s="208" t="s">
        <v>1861</v>
      </c>
      <c r="G276" s="209" t="s">
        <v>21</v>
      </c>
      <c r="H276" s="210">
        <v>6</v>
      </c>
      <c r="I276" s="211"/>
      <c r="J276" s="212">
        <f>ROUND(I276*H276,2)</f>
        <v>0</v>
      </c>
      <c r="K276" s="208" t="s">
        <v>21</v>
      </c>
      <c r="L276" s="62"/>
      <c r="M276" s="213" t="s">
        <v>21</v>
      </c>
      <c r="N276" s="214" t="s">
        <v>41</v>
      </c>
      <c r="O276" s="43"/>
      <c r="P276" s="215">
        <f>O276*H276</f>
        <v>0</v>
      </c>
      <c r="Q276" s="215">
        <v>0</v>
      </c>
      <c r="R276" s="215">
        <f>Q276*H276</f>
        <v>0</v>
      </c>
      <c r="S276" s="215">
        <v>0</v>
      </c>
      <c r="T276" s="216">
        <f>S276*H276</f>
        <v>0</v>
      </c>
      <c r="AR276" s="25" t="s">
        <v>414</v>
      </c>
      <c r="AT276" s="25" t="s">
        <v>316</v>
      </c>
      <c r="AU276" s="25" t="s">
        <v>79</v>
      </c>
      <c r="AY276" s="25" t="s">
        <v>314</v>
      </c>
      <c r="BE276" s="217">
        <f>IF(N276="základní",J276,0)</f>
        <v>0</v>
      </c>
      <c r="BF276" s="217">
        <f>IF(N276="snížená",J276,0)</f>
        <v>0</v>
      </c>
      <c r="BG276" s="217">
        <f>IF(N276="zákl. přenesená",J276,0)</f>
        <v>0</v>
      </c>
      <c r="BH276" s="217">
        <f>IF(N276="sníž. přenesená",J276,0)</f>
        <v>0</v>
      </c>
      <c r="BI276" s="217">
        <f>IF(N276="nulová",J276,0)</f>
        <v>0</v>
      </c>
      <c r="BJ276" s="25" t="s">
        <v>77</v>
      </c>
      <c r="BK276" s="217">
        <f>ROUND(I276*H276,2)</f>
        <v>0</v>
      </c>
      <c r="BL276" s="25" t="s">
        <v>414</v>
      </c>
      <c r="BM276" s="25" t="s">
        <v>1862</v>
      </c>
    </row>
    <row r="277" spans="2:47" s="1" customFormat="1" ht="13.5">
      <c r="B277" s="42"/>
      <c r="C277" s="64"/>
      <c r="D277" s="218" t="s">
        <v>323</v>
      </c>
      <c r="E277" s="64"/>
      <c r="F277" s="219" t="s">
        <v>1861</v>
      </c>
      <c r="G277" s="64"/>
      <c r="H277" s="64"/>
      <c r="I277" s="175"/>
      <c r="J277" s="64"/>
      <c r="K277" s="64"/>
      <c r="L277" s="62"/>
      <c r="M277" s="220"/>
      <c r="N277" s="43"/>
      <c r="O277" s="43"/>
      <c r="P277" s="43"/>
      <c r="Q277" s="43"/>
      <c r="R277" s="43"/>
      <c r="S277" s="43"/>
      <c r="T277" s="79"/>
      <c r="AT277" s="25" t="s">
        <v>323</v>
      </c>
      <c r="AU277" s="25" t="s">
        <v>79</v>
      </c>
    </row>
    <row r="278" spans="2:65" s="1" customFormat="1" ht="23.1" customHeight="1">
      <c r="B278" s="42"/>
      <c r="C278" s="206" t="s">
        <v>859</v>
      </c>
      <c r="D278" s="206" t="s">
        <v>316</v>
      </c>
      <c r="E278" s="207" t="s">
        <v>1863</v>
      </c>
      <c r="F278" s="208" t="s">
        <v>1864</v>
      </c>
      <c r="G278" s="209" t="s">
        <v>21</v>
      </c>
      <c r="H278" s="210">
        <v>8</v>
      </c>
      <c r="I278" s="211"/>
      <c r="J278" s="212">
        <f>ROUND(I278*H278,2)</f>
        <v>0</v>
      </c>
      <c r="K278" s="208" t="s">
        <v>21</v>
      </c>
      <c r="L278" s="62"/>
      <c r="M278" s="213" t="s">
        <v>21</v>
      </c>
      <c r="N278" s="214" t="s">
        <v>41</v>
      </c>
      <c r="O278" s="43"/>
      <c r="P278" s="215">
        <f>O278*H278</f>
        <v>0</v>
      </c>
      <c r="Q278" s="215">
        <v>0</v>
      </c>
      <c r="R278" s="215">
        <f>Q278*H278</f>
        <v>0</v>
      </c>
      <c r="S278" s="215">
        <v>0</v>
      </c>
      <c r="T278" s="216">
        <f>S278*H278</f>
        <v>0</v>
      </c>
      <c r="AR278" s="25" t="s">
        <v>414</v>
      </c>
      <c r="AT278" s="25" t="s">
        <v>316</v>
      </c>
      <c r="AU278" s="25" t="s">
        <v>79</v>
      </c>
      <c r="AY278" s="25" t="s">
        <v>314</v>
      </c>
      <c r="BE278" s="217">
        <f>IF(N278="základní",J278,0)</f>
        <v>0</v>
      </c>
      <c r="BF278" s="217">
        <f>IF(N278="snížená",J278,0)</f>
        <v>0</v>
      </c>
      <c r="BG278" s="217">
        <f>IF(N278="zákl. přenesená",J278,0)</f>
        <v>0</v>
      </c>
      <c r="BH278" s="217">
        <f>IF(N278="sníž. přenesená",J278,0)</f>
        <v>0</v>
      </c>
      <c r="BI278" s="217">
        <f>IF(N278="nulová",J278,0)</f>
        <v>0</v>
      </c>
      <c r="BJ278" s="25" t="s">
        <v>77</v>
      </c>
      <c r="BK278" s="217">
        <f>ROUND(I278*H278,2)</f>
        <v>0</v>
      </c>
      <c r="BL278" s="25" t="s">
        <v>414</v>
      </c>
      <c r="BM278" s="25" t="s">
        <v>1865</v>
      </c>
    </row>
    <row r="279" spans="2:47" s="1" customFormat="1" ht="13.5">
      <c r="B279" s="42"/>
      <c r="C279" s="64"/>
      <c r="D279" s="218" t="s">
        <v>323</v>
      </c>
      <c r="E279" s="64"/>
      <c r="F279" s="219" t="s">
        <v>1864</v>
      </c>
      <c r="G279" s="64"/>
      <c r="H279" s="64"/>
      <c r="I279" s="175"/>
      <c r="J279" s="64"/>
      <c r="K279" s="64"/>
      <c r="L279" s="62"/>
      <c r="M279" s="220"/>
      <c r="N279" s="43"/>
      <c r="O279" s="43"/>
      <c r="P279" s="43"/>
      <c r="Q279" s="43"/>
      <c r="R279" s="43"/>
      <c r="S279" s="43"/>
      <c r="T279" s="79"/>
      <c r="AT279" s="25" t="s">
        <v>323</v>
      </c>
      <c r="AU279" s="25" t="s">
        <v>79</v>
      </c>
    </row>
    <row r="280" spans="2:65" s="1" customFormat="1" ht="23.1" customHeight="1">
      <c r="B280" s="42"/>
      <c r="C280" s="206" t="s">
        <v>865</v>
      </c>
      <c r="D280" s="206" t="s">
        <v>316</v>
      </c>
      <c r="E280" s="207" t="s">
        <v>1866</v>
      </c>
      <c r="F280" s="208" t="s">
        <v>1867</v>
      </c>
      <c r="G280" s="209" t="s">
        <v>21</v>
      </c>
      <c r="H280" s="210">
        <v>2</v>
      </c>
      <c r="I280" s="211"/>
      <c r="J280" s="212">
        <f>ROUND(I280*H280,2)</f>
        <v>0</v>
      </c>
      <c r="K280" s="208" t="s">
        <v>21</v>
      </c>
      <c r="L280" s="62"/>
      <c r="M280" s="213" t="s">
        <v>21</v>
      </c>
      <c r="N280" s="214" t="s">
        <v>41</v>
      </c>
      <c r="O280" s="43"/>
      <c r="P280" s="215">
        <f>O280*H280</f>
        <v>0</v>
      </c>
      <c r="Q280" s="215">
        <v>0</v>
      </c>
      <c r="R280" s="215">
        <f>Q280*H280</f>
        <v>0</v>
      </c>
      <c r="S280" s="215">
        <v>0</v>
      </c>
      <c r="T280" s="216">
        <f>S280*H280</f>
        <v>0</v>
      </c>
      <c r="AR280" s="25" t="s">
        <v>414</v>
      </c>
      <c r="AT280" s="25" t="s">
        <v>316</v>
      </c>
      <c r="AU280" s="25" t="s">
        <v>79</v>
      </c>
      <c r="AY280" s="25" t="s">
        <v>314</v>
      </c>
      <c r="BE280" s="217">
        <f>IF(N280="základní",J280,0)</f>
        <v>0</v>
      </c>
      <c r="BF280" s="217">
        <f>IF(N280="snížená",J280,0)</f>
        <v>0</v>
      </c>
      <c r="BG280" s="217">
        <f>IF(N280="zákl. přenesená",J280,0)</f>
        <v>0</v>
      </c>
      <c r="BH280" s="217">
        <f>IF(N280="sníž. přenesená",J280,0)</f>
        <v>0</v>
      </c>
      <c r="BI280" s="217">
        <f>IF(N280="nulová",J280,0)</f>
        <v>0</v>
      </c>
      <c r="BJ280" s="25" t="s">
        <v>77</v>
      </c>
      <c r="BK280" s="217">
        <f>ROUND(I280*H280,2)</f>
        <v>0</v>
      </c>
      <c r="BL280" s="25" t="s">
        <v>414</v>
      </c>
      <c r="BM280" s="25" t="s">
        <v>1868</v>
      </c>
    </row>
    <row r="281" spans="2:47" s="1" customFormat="1" ht="13.5">
      <c r="B281" s="42"/>
      <c r="C281" s="64"/>
      <c r="D281" s="218" t="s">
        <v>323</v>
      </c>
      <c r="E281" s="64"/>
      <c r="F281" s="219" t="s">
        <v>1867</v>
      </c>
      <c r="G281" s="64"/>
      <c r="H281" s="64"/>
      <c r="I281" s="175"/>
      <c r="J281" s="64"/>
      <c r="K281" s="64"/>
      <c r="L281" s="62"/>
      <c r="M281" s="220"/>
      <c r="N281" s="43"/>
      <c r="O281" s="43"/>
      <c r="P281" s="43"/>
      <c r="Q281" s="43"/>
      <c r="R281" s="43"/>
      <c r="S281" s="43"/>
      <c r="T281" s="79"/>
      <c r="AT281" s="25" t="s">
        <v>323</v>
      </c>
      <c r="AU281" s="25" t="s">
        <v>79</v>
      </c>
    </row>
    <row r="282" spans="2:65" s="1" customFormat="1" ht="14.45" customHeight="1">
      <c r="B282" s="42"/>
      <c r="C282" s="206" t="s">
        <v>874</v>
      </c>
      <c r="D282" s="206" t="s">
        <v>316</v>
      </c>
      <c r="E282" s="207" t="s">
        <v>1869</v>
      </c>
      <c r="F282" s="208" t="s">
        <v>1870</v>
      </c>
      <c r="G282" s="209" t="s">
        <v>21</v>
      </c>
      <c r="H282" s="210">
        <v>9</v>
      </c>
      <c r="I282" s="211"/>
      <c r="J282" s="212">
        <f>ROUND(I282*H282,2)</f>
        <v>0</v>
      </c>
      <c r="K282" s="208" t="s">
        <v>21</v>
      </c>
      <c r="L282" s="62"/>
      <c r="M282" s="213" t="s">
        <v>21</v>
      </c>
      <c r="N282" s="214" t="s">
        <v>41</v>
      </c>
      <c r="O282" s="43"/>
      <c r="P282" s="215">
        <f>O282*H282</f>
        <v>0</v>
      </c>
      <c r="Q282" s="215">
        <v>0</v>
      </c>
      <c r="R282" s="215">
        <f>Q282*H282</f>
        <v>0</v>
      </c>
      <c r="S282" s="215">
        <v>0</v>
      </c>
      <c r="T282" s="216">
        <f>S282*H282</f>
        <v>0</v>
      </c>
      <c r="AR282" s="25" t="s">
        <v>414</v>
      </c>
      <c r="AT282" s="25" t="s">
        <v>316</v>
      </c>
      <c r="AU282" s="25" t="s">
        <v>79</v>
      </c>
      <c r="AY282" s="25" t="s">
        <v>314</v>
      </c>
      <c r="BE282" s="217">
        <f>IF(N282="základní",J282,0)</f>
        <v>0</v>
      </c>
      <c r="BF282" s="217">
        <f>IF(N282="snížená",J282,0)</f>
        <v>0</v>
      </c>
      <c r="BG282" s="217">
        <f>IF(N282="zákl. přenesená",J282,0)</f>
        <v>0</v>
      </c>
      <c r="BH282" s="217">
        <f>IF(N282="sníž. přenesená",J282,0)</f>
        <v>0</v>
      </c>
      <c r="BI282" s="217">
        <f>IF(N282="nulová",J282,0)</f>
        <v>0</v>
      </c>
      <c r="BJ282" s="25" t="s">
        <v>77</v>
      </c>
      <c r="BK282" s="217">
        <f>ROUND(I282*H282,2)</f>
        <v>0</v>
      </c>
      <c r="BL282" s="25" t="s">
        <v>414</v>
      </c>
      <c r="BM282" s="25" t="s">
        <v>1871</v>
      </c>
    </row>
    <row r="283" spans="2:47" s="1" customFormat="1" ht="13.5">
      <c r="B283" s="42"/>
      <c r="C283" s="64"/>
      <c r="D283" s="218" t="s">
        <v>323</v>
      </c>
      <c r="E283" s="64"/>
      <c r="F283" s="219" t="s">
        <v>1870</v>
      </c>
      <c r="G283" s="64"/>
      <c r="H283" s="64"/>
      <c r="I283" s="175"/>
      <c r="J283" s="64"/>
      <c r="K283" s="64"/>
      <c r="L283" s="62"/>
      <c r="M283" s="220"/>
      <c r="N283" s="43"/>
      <c r="O283" s="43"/>
      <c r="P283" s="43"/>
      <c r="Q283" s="43"/>
      <c r="R283" s="43"/>
      <c r="S283" s="43"/>
      <c r="T283" s="79"/>
      <c r="AT283" s="25" t="s">
        <v>323</v>
      </c>
      <c r="AU283" s="25" t="s">
        <v>79</v>
      </c>
    </row>
    <row r="284" spans="2:47" s="1" customFormat="1" ht="67.5">
      <c r="B284" s="42"/>
      <c r="C284" s="64"/>
      <c r="D284" s="218" t="s">
        <v>830</v>
      </c>
      <c r="E284" s="64"/>
      <c r="F284" s="274" t="s">
        <v>1872</v>
      </c>
      <c r="G284" s="64"/>
      <c r="H284" s="64"/>
      <c r="I284" s="175"/>
      <c r="J284" s="64"/>
      <c r="K284" s="64"/>
      <c r="L284" s="62"/>
      <c r="M284" s="220"/>
      <c r="N284" s="43"/>
      <c r="O284" s="43"/>
      <c r="P284" s="43"/>
      <c r="Q284" s="43"/>
      <c r="R284" s="43"/>
      <c r="S284" s="43"/>
      <c r="T284" s="79"/>
      <c r="AT284" s="25" t="s">
        <v>830</v>
      </c>
      <c r="AU284" s="25" t="s">
        <v>79</v>
      </c>
    </row>
    <row r="285" spans="2:65" s="1" customFormat="1" ht="14.45" customHeight="1">
      <c r="B285" s="42"/>
      <c r="C285" s="206" t="s">
        <v>878</v>
      </c>
      <c r="D285" s="206" t="s">
        <v>316</v>
      </c>
      <c r="E285" s="207" t="s">
        <v>1873</v>
      </c>
      <c r="F285" s="208" t="s">
        <v>1874</v>
      </c>
      <c r="G285" s="209" t="s">
        <v>21</v>
      </c>
      <c r="H285" s="210">
        <v>1</v>
      </c>
      <c r="I285" s="211"/>
      <c r="J285" s="212">
        <f>ROUND(I285*H285,2)</f>
        <v>0</v>
      </c>
      <c r="K285" s="208" t="s">
        <v>21</v>
      </c>
      <c r="L285" s="62"/>
      <c r="M285" s="213" t="s">
        <v>21</v>
      </c>
      <c r="N285" s="214" t="s">
        <v>41</v>
      </c>
      <c r="O285" s="43"/>
      <c r="P285" s="215">
        <f>O285*H285</f>
        <v>0</v>
      </c>
      <c r="Q285" s="215">
        <v>0</v>
      </c>
      <c r="R285" s="215">
        <f>Q285*H285</f>
        <v>0</v>
      </c>
      <c r="S285" s="215">
        <v>0</v>
      </c>
      <c r="T285" s="216">
        <f>S285*H285</f>
        <v>0</v>
      </c>
      <c r="AR285" s="25" t="s">
        <v>414</v>
      </c>
      <c r="AT285" s="25" t="s">
        <v>316</v>
      </c>
      <c r="AU285" s="25" t="s">
        <v>79</v>
      </c>
      <c r="AY285" s="25" t="s">
        <v>314</v>
      </c>
      <c r="BE285" s="217">
        <f>IF(N285="základní",J285,0)</f>
        <v>0</v>
      </c>
      <c r="BF285" s="217">
        <f>IF(N285="snížená",J285,0)</f>
        <v>0</v>
      </c>
      <c r="BG285" s="217">
        <f>IF(N285="zákl. přenesená",J285,0)</f>
        <v>0</v>
      </c>
      <c r="BH285" s="217">
        <f>IF(N285="sníž. přenesená",J285,0)</f>
        <v>0</v>
      </c>
      <c r="BI285" s="217">
        <f>IF(N285="nulová",J285,0)</f>
        <v>0</v>
      </c>
      <c r="BJ285" s="25" t="s">
        <v>77</v>
      </c>
      <c r="BK285" s="217">
        <f>ROUND(I285*H285,2)</f>
        <v>0</v>
      </c>
      <c r="BL285" s="25" t="s">
        <v>414</v>
      </c>
      <c r="BM285" s="25" t="s">
        <v>1875</v>
      </c>
    </row>
    <row r="286" spans="2:47" s="1" customFormat="1" ht="13.5">
      <c r="B286" s="42"/>
      <c r="C286" s="64"/>
      <c r="D286" s="218" t="s">
        <v>323</v>
      </c>
      <c r="E286" s="64"/>
      <c r="F286" s="219" t="s">
        <v>1874</v>
      </c>
      <c r="G286" s="64"/>
      <c r="H286" s="64"/>
      <c r="I286" s="175"/>
      <c r="J286" s="64"/>
      <c r="K286" s="64"/>
      <c r="L286" s="62"/>
      <c r="M286" s="220"/>
      <c r="N286" s="43"/>
      <c r="O286" s="43"/>
      <c r="P286" s="43"/>
      <c r="Q286" s="43"/>
      <c r="R286" s="43"/>
      <c r="S286" s="43"/>
      <c r="T286" s="79"/>
      <c r="AT286" s="25" t="s">
        <v>323</v>
      </c>
      <c r="AU286" s="25" t="s">
        <v>79</v>
      </c>
    </row>
    <row r="287" spans="2:47" s="1" customFormat="1" ht="67.5">
      <c r="B287" s="42"/>
      <c r="C287" s="64"/>
      <c r="D287" s="218" t="s">
        <v>830</v>
      </c>
      <c r="E287" s="64"/>
      <c r="F287" s="274" t="s">
        <v>1876</v>
      </c>
      <c r="G287" s="64"/>
      <c r="H287" s="64"/>
      <c r="I287" s="175"/>
      <c r="J287" s="64"/>
      <c r="K287" s="64"/>
      <c r="L287" s="62"/>
      <c r="M287" s="220"/>
      <c r="N287" s="43"/>
      <c r="O287" s="43"/>
      <c r="P287" s="43"/>
      <c r="Q287" s="43"/>
      <c r="R287" s="43"/>
      <c r="S287" s="43"/>
      <c r="T287" s="79"/>
      <c r="AT287" s="25" t="s">
        <v>830</v>
      </c>
      <c r="AU287" s="25" t="s">
        <v>79</v>
      </c>
    </row>
    <row r="288" spans="2:65" s="1" customFormat="1" ht="14.45" customHeight="1">
      <c r="B288" s="42"/>
      <c r="C288" s="206" t="s">
        <v>884</v>
      </c>
      <c r="D288" s="206" t="s">
        <v>316</v>
      </c>
      <c r="E288" s="207" t="s">
        <v>1877</v>
      </c>
      <c r="F288" s="208" t="s">
        <v>1878</v>
      </c>
      <c r="G288" s="209" t="s">
        <v>21</v>
      </c>
      <c r="H288" s="210">
        <v>1</v>
      </c>
      <c r="I288" s="211"/>
      <c r="J288" s="212">
        <f>ROUND(I288*H288,2)</f>
        <v>0</v>
      </c>
      <c r="K288" s="208" t="s">
        <v>21</v>
      </c>
      <c r="L288" s="62"/>
      <c r="M288" s="213" t="s">
        <v>21</v>
      </c>
      <c r="N288" s="214" t="s">
        <v>41</v>
      </c>
      <c r="O288" s="43"/>
      <c r="P288" s="215">
        <f>O288*H288</f>
        <v>0</v>
      </c>
      <c r="Q288" s="215">
        <v>0</v>
      </c>
      <c r="R288" s="215">
        <f>Q288*H288</f>
        <v>0</v>
      </c>
      <c r="S288" s="215">
        <v>0</v>
      </c>
      <c r="T288" s="216">
        <f>S288*H288</f>
        <v>0</v>
      </c>
      <c r="AR288" s="25" t="s">
        <v>414</v>
      </c>
      <c r="AT288" s="25" t="s">
        <v>316</v>
      </c>
      <c r="AU288" s="25" t="s">
        <v>79</v>
      </c>
      <c r="AY288" s="25" t="s">
        <v>314</v>
      </c>
      <c r="BE288" s="217">
        <f>IF(N288="základní",J288,0)</f>
        <v>0</v>
      </c>
      <c r="BF288" s="217">
        <f>IF(N288="snížená",J288,0)</f>
        <v>0</v>
      </c>
      <c r="BG288" s="217">
        <f>IF(N288="zákl. přenesená",J288,0)</f>
        <v>0</v>
      </c>
      <c r="BH288" s="217">
        <f>IF(N288="sníž. přenesená",J288,0)</f>
        <v>0</v>
      </c>
      <c r="BI288" s="217">
        <f>IF(N288="nulová",J288,0)</f>
        <v>0</v>
      </c>
      <c r="BJ288" s="25" t="s">
        <v>77</v>
      </c>
      <c r="BK288" s="217">
        <f>ROUND(I288*H288,2)</f>
        <v>0</v>
      </c>
      <c r="BL288" s="25" t="s">
        <v>414</v>
      </c>
      <c r="BM288" s="25" t="s">
        <v>1879</v>
      </c>
    </row>
    <row r="289" spans="2:47" s="1" customFormat="1" ht="13.5">
      <c r="B289" s="42"/>
      <c r="C289" s="64"/>
      <c r="D289" s="218" t="s">
        <v>323</v>
      </c>
      <c r="E289" s="64"/>
      <c r="F289" s="219" t="s">
        <v>1878</v>
      </c>
      <c r="G289" s="64"/>
      <c r="H289" s="64"/>
      <c r="I289" s="175"/>
      <c r="J289" s="64"/>
      <c r="K289" s="64"/>
      <c r="L289" s="62"/>
      <c r="M289" s="220"/>
      <c r="N289" s="43"/>
      <c r="O289" s="43"/>
      <c r="P289" s="43"/>
      <c r="Q289" s="43"/>
      <c r="R289" s="43"/>
      <c r="S289" s="43"/>
      <c r="T289" s="79"/>
      <c r="AT289" s="25" t="s">
        <v>323</v>
      </c>
      <c r="AU289" s="25" t="s">
        <v>79</v>
      </c>
    </row>
    <row r="290" spans="2:47" s="1" customFormat="1" ht="27">
      <c r="B290" s="42"/>
      <c r="C290" s="64"/>
      <c r="D290" s="218" t="s">
        <v>830</v>
      </c>
      <c r="E290" s="64"/>
      <c r="F290" s="274" t="s">
        <v>1880</v>
      </c>
      <c r="G290" s="64"/>
      <c r="H290" s="64"/>
      <c r="I290" s="175"/>
      <c r="J290" s="64"/>
      <c r="K290" s="64"/>
      <c r="L290" s="62"/>
      <c r="M290" s="220"/>
      <c r="N290" s="43"/>
      <c r="O290" s="43"/>
      <c r="P290" s="43"/>
      <c r="Q290" s="43"/>
      <c r="R290" s="43"/>
      <c r="S290" s="43"/>
      <c r="T290" s="79"/>
      <c r="AT290" s="25" t="s">
        <v>830</v>
      </c>
      <c r="AU290" s="25" t="s">
        <v>79</v>
      </c>
    </row>
    <row r="291" spans="2:65" s="1" customFormat="1" ht="23.1" customHeight="1">
      <c r="B291" s="42"/>
      <c r="C291" s="206" t="s">
        <v>896</v>
      </c>
      <c r="D291" s="206" t="s">
        <v>316</v>
      </c>
      <c r="E291" s="207" t="s">
        <v>1881</v>
      </c>
      <c r="F291" s="208" t="s">
        <v>1882</v>
      </c>
      <c r="G291" s="209" t="s">
        <v>21</v>
      </c>
      <c r="H291" s="210">
        <v>10</v>
      </c>
      <c r="I291" s="211"/>
      <c r="J291" s="212">
        <f>ROUND(I291*H291,2)</f>
        <v>0</v>
      </c>
      <c r="K291" s="208" t="s">
        <v>21</v>
      </c>
      <c r="L291" s="62"/>
      <c r="M291" s="213" t="s">
        <v>21</v>
      </c>
      <c r="N291" s="214" t="s">
        <v>41</v>
      </c>
      <c r="O291" s="43"/>
      <c r="P291" s="215">
        <f>O291*H291</f>
        <v>0</v>
      </c>
      <c r="Q291" s="215">
        <v>0</v>
      </c>
      <c r="R291" s="215">
        <f>Q291*H291</f>
        <v>0</v>
      </c>
      <c r="S291" s="215">
        <v>0</v>
      </c>
      <c r="T291" s="216">
        <f>S291*H291</f>
        <v>0</v>
      </c>
      <c r="AR291" s="25" t="s">
        <v>414</v>
      </c>
      <c r="AT291" s="25" t="s">
        <v>316</v>
      </c>
      <c r="AU291" s="25" t="s">
        <v>79</v>
      </c>
      <c r="AY291" s="25" t="s">
        <v>314</v>
      </c>
      <c r="BE291" s="217">
        <f>IF(N291="základní",J291,0)</f>
        <v>0</v>
      </c>
      <c r="BF291" s="217">
        <f>IF(N291="snížená",J291,0)</f>
        <v>0</v>
      </c>
      <c r="BG291" s="217">
        <f>IF(N291="zákl. přenesená",J291,0)</f>
        <v>0</v>
      </c>
      <c r="BH291" s="217">
        <f>IF(N291="sníž. přenesená",J291,0)</f>
        <v>0</v>
      </c>
      <c r="BI291" s="217">
        <f>IF(N291="nulová",J291,0)</f>
        <v>0</v>
      </c>
      <c r="BJ291" s="25" t="s">
        <v>77</v>
      </c>
      <c r="BK291" s="217">
        <f>ROUND(I291*H291,2)</f>
        <v>0</v>
      </c>
      <c r="BL291" s="25" t="s">
        <v>414</v>
      </c>
      <c r="BM291" s="25" t="s">
        <v>1883</v>
      </c>
    </row>
    <row r="292" spans="2:47" s="1" customFormat="1" ht="13.5">
      <c r="B292" s="42"/>
      <c r="C292" s="64"/>
      <c r="D292" s="218" t="s">
        <v>323</v>
      </c>
      <c r="E292" s="64"/>
      <c r="F292" s="219" t="s">
        <v>1882</v>
      </c>
      <c r="G292" s="64"/>
      <c r="H292" s="64"/>
      <c r="I292" s="175"/>
      <c r="J292" s="64"/>
      <c r="K292" s="64"/>
      <c r="L292" s="62"/>
      <c r="M292" s="220"/>
      <c r="N292" s="43"/>
      <c r="O292" s="43"/>
      <c r="P292" s="43"/>
      <c r="Q292" s="43"/>
      <c r="R292" s="43"/>
      <c r="S292" s="43"/>
      <c r="T292" s="79"/>
      <c r="AT292" s="25" t="s">
        <v>323</v>
      </c>
      <c r="AU292" s="25" t="s">
        <v>79</v>
      </c>
    </row>
    <row r="293" spans="2:65" s="1" customFormat="1" ht="14.45" customHeight="1">
      <c r="B293" s="42"/>
      <c r="C293" s="206" t="s">
        <v>901</v>
      </c>
      <c r="D293" s="206" t="s">
        <v>316</v>
      </c>
      <c r="E293" s="207" t="s">
        <v>1884</v>
      </c>
      <c r="F293" s="208" t="s">
        <v>1885</v>
      </c>
      <c r="G293" s="209" t="s">
        <v>1005</v>
      </c>
      <c r="H293" s="210">
        <v>1</v>
      </c>
      <c r="I293" s="211"/>
      <c r="J293" s="212">
        <f>ROUND(I293*H293,2)</f>
        <v>0</v>
      </c>
      <c r="K293" s="208" t="s">
        <v>1528</v>
      </c>
      <c r="L293" s="62"/>
      <c r="M293" s="213" t="s">
        <v>21</v>
      </c>
      <c r="N293" s="214" t="s">
        <v>41</v>
      </c>
      <c r="O293" s="43"/>
      <c r="P293" s="215">
        <f>O293*H293</f>
        <v>0</v>
      </c>
      <c r="Q293" s="215">
        <v>0.00203</v>
      </c>
      <c r="R293" s="215">
        <f>Q293*H293</f>
        <v>0.00203</v>
      </c>
      <c r="S293" s="215">
        <v>0</v>
      </c>
      <c r="T293" s="216">
        <f>S293*H293</f>
        <v>0</v>
      </c>
      <c r="AR293" s="25" t="s">
        <v>414</v>
      </c>
      <c r="AT293" s="25" t="s">
        <v>316</v>
      </c>
      <c r="AU293" s="25" t="s">
        <v>79</v>
      </c>
      <c r="AY293" s="25" t="s">
        <v>314</v>
      </c>
      <c r="BE293" s="217">
        <f>IF(N293="základní",J293,0)</f>
        <v>0</v>
      </c>
      <c r="BF293" s="217">
        <f>IF(N293="snížená",J293,0)</f>
        <v>0</v>
      </c>
      <c r="BG293" s="217">
        <f>IF(N293="zákl. přenesená",J293,0)</f>
        <v>0</v>
      </c>
      <c r="BH293" s="217">
        <f>IF(N293="sníž. přenesená",J293,0)</f>
        <v>0</v>
      </c>
      <c r="BI293" s="217">
        <f>IF(N293="nulová",J293,0)</f>
        <v>0</v>
      </c>
      <c r="BJ293" s="25" t="s">
        <v>77</v>
      </c>
      <c r="BK293" s="217">
        <f>ROUND(I293*H293,2)</f>
        <v>0</v>
      </c>
      <c r="BL293" s="25" t="s">
        <v>414</v>
      </c>
      <c r="BM293" s="25" t="s">
        <v>1886</v>
      </c>
    </row>
    <row r="294" spans="2:47" s="1" customFormat="1" ht="27">
      <c r="B294" s="42"/>
      <c r="C294" s="64"/>
      <c r="D294" s="218" t="s">
        <v>323</v>
      </c>
      <c r="E294" s="64"/>
      <c r="F294" s="219" t="s">
        <v>1887</v>
      </c>
      <c r="G294" s="64"/>
      <c r="H294" s="64"/>
      <c r="I294" s="175"/>
      <c r="J294" s="64"/>
      <c r="K294" s="64"/>
      <c r="L294" s="62"/>
      <c r="M294" s="220"/>
      <c r="N294" s="43"/>
      <c r="O294" s="43"/>
      <c r="P294" s="43"/>
      <c r="Q294" s="43"/>
      <c r="R294" s="43"/>
      <c r="S294" s="43"/>
      <c r="T294" s="79"/>
      <c r="AT294" s="25" t="s">
        <v>323</v>
      </c>
      <c r="AU294" s="25" t="s">
        <v>79</v>
      </c>
    </row>
    <row r="295" spans="2:65" s="1" customFormat="1" ht="14.45" customHeight="1">
      <c r="B295" s="42"/>
      <c r="C295" s="206" t="s">
        <v>908</v>
      </c>
      <c r="D295" s="206" t="s">
        <v>316</v>
      </c>
      <c r="E295" s="207" t="s">
        <v>1888</v>
      </c>
      <c r="F295" s="208" t="s">
        <v>1889</v>
      </c>
      <c r="G295" s="209" t="s">
        <v>1005</v>
      </c>
      <c r="H295" s="210">
        <v>1</v>
      </c>
      <c r="I295" s="211"/>
      <c r="J295" s="212">
        <f>ROUND(I295*H295,2)</f>
        <v>0</v>
      </c>
      <c r="K295" s="208" t="s">
        <v>320</v>
      </c>
      <c r="L295" s="62"/>
      <c r="M295" s="213" t="s">
        <v>21</v>
      </c>
      <c r="N295" s="214" t="s">
        <v>41</v>
      </c>
      <c r="O295" s="43"/>
      <c r="P295" s="215">
        <f>O295*H295</f>
        <v>0</v>
      </c>
      <c r="Q295" s="215">
        <v>0.00553</v>
      </c>
      <c r="R295" s="215">
        <f>Q295*H295</f>
        <v>0.00553</v>
      </c>
      <c r="S295" s="215">
        <v>0</v>
      </c>
      <c r="T295" s="216">
        <f>S295*H295</f>
        <v>0</v>
      </c>
      <c r="AR295" s="25" t="s">
        <v>414</v>
      </c>
      <c r="AT295" s="25" t="s">
        <v>316</v>
      </c>
      <c r="AU295" s="25" t="s">
        <v>79</v>
      </c>
      <c r="AY295" s="25" t="s">
        <v>314</v>
      </c>
      <c r="BE295" s="217">
        <f>IF(N295="základní",J295,0)</f>
        <v>0</v>
      </c>
      <c r="BF295" s="217">
        <f>IF(N295="snížená",J295,0)</f>
        <v>0</v>
      </c>
      <c r="BG295" s="217">
        <f>IF(N295="zákl. přenesená",J295,0)</f>
        <v>0</v>
      </c>
      <c r="BH295" s="217">
        <f>IF(N295="sníž. přenesená",J295,0)</f>
        <v>0</v>
      </c>
      <c r="BI295" s="217">
        <f>IF(N295="nulová",J295,0)</f>
        <v>0</v>
      </c>
      <c r="BJ295" s="25" t="s">
        <v>77</v>
      </c>
      <c r="BK295" s="217">
        <f>ROUND(I295*H295,2)</f>
        <v>0</v>
      </c>
      <c r="BL295" s="25" t="s">
        <v>414</v>
      </c>
      <c r="BM295" s="25" t="s">
        <v>1890</v>
      </c>
    </row>
    <row r="296" spans="2:47" s="1" customFormat="1" ht="27">
      <c r="B296" s="42"/>
      <c r="C296" s="64"/>
      <c r="D296" s="218" t="s">
        <v>323</v>
      </c>
      <c r="E296" s="64"/>
      <c r="F296" s="219" t="s">
        <v>1891</v>
      </c>
      <c r="G296" s="64"/>
      <c r="H296" s="64"/>
      <c r="I296" s="175"/>
      <c r="J296" s="64"/>
      <c r="K296" s="64"/>
      <c r="L296" s="62"/>
      <c r="M296" s="220"/>
      <c r="N296" s="43"/>
      <c r="O296" s="43"/>
      <c r="P296" s="43"/>
      <c r="Q296" s="43"/>
      <c r="R296" s="43"/>
      <c r="S296" s="43"/>
      <c r="T296" s="79"/>
      <c r="AT296" s="25" t="s">
        <v>323</v>
      </c>
      <c r="AU296" s="25" t="s">
        <v>79</v>
      </c>
    </row>
    <row r="297" spans="2:65" s="1" customFormat="1" ht="23.1" customHeight="1">
      <c r="B297" s="42"/>
      <c r="C297" s="206" t="s">
        <v>915</v>
      </c>
      <c r="D297" s="206" t="s">
        <v>316</v>
      </c>
      <c r="E297" s="207" t="s">
        <v>1892</v>
      </c>
      <c r="F297" s="208" t="s">
        <v>1893</v>
      </c>
      <c r="G297" s="209" t="s">
        <v>1717</v>
      </c>
      <c r="H297" s="278"/>
      <c r="I297" s="211"/>
      <c r="J297" s="212">
        <f>ROUND(I297*H297,2)</f>
        <v>0</v>
      </c>
      <c r="K297" s="208" t="s">
        <v>320</v>
      </c>
      <c r="L297" s="62"/>
      <c r="M297" s="213" t="s">
        <v>21</v>
      </c>
      <c r="N297" s="214" t="s">
        <v>41</v>
      </c>
      <c r="O297" s="43"/>
      <c r="P297" s="215">
        <f>O297*H297</f>
        <v>0</v>
      </c>
      <c r="Q297" s="215">
        <v>0</v>
      </c>
      <c r="R297" s="215">
        <f>Q297*H297</f>
        <v>0</v>
      </c>
      <c r="S297" s="215">
        <v>0</v>
      </c>
      <c r="T297" s="216">
        <f>S297*H297</f>
        <v>0</v>
      </c>
      <c r="AR297" s="25" t="s">
        <v>414</v>
      </c>
      <c r="AT297" s="25" t="s">
        <v>316</v>
      </c>
      <c r="AU297" s="25" t="s">
        <v>79</v>
      </c>
      <c r="AY297" s="25" t="s">
        <v>314</v>
      </c>
      <c r="BE297" s="217">
        <f>IF(N297="základní",J297,0)</f>
        <v>0</v>
      </c>
      <c r="BF297" s="217">
        <f>IF(N297="snížená",J297,0)</f>
        <v>0</v>
      </c>
      <c r="BG297" s="217">
        <f>IF(N297="zákl. přenesená",J297,0)</f>
        <v>0</v>
      </c>
      <c r="BH297" s="217">
        <f>IF(N297="sníž. přenesená",J297,0)</f>
        <v>0</v>
      </c>
      <c r="BI297" s="217">
        <f>IF(N297="nulová",J297,0)</f>
        <v>0</v>
      </c>
      <c r="BJ297" s="25" t="s">
        <v>77</v>
      </c>
      <c r="BK297" s="217">
        <f>ROUND(I297*H297,2)</f>
        <v>0</v>
      </c>
      <c r="BL297" s="25" t="s">
        <v>414</v>
      </c>
      <c r="BM297" s="25" t="s">
        <v>1894</v>
      </c>
    </row>
    <row r="298" spans="2:47" s="1" customFormat="1" ht="27">
      <c r="B298" s="42"/>
      <c r="C298" s="64"/>
      <c r="D298" s="218" t="s">
        <v>323</v>
      </c>
      <c r="E298" s="64"/>
      <c r="F298" s="219" t="s">
        <v>1895</v>
      </c>
      <c r="G298" s="64"/>
      <c r="H298" s="64"/>
      <c r="I298" s="175"/>
      <c r="J298" s="64"/>
      <c r="K298" s="64"/>
      <c r="L298" s="62"/>
      <c r="M298" s="220"/>
      <c r="N298" s="43"/>
      <c r="O298" s="43"/>
      <c r="P298" s="43"/>
      <c r="Q298" s="43"/>
      <c r="R298" s="43"/>
      <c r="S298" s="43"/>
      <c r="T298" s="79"/>
      <c r="AT298" s="25" t="s">
        <v>323</v>
      </c>
      <c r="AU298" s="25" t="s">
        <v>79</v>
      </c>
    </row>
    <row r="299" spans="2:63" s="11" customFormat="1" ht="29.85" customHeight="1">
      <c r="B299" s="190"/>
      <c r="C299" s="191"/>
      <c r="D299" s="192" t="s">
        <v>69</v>
      </c>
      <c r="E299" s="204" t="s">
        <v>1000</v>
      </c>
      <c r="F299" s="204" t="s">
        <v>1001</v>
      </c>
      <c r="G299" s="191"/>
      <c r="H299" s="191"/>
      <c r="I299" s="194"/>
      <c r="J299" s="205">
        <f>BK299</f>
        <v>0</v>
      </c>
      <c r="K299" s="191"/>
      <c r="L299" s="196"/>
      <c r="M299" s="197"/>
      <c r="N299" s="198"/>
      <c r="O299" s="198"/>
      <c r="P299" s="199">
        <f>SUM(P300:P339)</f>
        <v>0</v>
      </c>
      <c r="Q299" s="198"/>
      <c r="R299" s="199">
        <f>SUM(R300:R339)</f>
        <v>1.29759</v>
      </c>
      <c r="S299" s="198"/>
      <c r="T299" s="200">
        <f>SUM(T300:T339)</f>
        <v>0</v>
      </c>
      <c r="AR299" s="201" t="s">
        <v>79</v>
      </c>
      <c r="AT299" s="202" t="s">
        <v>69</v>
      </c>
      <c r="AU299" s="202" t="s">
        <v>77</v>
      </c>
      <c r="AY299" s="201" t="s">
        <v>314</v>
      </c>
      <c r="BK299" s="203">
        <f>SUM(BK300:BK339)</f>
        <v>0</v>
      </c>
    </row>
    <row r="300" spans="2:65" s="1" customFormat="1" ht="14.45" customHeight="1">
      <c r="B300" s="42"/>
      <c r="C300" s="206" t="s">
        <v>920</v>
      </c>
      <c r="D300" s="206" t="s">
        <v>316</v>
      </c>
      <c r="E300" s="207" t="s">
        <v>1896</v>
      </c>
      <c r="F300" s="208" t="s">
        <v>1897</v>
      </c>
      <c r="G300" s="209" t="s">
        <v>1005</v>
      </c>
      <c r="H300" s="210">
        <v>2</v>
      </c>
      <c r="I300" s="211"/>
      <c r="J300" s="212">
        <f>ROUND(I300*H300,2)</f>
        <v>0</v>
      </c>
      <c r="K300" s="208" t="s">
        <v>320</v>
      </c>
      <c r="L300" s="62"/>
      <c r="M300" s="213" t="s">
        <v>21</v>
      </c>
      <c r="N300" s="214" t="s">
        <v>41</v>
      </c>
      <c r="O300" s="43"/>
      <c r="P300" s="215">
        <f>O300*H300</f>
        <v>0</v>
      </c>
      <c r="Q300" s="215">
        <v>0.00322</v>
      </c>
      <c r="R300" s="215">
        <f>Q300*H300</f>
        <v>0.00644</v>
      </c>
      <c r="S300" s="215">
        <v>0</v>
      </c>
      <c r="T300" s="216">
        <f>S300*H300</f>
        <v>0</v>
      </c>
      <c r="AR300" s="25" t="s">
        <v>414</v>
      </c>
      <c r="AT300" s="25" t="s">
        <v>316</v>
      </c>
      <c r="AU300" s="25" t="s">
        <v>79</v>
      </c>
      <c r="AY300" s="25" t="s">
        <v>314</v>
      </c>
      <c r="BE300" s="217">
        <f>IF(N300="základní",J300,0)</f>
        <v>0</v>
      </c>
      <c r="BF300" s="217">
        <f>IF(N300="snížená",J300,0)</f>
        <v>0</v>
      </c>
      <c r="BG300" s="217">
        <f>IF(N300="zákl. přenesená",J300,0)</f>
        <v>0</v>
      </c>
      <c r="BH300" s="217">
        <f>IF(N300="sníž. přenesená",J300,0)</f>
        <v>0</v>
      </c>
      <c r="BI300" s="217">
        <f>IF(N300="nulová",J300,0)</f>
        <v>0</v>
      </c>
      <c r="BJ300" s="25" t="s">
        <v>77</v>
      </c>
      <c r="BK300" s="217">
        <f>ROUND(I300*H300,2)</f>
        <v>0</v>
      </c>
      <c r="BL300" s="25" t="s">
        <v>414</v>
      </c>
      <c r="BM300" s="25" t="s">
        <v>1898</v>
      </c>
    </row>
    <row r="301" spans="2:47" s="1" customFormat="1" ht="13.5">
      <c r="B301" s="42"/>
      <c r="C301" s="64"/>
      <c r="D301" s="218" t="s">
        <v>323</v>
      </c>
      <c r="E301" s="64"/>
      <c r="F301" s="219" t="s">
        <v>1899</v>
      </c>
      <c r="G301" s="64"/>
      <c r="H301" s="64"/>
      <c r="I301" s="175"/>
      <c r="J301" s="64"/>
      <c r="K301" s="64"/>
      <c r="L301" s="62"/>
      <c r="M301" s="220"/>
      <c r="N301" s="43"/>
      <c r="O301" s="43"/>
      <c r="P301" s="43"/>
      <c r="Q301" s="43"/>
      <c r="R301" s="43"/>
      <c r="S301" s="43"/>
      <c r="T301" s="79"/>
      <c r="AT301" s="25" t="s">
        <v>323</v>
      </c>
      <c r="AU301" s="25" t="s">
        <v>79</v>
      </c>
    </row>
    <row r="302" spans="2:65" s="1" customFormat="1" ht="23.1" customHeight="1">
      <c r="B302" s="42"/>
      <c r="C302" s="206" t="s">
        <v>926</v>
      </c>
      <c r="D302" s="206" t="s">
        <v>316</v>
      </c>
      <c r="E302" s="207" t="s">
        <v>1900</v>
      </c>
      <c r="F302" s="208" t="s">
        <v>1901</v>
      </c>
      <c r="G302" s="209" t="s">
        <v>1005</v>
      </c>
      <c r="H302" s="210">
        <v>9</v>
      </c>
      <c r="I302" s="211"/>
      <c r="J302" s="212">
        <f>ROUND(I302*H302,2)</f>
        <v>0</v>
      </c>
      <c r="K302" s="208" t="s">
        <v>320</v>
      </c>
      <c r="L302" s="62"/>
      <c r="M302" s="213" t="s">
        <v>21</v>
      </c>
      <c r="N302" s="214" t="s">
        <v>41</v>
      </c>
      <c r="O302" s="43"/>
      <c r="P302" s="215">
        <f>O302*H302</f>
        <v>0</v>
      </c>
      <c r="Q302" s="215">
        <v>0.01692</v>
      </c>
      <c r="R302" s="215">
        <f>Q302*H302</f>
        <v>0.15228</v>
      </c>
      <c r="S302" s="215">
        <v>0</v>
      </c>
      <c r="T302" s="216">
        <f>S302*H302</f>
        <v>0</v>
      </c>
      <c r="AR302" s="25" t="s">
        <v>414</v>
      </c>
      <c r="AT302" s="25" t="s">
        <v>316</v>
      </c>
      <c r="AU302" s="25" t="s">
        <v>79</v>
      </c>
      <c r="AY302" s="25" t="s">
        <v>314</v>
      </c>
      <c r="BE302" s="217">
        <f>IF(N302="základní",J302,0)</f>
        <v>0</v>
      </c>
      <c r="BF302" s="217">
        <f>IF(N302="snížená",J302,0)</f>
        <v>0</v>
      </c>
      <c r="BG302" s="217">
        <f>IF(N302="zákl. přenesená",J302,0)</f>
        <v>0</v>
      </c>
      <c r="BH302" s="217">
        <f>IF(N302="sníž. přenesená",J302,0)</f>
        <v>0</v>
      </c>
      <c r="BI302" s="217">
        <f>IF(N302="nulová",J302,0)</f>
        <v>0</v>
      </c>
      <c r="BJ302" s="25" t="s">
        <v>77</v>
      </c>
      <c r="BK302" s="217">
        <f>ROUND(I302*H302,2)</f>
        <v>0</v>
      </c>
      <c r="BL302" s="25" t="s">
        <v>414</v>
      </c>
      <c r="BM302" s="25" t="s">
        <v>1902</v>
      </c>
    </row>
    <row r="303" spans="2:47" s="1" customFormat="1" ht="27">
      <c r="B303" s="42"/>
      <c r="C303" s="64"/>
      <c r="D303" s="218" t="s">
        <v>323</v>
      </c>
      <c r="E303" s="64"/>
      <c r="F303" s="219" t="s">
        <v>1903</v>
      </c>
      <c r="G303" s="64"/>
      <c r="H303" s="64"/>
      <c r="I303" s="175"/>
      <c r="J303" s="64"/>
      <c r="K303" s="64"/>
      <c r="L303" s="62"/>
      <c r="M303" s="220"/>
      <c r="N303" s="43"/>
      <c r="O303" s="43"/>
      <c r="P303" s="43"/>
      <c r="Q303" s="43"/>
      <c r="R303" s="43"/>
      <c r="S303" s="43"/>
      <c r="T303" s="79"/>
      <c r="AT303" s="25" t="s">
        <v>323</v>
      </c>
      <c r="AU303" s="25" t="s">
        <v>79</v>
      </c>
    </row>
    <row r="304" spans="2:65" s="1" customFormat="1" ht="14.45" customHeight="1">
      <c r="B304" s="42"/>
      <c r="C304" s="206" t="s">
        <v>931</v>
      </c>
      <c r="D304" s="206" t="s">
        <v>316</v>
      </c>
      <c r="E304" s="207" t="s">
        <v>1904</v>
      </c>
      <c r="F304" s="208" t="s">
        <v>1905</v>
      </c>
      <c r="G304" s="209" t="s">
        <v>490</v>
      </c>
      <c r="H304" s="210">
        <v>1</v>
      </c>
      <c r="I304" s="211"/>
      <c r="J304" s="212">
        <f>ROUND(I304*H304,2)</f>
        <v>0</v>
      </c>
      <c r="K304" s="208" t="s">
        <v>320</v>
      </c>
      <c r="L304" s="62"/>
      <c r="M304" s="213" t="s">
        <v>21</v>
      </c>
      <c r="N304" s="214" t="s">
        <v>41</v>
      </c>
      <c r="O304" s="43"/>
      <c r="P304" s="215">
        <f>O304*H304</f>
        <v>0</v>
      </c>
      <c r="Q304" s="215">
        <v>0.00182</v>
      </c>
      <c r="R304" s="215">
        <f>Q304*H304</f>
        <v>0.00182</v>
      </c>
      <c r="S304" s="215">
        <v>0</v>
      </c>
      <c r="T304" s="216">
        <f>S304*H304</f>
        <v>0</v>
      </c>
      <c r="AR304" s="25" t="s">
        <v>414</v>
      </c>
      <c r="AT304" s="25" t="s">
        <v>316</v>
      </c>
      <c r="AU304" s="25" t="s">
        <v>79</v>
      </c>
      <c r="AY304" s="25" t="s">
        <v>314</v>
      </c>
      <c r="BE304" s="217">
        <f>IF(N304="základní",J304,0)</f>
        <v>0</v>
      </c>
      <c r="BF304" s="217">
        <f>IF(N304="snížená",J304,0)</f>
        <v>0</v>
      </c>
      <c r="BG304" s="217">
        <f>IF(N304="zákl. přenesená",J304,0)</f>
        <v>0</v>
      </c>
      <c r="BH304" s="217">
        <f>IF(N304="sníž. přenesená",J304,0)</f>
        <v>0</v>
      </c>
      <c r="BI304" s="217">
        <f>IF(N304="nulová",J304,0)</f>
        <v>0</v>
      </c>
      <c r="BJ304" s="25" t="s">
        <v>77</v>
      </c>
      <c r="BK304" s="217">
        <f>ROUND(I304*H304,2)</f>
        <v>0</v>
      </c>
      <c r="BL304" s="25" t="s">
        <v>414</v>
      </c>
      <c r="BM304" s="25" t="s">
        <v>1906</v>
      </c>
    </row>
    <row r="305" spans="2:47" s="1" customFormat="1" ht="13.5">
      <c r="B305" s="42"/>
      <c r="C305" s="64"/>
      <c r="D305" s="218" t="s">
        <v>323</v>
      </c>
      <c r="E305" s="64"/>
      <c r="F305" s="219" t="s">
        <v>1907</v>
      </c>
      <c r="G305" s="64"/>
      <c r="H305" s="64"/>
      <c r="I305" s="175"/>
      <c r="J305" s="64"/>
      <c r="K305" s="64"/>
      <c r="L305" s="62"/>
      <c r="M305" s="220"/>
      <c r="N305" s="43"/>
      <c r="O305" s="43"/>
      <c r="P305" s="43"/>
      <c r="Q305" s="43"/>
      <c r="R305" s="43"/>
      <c r="S305" s="43"/>
      <c r="T305" s="79"/>
      <c r="AT305" s="25" t="s">
        <v>323</v>
      </c>
      <c r="AU305" s="25" t="s">
        <v>79</v>
      </c>
    </row>
    <row r="306" spans="2:65" s="1" customFormat="1" ht="23.1" customHeight="1">
      <c r="B306" s="42"/>
      <c r="C306" s="243" t="s">
        <v>937</v>
      </c>
      <c r="D306" s="243" t="s">
        <v>427</v>
      </c>
      <c r="E306" s="244" t="s">
        <v>1908</v>
      </c>
      <c r="F306" s="245" t="s">
        <v>1909</v>
      </c>
      <c r="G306" s="246" t="s">
        <v>490</v>
      </c>
      <c r="H306" s="247">
        <v>1</v>
      </c>
      <c r="I306" s="248"/>
      <c r="J306" s="249">
        <f>ROUND(I306*H306,2)</f>
        <v>0</v>
      </c>
      <c r="K306" s="245" t="s">
        <v>1528</v>
      </c>
      <c r="L306" s="250"/>
      <c r="M306" s="251" t="s">
        <v>21</v>
      </c>
      <c r="N306" s="252" t="s">
        <v>41</v>
      </c>
      <c r="O306" s="43"/>
      <c r="P306" s="215">
        <f>O306*H306</f>
        <v>0</v>
      </c>
      <c r="Q306" s="215">
        <v>0.016</v>
      </c>
      <c r="R306" s="215">
        <f>Q306*H306</f>
        <v>0.016</v>
      </c>
      <c r="S306" s="215">
        <v>0</v>
      </c>
      <c r="T306" s="216">
        <f>S306*H306</f>
        <v>0</v>
      </c>
      <c r="AR306" s="25" t="s">
        <v>510</v>
      </c>
      <c r="AT306" s="25" t="s">
        <v>427</v>
      </c>
      <c r="AU306" s="25" t="s">
        <v>79</v>
      </c>
      <c r="AY306" s="25" t="s">
        <v>314</v>
      </c>
      <c r="BE306" s="217">
        <f>IF(N306="základní",J306,0)</f>
        <v>0</v>
      </c>
      <c r="BF306" s="217">
        <f>IF(N306="snížená",J306,0)</f>
        <v>0</v>
      </c>
      <c r="BG306" s="217">
        <f>IF(N306="zákl. přenesená",J306,0)</f>
        <v>0</v>
      </c>
      <c r="BH306" s="217">
        <f>IF(N306="sníž. přenesená",J306,0)</f>
        <v>0</v>
      </c>
      <c r="BI306" s="217">
        <f>IF(N306="nulová",J306,0)</f>
        <v>0</v>
      </c>
      <c r="BJ306" s="25" t="s">
        <v>77</v>
      </c>
      <c r="BK306" s="217">
        <f>ROUND(I306*H306,2)</f>
        <v>0</v>
      </c>
      <c r="BL306" s="25" t="s">
        <v>414</v>
      </c>
      <c r="BM306" s="25" t="s">
        <v>1910</v>
      </c>
    </row>
    <row r="307" spans="2:47" s="1" customFormat="1" ht="13.5">
      <c r="B307" s="42"/>
      <c r="C307" s="64"/>
      <c r="D307" s="218" t="s">
        <v>323</v>
      </c>
      <c r="E307" s="64"/>
      <c r="F307" s="219" t="s">
        <v>1911</v>
      </c>
      <c r="G307" s="64"/>
      <c r="H307" s="64"/>
      <c r="I307" s="175"/>
      <c r="J307" s="64"/>
      <c r="K307" s="64"/>
      <c r="L307" s="62"/>
      <c r="M307" s="220"/>
      <c r="N307" s="43"/>
      <c r="O307" s="43"/>
      <c r="P307" s="43"/>
      <c r="Q307" s="43"/>
      <c r="R307" s="43"/>
      <c r="S307" s="43"/>
      <c r="T307" s="79"/>
      <c r="AT307" s="25" t="s">
        <v>323</v>
      </c>
      <c r="AU307" s="25" t="s">
        <v>79</v>
      </c>
    </row>
    <row r="308" spans="2:65" s="1" customFormat="1" ht="23.1" customHeight="1">
      <c r="B308" s="42"/>
      <c r="C308" s="206" t="s">
        <v>942</v>
      </c>
      <c r="D308" s="206" t="s">
        <v>316</v>
      </c>
      <c r="E308" s="207" t="s">
        <v>1912</v>
      </c>
      <c r="F308" s="208" t="s">
        <v>1913</v>
      </c>
      <c r="G308" s="209" t="s">
        <v>1005</v>
      </c>
      <c r="H308" s="210">
        <v>15</v>
      </c>
      <c r="I308" s="211"/>
      <c r="J308" s="212">
        <f>ROUND(I308*H308,2)</f>
        <v>0</v>
      </c>
      <c r="K308" s="208" t="s">
        <v>320</v>
      </c>
      <c r="L308" s="62"/>
      <c r="M308" s="213" t="s">
        <v>21</v>
      </c>
      <c r="N308" s="214" t="s">
        <v>41</v>
      </c>
      <c r="O308" s="43"/>
      <c r="P308" s="215">
        <f>O308*H308</f>
        <v>0</v>
      </c>
      <c r="Q308" s="215">
        <v>0.02619</v>
      </c>
      <c r="R308" s="215">
        <f>Q308*H308</f>
        <v>0.39285000000000003</v>
      </c>
      <c r="S308" s="215">
        <v>0</v>
      </c>
      <c r="T308" s="216">
        <f>S308*H308</f>
        <v>0</v>
      </c>
      <c r="AR308" s="25" t="s">
        <v>414</v>
      </c>
      <c r="AT308" s="25" t="s">
        <v>316</v>
      </c>
      <c r="AU308" s="25" t="s">
        <v>79</v>
      </c>
      <c r="AY308" s="25" t="s">
        <v>314</v>
      </c>
      <c r="BE308" s="217">
        <f>IF(N308="základní",J308,0)</f>
        <v>0</v>
      </c>
      <c r="BF308" s="217">
        <f>IF(N308="snížená",J308,0)</f>
        <v>0</v>
      </c>
      <c r="BG308" s="217">
        <f>IF(N308="zákl. přenesená",J308,0)</f>
        <v>0</v>
      </c>
      <c r="BH308" s="217">
        <f>IF(N308="sníž. přenesená",J308,0)</f>
        <v>0</v>
      </c>
      <c r="BI308" s="217">
        <f>IF(N308="nulová",J308,0)</f>
        <v>0</v>
      </c>
      <c r="BJ308" s="25" t="s">
        <v>77</v>
      </c>
      <c r="BK308" s="217">
        <f>ROUND(I308*H308,2)</f>
        <v>0</v>
      </c>
      <c r="BL308" s="25" t="s">
        <v>414</v>
      </c>
      <c r="BM308" s="25" t="s">
        <v>1914</v>
      </c>
    </row>
    <row r="309" spans="2:47" s="1" customFormat="1" ht="27">
      <c r="B309" s="42"/>
      <c r="C309" s="64"/>
      <c r="D309" s="218" t="s">
        <v>323</v>
      </c>
      <c r="E309" s="64"/>
      <c r="F309" s="219" t="s">
        <v>1915</v>
      </c>
      <c r="G309" s="64"/>
      <c r="H309" s="64"/>
      <c r="I309" s="175"/>
      <c r="J309" s="64"/>
      <c r="K309" s="64"/>
      <c r="L309" s="62"/>
      <c r="M309" s="220"/>
      <c r="N309" s="43"/>
      <c r="O309" s="43"/>
      <c r="P309" s="43"/>
      <c r="Q309" s="43"/>
      <c r="R309" s="43"/>
      <c r="S309" s="43"/>
      <c r="T309" s="79"/>
      <c r="AT309" s="25" t="s">
        <v>323</v>
      </c>
      <c r="AU309" s="25" t="s">
        <v>79</v>
      </c>
    </row>
    <row r="310" spans="2:65" s="1" customFormat="1" ht="23.1" customHeight="1">
      <c r="B310" s="42"/>
      <c r="C310" s="206" t="s">
        <v>947</v>
      </c>
      <c r="D310" s="206" t="s">
        <v>316</v>
      </c>
      <c r="E310" s="207" t="s">
        <v>1916</v>
      </c>
      <c r="F310" s="208" t="s">
        <v>1917</v>
      </c>
      <c r="G310" s="209" t="s">
        <v>1005</v>
      </c>
      <c r="H310" s="210">
        <v>1</v>
      </c>
      <c r="I310" s="211"/>
      <c r="J310" s="212">
        <f>ROUND(I310*H310,2)</f>
        <v>0</v>
      </c>
      <c r="K310" s="208" t="s">
        <v>320</v>
      </c>
      <c r="L310" s="62"/>
      <c r="M310" s="213" t="s">
        <v>21</v>
      </c>
      <c r="N310" s="214" t="s">
        <v>41</v>
      </c>
      <c r="O310" s="43"/>
      <c r="P310" s="215">
        <f>O310*H310</f>
        <v>0</v>
      </c>
      <c r="Q310" s="215">
        <v>0.01879</v>
      </c>
      <c r="R310" s="215">
        <f>Q310*H310</f>
        <v>0.01879</v>
      </c>
      <c r="S310" s="215">
        <v>0</v>
      </c>
      <c r="T310" s="216">
        <f>S310*H310</f>
        <v>0</v>
      </c>
      <c r="AR310" s="25" t="s">
        <v>414</v>
      </c>
      <c r="AT310" s="25" t="s">
        <v>316</v>
      </c>
      <c r="AU310" s="25" t="s">
        <v>79</v>
      </c>
      <c r="AY310" s="25" t="s">
        <v>314</v>
      </c>
      <c r="BE310" s="217">
        <f>IF(N310="základní",J310,0)</f>
        <v>0</v>
      </c>
      <c r="BF310" s="217">
        <f>IF(N310="snížená",J310,0)</f>
        <v>0</v>
      </c>
      <c r="BG310" s="217">
        <f>IF(N310="zákl. přenesená",J310,0)</f>
        <v>0</v>
      </c>
      <c r="BH310" s="217">
        <f>IF(N310="sníž. přenesená",J310,0)</f>
        <v>0</v>
      </c>
      <c r="BI310" s="217">
        <f>IF(N310="nulová",J310,0)</f>
        <v>0</v>
      </c>
      <c r="BJ310" s="25" t="s">
        <v>77</v>
      </c>
      <c r="BK310" s="217">
        <f>ROUND(I310*H310,2)</f>
        <v>0</v>
      </c>
      <c r="BL310" s="25" t="s">
        <v>414</v>
      </c>
      <c r="BM310" s="25" t="s">
        <v>1918</v>
      </c>
    </row>
    <row r="311" spans="2:47" s="1" customFormat="1" ht="27">
      <c r="B311" s="42"/>
      <c r="C311" s="64"/>
      <c r="D311" s="218" t="s">
        <v>323</v>
      </c>
      <c r="E311" s="64"/>
      <c r="F311" s="219" t="s">
        <v>1919</v>
      </c>
      <c r="G311" s="64"/>
      <c r="H311" s="64"/>
      <c r="I311" s="175"/>
      <c r="J311" s="64"/>
      <c r="K311" s="64"/>
      <c r="L311" s="62"/>
      <c r="M311" s="220"/>
      <c r="N311" s="43"/>
      <c r="O311" s="43"/>
      <c r="P311" s="43"/>
      <c r="Q311" s="43"/>
      <c r="R311" s="43"/>
      <c r="S311" s="43"/>
      <c r="T311" s="79"/>
      <c r="AT311" s="25" t="s">
        <v>323</v>
      </c>
      <c r="AU311" s="25" t="s">
        <v>79</v>
      </c>
    </row>
    <row r="312" spans="2:65" s="1" customFormat="1" ht="14.45" customHeight="1">
      <c r="B312" s="42"/>
      <c r="C312" s="206" t="s">
        <v>953</v>
      </c>
      <c r="D312" s="206" t="s">
        <v>316</v>
      </c>
      <c r="E312" s="207" t="s">
        <v>1920</v>
      </c>
      <c r="F312" s="208" t="s">
        <v>1921</v>
      </c>
      <c r="G312" s="209" t="s">
        <v>1005</v>
      </c>
      <c r="H312" s="210">
        <v>1</v>
      </c>
      <c r="I312" s="211"/>
      <c r="J312" s="212">
        <f>ROUND(I312*H312,2)</f>
        <v>0</v>
      </c>
      <c r="K312" s="208" t="s">
        <v>320</v>
      </c>
      <c r="L312" s="62"/>
      <c r="M312" s="213" t="s">
        <v>21</v>
      </c>
      <c r="N312" s="214" t="s">
        <v>41</v>
      </c>
      <c r="O312" s="43"/>
      <c r="P312" s="215">
        <f>O312*H312</f>
        <v>0</v>
      </c>
      <c r="Q312" s="215">
        <v>0.01388</v>
      </c>
      <c r="R312" s="215">
        <f>Q312*H312</f>
        <v>0.01388</v>
      </c>
      <c r="S312" s="215">
        <v>0</v>
      </c>
      <c r="T312" s="216">
        <f>S312*H312</f>
        <v>0</v>
      </c>
      <c r="AR312" s="25" t="s">
        <v>414</v>
      </c>
      <c r="AT312" s="25" t="s">
        <v>316</v>
      </c>
      <c r="AU312" s="25" t="s">
        <v>79</v>
      </c>
      <c r="AY312" s="25" t="s">
        <v>314</v>
      </c>
      <c r="BE312" s="217">
        <f>IF(N312="základní",J312,0)</f>
        <v>0</v>
      </c>
      <c r="BF312" s="217">
        <f>IF(N312="snížená",J312,0)</f>
        <v>0</v>
      </c>
      <c r="BG312" s="217">
        <f>IF(N312="zákl. přenesená",J312,0)</f>
        <v>0</v>
      </c>
      <c r="BH312" s="217">
        <f>IF(N312="sníž. přenesená",J312,0)</f>
        <v>0</v>
      </c>
      <c r="BI312" s="217">
        <f>IF(N312="nulová",J312,0)</f>
        <v>0</v>
      </c>
      <c r="BJ312" s="25" t="s">
        <v>77</v>
      </c>
      <c r="BK312" s="217">
        <f>ROUND(I312*H312,2)</f>
        <v>0</v>
      </c>
      <c r="BL312" s="25" t="s">
        <v>414</v>
      </c>
      <c r="BM312" s="25" t="s">
        <v>1922</v>
      </c>
    </row>
    <row r="313" spans="2:47" s="1" customFormat="1" ht="27">
      <c r="B313" s="42"/>
      <c r="C313" s="64"/>
      <c r="D313" s="218" t="s">
        <v>323</v>
      </c>
      <c r="E313" s="64"/>
      <c r="F313" s="219" t="s">
        <v>1923</v>
      </c>
      <c r="G313" s="64"/>
      <c r="H313" s="64"/>
      <c r="I313" s="175"/>
      <c r="J313" s="64"/>
      <c r="K313" s="64"/>
      <c r="L313" s="62"/>
      <c r="M313" s="220"/>
      <c r="N313" s="43"/>
      <c r="O313" s="43"/>
      <c r="P313" s="43"/>
      <c r="Q313" s="43"/>
      <c r="R313" s="43"/>
      <c r="S313" s="43"/>
      <c r="T313" s="79"/>
      <c r="AT313" s="25" t="s">
        <v>323</v>
      </c>
      <c r="AU313" s="25" t="s">
        <v>79</v>
      </c>
    </row>
    <row r="314" spans="2:65" s="1" customFormat="1" ht="23.1" customHeight="1">
      <c r="B314" s="42"/>
      <c r="C314" s="206" t="s">
        <v>958</v>
      </c>
      <c r="D314" s="206" t="s">
        <v>316</v>
      </c>
      <c r="E314" s="207" t="s">
        <v>1924</v>
      </c>
      <c r="F314" s="208" t="s">
        <v>1925</v>
      </c>
      <c r="G314" s="209" t="s">
        <v>1005</v>
      </c>
      <c r="H314" s="210">
        <v>1</v>
      </c>
      <c r="I314" s="211"/>
      <c r="J314" s="212">
        <f>ROUND(I314*H314,2)</f>
        <v>0</v>
      </c>
      <c r="K314" s="208" t="s">
        <v>320</v>
      </c>
      <c r="L314" s="62"/>
      <c r="M314" s="213" t="s">
        <v>21</v>
      </c>
      <c r="N314" s="214" t="s">
        <v>41</v>
      </c>
      <c r="O314" s="43"/>
      <c r="P314" s="215">
        <f>O314*H314</f>
        <v>0</v>
      </c>
      <c r="Q314" s="215">
        <v>0.02034</v>
      </c>
      <c r="R314" s="215">
        <f>Q314*H314</f>
        <v>0.02034</v>
      </c>
      <c r="S314" s="215">
        <v>0</v>
      </c>
      <c r="T314" s="216">
        <f>S314*H314</f>
        <v>0</v>
      </c>
      <c r="AR314" s="25" t="s">
        <v>414</v>
      </c>
      <c r="AT314" s="25" t="s">
        <v>316</v>
      </c>
      <c r="AU314" s="25" t="s">
        <v>79</v>
      </c>
      <c r="AY314" s="25" t="s">
        <v>314</v>
      </c>
      <c r="BE314" s="217">
        <f>IF(N314="základní",J314,0)</f>
        <v>0</v>
      </c>
      <c r="BF314" s="217">
        <f>IF(N314="snížená",J314,0)</f>
        <v>0</v>
      </c>
      <c r="BG314" s="217">
        <f>IF(N314="zákl. přenesená",J314,0)</f>
        <v>0</v>
      </c>
      <c r="BH314" s="217">
        <f>IF(N314="sníž. přenesená",J314,0)</f>
        <v>0</v>
      </c>
      <c r="BI314" s="217">
        <f>IF(N314="nulová",J314,0)</f>
        <v>0</v>
      </c>
      <c r="BJ314" s="25" t="s">
        <v>77</v>
      </c>
      <c r="BK314" s="217">
        <f>ROUND(I314*H314,2)</f>
        <v>0</v>
      </c>
      <c r="BL314" s="25" t="s">
        <v>414</v>
      </c>
      <c r="BM314" s="25" t="s">
        <v>1926</v>
      </c>
    </row>
    <row r="315" spans="2:47" s="1" customFormat="1" ht="27">
      <c r="B315" s="42"/>
      <c r="C315" s="64"/>
      <c r="D315" s="218" t="s">
        <v>323</v>
      </c>
      <c r="E315" s="64"/>
      <c r="F315" s="219" t="s">
        <v>1927</v>
      </c>
      <c r="G315" s="64"/>
      <c r="H315" s="64"/>
      <c r="I315" s="175"/>
      <c r="J315" s="64"/>
      <c r="K315" s="64"/>
      <c r="L315" s="62"/>
      <c r="M315" s="220"/>
      <c r="N315" s="43"/>
      <c r="O315" s="43"/>
      <c r="P315" s="43"/>
      <c r="Q315" s="43"/>
      <c r="R315" s="43"/>
      <c r="S315" s="43"/>
      <c r="T315" s="79"/>
      <c r="AT315" s="25" t="s">
        <v>323</v>
      </c>
      <c r="AU315" s="25" t="s">
        <v>79</v>
      </c>
    </row>
    <row r="316" spans="2:65" s="1" customFormat="1" ht="23.1" customHeight="1">
      <c r="B316" s="42"/>
      <c r="C316" s="206" t="s">
        <v>964</v>
      </c>
      <c r="D316" s="206" t="s">
        <v>316</v>
      </c>
      <c r="E316" s="207" t="s">
        <v>1928</v>
      </c>
      <c r="F316" s="208" t="s">
        <v>1929</v>
      </c>
      <c r="G316" s="209" t="s">
        <v>1005</v>
      </c>
      <c r="H316" s="210">
        <v>1</v>
      </c>
      <c r="I316" s="211"/>
      <c r="J316" s="212">
        <f>ROUND(I316*H316,2)</f>
        <v>0</v>
      </c>
      <c r="K316" s="208" t="s">
        <v>320</v>
      </c>
      <c r="L316" s="62"/>
      <c r="M316" s="213" t="s">
        <v>21</v>
      </c>
      <c r="N316" s="214" t="s">
        <v>41</v>
      </c>
      <c r="O316" s="43"/>
      <c r="P316" s="215">
        <f>O316*H316</f>
        <v>0</v>
      </c>
      <c r="Q316" s="215">
        <v>0.00984</v>
      </c>
      <c r="R316" s="215">
        <f>Q316*H316</f>
        <v>0.00984</v>
      </c>
      <c r="S316" s="215">
        <v>0</v>
      </c>
      <c r="T316" s="216">
        <f>S316*H316</f>
        <v>0</v>
      </c>
      <c r="AR316" s="25" t="s">
        <v>414</v>
      </c>
      <c r="AT316" s="25" t="s">
        <v>316</v>
      </c>
      <c r="AU316" s="25" t="s">
        <v>79</v>
      </c>
      <c r="AY316" s="25" t="s">
        <v>314</v>
      </c>
      <c r="BE316" s="217">
        <f>IF(N316="základní",J316,0)</f>
        <v>0</v>
      </c>
      <c r="BF316" s="217">
        <f>IF(N316="snížená",J316,0)</f>
        <v>0</v>
      </c>
      <c r="BG316" s="217">
        <f>IF(N316="zákl. přenesená",J316,0)</f>
        <v>0</v>
      </c>
      <c r="BH316" s="217">
        <f>IF(N316="sníž. přenesená",J316,0)</f>
        <v>0</v>
      </c>
      <c r="BI316" s="217">
        <f>IF(N316="nulová",J316,0)</f>
        <v>0</v>
      </c>
      <c r="BJ316" s="25" t="s">
        <v>77</v>
      </c>
      <c r="BK316" s="217">
        <f>ROUND(I316*H316,2)</f>
        <v>0</v>
      </c>
      <c r="BL316" s="25" t="s">
        <v>414</v>
      </c>
      <c r="BM316" s="25" t="s">
        <v>1930</v>
      </c>
    </row>
    <row r="317" spans="2:47" s="1" customFormat="1" ht="27">
      <c r="B317" s="42"/>
      <c r="C317" s="64"/>
      <c r="D317" s="218" t="s">
        <v>323</v>
      </c>
      <c r="E317" s="64"/>
      <c r="F317" s="219" t="s">
        <v>1931</v>
      </c>
      <c r="G317" s="64"/>
      <c r="H317" s="64"/>
      <c r="I317" s="175"/>
      <c r="J317" s="64"/>
      <c r="K317" s="64"/>
      <c r="L317" s="62"/>
      <c r="M317" s="220"/>
      <c r="N317" s="43"/>
      <c r="O317" s="43"/>
      <c r="P317" s="43"/>
      <c r="Q317" s="43"/>
      <c r="R317" s="43"/>
      <c r="S317" s="43"/>
      <c r="T317" s="79"/>
      <c r="AT317" s="25" t="s">
        <v>323</v>
      </c>
      <c r="AU317" s="25" t="s">
        <v>79</v>
      </c>
    </row>
    <row r="318" spans="2:65" s="1" customFormat="1" ht="23.1" customHeight="1">
      <c r="B318" s="42"/>
      <c r="C318" s="206" t="s">
        <v>969</v>
      </c>
      <c r="D318" s="206" t="s">
        <v>316</v>
      </c>
      <c r="E318" s="207" t="s">
        <v>1932</v>
      </c>
      <c r="F318" s="208" t="s">
        <v>1933</v>
      </c>
      <c r="G318" s="209" t="s">
        <v>1005</v>
      </c>
      <c r="H318" s="210">
        <v>2</v>
      </c>
      <c r="I318" s="211"/>
      <c r="J318" s="212">
        <f>ROUND(I318*H318,2)</f>
        <v>0</v>
      </c>
      <c r="K318" s="208" t="s">
        <v>1528</v>
      </c>
      <c r="L318" s="62"/>
      <c r="M318" s="213" t="s">
        <v>21</v>
      </c>
      <c r="N318" s="214" t="s">
        <v>41</v>
      </c>
      <c r="O318" s="43"/>
      <c r="P318" s="215">
        <f>O318*H318</f>
        <v>0</v>
      </c>
      <c r="Q318" s="215">
        <v>0.0147</v>
      </c>
      <c r="R318" s="215">
        <f>Q318*H318</f>
        <v>0.0294</v>
      </c>
      <c r="S318" s="215">
        <v>0</v>
      </c>
      <c r="T318" s="216">
        <f>S318*H318</f>
        <v>0</v>
      </c>
      <c r="AR318" s="25" t="s">
        <v>414</v>
      </c>
      <c r="AT318" s="25" t="s">
        <v>316</v>
      </c>
      <c r="AU318" s="25" t="s">
        <v>79</v>
      </c>
      <c r="AY318" s="25" t="s">
        <v>314</v>
      </c>
      <c r="BE318" s="217">
        <f>IF(N318="základní",J318,0)</f>
        <v>0</v>
      </c>
      <c r="BF318" s="217">
        <f>IF(N318="snížená",J318,0)</f>
        <v>0</v>
      </c>
      <c r="BG318" s="217">
        <f>IF(N318="zákl. přenesená",J318,0)</f>
        <v>0</v>
      </c>
      <c r="BH318" s="217">
        <f>IF(N318="sníž. přenesená",J318,0)</f>
        <v>0</v>
      </c>
      <c r="BI318" s="217">
        <f>IF(N318="nulová",J318,0)</f>
        <v>0</v>
      </c>
      <c r="BJ318" s="25" t="s">
        <v>77</v>
      </c>
      <c r="BK318" s="217">
        <f>ROUND(I318*H318,2)</f>
        <v>0</v>
      </c>
      <c r="BL318" s="25" t="s">
        <v>414</v>
      </c>
      <c r="BM318" s="25" t="s">
        <v>1934</v>
      </c>
    </row>
    <row r="319" spans="2:47" s="1" customFormat="1" ht="27">
      <c r="B319" s="42"/>
      <c r="C319" s="64"/>
      <c r="D319" s="218" t="s">
        <v>323</v>
      </c>
      <c r="E319" s="64"/>
      <c r="F319" s="219" t="s">
        <v>1935</v>
      </c>
      <c r="G319" s="64"/>
      <c r="H319" s="64"/>
      <c r="I319" s="175"/>
      <c r="J319" s="64"/>
      <c r="K319" s="64"/>
      <c r="L319" s="62"/>
      <c r="M319" s="220"/>
      <c r="N319" s="43"/>
      <c r="O319" s="43"/>
      <c r="P319" s="43"/>
      <c r="Q319" s="43"/>
      <c r="R319" s="43"/>
      <c r="S319" s="43"/>
      <c r="T319" s="79"/>
      <c r="AT319" s="25" t="s">
        <v>323</v>
      </c>
      <c r="AU319" s="25" t="s">
        <v>79</v>
      </c>
    </row>
    <row r="320" spans="2:65" s="1" customFormat="1" ht="23.1" customHeight="1">
      <c r="B320" s="42"/>
      <c r="C320" s="206" t="s">
        <v>972</v>
      </c>
      <c r="D320" s="206" t="s">
        <v>316</v>
      </c>
      <c r="E320" s="207" t="s">
        <v>1936</v>
      </c>
      <c r="F320" s="208" t="s">
        <v>1937</v>
      </c>
      <c r="G320" s="209" t="s">
        <v>1005</v>
      </c>
      <c r="H320" s="210">
        <v>2</v>
      </c>
      <c r="I320" s="211"/>
      <c r="J320" s="212">
        <f>ROUND(I320*H320,2)</f>
        <v>0</v>
      </c>
      <c r="K320" s="208" t="s">
        <v>320</v>
      </c>
      <c r="L320" s="62"/>
      <c r="M320" s="213" t="s">
        <v>21</v>
      </c>
      <c r="N320" s="214" t="s">
        <v>41</v>
      </c>
      <c r="O320" s="43"/>
      <c r="P320" s="215">
        <f>O320*H320</f>
        <v>0</v>
      </c>
      <c r="Q320" s="215">
        <v>0.301</v>
      </c>
      <c r="R320" s="215">
        <f>Q320*H320</f>
        <v>0.602</v>
      </c>
      <c r="S320" s="215">
        <v>0</v>
      </c>
      <c r="T320" s="216">
        <f>S320*H320</f>
        <v>0</v>
      </c>
      <c r="AR320" s="25" t="s">
        <v>414</v>
      </c>
      <c r="AT320" s="25" t="s">
        <v>316</v>
      </c>
      <c r="AU320" s="25" t="s">
        <v>79</v>
      </c>
      <c r="AY320" s="25" t="s">
        <v>314</v>
      </c>
      <c r="BE320" s="217">
        <f>IF(N320="základní",J320,0)</f>
        <v>0</v>
      </c>
      <c r="BF320" s="217">
        <f>IF(N320="snížená",J320,0)</f>
        <v>0</v>
      </c>
      <c r="BG320" s="217">
        <f>IF(N320="zákl. přenesená",J320,0)</f>
        <v>0</v>
      </c>
      <c r="BH320" s="217">
        <f>IF(N320="sníž. přenesená",J320,0)</f>
        <v>0</v>
      </c>
      <c r="BI320" s="217">
        <f>IF(N320="nulová",J320,0)</f>
        <v>0</v>
      </c>
      <c r="BJ320" s="25" t="s">
        <v>77</v>
      </c>
      <c r="BK320" s="217">
        <f>ROUND(I320*H320,2)</f>
        <v>0</v>
      </c>
      <c r="BL320" s="25" t="s">
        <v>414</v>
      </c>
      <c r="BM320" s="25" t="s">
        <v>1938</v>
      </c>
    </row>
    <row r="321" spans="2:47" s="1" customFormat="1" ht="40.5">
      <c r="B321" s="42"/>
      <c r="C321" s="64"/>
      <c r="D321" s="218" t="s">
        <v>323</v>
      </c>
      <c r="E321" s="64"/>
      <c r="F321" s="219" t="s">
        <v>1939</v>
      </c>
      <c r="G321" s="64"/>
      <c r="H321" s="64"/>
      <c r="I321" s="175"/>
      <c r="J321" s="64"/>
      <c r="K321" s="64"/>
      <c r="L321" s="62"/>
      <c r="M321" s="220"/>
      <c r="N321" s="43"/>
      <c r="O321" s="43"/>
      <c r="P321" s="43"/>
      <c r="Q321" s="43"/>
      <c r="R321" s="43"/>
      <c r="S321" s="43"/>
      <c r="T321" s="79"/>
      <c r="AT321" s="25" t="s">
        <v>323</v>
      </c>
      <c r="AU321" s="25" t="s">
        <v>79</v>
      </c>
    </row>
    <row r="322" spans="2:65" s="1" customFormat="1" ht="23.1" customHeight="1">
      <c r="B322" s="42"/>
      <c r="C322" s="206" t="s">
        <v>979</v>
      </c>
      <c r="D322" s="206" t="s">
        <v>316</v>
      </c>
      <c r="E322" s="207" t="s">
        <v>1940</v>
      </c>
      <c r="F322" s="208" t="s">
        <v>1941</v>
      </c>
      <c r="G322" s="209" t="s">
        <v>1005</v>
      </c>
      <c r="H322" s="210">
        <v>26</v>
      </c>
      <c r="I322" s="211"/>
      <c r="J322" s="212">
        <f>ROUND(I322*H322,2)</f>
        <v>0</v>
      </c>
      <c r="K322" s="208" t="s">
        <v>1528</v>
      </c>
      <c r="L322" s="62"/>
      <c r="M322" s="213" t="s">
        <v>21</v>
      </c>
      <c r="N322" s="214" t="s">
        <v>41</v>
      </c>
      <c r="O322" s="43"/>
      <c r="P322" s="215">
        <f>O322*H322</f>
        <v>0</v>
      </c>
      <c r="Q322" s="215">
        <v>0.0003</v>
      </c>
      <c r="R322" s="215">
        <f>Q322*H322</f>
        <v>0.0078</v>
      </c>
      <c r="S322" s="215">
        <v>0</v>
      </c>
      <c r="T322" s="216">
        <f>S322*H322</f>
        <v>0</v>
      </c>
      <c r="AR322" s="25" t="s">
        <v>414</v>
      </c>
      <c r="AT322" s="25" t="s">
        <v>316</v>
      </c>
      <c r="AU322" s="25" t="s">
        <v>79</v>
      </c>
      <c r="AY322" s="25" t="s">
        <v>314</v>
      </c>
      <c r="BE322" s="217">
        <f>IF(N322="základní",J322,0)</f>
        <v>0</v>
      </c>
      <c r="BF322" s="217">
        <f>IF(N322="snížená",J322,0)</f>
        <v>0</v>
      </c>
      <c r="BG322" s="217">
        <f>IF(N322="zákl. přenesená",J322,0)</f>
        <v>0</v>
      </c>
      <c r="BH322" s="217">
        <f>IF(N322="sníž. přenesená",J322,0)</f>
        <v>0</v>
      </c>
      <c r="BI322" s="217">
        <f>IF(N322="nulová",J322,0)</f>
        <v>0</v>
      </c>
      <c r="BJ322" s="25" t="s">
        <v>77</v>
      </c>
      <c r="BK322" s="217">
        <f>ROUND(I322*H322,2)</f>
        <v>0</v>
      </c>
      <c r="BL322" s="25" t="s">
        <v>414</v>
      </c>
      <c r="BM322" s="25" t="s">
        <v>1942</v>
      </c>
    </row>
    <row r="323" spans="2:47" s="1" customFormat="1" ht="13.5">
      <c r="B323" s="42"/>
      <c r="C323" s="64"/>
      <c r="D323" s="218" t="s">
        <v>323</v>
      </c>
      <c r="E323" s="64"/>
      <c r="F323" s="219" t="s">
        <v>1943</v>
      </c>
      <c r="G323" s="64"/>
      <c r="H323" s="64"/>
      <c r="I323" s="175"/>
      <c r="J323" s="64"/>
      <c r="K323" s="64"/>
      <c r="L323" s="62"/>
      <c r="M323" s="220"/>
      <c r="N323" s="43"/>
      <c r="O323" s="43"/>
      <c r="P323" s="43"/>
      <c r="Q323" s="43"/>
      <c r="R323" s="43"/>
      <c r="S323" s="43"/>
      <c r="T323" s="79"/>
      <c r="AT323" s="25" t="s">
        <v>323</v>
      </c>
      <c r="AU323" s="25" t="s">
        <v>79</v>
      </c>
    </row>
    <row r="324" spans="2:65" s="1" customFormat="1" ht="23.1" customHeight="1">
      <c r="B324" s="42"/>
      <c r="C324" s="206" t="s">
        <v>985</v>
      </c>
      <c r="D324" s="206" t="s">
        <v>316</v>
      </c>
      <c r="E324" s="207" t="s">
        <v>1944</v>
      </c>
      <c r="F324" s="208" t="s">
        <v>1945</v>
      </c>
      <c r="G324" s="209" t="s">
        <v>1005</v>
      </c>
      <c r="H324" s="210">
        <v>2</v>
      </c>
      <c r="I324" s="211"/>
      <c r="J324" s="212">
        <f>ROUND(I324*H324,2)</f>
        <v>0</v>
      </c>
      <c r="K324" s="208" t="s">
        <v>320</v>
      </c>
      <c r="L324" s="62"/>
      <c r="M324" s="213" t="s">
        <v>21</v>
      </c>
      <c r="N324" s="214" t="s">
        <v>41</v>
      </c>
      <c r="O324" s="43"/>
      <c r="P324" s="215">
        <f>O324*H324</f>
        <v>0</v>
      </c>
      <c r="Q324" s="215">
        <v>0.00196</v>
      </c>
      <c r="R324" s="215">
        <f>Q324*H324</f>
        <v>0.00392</v>
      </c>
      <c r="S324" s="215">
        <v>0</v>
      </c>
      <c r="T324" s="216">
        <f>S324*H324</f>
        <v>0</v>
      </c>
      <c r="AR324" s="25" t="s">
        <v>414</v>
      </c>
      <c r="AT324" s="25" t="s">
        <v>316</v>
      </c>
      <c r="AU324" s="25" t="s">
        <v>79</v>
      </c>
      <c r="AY324" s="25" t="s">
        <v>314</v>
      </c>
      <c r="BE324" s="217">
        <f>IF(N324="základní",J324,0)</f>
        <v>0</v>
      </c>
      <c r="BF324" s="217">
        <f>IF(N324="snížená",J324,0)</f>
        <v>0</v>
      </c>
      <c r="BG324" s="217">
        <f>IF(N324="zákl. přenesená",J324,0)</f>
        <v>0</v>
      </c>
      <c r="BH324" s="217">
        <f>IF(N324="sníž. přenesená",J324,0)</f>
        <v>0</v>
      </c>
      <c r="BI324" s="217">
        <f>IF(N324="nulová",J324,0)</f>
        <v>0</v>
      </c>
      <c r="BJ324" s="25" t="s">
        <v>77</v>
      </c>
      <c r="BK324" s="217">
        <f>ROUND(I324*H324,2)</f>
        <v>0</v>
      </c>
      <c r="BL324" s="25" t="s">
        <v>414</v>
      </c>
      <c r="BM324" s="25" t="s">
        <v>1946</v>
      </c>
    </row>
    <row r="325" spans="2:47" s="1" customFormat="1" ht="27">
      <c r="B325" s="42"/>
      <c r="C325" s="64"/>
      <c r="D325" s="218" t="s">
        <v>323</v>
      </c>
      <c r="E325" s="64"/>
      <c r="F325" s="219" t="s">
        <v>1945</v>
      </c>
      <c r="G325" s="64"/>
      <c r="H325" s="64"/>
      <c r="I325" s="175"/>
      <c r="J325" s="64"/>
      <c r="K325" s="64"/>
      <c r="L325" s="62"/>
      <c r="M325" s="220"/>
      <c r="N325" s="43"/>
      <c r="O325" s="43"/>
      <c r="P325" s="43"/>
      <c r="Q325" s="43"/>
      <c r="R325" s="43"/>
      <c r="S325" s="43"/>
      <c r="T325" s="79"/>
      <c r="AT325" s="25" t="s">
        <v>323</v>
      </c>
      <c r="AU325" s="25" t="s">
        <v>79</v>
      </c>
    </row>
    <row r="326" spans="2:65" s="1" customFormat="1" ht="23.1" customHeight="1">
      <c r="B326" s="42"/>
      <c r="C326" s="206" t="s">
        <v>990</v>
      </c>
      <c r="D326" s="206" t="s">
        <v>316</v>
      </c>
      <c r="E326" s="207" t="s">
        <v>1947</v>
      </c>
      <c r="F326" s="208" t="s">
        <v>1948</v>
      </c>
      <c r="G326" s="209" t="s">
        <v>1005</v>
      </c>
      <c r="H326" s="210">
        <v>2</v>
      </c>
      <c r="I326" s="211"/>
      <c r="J326" s="212">
        <f>ROUND(I326*H326,2)</f>
        <v>0</v>
      </c>
      <c r="K326" s="208" t="s">
        <v>320</v>
      </c>
      <c r="L326" s="62"/>
      <c r="M326" s="213" t="s">
        <v>21</v>
      </c>
      <c r="N326" s="214" t="s">
        <v>41</v>
      </c>
      <c r="O326" s="43"/>
      <c r="P326" s="215">
        <f>O326*H326</f>
        <v>0</v>
      </c>
      <c r="Q326" s="215">
        <v>0.0018</v>
      </c>
      <c r="R326" s="215">
        <f>Q326*H326</f>
        <v>0.0036</v>
      </c>
      <c r="S326" s="215">
        <v>0</v>
      </c>
      <c r="T326" s="216">
        <f>S326*H326</f>
        <v>0</v>
      </c>
      <c r="AR326" s="25" t="s">
        <v>414</v>
      </c>
      <c r="AT326" s="25" t="s">
        <v>316</v>
      </c>
      <c r="AU326" s="25" t="s">
        <v>79</v>
      </c>
      <c r="AY326" s="25" t="s">
        <v>314</v>
      </c>
      <c r="BE326" s="217">
        <f>IF(N326="základní",J326,0)</f>
        <v>0</v>
      </c>
      <c r="BF326" s="217">
        <f>IF(N326="snížená",J326,0)</f>
        <v>0</v>
      </c>
      <c r="BG326" s="217">
        <f>IF(N326="zákl. přenesená",J326,0)</f>
        <v>0</v>
      </c>
      <c r="BH326" s="217">
        <f>IF(N326="sníž. přenesená",J326,0)</f>
        <v>0</v>
      </c>
      <c r="BI326" s="217">
        <f>IF(N326="nulová",J326,0)</f>
        <v>0</v>
      </c>
      <c r="BJ326" s="25" t="s">
        <v>77</v>
      </c>
      <c r="BK326" s="217">
        <f>ROUND(I326*H326,2)</f>
        <v>0</v>
      </c>
      <c r="BL326" s="25" t="s">
        <v>414</v>
      </c>
      <c r="BM326" s="25" t="s">
        <v>1949</v>
      </c>
    </row>
    <row r="327" spans="2:47" s="1" customFormat="1" ht="27">
      <c r="B327" s="42"/>
      <c r="C327" s="64"/>
      <c r="D327" s="218" t="s">
        <v>323</v>
      </c>
      <c r="E327" s="64"/>
      <c r="F327" s="219" t="s">
        <v>1950</v>
      </c>
      <c r="G327" s="64"/>
      <c r="H327" s="64"/>
      <c r="I327" s="175"/>
      <c r="J327" s="64"/>
      <c r="K327" s="64"/>
      <c r="L327" s="62"/>
      <c r="M327" s="220"/>
      <c r="N327" s="43"/>
      <c r="O327" s="43"/>
      <c r="P327" s="43"/>
      <c r="Q327" s="43"/>
      <c r="R327" s="43"/>
      <c r="S327" s="43"/>
      <c r="T327" s="79"/>
      <c r="AT327" s="25" t="s">
        <v>323</v>
      </c>
      <c r="AU327" s="25" t="s">
        <v>79</v>
      </c>
    </row>
    <row r="328" spans="2:65" s="1" customFormat="1" ht="14.45" customHeight="1">
      <c r="B328" s="42"/>
      <c r="C328" s="206" t="s">
        <v>995</v>
      </c>
      <c r="D328" s="206" t="s">
        <v>316</v>
      </c>
      <c r="E328" s="207" t="s">
        <v>1951</v>
      </c>
      <c r="F328" s="208" t="s">
        <v>1952</v>
      </c>
      <c r="G328" s="209" t="s">
        <v>1005</v>
      </c>
      <c r="H328" s="210">
        <v>7</v>
      </c>
      <c r="I328" s="211"/>
      <c r="J328" s="212">
        <f>ROUND(I328*H328,2)</f>
        <v>0</v>
      </c>
      <c r="K328" s="208" t="s">
        <v>320</v>
      </c>
      <c r="L328" s="62"/>
      <c r="M328" s="213" t="s">
        <v>21</v>
      </c>
      <c r="N328" s="214" t="s">
        <v>41</v>
      </c>
      <c r="O328" s="43"/>
      <c r="P328" s="215">
        <f>O328*H328</f>
        <v>0</v>
      </c>
      <c r="Q328" s="215">
        <v>0.0018</v>
      </c>
      <c r="R328" s="215">
        <f>Q328*H328</f>
        <v>0.0126</v>
      </c>
      <c r="S328" s="215">
        <v>0</v>
      </c>
      <c r="T328" s="216">
        <f>S328*H328</f>
        <v>0</v>
      </c>
      <c r="AR328" s="25" t="s">
        <v>414</v>
      </c>
      <c r="AT328" s="25" t="s">
        <v>316</v>
      </c>
      <c r="AU328" s="25" t="s">
        <v>79</v>
      </c>
      <c r="AY328" s="25" t="s">
        <v>314</v>
      </c>
      <c r="BE328" s="217">
        <f>IF(N328="základní",J328,0)</f>
        <v>0</v>
      </c>
      <c r="BF328" s="217">
        <f>IF(N328="snížená",J328,0)</f>
        <v>0</v>
      </c>
      <c r="BG328" s="217">
        <f>IF(N328="zákl. přenesená",J328,0)</f>
        <v>0</v>
      </c>
      <c r="BH328" s="217">
        <f>IF(N328="sníž. přenesená",J328,0)</f>
        <v>0</v>
      </c>
      <c r="BI328" s="217">
        <f>IF(N328="nulová",J328,0)</f>
        <v>0</v>
      </c>
      <c r="BJ328" s="25" t="s">
        <v>77</v>
      </c>
      <c r="BK328" s="217">
        <f>ROUND(I328*H328,2)</f>
        <v>0</v>
      </c>
      <c r="BL328" s="25" t="s">
        <v>414</v>
      </c>
      <c r="BM328" s="25" t="s">
        <v>1953</v>
      </c>
    </row>
    <row r="329" spans="2:47" s="1" customFormat="1" ht="13.5">
      <c r="B329" s="42"/>
      <c r="C329" s="64"/>
      <c r="D329" s="218" t="s">
        <v>323</v>
      </c>
      <c r="E329" s="64"/>
      <c r="F329" s="219" t="s">
        <v>1952</v>
      </c>
      <c r="G329" s="64"/>
      <c r="H329" s="64"/>
      <c r="I329" s="175"/>
      <c r="J329" s="64"/>
      <c r="K329" s="64"/>
      <c r="L329" s="62"/>
      <c r="M329" s="220"/>
      <c r="N329" s="43"/>
      <c r="O329" s="43"/>
      <c r="P329" s="43"/>
      <c r="Q329" s="43"/>
      <c r="R329" s="43"/>
      <c r="S329" s="43"/>
      <c r="T329" s="79"/>
      <c r="AT329" s="25" t="s">
        <v>323</v>
      </c>
      <c r="AU329" s="25" t="s">
        <v>79</v>
      </c>
    </row>
    <row r="330" spans="2:65" s="1" customFormat="1" ht="14.45" customHeight="1">
      <c r="B330" s="42"/>
      <c r="C330" s="206" t="s">
        <v>1002</v>
      </c>
      <c r="D330" s="206" t="s">
        <v>316</v>
      </c>
      <c r="E330" s="207" t="s">
        <v>1954</v>
      </c>
      <c r="F330" s="208" t="s">
        <v>1955</v>
      </c>
      <c r="G330" s="209" t="s">
        <v>490</v>
      </c>
      <c r="H330" s="210">
        <v>2</v>
      </c>
      <c r="I330" s="211"/>
      <c r="J330" s="212">
        <f>ROUND(I330*H330,2)</f>
        <v>0</v>
      </c>
      <c r="K330" s="208" t="s">
        <v>320</v>
      </c>
      <c r="L330" s="62"/>
      <c r="M330" s="213" t="s">
        <v>21</v>
      </c>
      <c r="N330" s="214" t="s">
        <v>41</v>
      </c>
      <c r="O330" s="43"/>
      <c r="P330" s="215">
        <f>O330*H330</f>
        <v>0</v>
      </c>
      <c r="Q330" s="215">
        <v>0.00012</v>
      </c>
      <c r="R330" s="215">
        <f>Q330*H330</f>
        <v>0.00024</v>
      </c>
      <c r="S330" s="215">
        <v>0</v>
      </c>
      <c r="T330" s="216">
        <f>S330*H330</f>
        <v>0</v>
      </c>
      <c r="AR330" s="25" t="s">
        <v>414</v>
      </c>
      <c r="AT330" s="25" t="s">
        <v>316</v>
      </c>
      <c r="AU330" s="25" t="s">
        <v>79</v>
      </c>
      <c r="AY330" s="25" t="s">
        <v>314</v>
      </c>
      <c r="BE330" s="217">
        <f>IF(N330="základní",J330,0)</f>
        <v>0</v>
      </c>
      <c r="BF330" s="217">
        <f>IF(N330="snížená",J330,0)</f>
        <v>0</v>
      </c>
      <c r="BG330" s="217">
        <f>IF(N330="zákl. přenesená",J330,0)</f>
        <v>0</v>
      </c>
      <c r="BH330" s="217">
        <f>IF(N330="sníž. přenesená",J330,0)</f>
        <v>0</v>
      </c>
      <c r="BI330" s="217">
        <f>IF(N330="nulová",J330,0)</f>
        <v>0</v>
      </c>
      <c r="BJ330" s="25" t="s">
        <v>77</v>
      </c>
      <c r="BK330" s="217">
        <f>ROUND(I330*H330,2)</f>
        <v>0</v>
      </c>
      <c r="BL330" s="25" t="s">
        <v>414</v>
      </c>
      <c r="BM330" s="25" t="s">
        <v>1956</v>
      </c>
    </row>
    <row r="331" spans="2:47" s="1" customFormat="1" ht="13.5">
      <c r="B331" s="42"/>
      <c r="C331" s="64"/>
      <c r="D331" s="218" t="s">
        <v>323</v>
      </c>
      <c r="E331" s="64"/>
      <c r="F331" s="219" t="s">
        <v>1957</v>
      </c>
      <c r="G331" s="64"/>
      <c r="H331" s="64"/>
      <c r="I331" s="175"/>
      <c r="J331" s="64"/>
      <c r="K331" s="64"/>
      <c r="L331" s="62"/>
      <c r="M331" s="220"/>
      <c r="N331" s="43"/>
      <c r="O331" s="43"/>
      <c r="P331" s="43"/>
      <c r="Q331" s="43"/>
      <c r="R331" s="43"/>
      <c r="S331" s="43"/>
      <c r="T331" s="79"/>
      <c r="AT331" s="25" t="s">
        <v>323</v>
      </c>
      <c r="AU331" s="25" t="s">
        <v>79</v>
      </c>
    </row>
    <row r="332" spans="2:65" s="1" customFormat="1" ht="23.1" customHeight="1">
      <c r="B332" s="42"/>
      <c r="C332" s="243" t="s">
        <v>1007</v>
      </c>
      <c r="D332" s="243" t="s">
        <v>427</v>
      </c>
      <c r="E332" s="244" t="s">
        <v>1958</v>
      </c>
      <c r="F332" s="245" t="s">
        <v>1959</v>
      </c>
      <c r="G332" s="246" t="s">
        <v>490</v>
      </c>
      <c r="H332" s="247">
        <v>2</v>
      </c>
      <c r="I332" s="248"/>
      <c r="J332" s="249">
        <f>ROUND(I332*H332,2)</f>
        <v>0</v>
      </c>
      <c r="K332" s="245" t="s">
        <v>320</v>
      </c>
      <c r="L332" s="250"/>
      <c r="M332" s="251" t="s">
        <v>21</v>
      </c>
      <c r="N332" s="252" t="s">
        <v>41</v>
      </c>
      <c r="O332" s="43"/>
      <c r="P332" s="215">
        <f>O332*H332</f>
        <v>0</v>
      </c>
      <c r="Q332" s="215">
        <v>0.00218</v>
      </c>
      <c r="R332" s="215">
        <f>Q332*H332</f>
        <v>0.00436</v>
      </c>
      <c r="S332" s="215">
        <v>0</v>
      </c>
      <c r="T332" s="216">
        <f>S332*H332</f>
        <v>0</v>
      </c>
      <c r="AR332" s="25" t="s">
        <v>510</v>
      </c>
      <c r="AT332" s="25" t="s">
        <v>427</v>
      </c>
      <c r="AU332" s="25" t="s">
        <v>79</v>
      </c>
      <c r="AY332" s="25" t="s">
        <v>314</v>
      </c>
      <c r="BE332" s="217">
        <f>IF(N332="základní",J332,0)</f>
        <v>0</v>
      </c>
      <c r="BF332" s="217">
        <f>IF(N332="snížená",J332,0)</f>
        <v>0</v>
      </c>
      <c r="BG332" s="217">
        <f>IF(N332="zákl. přenesená",J332,0)</f>
        <v>0</v>
      </c>
      <c r="BH332" s="217">
        <f>IF(N332="sníž. přenesená",J332,0)</f>
        <v>0</v>
      </c>
      <c r="BI332" s="217">
        <f>IF(N332="nulová",J332,0)</f>
        <v>0</v>
      </c>
      <c r="BJ332" s="25" t="s">
        <v>77</v>
      </c>
      <c r="BK332" s="217">
        <f>ROUND(I332*H332,2)</f>
        <v>0</v>
      </c>
      <c r="BL332" s="25" t="s">
        <v>414</v>
      </c>
      <c r="BM332" s="25" t="s">
        <v>1960</v>
      </c>
    </row>
    <row r="333" spans="2:47" s="1" customFormat="1" ht="13.5">
      <c r="B333" s="42"/>
      <c r="C333" s="64"/>
      <c r="D333" s="218" t="s">
        <v>323</v>
      </c>
      <c r="E333" s="64"/>
      <c r="F333" s="219" t="s">
        <v>1961</v>
      </c>
      <c r="G333" s="64"/>
      <c r="H333" s="64"/>
      <c r="I333" s="175"/>
      <c r="J333" s="64"/>
      <c r="K333" s="64"/>
      <c r="L333" s="62"/>
      <c r="M333" s="220"/>
      <c r="N333" s="43"/>
      <c r="O333" s="43"/>
      <c r="P333" s="43"/>
      <c r="Q333" s="43"/>
      <c r="R333" s="43"/>
      <c r="S333" s="43"/>
      <c r="T333" s="79"/>
      <c r="AT333" s="25" t="s">
        <v>323</v>
      </c>
      <c r="AU333" s="25" t="s">
        <v>79</v>
      </c>
    </row>
    <row r="334" spans="2:65" s="1" customFormat="1" ht="14.45" customHeight="1">
      <c r="B334" s="42"/>
      <c r="C334" s="206" t="s">
        <v>1012</v>
      </c>
      <c r="D334" s="206" t="s">
        <v>316</v>
      </c>
      <c r="E334" s="207" t="s">
        <v>1962</v>
      </c>
      <c r="F334" s="208" t="s">
        <v>1963</v>
      </c>
      <c r="G334" s="209" t="s">
        <v>490</v>
      </c>
      <c r="H334" s="210">
        <v>14</v>
      </c>
      <c r="I334" s="211"/>
      <c r="J334" s="212">
        <f>ROUND(I334*H334,2)</f>
        <v>0</v>
      </c>
      <c r="K334" s="208" t="s">
        <v>320</v>
      </c>
      <c r="L334" s="62"/>
      <c r="M334" s="213" t="s">
        <v>21</v>
      </c>
      <c r="N334" s="214" t="s">
        <v>41</v>
      </c>
      <c r="O334" s="43"/>
      <c r="P334" s="215">
        <f>O334*H334</f>
        <v>0</v>
      </c>
      <c r="Q334" s="215">
        <v>7E-05</v>
      </c>
      <c r="R334" s="215">
        <f>Q334*H334</f>
        <v>0.00098</v>
      </c>
      <c r="S334" s="215">
        <v>0</v>
      </c>
      <c r="T334" s="216">
        <f>S334*H334</f>
        <v>0</v>
      </c>
      <c r="AR334" s="25" t="s">
        <v>414</v>
      </c>
      <c r="AT334" s="25" t="s">
        <v>316</v>
      </c>
      <c r="AU334" s="25" t="s">
        <v>79</v>
      </c>
      <c r="AY334" s="25" t="s">
        <v>314</v>
      </c>
      <c r="BE334" s="217">
        <f>IF(N334="základní",J334,0)</f>
        <v>0</v>
      </c>
      <c r="BF334" s="217">
        <f>IF(N334="snížená",J334,0)</f>
        <v>0</v>
      </c>
      <c r="BG334" s="217">
        <f>IF(N334="zákl. přenesená",J334,0)</f>
        <v>0</v>
      </c>
      <c r="BH334" s="217">
        <f>IF(N334="sníž. přenesená",J334,0)</f>
        <v>0</v>
      </c>
      <c r="BI334" s="217">
        <f>IF(N334="nulová",J334,0)</f>
        <v>0</v>
      </c>
      <c r="BJ334" s="25" t="s">
        <v>77</v>
      </c>
      <c r="BK334" s="217">
        <f>ROUND(I334*H334,2)</f>
        <v>0</v>
      </c>
      <c r="BL334" s="25" t="s">
        <v>414</v>
      </c>
      <c r="BM334" s="25" t="s">
        <v>1964</v>
      </c>
    </row>
    <row r="335" spans="2:47" s="1" customFormat="1" ht="13.5">
      <c r="B335" s="42"/>
      <c r="C335" s="64"/>
      <c r="D335" s="218" t="s">
        <v>323</v>
      </c>
      <c r="E335" s="64"/>
      <c r="F335" s="219" t="s">
        <v>1965</v>
      </c>
      <c r="G335" s="64"/>
      <c r="H335" s="64"/>
      <c r="I335" s="175"/>
      <c r="J335" s="64"/>
      <c r="K335" s="64"/>
      <c r="L335" s="62"/>
      <c r="M335" s="220"/>
      <c r="N335" s="43"/>
      <c r="O335" s="43"/>
      <c r="P335" s="43"/>
      <c r="Q335" s="43"/>
      <c r="R335" s="43"/>
      <c r="S335" s="43"/>
      <c r="T335" s="79"/>
      <c r="AT335" s="25" t="s">
        <v>323</v>
      </c>
      <c r="AU335" s="25" t="s">
        <v>79</v>
      </c>
    </row>
    <row r="336" spans="2:65" s="1" customFormat="1" ht="14.45" customHeight="1">
      <c r="B336" s="42"/>
      <c r="C336" s="206" t="s">
        <v>1017</v>
      </c>
      <c r="D336" s="206" t="s">
        <v>316</v>
      </c>
      <c r="E336" s="207" t="s">
        <v>1966</v>
      </c>
      <c r="F336" s="208" t="s">
        <v>1967</v>
      </c>
      <c r="G336" s="209" t="s">
        <v>490</v>
      </c>
      <c r="H336" s="210">
        <v>5</v>
      </c>
      <c r="I336" s="211"/>
      <c r="J336" s="212">
        <f>ROUND(I336*H336,2)</f>
        <v>0</v>
      </c>
      <c r="K336" s="208" t="s">
        <v>320</v>
      </c>
      <c r="L336" s="62"/>
      <c r="M336" s="213" t="s">
        <v>21</v>
      </c>
      <c r="N336" s="214" t="s">
        <v>41</v>
      </c>
      <c r="O336" s="43"/>
      <c r="P336" s="215">
        <f>O336*H336</f>
        <v>0</v>
      </c>
      <c r="Q336" s="215">
        <v>9E-05</v>
      </c>
      <c r="R336" s="215">
        <f>Q336*H336</f>
        <v>0.00045000000000000004</v>
      </c>
      <c r="S336" s="215">
        <v>0</v>
      </c>
      <c r="T336" s="216">
        <f>S336*H336</f>
        <v>0</v>
      </c>
      <c r="AR336" s="25" t="s">
        <v>414</v>
      </c>
      <c r="AT336" s="25" t="s">
        <v>316</v>
      </c>
      <c r="AU336" s="25" t="s">
        <v>79</v>
      </c>
      <c r="AY336" s="25" t="s">
        <v>314</v>
      </c>
      <c r="BE336" s="217">
        <f>IF(N336="základní",J336,0)</f>
        <v>0</v>
      </c>
      <c r="BF336" s="217">
        <f>IF(N336="snížená",J336,0)</f>
        <v>0</v>
      </c>
      <c r="BG336" s="217">
        <f>IF(N336="zákl. přenesená",J336,0)</f>
        <v>0</v>
      </c>
      <c r="BH336" s="217">
        <f>IF(N336="sníž. přenesená",J336,0)</f>
        <v>0</v>
      </c>
      <c r="BI336" s="217">
        <f>IF(N336="nulová",J336,0)</f>
        <v>0</v>
      </c>
      <c r="BJ336" s="25" t="s">
        <v>77</v>
      </c>
      <c r="BK336" s="217">
        <f>ROUND(I336*H336,2)</f>
        <v>0</v>
      </c>
      <c r="BL336" s="25" t="s">
        <v>414</v>
      </c>
      <c r="BM336" s="25" t="s">
        <v>1968</v>
      </c>
    </row>
    <row r="337" spans="2:47" s="1" customFormat="1" ht="13.5">
      <c r="B337" s="42"/>
      <c r="C337" s="64"/>
      <c r="D337" s="218" t="s">
        <v>323</v>
      </c>
      <c r="E337" s="64"/>
      <c r="F337" s="219" t="s">
        <v>1969</v>
      </c>
      <c r="G337" s="64"/>
      <c r="H337" s="64"/>
      <c r="I337" s="175"/>
      <c r="J337" s="64"/>
      <c r="K337" s="64"/>
      <c r="L337" s="62"/>
      <c r="M337" s="220"/>
      <c r="N337" s="43"/>
      <c r="O337" s="43"/>
      <c r="P337" s="43"/>
      <c r="Q337" s="43"/>
      <c r="R337" s="43"/>
      <c r="S337" s="43"/>
      <c r="T337" s="79"/>
      <c r="AT337" s="25" t="s">
        <v>323</v>
      </c>
      <c r="AU337" s="25" t="s">
        <v>79</v>
      </c>
    </row>
    <row r="338" spans="2:65" s="1" customFormat="1" ht="23.1" customHeight="1">
      <c r="B338" s="42"/>
      <c r="C338" s="206" t="s">
        <v>1021</v>
      </c>
      <c r="D338" s="206" t="s">
        <v>316</v>
      </c>
      <c r="E338" s="207" t="s">
        <v>1970</v>
      </c>
      <c r="F338" s="208" t="s">
        <v>1971</v>
      </c>
      <c r="G338" s="209" t="s">
        <v>1717</v>
      </c>
      <c r="H338" s="278"/>
      <c r="I338" s="211"/>
      <c r="J338" s="212">
        <f>ROUND(I338*H338,2)</f>
        <v>0</v>
      </c>
      <c r="K338" s="208" t="s">
        <v>320</v>
      </c>
      <c r="L338" s="62"/>
      <c r="M338" s="213" t="s">
        <v>21</v>
      </c>
      <c r="N338" s="214" t="s">
        <v>41</v>
      </c>
      <c r="O338" s="43"/>
      <c r="P338" s="215">
        <f>O338*H338</f>
        <v>0</v>
      </c>
      <c r="Q338" s="215">
        <v>0</v>
      </c>
      <c r="R338" s="215">
        <f>Q338*H338</f>
        <v>0</v>
      </c>
      <c r="S338" s="215">
        <v>0</v>
      </c>
      <c r="T338" s="216">
        <f>S338*H338</f>
        <v>0</v>
      </c>
      <c r="AR338" s="25" t="s">
        <v>414</v>
      </c>
      <c r="AT338" s="25" t="s">
        <v>316</v>
      </c>
      <c r="AU338" s="25" t="s">
        <v>79</v>
      </c>
      <c r="AY338" s="25" t="s">
        <v>314</v>
      </c>
      <c r="BE338" s="217">
        <f>IF(N338="základní",J338,0)</f>
        <v>0</v>
      </c>
      <c r="BF338" s="217">
        <f>IF(N338="snížená",J338,0)</f>
        <v>0</v>
      </c>
      <c r="BG338" s="217">
        <f>IF(N338="zákl. přenesená",J338,0)</f>
        <v>0</v>
      </c>
      <c r="BH338" s="217">
        <f>IF(N338="sníž. přenesená",J338,0)</f>
        <v>0</v>
      </c>
      <c r="BI338" s="217">
        <f>IF(N338="nulová",J338,0)</f>
        <v>0</v>
      </c>
      <c r="BJ338" s="25" t="s">
        <v>77</v>
      </c>
      <c r="BK338" s="217">
        <f>ROUND(I338*H338,2)</f>
        <v>0</v>
      </c>
      <c r="BL338" s="25" t="s">
        <v>414</v>
      </c>
      <c r="BM338" s="25" t="s">
        <v>1972</v>
      </c>
    </row>
    <row r="339" spans="2:47" s="1" customFormat="1" ht="27">
      <c r="B339" s="42"/>
      <c r="C339" s="64"/>
      <c r="D339" s="218" t="s">
        <v>323</v>
      </c>
      <c r="E339" s="64"/>
      <c r="F339" s="219" t="s">
        <v>1973</v>
      </c>
      <c r="G339" s="64"/>
      <c r="H339" s="64"/>
      <c r="I339" s="175"/>
      <c r="J339" s="64"/>
      <c r="K339" s="64"/>
      <c r="L339" s="62"/>
      <c r="M339" s="220"/>
      <c r="N339" s="43"/>
      <c r="O339" s="43"/>
      <c r="P339" s="43"/>
      <c r="Q339" s="43"/>
      <c r="R339" s="43"/>
      <c r="S339" s="43"/>
      <c r="T339" s="79"/>
      <c r="AT339" s="25" t="s">
        <v>323</v>
      </c>
      <c r="AU339" s="25" t="s">
        <v>79</v>
      </c>
    </row>
    <row r="340" spans="2:63" s="11" customFormat="1" ht="29.85" customHeight="1">
      <c r="B340" s="190"/>
      <c r="C340" s="191"/>
      <c r="D340" s="192" t="s">
        <v>69</v>
      </c>
      <c r="E340" s="204" t="s">
        <v>1974</v>
      </c>
      <c r="F340" s="204" t="s">
        <v>1975</v>
      </c>
      <c r="G340" s="191"/>
      <c r="H340" s="191"/>
      <c r="I340" s="194"/>
      <c r="J340" s="205">
        <f>BK340</f>
        <v>0</v>
      </c>
      <c r="K340" s="191"/>
      <c r="L340" s="196"/>
      <c r="M340" s="197"/>
      <c r="N340" s="198"/>
      <c r="O340" s="198"/>
      <c r="P340" s="199">
        <f>SUM(P341:P350)</f>
        <v>0</v>
      </c>
      <c r="Q340" s="198"/>
      <c r="R340" s="199">
        <f>SUM(R341:R350)</f>
        <v>0.1315</v>
      </c>
      <c r="S340" s="198"/>
      <c r="T340" s="200">
        <f>SUM(T341:T350)</f>
        <v>0</v>
      </c>
      <c r="AR340" s="201" t="s">
        <v>79</v>
      </c>
      <c r="AT340" s="202" t="s">
        <v>69</v>
      </c>
      <c r="AU340" s="202" t="s">
        <v>77</v>
      </c>
      <c r="AY340" s="201" t="s">
        <v>314</v>
      </c>
      <c r="BK340" s="203">
        <f>SUM(BK341:BK350)</f>
        <v>0</v>
      </c>
    </row>
    <row r="341" spans="2:65" s="1" customFormat="1" ht="23.1" customHeight="1">
      <c r="B341" s="42"/>
      <c r="C341" s="206" t="s">
        <v>1025</v>
      </c>
      <c r="D341" s="206" t="s">
        <v>316</v>
      </c>
      <c r="E341" s="207" t="s">
        <v>1976</v>
      </c>
      <c r="F341" s="208" t="s">
        <v>1977</v>
      </c>
      <c r="G341" s="209" t="s">
        <v>1005</v>
      </c>
      <c r="H341" s="210">
        <v>4</v>
      </c>
      <c r="I341" s="211"/>
      <c r="J341" s="212">
        <f>ROUND(I341*H341,2)</f>
        <v>0</v>
      </c>
      <c r="K341" s="208" t="s">
        <v>1528</v>
      </c>
      <c r="L341" s="62"/>
      <c r="M341" s="213" t="s">
        <v>21</v>
      </c>
      <c r="N341" s="214" t="s">
        <v>41</v>
      </c>
      <c r="O341" s="43"/>
      <c r="P341" s="215">
        <f>O341*H341</f>
        <v>0</v>
      </c>
      <c r="Q341" s="215">
        <v>0.012</v>
      </c>
      <c r="R341" s="215">
        <f>Q341*H341</f>
        <v>0.048</v>
      </c>
      <c r="S341" s="215">
        <v>0</v>
      </c>
      <c r="T341" s="216">
        <f>S341*H341</f>
        <v>0</v>
      </c>
      <c r="AR341" s="25" t="s">
        <v>414</v>
      </c>
      <c r="AT341" s="25" t="s">
        <v>316</v>
      </c>
      <c r="AU341" s="25" t="s">
        <v>79</v>
      </c>
      <c r="AY341" s="25" t="s">
        <v>314</v>
      </c>
      <c r="BE341" s="217">
        <f>IF(N341="základní",J341,0)</f>
        <v>0</v>
      </c>
      <c r="BF341" s="217">
        <f>IF(N341="snížená",J341,0)</f>
        <v>0</v>
      </c>
      <c r="BG341" s="217">
        <f>IF(N341="zákl. přenesená",J341,0)</f>
        <v>0</v>
      </c>
      <c r="BH341" s="217">
        <f>IF(N341="sníž. přenesená",J341,0)</f>
        <v>0</v>
      </c>
      <c r="BI341" s="217">
        <f>IF(N341="nulová",J341,0)</f>
        <v>0</v>
      </c>
      <c r="BJ341" s="25" t="s">
        <v>77</v>
      </c>
      <c r="BK341" s="217">
        <f>ROUND(I341*H341,2)</f>
        <v>0</v>
      </c>
      <c r="BL341" s="25" t="s">
        <v>414</v>
      </c>
      <c r="BM341" s="25" t="s">
        <v>1978</v>
      </c>
    </row>
    <row r="342" spans="2:47" s="1" customFormat="1" ht="27">
      <c r="B342" s="42"/>
      <c r="C342" s="64"/>
      <c r="D342" s="218" t="s">
        <v>323</v>
      </c>
      <c r="E342" s="64"/>
      <c r="F342" s="219" t="s">
        <v>1979</v>
      </c>
      <c r="G342" s="64"/>
      <c r="H342" s="64"/>
      <c r="I342" s="175"/>
      <c r="J342" s="64"/>
      <c r="K342" s="64"/>
      <c r="L342" s="62"/>
      <c r="M342" s="220"/>
      <c r="N342" s="43"/>
      <c r="O342" s="43"/>
      <c r="P342" s="43"/>
      <c r="Q342" s="43"/>
      <c r="R342" s="43"/>
      <c r="S342" s="43"/>
      <c r="T342" s="79"/>
      <c r="AT342" s="25" t="s">
        <v>323</v>
      </c>
      <c r="AU342" s="25" t="s">
        <v>79</v>
      </c>
    </row>
    <row r="343" spans="2:65" s="1" customFormat="1" ht="23.1" customHeight="1">
      <c r="B343" s="42"/>
      <c r="C343" s="206" t="s">
        <v>1029</v>
      </c>
      <c r="D343" s="206" t="s">
        <v>316</v>
      </c>
      <c r="E343" s="207" t="s">
        <v>1980</v>
      </c>
      <c r="F343" s="208" t="s">
        <v>1981</v>
      </c>
      <c r="G343" s="209" t="s">
        <v>1005</v>
      </c>
      <c r="H343" s="210">
        <v>5</v>
      </c>
      <c r="I343" s="211"/>
      <c r="J343" s="212">
        <f>ROUND(I343*H343,2)</f>
        <v>0</v>
      </c>
      <c r="K343" s="208" t="s">
        <v>320</v>
      </c>
      <c r="L343" s="62"/>
      <c r="M343" s="213" t="s">
        <v>21</v>
      </c>
      <c r="N343" s="214" t="s">
        <v>41</v>
      </c>
      <c r="O343" s="43"/>
      <c r="P343" s="215">
        <f>O343*H343</f>
        <v>0</v>
      </c>
      <c r="Q343" s="215">
        <v>0.0156</v>
      </c>
      <c r="R343" s="215">
        <f>Q343*H343</f>
        <v>0.078</v>
      </c>
      <c r="S343" s="215">
        <v>0</v>
      </c>
      <c r="T343" s="216">
        <f>S343*H343</f>
        <v>0</v>
      </c>
      <c r="AR343" s="25" t="s">
        <v>414</v>
      </c>
      <c r="AT343" s="25" t="s">
        <v>316</v>
      </c>
      <c r="AU343" s="25" t="s">
        <v>79</v>
      </c>
      <c r="AY343" s="25" t="s">
        <v>314</v>
      </c>
      <c r="BE343" s="217">
        <f>IF(N343="základní",J343,0)</f>
        <v>0</v>
      </c>
      <c r="BF343" s="217">
        <f>IF(N343="snížená",J343,0)</f>
        <v>0</v>
      </c>
      <c r="BG343" s="217">
        <f>IF(N343="zákl. přenesená",J343,0)</f>
        <v>0</v>
      </c>
      <c r="BH343" s="217">
        <f>IF(N343="sníž. přenesená",J343,0)</f>
        <v>0</v>
      </c>
      <c r="BI343" s="217">
        <f>IF(N343="nulová",J343,0)</f>
        <v>0</v>
      </c>
      <c r="BJ343" s="25" t="s">
        <v>77</v>
      </c>
      <c r="BK343" s="217">
        <f>ROUND(I343*H343,2)</f>
        <v>0</v>
      </c>
      <c r="BL343" s="25" t="s">
        <v>414</v>
      </c>
      <c r="BM343" s="25" t="s">
        <v>1982</v>
      </c>
    </row>
    <row r="344" spans="2:47" s="1" customFormat="1" ht="27">
      <c r="B344" s="42"/>
      <c r="C344" s="64"/>
      <c r="D344" s="218" t="s">
        <v>323</v>
      </c>
      <c r="E344" s="64"/>
      <c r="F344" s="219" t="s">
        <v>1983</v>
      </c>
      <c r="G344" s="64"/>
      <c r="H344" s="64"/>
      <c r="I344" s="175"/>
      <c r="J344" s="64"/>
      <c r="K344" s="64"/>
      <c r="L344" s="62"/>
      <c r="M344" s="220"/>
      <c r="N344" s="43"/>
      <c r="O344" s="43"/>
      <c r="P344" s="43"/>
      <c r="Q344" s="43"/>
      <c r="R344" s="43"/>
      <c r="S344" s="43"/>
      <c r="T344" s="79"/>
      <c r="AT344" s="25" t="s">
        <v>323</v>
      </c>
      <c r="AU344" s="25" t="s">
        <v>79</v>
      </c>
    </row>
    <row r="345" spans="2:65" s="1" customFormat="1" ht="14.45" customHeight="1">
      <c r="B345" s="42"/>
      <c r="C345" s="206" t="s">
        <v>1033</v>
      </c>
      <c r="D345" s="206" t="s">
        <v>316</v>
      </c>
      <c r="E345" s="207" t="s">
        <v>1984</v>
      </c>
      <c r="F345" s="208" t="s">
        <v>1985</v>
      </c>
      <c r="G345" s="209" t="s">
        <v>1005</v>
      </c>
      <c r="H345" s="210">
        <v>11</v>
      </c>
      <c r="I345" s="211"/>
      <c r="J345" s="212">
        <f>ROUND(I345*H345,2)</f>
        <v>0</v>
      </c>
      <c r="K345" s="208" t="s">
        <v>1528</v>
      </c>
      <c r="L345" s="62"/>
      <c r="M345" s="213" t="s">
        <v>21</v>
      </c>
      <c r="N345" s="214" t="s">
        <v>41</v>
      </c>
      <c r="O345" s="43"/>
      <c r="P345" s="215">
        <f>O345*H345</f>
        <v>0</v>
      </c>
      <c r="Q345" s="215">
        <v>0.0005</v>
      </c>
      <c r="R345" s="215">
        <f>Q345*H345</f>
        <v>0.0055</v>
      </c>
      <c r="S345" s="215">
        <v>0</v>
      </c>
      <c r="T345" s="216">
        <f>S345*H345</f>
        <v>0</v>
      </c>
      <c r="AR345" s="25" t="s">
        <v>414</v>
      </c>
      <c r="AT345" s="25" t="s">
        <v>316</v>
      </c>
      <c r="AU345" s="25" t="s">
        <v>79</v>
      </c>
      <c r="AY345" s="25" t="s">
        <v>314</v>
      </c>
      <c r="BE345" s="217">
        <f>IF(N345="základní",J345,0)</f>
        <v>0</v>
      </c>
      <c r="BF345" s="217">
        <f>IF(N345="snížená",J345,0)</f>
        <v>0</v>
      </c>
      <c r="BG345" s="217">
        <f>IF(N345="zákl. přenesená",J345,0)</f>
        <v>0</v>
      </c>
      <c r="BH345" s="217">
        <f>IF(N345="sníž. přenesená",J345,0)</f>
        <v>0</v>
      </c>
      <c r="BI345" s="217">
        <f>IF(N345="nulová",J345,0)</f>
        <v>0</v>
      </c>
      <c r="BJ345" s="25" t="s">
        <v>77</v>
      </c>
      <c r="BK345" s="217">
        <f>ROUND(I345*H345,2)</f>
        <v>0</v>
      </c>
      <c r="BL345" s="25" t="s">
        <v>414</v>
      </c>
      <c r="BM345" s="25" t="s">
        <v>1986</v>
      </c>
    </row>
    <row r="346" spans="2:47" s="1" customFormat="1" ht="27">
      <c r="B346" s="42"/>
      <c r="C346" s="64"/>
      <c r="D346" s="218" t="s">
        <v>323</v>
      </c>
      <c r="E346" s="64"/>
      <c r="F346" s="219" t="s">
        <v>1987</v>
      </c>
      <c r="G346" s="64"/>
      <c r="H346" s="64"/>
      <c r="I346" s="175"/>
      <c r="J346" s="64"/>
      <c r="K346" s="64"/>
      <c r="L346" s="62"/>
      <c r="M346" s="220"/>
      <c r="N346" s="43"/>
      <c r="O346" s="43"/>
      <c r="P346" s="43"/>
      <c r="Q346" s="43"/>
      <c r="R346" s="43"/>
      <c r="S346" s="43"/>
      <c r="T346" s="79"/>
      <c r="AT346" s="25" t="s">
        <v>323</v>
      </c>
      <c r="AU346" s="25" t="s">
        <v>79</v>
      </c>
    </row>
    <row r="347" spans="2:65" s="1" customFormat="1" ht="23.1" customHeight="1">
      <c r="B347" s="42"/>
      <c r="C347" s="206" t="s">
        <v>1037</v>
      </c>
      <c r="D347" s="206" t="s">
        <v>316</v>
      </c>
      <c r="E347" s="207" t="s">
        <v>1988</v>
      </c>
      <c r="F347" s="208" t="s">
        <v>1989</v>
      </c>
      <c r="G347" s="209" t="s">
        <v>1717</v>
      </c>
      <c r="H347" s="278"/>
      <c r="I347" s="211"/>
      <c r="J347" s="212">
        <f>ROUND(I347*H347,2)</f>
        <v>0</v>
      </c>
      <c r="K347" s="208" t="s">
        <v>1528</v>
      </c>
      <c r="L347" s="62"/>
      <c r="M347" s="213" t="s">
        <v>21</v>
      </c>
      <c r="N347" s="214" t="s">
        <v>41</v>
      </c>
      <c r="O347" s="43"/>
      <c r="P347" s="215">
        <f>O347*H347</f>
        <v>0</v>
      </c>
      <c r="Q347" s="215">
        <v>0</v>
      </c>
      <c r="R347" s="215">
        <f>Q347*H347</f>
        <v>0</v>
      </c>
      <c r="S347" s="215">
        <v>0</v>
      </c>
      <c r="T347" s="216">
        <f>S347*H347</f>
        <v>0</v>
      </c>
      <c r="AR347" s="25" t="s">
        <v>414</v>
      </c>
      <c r="AT347" s="25" t="s">
        <v>316</v>
      </c>
      <c r="AU347" s="25" t="s">
        <v>79</v>
      </c>
      <c r="AY347" s="25" t="s">
        <v>314</v>
      </c>
      <c r="BE347" s="217">
        <f>IF(N347="základní",J347,0)</f>
        <v>0</v>
      </c>
      <c r="BF347" s="217">
        <f>IF(N347="snížená",J347,0)</f>
        <v>0</v>
      </c>
      <c r="BG347" s="217">
        <f>IF(N347="zákl. přenesená",J347,0)</f>
        <v>0</v>
      </c>
      <c r="BH347" s="217">
        <f>IF(N347="sníž. přenesená",J347,0)</f>
        <v>0</v>
      </c>
      <c r="BI347" s="217">
        <f>IF(N347="nulová",J347,0)</f>
        <v>0</v>
      </c>
      <c r="BJ347" s="25" t="s">
        <v>77</v>
      </c>
      <c r="BK347" s="217">
        <f>ROUND(I347*H347,2)</f>
        <v>0</v>
      </c>
      <c r="BL347" s="25" t="s">
        <v>414</v>
      </c>
      <c r="BM347" s="25" t="s">
        <v>1990</v>
      </c>
    </row>
    <row r="348" spans="2:47" s="1" customFormat="1" ht="27">
      <c r="B348" s="42"/>
      <c r="C348" s="64"/>
      <c r="D348" s="218" t="s">
        <v>323</v>
      </c>
      <c r="E348" s="64"/>
      <c r="F348" s="219" t="s">
        <v>1991</v>
      </c>
      <c r="G348" s="64"/>
      <c r="H348" s="64"/>
      <c r="I348" s="175"/>
      <c r="J348" s="64"/>
      <c r="K348" s="64"/>
      <c r="L348" s="62"/>
      <c r="M348" s="220"/>
      <c r="N348" s="43"/>
      <c r="O348" s="43"/>
      <c r="P348" s="43"/>
      <c r="Q348" s="43"/>
      <c r="R348" s="43"/>
      <c r="S348" s="43"/>
      <c r="T348" s="79"/>
      <c r="AT348" s="25" t="s">
        <v>323</v>
      </c>
      <c r="AU348" s="25" t="s">
        <v>79</v>
      </c>
    </row>
    <row r="349" spans="2:65" s="1" customFormat="1" ht="23.1" customHeight="1">
      <c r="B349" s="42"/>
      <c r="C349" s="206" t="s">
        <v>1041</v>
      </c>
      <c r="D349" s="206" t="s">
        <v>316</v>
      </c>
      <c r="E349" s="207" t="s">
        <v>1992</v>
      </c>
      <c r="F349" s="208" t="s">
        <v>1993</v>
      </c>
      <c r="G349" s="209" t="s">
        <v>1717</v>
      </c>
      <c r="H349" s="278"/>
      <c r="I349" s="211"/>
      <c r="J349" s="212">
        <f>ROUND(I349*H349,2)</f>
        <v>0</v>
      </c>
      <c r="K349" s="208" t="s">
        <v>1528</v>
      </c>
      <c r="L349" s="62"/>
      <c r="M349" s="213" t="s">
        <v>21</v>
      </c>
      <c r="N349" s="214" t="s">
        <v>41</v>
      </c>
      <c r="O349" s="43"/>
      <c r="P349" s="215">
        <f>O349*H349</f>
        <v>0</v>
      </c>
      <c r="Q349" s="215">
        <v>0</v>
      </c>
      <c r="R349" s="215">
        <f>Q349*H349</f>
        <v>0</v>
      </c>
      <c r="S349" s="215">
        <v>0</v>
      </c>
      <c r="T349" s="216">
        <f>S349*H349</f>
        <v>0</v>
      </c>
      <c r="AR349" s="25" t="s">
        <v>414</v>
      </c>
      <c r="AT349" s="25" t="s">
        <v>316</v>
      </c>
      <c r="AU349" s="25" t="s">
        <v>79</v>
      </c>
      <c r="AY349" s="25" t="s">
        <v>314</v>
      </c>
      <c r="BE349" s="217">
        <f>IF(N349="základní",J349,0)</f>
        <v>0</v>
      </c>
      <c r="BF349" s="217">
        <f>IF(N349="snížená",J349,0)</f>
        <v>0</v>
      </c>
      <c r="BG349" s="217">
        <f>IF(N349="zákl. přenesená",J349,0)</f>
        <v>0</v>
      </c>
      <c r="BH349" s="217">
        <f>IF(N349="sníž. přenesená",J349,0)</f>
        <v>0</v>
      </c>
      <c r="BI349" s="217">
        <f>IF(N349="nulová",J349,0)</f>
        <v>0</v>
      </c>
      <c r="BJ349" s="25" t="s">
        <v>77</v>
      </c>
      <c r="BK349" s="217">
        <f>ROUND(I349*H349,2)</f>
        <v>0</v>
      </c>
      <c r="BL349" s="25" t="s">
        <v>414</v>
      </c>
      <c r="BM349" s="25" t="s">
        <v>1994</v>
      </c>
    </row>
    <row r="350" spans="2:47" s="1" customFormat="1" ht="40.5">
      <c r="B350" s="42"/>
      <c r="C350" s="64"/>
      <c r="D350" s="218" t="s">
        <v>323</v>
      </c>
      <c r="E350" s="64"/>
      <c r="F350" s="219" t="s">
        <v>1995</v>
      </c>
      <c r="G350" s="64"/>
      <c r="H350" s="64"/>
      <c r="I350" s="175"/>
      <c r="J350" s="64"/>
      <c r="K350" s="64"/>
      <c r="L350" s="62"/>
      <c r="M350" s="275"/>
      <c r="N350" s="276"/>
      <c r="O350" s="276"/>
      <c r="P350" s="276"/>
      <c r="Q350" s="276"/>
      <c r="R350" s="276"/>
      <c r="S350" s="276"/>
      <c r="T350" s="277"/>
      <c r="AT350" s="25" t="s">
        <v>323</v>
      </c>
      <c r="AU350" s="25" t="s">
        <v>79</v>
      </c>
    </row>
    <row r="351" spans="2:12" s="1" customFormat="1" ht="6.95" customHeight="1">
      <c r="B351" s="57"/>
      <c r="C351" s="58"/>
      <c r="D351" s="58"/>
      <c r="E351" s="58"/>
      <c r="F351" s="58"/>
      <c r="G351" s="58"/>
      <c r="H351" s="58"/>
      <c r="I351" s="151"/>
      <c r="J351" s="58"/>
      <c r="K351" s="58"/>
      <c r="L351" s="62"/>
    </row>
  </sheetData>
  <sheetProtection algorithmName="SHA-512" hashValue="z35VFSnKxFmcaIeA6/1ZlncW1w4lNvo6irddBpfpih5zySCRLhmWZqRjo0bGnfhntkTIrko/brVAu1DHYdwBpQ==" saltValue="swVPcPqROvzQsKiMGXnIuC9VgyWLAjvhToeo0U1o5u4YcbvaXrnHlS6ToULWrB3btKyaQ/Eyi0qTbd0ERRCf0w==" spinCount="100000" sheet="1" objects="1" scenarios="1" formatColumns="0" formatRows="0" autoFilter="0"/>
  <autoFilter ref="C91:K350"/>
  <mergeCells count="13">
    <mergeCell ref="E84:H84"/>
    <mergeCell ref="G1:H1"/>
    <mergeCell ref="L2:V2"/>
    <mergeCell ref="E49:H49"/>
    <mergeCell ref="E51:H51"/>
    <mergeCell ref="J55:J56"/>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90</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188</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1996</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ROUND(SUM(BE84:BE88),2)</f>
        <v>0</v>
      </c>
      <c r="G32" s="43"/>
      <c r="H32" s="43"/>
      <c r="I32" s="143">
        <v>0.21</v>
      </c>
      <c r="J32" s="142">
        <f>ROUND(ROUND((SUM(BE84:BE88)),2)*I32,2)</f>
        <v>0</v>
      </c>
      <c r="K32" s="46"/>
    </row>
    <row r="33" spans="2:11" s="1" customFormat="1" ht="14.45" customHeight="1">
      <c r="B33" s="42"/>
      <c r="C33" s="43"/>
      <c r="D33" s="43"/>
      <c r="E33" s="50" t="s">
        <v>42</v>
      </c>
      <c r="F33" s="142">
        <f>ROUND(SUM(BF84:BF88),2)</f>
        <v>0</v>
      </c>
      <c r="G33" s="43"/>
      <c r="H33" s="43"/>
      <c r="I33" s="143">
        <v>0.15</v>
      </c>
      <c r="J33" s="142">
        <f>ROUND(ROUND((SUM(BF84:BF88)),2)*I33,2)</f>
        <v>0</v>
      </c>
      <c r="K33" s="46"/>
    </row>
    <row r="34" spans="2:11" s="1" customFormat="1" ht="14.45" customHeight="1" hidden="1">
      <c r="B34" s="42"/>
      <c r="C34" s="43"/>
      <c r="D34" s="43"/>
      <c r="E34" s="50" t="s">
        <v>43</v>
      </c>
      <c r="F34" s="142">
        <f>ROUND(SUM(BG84:BG88),2)</f>
        <v>0</v>
      </c>
      <c r="G34" s="43"/>
      <c r="H34" s="43"/>
      <c r="I34" s="143">
        <v>0.21</v>
      </c>
      <c r="J34" s="142">
        <v>0</v>
      </c>
      <c r="K34" s="46"/>
    </row>
    <row r="35" spans="2:11" s="1" customFormat="1" ht="14.45" customHeight="1" hidden="1">
      <c r="B35" s="42"/>
      <c r="C35" s="43"/>
      <c r="D35" s="43"/>
      <c r="E35" s="50" t="s">
        <v>44</v>
      </c>
      <c r="F35" s="142">
        <f>ROUND(SUM(BH84:BH88),2)</f>
        <v>0</v>
      </c>
      <c r="G35" s="43"/>
      <c r="H35" s="43"/>
      <c r="I35" s="143">
        <v>0.15</v>
      </c>
      <c r="J35" s="142">
        <v>0</v>
      </c>
      <c r="K35" s="46"/>
    </row>
    <row r="36" spans="2:11" s="1" customFormat="1" ht="14.45" customHeight="1" hidden="1">
      <c r="B36" s="42"/>
      <c r="C36" s="43"/>
      <c r="D36" s="43"/>
      <c r="E36" s="50" t="s">
        <v>45</v>
      </c>
      <c r="F36" s="142">
        <f>ROUND(SUM(BI84:BI88),2)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188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el - Elektroinstalace</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188</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el - Elektroinstalace</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SUM(P87:P88)</f>
        <v>0</v>
      </c>
      <c r="Q86" s="198"/>
      <c r="R86" s="199">
        <f>SUM(R87:R88)</f>
        <v>0</v>
      </c>
      <c r="S86" s="198"/>
      <c r="T86" s="200">
        <f>SUM(T87:T88)</f>
        <v>0</v>
      </c>
      <c r="AR86" s="201" t="s">
        <v>77</v>
      </c>
      <c r="AT86" s="202" t="s">
        <v>69</v>
      </c>
      <c r="AU86" s="202" t="s">
        <v>77</v>
      </c>
      <c r="AY86" s="201" t="s">
        <v>314</v>
      </c>
      <c r="BK86" s="203">
        <f>SUM(BK87:BK88)</f>
        <v>0</v>
      </c>
    </row>
    <row r="87" spans="2:65" s="1" customFormat="1" ht="14.45" customHeight="1">
      <c r="B87" s="42"/>
      <c r="C87" s="206" t="s">
        <v>77</v>
      </c>
      <c r="D87" s="206" t="s">
        <v>316</v>
      </c>
      <c r="E87" s="207" t="s">
        <v>1999</v>
      </c>
      <c r="F87" s="208" t="s">
        <v>2000</v>
      </c>
      <c r="G87" s="209" t="s">
        <v>848</v>
      </c>
      <c r="H87" s="210">
        <v>1</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2001</v>
      </c>
    </row>
    <row r="88" spans="2:47" s="1" customFormat="1" ht="13.5">
      <c r="B88" s="42"/>
      <c r="C88" s="64"/>
      <c r="D88" s="218" t="s">
        <v>323</v>
      </c>
      <c r="E88" s="64"/>
      <c r="F88" s="219" t="s">
        <v>2000</v>
      </c>
      <c r="G88" s="64"/>
      <c r="H88" s="64"/>
      <c r="I88" s="175"/>
      <c r="J88" s="64"/>
      <c r="K88" s="64"/>
      <c r="L88" s="62"/>
      <c r="M88" s="275"/>
      <c r="N88" s="276"/>
      <c r="O88" s="276"/>
      <c r="P88" s="276"/>
      <c r="Q88" s="276"/>
      <c r="R88" s="276"/>
      <c r="S88" s="276"/>
      <c r="T88" s="277"/>
      <c r="AT88" s="25" t="s">
        <v>323</v>
      </c>
      <c r="AU88" s="25" t="s">
        <v>79</v>
      </c>
    </row>
    <row r="89" spans="2:12" s="1" customFormat="1" ht="6.95" customHeight="1">
      <c r="B89" s="57"/>
      <c r="C89" s="58"/>
      <c r="D89" s="58"/>
      <c r="E89" s="58"/>
      <c r="F89" s="58"/>
      <c r="G89" s="58"/>
      <c r="H89" s="58"/>
      <c r="I89" s="151"/>
      <c r="J89" s="58"/>
      <c r="K89" s="58"/>
      <c r="L89" s="62"/>
    </row>
  </sheetData>
  <sheetProtection algorithmName="SHA-512" hashValue="XZjLUt9FsHAbc8t6BDNz7nI0cPztVDqglYvlh17sgQcgr9fsgf6dsSz3xFT5zERQeIBIB5N9ZQQSXF5zSdPBgQ==" saltValue="SoqrAgQr9GZKP6xEx5hGPtstqBMx4XNN7dgMKyCrTa2GUv607oEUMXaw2/rW4DOfvwiNY1J2skyVnh/R96taWA==" spinCount="100000" sheet="1" objects="1" scenarios="1" formatColumns="0" formatRows="0" autoFilter="0"/>
  <autoFilter ref="C83:K88"/>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93</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188</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2002</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ROUND(SUM(BE84:BE88),2)</f>
        <v>0</v>
      </c>
      <c r="G32" s="43"/>
      <c r="H32" s="43"/>
      <c r="I32" s="143">
        <v>0.21</v>
      </c>
      <c r="J32" s="142">
        <f>ROUND(ROUND((SUM(BE84:BE88)),2)*I32,2)</f>
        <v>0</v>
      </c>
      <c r="K32" s="46"/>
    </row>
    <row r="33" spans="2:11" s="1" customFormat="1" ht="14.45" customHeight="1">
      <c r="B33" s="42"/>
      <c r="C33" s="43"/>
      <c r="D33" s="43"/>
      <c r="E33" s="50" t="s">
        <v>42</v>
      </c>
      <c r="F33" s="142">
        <f>ROUND(SUM(BF84:BF88),2)</f>
        <v>0</v>
      </c>
      <c r="G33" s="43"/>
      <c r="H33" s="43"/>
      <c r="I33" s="143">
        <v>0.15</v>
      </c>
      <c r="J33" s="142">
        <f>ROUND(ROUND((SUM(BF84:BF88)),2)*I33,2)</f>
        <v>0</v>
      </c>
      <c r="K33" s="46"/>
    </row>
    <row r="34" spans="2:11" s="1" customFormat="1" ht="14.45" customHeight="1" hidden="1">
      <c r="B34" s="42"/>
      <c r="C34" s="43"/>
      <c r="D34" s="43"/>
      <c r="E34" s="50" t="s">
        <v>43</v>
      </c>
      <c r="F34" s="142">
        <f>ROUND(SUM(BG84:BG88),2)</f>
        <v>0</v>
      </c>
      <c r="G34" s="43"/>
      <c r="H34" s="43"/>
      <c r="I34" s="143">
        <v>0.21</v>
      </c>
      <c r="J34" s="142">
        <v>0</v>
      </c>
      <c r="K34" s="46"/>
    </row>
    <row r="35" spans="2:11" s="1" customFormat="1" ht="14.45" customHeight="1" hidden="1">
      <c r="B35" s="42"/>
      <c r="C35" s="43"/>
      <c r="D35" s="43"/>
      <c r="E35" s="50" t="s">
        <v>44</v>
      </c>
      <c r="F35" s="142">
        <f>ROUND(SUM(BH84:BH88),2)</f>
        <v>0</v>
      </c>
      <c r="G35" s="43"/>
      <c r="H35" s="43"/>
      <c r="I35" s="143">
        <v>0.15</v>
      </c>
      <c r="J35" s="142">
        <v>0</v>
      </c>
      <c r="K35" s="46"/>
    </row>
    <row r="36" spans="2:11" s="1" customFormat="1" ht="14.45" customHeight="1" hidden="1">
      <c r="B36" s="42"/>
      <c r="C36" s="43"/>
      <c r="D36" s="43"/>
      <c r="E36" s="50" t="s">
        <v>45</v>
      </c>
      <c r="F36" s="142">
        <f>ROUND(SUM(BI84:BI88),2)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188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MaR - Měření a regulace</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188</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MaR - Měření a regulace</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SUM(P87:P88)</f>
        <v>0</v>
      </c>
      <c r="Q86" s="198"/>
      <c r="R86" s="199">
        <f>SUM(R87:R88)</f>
        <v>0</v>
      </c>
      <c r="S86" s="198"/>
      <c r="T86" s="200">
        <f>SUM(T87:T88)</f>
        <v>0</v>
      </c>
      <c r="AR86" s="201" t="s">
        <v>77</v>
      </c>
      <c r="AT86" s="202" t="s">
        <v>69</v>
      </c>
      <c r="AU86" s="202" t="s">
        <v>77</v>
      </c>
      <c r="AY86" s="201" t="s">
        <v>314</v>
      </c>
      <c r="BK86" s="203">
        <f>SUM(BK87:BK88)</f>
        <v>0</v>
      </c>
    </row>
    <row r="87" spans="2:65" s="1" customFormat="1" ht="14.45" customHeight="1">
      <c r="B87" s="42"/>
      <c r="C87" s="206" t="s">
        <v>77</v>
      </c>
      <c r="D87" s="206" t="s">
        <v>316</v>
      </c>
      <c r="E87" s="207" t="s">
        <v>1999</v>
      </c>
      <c r="F87" s="208" t="s">
        <v>2003</v>
      </c>
      <c r="G87" s="209" t="s">
        <v>848</v>
      </c>
      <c r="H87" s="210">
        <v>1</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2004</v>
      </c>
    </row>
    <row r="88" spans="2:47" s="1" customFormat="1" ht="13.5">
      <c r="B88" s="42"/>
      <c r="C88" s="64"/>
      <c r="D88" s="218" t="s">
        <v>323</v>
      </c>
      <c r="E88" s="64"/>
      <c r="F88" s="219" t="s">
        <v>2003</v>
      </c>
      <c r="G88" s="64"/>
      <c r="H88" s="64"/>
      <c r="I88" s="175"/>
      <c r="J88" s="64"/>
      <c r="K88" s="64"/>
      <c r="L88" s="62"/>
      <c r="M88" s="275"/>
      <c r="N88" s="276"/>
      <c r="O88" s="276"/>
      <c r="P88" s="276"/>
      <c r="Q88" s="276"/>
      <c r="R88" s="276"/>
      <c r="S88" s="276"/>
      <c r="T88" s="277"/>
      <c r="AT88" s="25" t="s">
        <v>323</v>
      </c>
      <c r="AU88" s="25" t="s">
        <v>79</v>
      </c>
    </row>
    <row r="89" spans="2:12" s="1" customFormat="1" ht="6.95" customHeight="1">
      <c r="B89" s="57"/>
      <c r="C89" s="58"/>
      <c r="D89" s="58"/>
      <c r="E89" s="58"/>
      <c r="F89" s="58"/>
      <c r="G89" s="58"/>
      <c r="H89" s="58"/>
      <c r="I89" s="151"/>
      <c r="J89" s="58"/>
      <c r="K89" s="58"/>
      <c r="L89" s="62"/>
    </row>
  </sheetData>
  <sheetProtection algorithmName="SHA-512" hashValue="wnpQYMgFrp99SKVVzuHNP3e7kGZsFR0YTt8kWJsiaUxvmEE3bPgPshWJYYE3upNRYQ3SzBg+11epganuEOEUMA==" saltValue="jItE6/E8Aw2CUPlgpTIgUbZ/1zHt12BLo4d3L9Mn4CWx6cvLUyKjYzie+xNbWToei3sBwCvAgtrhOh5sOFYlsg==" spinCount="100000" sheet="1" objects="1" scenarios="1" formatColumns="0" formatRows="0" autoFilter="0"/>
  <autoFilter ref="C83:K88"/>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96</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188</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2005</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ROUND(SUM(BE84:BE88),2)</f>
        <v>0</v>
      </c>
      <c r="G32" s="43"/>
      <c r="H32" s="43"/>
      <c r="I32" s="143">
        <v>0.21</v>
      </c>
      <c r="J32" s="142">
        <f>ROUND(ROUND((SUM(BE84:BE88)),2)*I32,2)</f>
        <v>0</v>
      </c>
      <c r="K32" s="46"/>
    </row>
    <row r="33" spans="2:11" s="1" customFormat="1" ht="14.45" customHeight="1">
      <c r="B33" s="42"/>
      <c r="C33" s="43"/>
      <c r="D33" s="43"/>
      <c r="E33" s="50" t="s">
        <v>42</v>
      </c>
      <c r="F33" s="142">
        <f>ROUND(SUM(BF84:BF88),2)</f>
        <v>0</v>
      </c>
      <c r="G33" s="43"/>
      <c r="H33" s="43"/>
      <c r="I33" s="143">
        <v>0.15</v>
      </c>
      <c r="J33" s="142">
        <f>ROUND(ROUND((SUM(BF84:BF88)),2)*I33,2)</f>
        <v>0</v>
      </c>
      <c r="K33" s="46"/>
    </row>
    <row r="34" spans="2:11" s="1" customFormat="1" ht="14.45" customHeight="1" hidden="1">
      <c r="B34" s="42"/>
      <c r="C34" s="43"/>
      <c r="D34" s="43"/>
      <c r="E34" s="50" t="s">
        <v>43</v>
      </c>
      <c r="F34" s="142">
        <f>ROUND(SUM(BG84:BG88),2)</f>
        <v>0</v>
      </c>
      <c r="G34" s="43"/>
      <c r="H34" s="43"/>
      <c r="I34" s="143">
        <v>0.21</v>
      </c>
      <c r="J34" s="142">
        <v>0</v>
      </c>
      <c r="K34" s="46"/>
    </row>
    <row r="35" spans="2:11" s="1" customFormat="1" ht="14.45" customHeight="1" hidden="1">
      <c r="B35" s="42"/>
      <c r="C35" s="43"/>
      <c r="D35" s="43"/>
      <c r="E35" s="50" t="s">
        <v>44</v>
      </c>
      <c r="F35" s="142">
        <f>ROUND(SUM(BH84:BH88),2)</f>
        <v>0</v>
      </c>
      <c r="G35" s="43"/>
      <c r="H35" s="43"/>
      <c r="I35" s="143">
        <v>0.15</v>
      </c>
      <c r="J35" s="142">
        <v>0</v>
      </c>
      <c r="K35" s="46"/>
    </row>
    <row r="36" spans="2:11" s="1" customFormat="1" ht="14.45" customHeight="1" hidden="1">
      <c r="B36" s="42"/>
      <c r="C36" s="43"/>
      <c r="D36" s="43"/>
      <c r="E36" s="50" t="s">
        <v>45</v>
      </c>
      <c r="F36" s="142">
        <f>ROUND(SUM(BI84:BI88),2)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188</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vzd - Vzduchotechnika</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188</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vzd - Vzduchotechnika</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SUM(P87:P88)</f>
        <v>0</v>
      </c>
      <c r="Q86" s="198"/>
      <c r="R86" s="199">
        <f>SUM(R87:R88)</f>
        <v>0</v>
      </c>
      <c r="S86" s="198"/>
      <c r="T86" s="200">
        <f>SUM(T87:T88)</f>
        <v>0</v>
      </c>
      <c r="AR86" s="201" t="s">
        <v>77</v>
      </c>
      <c r="AT86" s="202" t="s">
        <v>69</v>
      </c>
      <c r="AU86" s="202" t="s">
        <v>77</v>
      </c>
      <c r="AY86" s="201" t="s">
        <v>314</v>
      </c>
      <c r="BK86" s="203">
        <f>SUM(BK87:BK88)</f>
        <v>0</v>
      </c>
    </row>
    <row r="87" spans="2:65" s="1" customFormat="1" ht="14.45" customHeight="1">
      <c r="B87" s="42"/>
      <c r="C87" s="206" t="s">
        <v>77</v>
      </c>
      <c r="D87" s="206" t="s">
        <v>316</v>
      </c>
      <c r="E87" s="207" t="s">
        <v>2006</v>
      </c>
      <c r="F87" s="208" t="s">
        <v>2007</v>
      </c>
      <c r="G87" s="209" t="s">
        <v>848</v>
      </c>
      <c r="H87" s="210">
        <v>1</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2008</v>
      </c>
    </row>
    <row r="88" spans="2:47" s="1" customFormat="1" ht="13.5">
      <c r="B88" s="42"/>
      <c r="C88" s="64"/>
      <c r="D88" s="218" t="s">
        <v>323</v>
      </c>
      <c r="E88" s="64"/>
      <c r="F88" s="219" t="s">
        <v>2007</v>
      </c>
      <c r="G88" s="64"/>
      <c r="H88" s="64"/>
      <c r="I88" s="175"/>
      <c r="J88" s="64"/>
      <c r="K88" s="64"/>
      <c r="L88" s="62"/>
      <c r="M88" s="275"/>
      <c r="N88" s="276"/>
      <c r="O88" s="276"/>
      <c r="P88" s="276"/>
      <c r="Q88" s="276"/>
      <c r="R88" s="276"/>
      <c r="S88" s="276"/>
      <c r="T88" s="277"/>
      <c r="AT88" s="25" t="s">
        <v>323</v>
      </c>
      <c r="AU88" s="25" t="s">
        <v>79</v>
      </c>
    </row>
    <row r="89" spans="2:12" s="1" customFormat="1" ht="6.95" customHeight="1">
      <c r="B89" s="57"/>
      <c r="C89" s="58"/>
      <c r="D89" s="58"/>
      <c r="E89" s="58"/>
      <c r="F89" s="58"/>
      <c r="G89" s="58"/>
      <c r="H89" s="58"/>
      <c r="I89" s="151"/>
      <c r="J89" s="58"/>
      <c r="K89" s="58"/>
      <c r="L89" s="62"/>
    </row>
  </sheetData>
  <sheetProtection algorithmName="SHA-512" hashValue="4WyhsfXPKt6KQDx8IY1/7/WLU0bOcl2yegCuMa+kJ3VMPllvgfx9CNrSF3IEEwUEy2lvQ+F9dJd4SRvSNDfWqA==" saltValue="wCM0PfpFcTYtRCwWlbMEjMblfcxJcOmWnOABMLbqcwa8HhBJh7o8/6fmkZCM0/HaqxdNg1hCVCkksIZcZK4HKw==" spinCount="100000" sheet="1" objects="1" scenarios="1" formatColumns="0" formatRows="0" autoFilter="0"/>
  <autoFilter ref="C83:K88"/>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1"/>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102</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2009</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2010</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ROUND(SUM(BE84:BE90),2)</f>
        <v>0</v>
      </c>
      <c r="G32" s="43"/>
      <c r="H32" s="43"/>
      <c r="I32" s="143">
        <v>0.21</v>
      </c>
      <c r="J32" s="142">
        <f>ROUND(ROUND((SUM(BE84:BE90)),2)*I32,2)</f>
        <v>0</v>
      </c>
      <c r="K32" s="46"/>
    </row>
    <row r="33" spans="2:11" s="1" customFormat="1" ht="14.45" customHeight="1">
      <c r="B33" s="42"/>
      <c r="C33" s="43"/>
      <c r="D33" s="43"/>
      <c r="E33" s="50" t="s">
        <v>42</v>
      </c>
      <c r="F33" s="142">
        <f>ROUND(SUM(BF84:BF90),2)</f>
        <v>0</v>
      </c>
      <c r="G33" s="43"/>
      <c r="H33" s="43"/>
      <c r="I33" s="143">
        <v>0.15</v>
      </c>
      <c r="J33" s="142">
        <f>ROUND(ROUND((SUM(BF84:BF90)),2)*I33,2)</f>
        <v>0</v>
      </c>
      <c r="K33" s="46"/>
    </row>
    <row r="34" spans="2:11" s="1" customFormat="1" ht="14.45" customHeight="1" hidden="1">
      <c r="B34" s="42"/>
      <c r="C34" s="43"/>
      <c r="D34" s="43"/>
      <c r="E34" s="50" t="s">
        <v>43</v>
      </c>
      <c r="F34" s="142">
        <f>ROUND(SUM(BG84:BG90),2)</f>
        <v>0</v>
      </c>
      <c r="G34" s="43"/>
      <c r="H34" s="43"/>
      <c r="I34" s="143">
        <v>0.21</v>
      </c>
      <c r="J34" s="142">
        <v>0</v>
      </c>
      <c r="K34" s="46"/>
    </row>
    <row r="35" spans="2:11" s="1" customFormat="1" ht="14.45" customHeight="1" hidden="1">
      <c r="B35" s="42"/>
      <c r="C35" s="43"/>
      <c r="D35" s="43"/>
      <c r="E35" s="50" t="s">
        <v>44</v>
      </c>
      <c r="F35" s="142">
        <f>ROUND(SUM(BH84:BH90),2)</f>
        <v>0</v>
      </c>
      <c r="G35" s="43"/>
      <c r="H35" s="43"/>
      <c r="I35" s="143">
        <v>0.15</v>
      </c>
      <c r="J35" s="142">
        <v>0</v>
      </c>
      <c r="K35" s="46"/>
    </row>
    <row r="36" spans="2:11" s="1" customFormat="1" ht="14.45" customHeight="1" hidden="1">
      <c r="B36" s="42"/>
      <c r="C36" s="43"/>
      <c r="D36" s="43"/>
      <c r="E36" s="50" t="s">
        <v>45</v>
      </c>
      <c r="F36" s="142">
        <f>ROUND(SUM(BI84:BI90),2)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2009</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brod - Brodítka - část nerez</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2009</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brod - Brodítka - část nerez</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SUM(P87:P90)</f>
        <v>0</v>
      </c>
      <c r="Q86" s="198"/>
      <c r="R86" s="199">
        <f>SUM(R87:R90)</f>
        <v>0</v>
      </c>
      <c r="S86" s="198"/>
      <c r="T86" s="200">
        <f>SUM(T87:T90)</f>
        <v>0</v>
      </c>
      <c r="AR86" s="201" t="s">
        <v>77</v>
      </c>
      <c r="AT86" s="202" t="s">
        <v>69</v>
      </c>
      <c r="AU86" s="202" t="s">
        <v>77</v>
      </c>
      <c r="AY86" s="201" t="s">
        <v>314</v>
      </c>
      <c r="BK86" s="203">
        <f>SUM(BK87:BK90)</f>
        <v>0</v>
      </c>
    </row>
    <row r="87" spans="2:65" s="1" customFormat="1" ht="23.1" customHeight="1">
      <c r="B87" s="42"/>
      <c r="C87" s="206" t="s">
        <v>77</v>
      </c>
      <c r="D87" s="206" t="s">
        <v>316</v>
      </c>
      <c r="E87" s="207" t="s">
        <v>1999</v>
      </c>
      <c r="F87" s="208" t="s">
        <v>2011</v>
      </c>
      <c r="G87" s="209" t="s">
        <v>490</v>
      </c>
      <c r="H87" s="210">
        <v>4</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2012</v>
      </c>
    </row>
    <row r="88" spans="2:47" s="1" customFormat="1" ht="27">
      <c r="B88" s="42"/>
      <c r="C88" s="64"/>
      <c r="D88" s="218" t="s">
        <v>323</v>
      </c>
      <c r="E88" s="64"/>
      <c r="F88" s="219" t="s">
        <v>2011</v>
      </c>
      <c r="G88" s="64"/>
      <c r="H88" s="64"/>
      <c r="I88" s="175"/>
      <c r="J88" s="64"/>
      <c r="K88" s="64"/>
      <c r="L88" s="62"/>
      <c r="M88" s="220"/>
      <c r="N88" s="43"/>
      <c r="O88" s="43"/>
      <c r="P88" s="43"/>
      <c r="Q88" s="43"/>
      <c r="R88" s="43"/>
      <c r="S88" s="43"/>
      <c r="T88" s="79"/>
      <c r="AT88" s="25" t="s">
        <v>323</v>
      </c>
      <c r="AU88" s="25" t="s">
        <v>79</v>
      </c>
    </row>
    <row r="89" spans="2:65" s="1" customFormat="1" ht="23.1" customHeight="1">
      <c r="B89" s="42"/>
      <c r="C89" s="206" t="s">
        <v>79</v>
      </c>
      <c r="D89" s="206" t="s">
        <v>316</v>
      </c>
      <c r="E89" s="207" t="s">
        <v>2013</v>
      </c>
      <c r="F89" s="208" t="s">
        <v>2014</v>
      </c>
      <c r="G89" s="209" t="s">
        <v>490</v>
      </c>
      <c r="H89" s="210">
        <v>1</v>
      </c>
      <c r="I89" s="211"/>
      <c r="J89" s="212">
        <f>ROUND(I89*H89,2)</f>
        <v>0</v>
      </c>
      <c r="K89" s="208" t="s">
        <v>21</v>
      </c>
      <c r="L89" s="62"/>
      <c r="M89" s="213" t="s">
        <v>21</v>
      </c>
      <c r="N89" s="214" t="s">
        <v>41</v>
      </c>
      <c r="O89" s="43"/>
      <c r="P89" s="215">
        <f>O89*H89</f>
        <v>0</v>
      </c>
      <c r="Q89" s="215">
        <v>0</v>
      </c>
      <c r="R89" s="215">
        <f>Q89*H89</f>
        <v>0</v>
      </c>
      <c r="S89" s="215">
        <v>0</v>
      </c>
      <c r="T89" s="216">
        <f>S89*H89</f>
        <v>0</v>
      </c>
      <c r="AR89" s="25" t="s">
        <v>321</v>
      </c>
      <c r="AT89" s="25" t="s">
        <v>316</v>
      </c>
      <c r="AU89" s="25" t="s">
        <v>79</v>
      </c>
      <c r="AY89" s="25" t="s">
        <v>314</v>
      </c>
      <c r="BE89" s="217">
        <f>IF(N89="základní",J89,0)</f>
        <v>0</v>
      </c>
      <c r="BF89" s="217">
        <f>IF(N89="snížená",J89,0)</f>
        <v>0</v>
      </c>
      <c r="BG89" s="217">
        <f>IF(N89="zákl. přenesená",J89,0)</f>
        <v>0</v>
      </c>
      <c r="BH89" s="217">
        <f>IF(N89="sníž. přenesená",J89,0)</f>
        <v>0</v>
      </c>
      <c r="BI89" s="217">
        <f>IF(N89="nulová",J89,0)</f>
        <v>0</v>
      </c>
      <c r="BJ89" s="25" t="s">
        <v>77</v>
      </c>
      <c r="BK89" s="217">
        <f>ROUND(I89*H89,2)</f>
        <v>0</v>
      </c>
      <c r="BL89" s="25" t="s">
        <v>321</v>
      </c>
      <c r="BM89" s="25" t="s">
        <v>2015</v>
      </c>
    </row>
    <row r="90" spans="2:47" s="1" customFormat="1" ht="27">
      <c r="B90" s="42"/>
      <c r="C90" s="64"/>
      <c r="D90" s="218" t="s">
        <v>323</v>
      </c>
      <c r="E90" s="64"/>
      <c r="F90" s="219" t="s">
        <v>2011</v>
      </c>
      <c r="G90" s="64"/>
      <c r="H90" s="64"/>
      <c r="I90" s="175"/>
      <c r="J90" s="64"/>
      <c r="K90" s="64"/>
      <c r="L90" s="62"/>
      <c r="M90" s="275"/>
      <c r="N90" s="276"/>
      <c r="O90" s="276"/>
      <c r="P90" s="276"/>
      <c r="Q90" s="276"/>
      <c r="R90" s="276"/>
      <c r="S90" s="276"/>
      <c r="T90" s="277"/>
      <c r="AT90" s="25" t="s">
        <v>323</v>
      </c>
      <c r="AU90" s="25" t="s">
        <v>79</v>
      </c>
    </row>
    <row r="91" spans="2:12" s="1" customFormat="1" ht="6.95" customHeight="1">
      <c r="B91" s="57"/>
      <c r="C91" s="58"/>
      <c r="D91" s="58"/>
      <c r="E91" s="58"/>
      <c r="F91" s="58"/>
      <c r="G91" s="58"/>
      <c r="H91" s="58"/>
      <c r="I91" s="151"/>
      <c r="J91" s="58"/>
      <c r="K91" s="58"/>
      <c r="L91" s="62"/>
    </row>
  </sheetData>
  <sheetProtection algorithmName="SHA-512" hashValue="Tw9o6cRt3c1l7GDqXq8vwtv5ITxdIyiE//8dVM87iXA0VzpOKgjlQkPa7xFLNJhW560bZOHSrTvQRBrJmiziSA==" saltValue="acG772Onb5Z2RdAqeZfLzwiDo9bg1hnNy9kOgeNKcJ4BGKnQNYRP+mT+yIUFZjBp1pEqYRxHzg3Lgbav+V82RQ==" spinCount="100000" sheet="1" objects="1" scenarios="1" formatColumns="0" formatRows="0" autoFilter="0"/>
  <autoFilter ref="C83:K90"/>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c r="M2" s="365"/>
      <c r="N2" s="365"/>
      <c r="O2" s="365"/>
      <c r="P2" s="365"/>
      <c r="Q2" s="365"/>
      <c r="R2" s="365"/>
      <c r="S2" s="365"/>
      <c r="T2" s="365"/>
      <c r="U2" s="365"/>
      <c r="V2" s="365"/>
      <c r="AT2" s="25" t="s">
        <v>105</v>
      </c>
    </row>
    <row r="3" spans="2:46" ht="6.95" customHeight="1">
      <c r="B3" s="26"/>
      <c r="C3" s="27"/>
      <c r="D3" s="27"/>
      <c r="E3" s="27"/>
      <c r="F3" s="27"/>
      <c r="G3" s="27"/>
      <c r="H3" s="27"/>
      <c r="I3" s="127"/>
      <c r="J3" s="27"/>
      <c r="K3" s="28"/>
      <c r="AT3" s="25" t="s">
        <v>79</v>
      </c>
    </row>
    <row r="4" spans="2:46" ht="36.95" customHeight="1">
      <c r="B4" s="29"/>
      <c r="C4" s="30"/>
      <c r="D4" s="31" t="s">
        <v>176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14.45" customHeight="1">
      <c r="B7" s="29"/>
      <c r="C7" s="30"/>
      <c r="D7" s="30"/>
      <c r="E7" s="404" t="str">
        <f>'Rekapitulace stavby'!K6</f>
        <v>Venkovní areál plavecké haly Klíše -Stavební úpravy</v>
      </c>
      <c r="F7" s="410"/>
      <c r="G7" s="410"/>
      <c r="H7" s="410"/>
      <c r="I7" s="128"/>
      <c r="J7" s="30"/>
      <c r="K7" s="32"/>
    </row>
    <row r="8" spans="2:11" ht="15">
      <c r="B8" s="29"/>
      <c r="C8" s="30"/>
      <c r="D8" s="38" t="s">
        <v>185</v>
      </c>
      <c r="E8" s="30"/>
      <c r="F8" s="30"/>
      <c r="G8" s="30"/>
      <c r="H8" s="30"/>
      <c r="I8" s="128"/>
      <c r="J8" s="30"/>
      <c r="K8" s="32"/>
    </row>
    <row r="9" spans="2:11" s="1" customFormat="1" ht="14.45" customHeight="1">
      <c r="B9" s="42"/>
      <c r="C9" s="43"/>
      <c r="D9" s="43"/>
      <c r="E9" s="404" t="s">
        <v>2009</v>
      </c>
      <c r="F9" s="405"/>
      <c r="G9" s="405"/>
      <c r="H9" s="405"/>
      <c r="I9" s="129"/>
      <c r="J9" s="43"/>
      <c r="K9" s="46"/>
    </row>
    <row r="10" spans="2:11" s="1" customFormat="1" ht="15">
      <c r="B10" s="42"/>
      <c r="C10" s="43"/>
      <c r="D10" s="38" t="s">
        <v>191</v>
      </c>
      <c r="E10" s="43"/>
      <c r="F10" s="43"/>
      <c r="G10" s="43"/>
      <c r="H10" s="43"/>
      <c r="I10" s="129"/>
      <c r="J10" s="43"/>
      <c r="K10" s="46"/>
    </row>
    <row r="11" spans="2:11" s="1" customFormat="1" ht="36.95" customHeight="1">
      <c r="B11" s="42"/>
      <c r="C11" s="43"/>
      <c r="D11" s="43"/>
      <c r="E11" s="406" t="s">
        <v>2016</v>
      </c>
      <c r="F11" s="405"/>
      <c r="G11" s="405"/>
      <c r="H11" s="40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21</v>
      </c>
      <c r="K13" s="46"/>
    </row>
    <row r="14" spans="2:11" s="1" customFormat="1" ht="14.45" customHeight="1">
      <c r="B14" s="42"/>
      <c r="C14" s="43"/>
      <c r="D14" s="38" t="s">
        <v>23</v>
      </c>
      <c r="E14" s="43"/>
      <c r="F14" s="36" t="s">
        <v>24</v>
      </c>
      <c r="G14" s="43"/>
      <c r="H14" s="43"/>
      <c r="I14" s="130" t="s">
        <v>25</v>
      </c>
      <c r="J14" s="131" t="str">
        <f>'Rekapitulace stavby'!AN8</f>
        <v>24. 1. 2018</v>
      </c>
      <c r="K14" s="46"/>
    </row>
    <row r="15" spans="2:11" s="1" customFormat="1" ht="10.7" customHeight="1">
      <c r="B15" s="42"/>
      <c r="C15" s="43"/>
      <c r="D15" s="43"/>
      <c r="E15" s="43"/>
      <c r="F15" s="43"/>
      <c r="G15" s="43"/>
      <c r="H15" s="43"/>
      <c r="I15" s="129"/>
      <c r="J15" s="43"/>
      <c r="K15" s="46"/>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ROUND(J84,2)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ROUND(SUM(BE84:BE88),2)</f>
        <v>0</v>
      </c>
      <c r="G32" s="43"/>
      <c r="H32" s="43"/>
      <c r="I32" s="143">
        <v>0.21</v>
      </c>
      <c r="J32" s="142">
        <f>ROUND(ROUND((SUM(BE84:BE88)),2)*I32,2)</f>
        <v>0</v>
      </c>
      <c r="K32" s="46"/>
    </row>
    <row r="33" spans="2:11" s="1" customFormat="1" ht="14.45" customHeight="1">
      <c r="B33" s="42"/>
      <c r="C33" s="43"/>
      <c r="D33" s="43"/>
      <c r="E33" s="50" t="s">
        <v>42</v>
      </c>
      <c r="F33" s="142">
        <f>ROUND(SUM(BF84:BF88),2)</f>
        <v>0</v>
      </c>
      <c r="G33" s="43"/>
      <c r="H33" s="43"/>
      <c r="I33" s="143">
        <v>0.15</v>
      </c>
      <c r="J33" s="142">
        <f>ROUND(ROUND((SUM(BF84:BF88)),2)*I33,2)</f>
        <v>0</v>
      </c>
      <c r="K33" s="46"/>
    </row>
    <row r="34" spans="2:11" s="1" customFormat="1" ht="14.45" customHeight="1" hidden="1">
      <c r="B34" s="42"/>
      <c r="C34" s="43"/>
      <c r="D34" s="43"/>
      <c r="E34" s="50" t="s">
        <v>43</v>
      </c>
      <c r="F34" s="142">
        <f>ROUND(SUM(BG84:BG88),2)</f>
        <v>0</v>
      </c>
      <c r="G34" s="43"/>
      <c r="H34" s="43"/>
      <c r="I34" s="143">
        <v>0.21</v>
      </c>
      <c r="J34" s="142">
        <v>0</v>
      </c>
      <c r="K34" s="46"/>
    </row>
    <row r="35" spans="2:11" s="1" customFormat="1" ht="14.45" customHeight="1" hidden="1">
      <c r="B35" s="42"/>
      <c r="C35" s="43"/>
      <c r="D35" s="43"/>
      <c r="E35" s="50" t="s">
        <v>44</v>
      </c>
      <c r="F35" s="142">
        <f>ROUND(SUM(BH84:BH88),2)</f>
        <v>0</v>
      </c>
      <c r="G35" s="43"/>
      <c r="H35" s="43"/>
      <c r="I35" s="143">
        <v>0.15</v>
      </c>
      <c r="J35" s="142">
        <v>0</v>
      </c>
      <c r="K35" s="46"/>
    </row>
    <row r="36" spans="2:11" s="1" customFormat="1" ht="14.45" customHeight="1" hidden="1">
      <c r="B36" s="42"/>
      <c r="C36" s="43"/>
      <c r="D36" s="43"/>
      <c r="E36" s="50" t="s">
        <v>45</v>
      </c>
      <c r="F36" s="142">
        <f>ROUND(SUM(BI84:BI88),2)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2009</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nerez - Víceúčelový venkovní nerezový bazén - část nerez</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J84</f>
        <v>0</v>
      </c>
      <c r="K60" s="46"/>
      <c r="AU60" s="25" t="s">
        <v>273</v>
      </c>
    </row>
    <row r="61" spans="2:11" s="8" customFormat="1" ht="24.95" customHeight="1">
      <c r="B61" s="161"/>
      <c r="C61" s="162"/>
      <c r="D61" s="163" t="s">
        <v>274</v>
      </c>
      <c r="E61" s="164"/>
      <c r="F61" s="164"/>
      <c r="G61" s="164"/>
      <c r="H61" s="164"/>
      <c r="I61" s="165"/>
      <c r="J61" s="166">
        <f>J85</f>
        <v>0</v>
      </c>
      <c r="K61" s="167"/>
    </row>
    <row r="62" spans="2:11" s="9" customFormat="1" ht="19.9" customHeight="1">
      <c r="B62" s="168"/>
      <c r="C62" s="169"/>
      <c r="D62" s="170" t="s">
        <v>1997</v>
      </c>
      <c r="E62" s="171"/>
      <c r="F62" s="171"/>
      <c r="G62" s="171"/>
      <c r="H62" s="171"/>
      <c r="I62" s="172"/>
      <c r="J62" s="173">
        <f>J86</f>
        <v>0</v>
      </c>
      <c r="K62" s="174"/>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1"/>
      <c r="J64" s="58"/>
      <c r="K64" s="59"/>
    </row>
    <row r="68" spans="2:12" s="1" customFormat="1" ht="6.95" customHeight="1">
      <c r="B68" s="60"/>
      <c r="C68" s="61"/>
      <c r="D68" s="61"/>
      <c r="E68" s="61"/>
      <c r="F68" s="61"/>
      <c r="G68" s="61"/>
      <c r="H68" s="61"/>
      <c r="I68" s="154"/>
      <c r="J68" s="61"/>
      <c r="K68" s="61"/>
      <c r="L68" s="62"/>
    </row>
    <row r="69" spans="2:12" s="1" customFormat="1" ht="36.95" customHeight="1">
      <c r="B69" s="42"/>
      <c r="C69" s="63" t="s">
        <v>298</v>
      </c>
      <c r="D69" s="64"/>
      <c r="E69" s="64"/>
      <c r="F69" s="64"/>
      <c r="G69" s="64"/>
      <c r="H69" s="64"/>
      <c r="I69" s="175"/>
      <c r="J69" s="64"/>
      <c r="K69" s="64"/>
      <c r="L69" s="62"/>
    </row>
    <row r="70" spans="2:12" s="1" customFormat="1" ht="6.95" customHeight="1">
      <c r="B70" s="42"/>
      <c r="C70" s="64"/>
      <c r="D70" s="64"/>
      <c r="E70" s="64"/>
      <c r="F70" s="64"/>
      <c r="G70" s="64"/>
      <c r="H70" s="64"/>
      <c r="I70" s="175"/>
      <c r="J70" s="64"/>
      <c r="K70" s="64"/>
      <c r="L70" s="62"/>
    </row>
    <row r="71" spans="2:12" s="1" customFormat="1" ht="14.45" customHeight="1">
      <c r="B71" s="42"/>
      <c r="C71" s="66" t="s">
        <v>18</v>
      </c>
      <c r="D71" s="64"/>
      <c r="E71" s="64"/>
      <c r="F71" s="64"/>
      <c r="G71" s="64"/>
      <c r="H71" s="64"/>
      <c r="I71" s="175"/>
      <c r="J71" s="64"/>
      <c r="K71" s="64"/>
      <c r="L71" s="62"/>
    </row>
    <row r="72" spans="2:12" s="1" customFormat="1" ht="14.45" customHeight="1">
      <c r="B72" s="42"/>
      <c r="C72" s="64"/>
      <c r="D72" s="64"/>
      <c r="E72" s="408" t="str">
        <f>E7</f>
        <v>Venkovní areál plavecké haly Klíše -Stavební úpravy</v>
      </c>
      <c r="F72" s="409"/>
      <c r="G72" s="409"/>
      <c r="H72" s="409"/>
      <c r="I72" s="175"/>
      <c r="J72" s="64"/>
      <c r="K72" s="64"/>
      <c r="L72" s="62"/>
    </row>
    <row r="73" spans="2:12" ht="15">
      <c r="B73" s="29"/>
      <c r="C73" s="66" t="s">
        <v>185</v>
      </c>
      <c r="D73" s="176"/>
      <c r="E73" s="176"/>
      <c r="F73" s="176"/>
      <c r="G73" s="176"/>
      <c r="H73" s="176"/>
      <c r="J73" s="176"/>
      <c r="K73" s="176"/>
      <c r="L73" s="177"/>
    </row>
    <row r="74" spans="2:12" s="1" customFormat="1" ht="14.45" customHeight="1">
      <c r="B74" s="42"/>
      <c r="C74" s="64"/>
      <c r="D74" s="64"/>
      <c r="E74" s="408" t="s">
        <v>2009</v>
      </c>
      <c r="F74" s="402"/>
      <c r="G74" s="402"/>
      <c r="H74" s="402"/>
      <c r="I74" s="175"/>
      <c r="J74" s="64"/>
      <c r="K74" s="64"/>
      <c r="L74" s="62"/>
    </row>
    <row r="75" spans="2:12" s="1" customFormat="1" ht="14.45" customHeight="1">
      <c r="B75" s="42"/>
      <c r="C75" s="66" t="s">
        <v>191</v>
      </c>
      <c r="D75" s="64"/>
      <c r="E75" s="64"/>
      <c r="F75" s="64"/>
      <c r="G75" s="64"/>
      <c r="H75" s="64"/>
      <c r="I75" s="175"/>
      <c r="J75" s="64"/>
      <c r="K75" s="64"/>
      <c r="L75" s="62"/>
    </row>
    <row r="76" spans="2:12" s="1" customFormat="1" ht="15" customHeight="1">
      <c r="B76" s="42"/>
      <c r="C76" s="64"/>
      <c r="D76" s="64"/>
      <c r="E76" s="374" t="str">
        <f>E11</f>
        <v>nerez - Víceúčelový venkovní nerezový bazén - část nerez</v>
      </c>
      <c r="F76" s="402"/>
      <c r="G76" s="402"/>
      <c r="H76" s="402"/>
      <c r="I76" s="175"/>
      <c r="J76" s="64"/>
      <c r="K76" s="64"/>
      <c r="L76" s="62"/>
    </row>
    <row r="77" spans="2:12" s="1" customFormat="1" ht="6.95" customHeight="1">
      <c r="B77" s="42"/>
      <c r="C77" s="64"/>
      <c r="D77" s="64"/>
      <c r="E77" s="64"/>
      <c r="F77" s="64"/>
      <c r="G77" s="64"/>
      <c r="H77" s="64"/>
      <c r="I77" s="175"/>
      <c r="J77" s="64"/>
      <c r="K77" s="64"/>
      <c r="L77" s="62"/>
    </row>
    <row r="78" spans="2:12" s="1" customFormat="1" ht="18" customHeight="1">
      <c r="B78" s="42"/>
      <c r="C78" s="66" t="s">
        <v>23</v>
      </c>
      <c r="D78" s="64"/>
      <c r="E78" s="64"/>
      <c r="F78" s="178" t="str">
        <f>F14</f>
        <v>Ústí nad Labem</v>
      </c>
      <c r="G78" s="64"/>
      <c r="H78" s="64"/>
      <c r="I78" s="179" t="s">
        <v>25</v>
      </c>
      <c r="J78" s="74" t="str">
        <f>IF(J14="","",J14)</f>
        <v>24. 1. 2018</v>
      </c>
      <c r="K78" s="64"/>
      <c r="L78" s="62"/>
    </row>
    <row r="79" spans="2:12" s="1" customFormat="1" ht="6.95" customHeight="1">
      <c r="B79" s="42"/>
      <c r="C79" s="64"/>
      <c r="D79" s="64"/>
      <c r="E79" s="64"/>
      <c r="F79" s="64"/>
      <c r="G79" s="64"/>
      <c r="H79" s="64"/>
      <c r="I79" s="175"/>
      <c r="J79" s="64"/>
      <c r="K79" s="64"/>
      <c r="L79" s="62"/>
    </row>
    <row r="80" spans="2:12" s="1" customFormat="1" ht="15">
      <c r="B80" s="42"/>
      <c r="C80" s="66" t="s">
        <v>27</v>
      </c>
      <c r="D80" s="64"/>
      <c r="E80" s="64"/>
      <c r="F80" s="178" t="str">
        <f>E17</f>
        <v xml:space="preserve"> </v>
      </c>
      <c r="G80" s="64"/>
      <c r="H80" s="64"/>
      <c r="I80" s="179" t="s">
        <v>33</v>
      </c>
      <c r="J80" s="178" t="str">
        <f>E23</f>
        <v xml:space="preserve"> </v>
      </c>
      <c r="K80" s="64"/>
      <c r="L80" s="62"/>
    </row>
    <row r="81" spans="2:12" s="1" customFormat="1" ht="14.45" customHeight="1">
      <c r="B81" s="42"/>
      <c r="C81" s="66" t="s">
        <v>31</v>
      </c>
      <c r="D81" s="64"/>
      <c r="E81" s="64"/>
      <c r="F81" s="178" t="str">
        <f>IF(E20="","",E20)</f>
        <v/>
      </c>
      <c r="G81" s="64"/>
      <c r="H81" s="64"/>
      <c r="I81" s="175"/>
      <c r="J81" s="64"/>
      <c r="K81" s="64"/>
      <c r="L81" s="62"/>
    </row>
    <row r="82" spans="2:12" s="1" customFormat="1" ht="10.35" customHeight="1">
      <c r="B82" s="42"/>
      <c r="C82" s="64"/>
      <c r="D82" s="64"/>
      <c r="E82" s="64"/>
      <c r="F82" s="64"/>
      <c r="G82" s="64"/>
      <c r="H82" s="64"/>
      <c r="I82" s="175"/>
      <c r="J82" s="64"/>
      <c r="K82" s="64"/>
      <c r="L82" s="62"/>
    </row>
    <row r="83" spans="2:20" s="10" customFormat="1" ht="29.25" customHeight="1">
      <c r="B83" s="180"/>
      <c r="C83" s="181" t="s">
        <v>299</v>
      </c>
      <c r="D83" s="182" t="s">
        <v>55</v>
      </c>
      <c r="E83" s="182" t="s">
        <v>51</v>
      </c>
      <c r="F83" s="182" t="s">
        <v>300</v>
      </c>
      <c r="G83" s="182" t="s">
        <v>301</v>
      </c>
      <c r="H83" s="182" t="s">
        <v>302</v>
      </c>
      <c r="I83" s="183" t="s">
        <v>303</v>
      </c>
      <c r="J83" s="182" t="s">
        <v>271</v>
      </c>
      <c r="K83" s="184" t="s">
        <v>304</v>
      </c>
      <c r="L83" s="185"/>
      <c r="M83" s="82" t="s">
        <v>305</v>
      </c>
      <c r="N83" s="83" t="s">
        <v>40</v>
      </c>
      <c r="O83" s="83" t="s">
        <v>306</v>
      </c>
      <c r="P83" s="83" t="s">
        <v>307</v>
      </c>
      <c r="Q83" s="83" t="s">
        <v>308</v>
      </c>
      <c r="R83" s="83" t="s">
        <v>309</v>
      </c>
      <c r="S83" s="83" t="s">
        <v>310</v>
      </c>
      <c r="T83" s="84" t="s">
        <v>311</v>
      </c>
    </row>
    <row r="84" spans="2:63" s="1" customFormat="1" ht="29.25" customHeight="1">
      <c r="B84" s="42"/>
      <c r="C84" s="88" t="s">
        <v>272</v>
      </c>
      <c r="D84" s="64"/>
      <c r="E84" s="64"/>
      <c r="F84" s="64"/>
      <c r="G84" s="64"/>
      <c r="H84" s="64"/>
      <c r="I84" s="175"/>
      <c r="J84" s="186">
        <f>BK84</f>
        <v>0</v>
      </c>
      <c r="K84" s="64"/>
      <c r="L84" s="62"/>
      <c r="M84" s="85"/>
      <c r="N84" s="86"/>
      <c r="O84" s="86"/>
      <c r="P84" s="187">
        <f>P85</f>
        <v>0</v>
      </c>
      <c r="Q84" s="86"/>
      <c r="R84" s="187">
        <f>R85</f>
        <v>0</v>
      </c>
      <c r="S84" s="86"/>
      <c r="T84" s="188">
        <f>T85</f>
        <v>0</v>
      </c>
      <c r="AT84" s="25" t="s">
        <v>69</v>
      </c>
      <c r="AU84" s="25" t="s">
        <v>273</v>
      </c>
      <c r="BK84" s="189">
        <f>BK85</f>
        <v>0</v>
      </c>
    </row>
    <row r="85" spans="2:63" s="11" customFormat="1" ht="37.35" customHeight="1">
      <c r="B85" s="190"/>
      <c r="C85" s="191"/>
      <c r="D85" s="192" t="s">
        <v>69</v>
      </c>
      <c r="E85" s="193" t="s">
        <v>312</v>
      </c>
      <c r="F85" s="193" t="s">
        <v>313</v>
      </c>
      <c r="G85" s="191"/>
      <c r="H85" s="191"/>
      <c r="I85" s="194"/>
      <c r="J85" s="195">
        <f>BK85</f>
        <v>0</v>
      </c>
      <c r="K85" s="191"/>
      <c r="L85" s="196"/>
      <c r="M85" s="197"/>
      <c r="N85" s="198"/>
      <c r="O85" s="198"/>
      <c r="P85" s="199">
        <f>P86</f>
        <v>0</v>
      </c>
      <c r="Q85" s="198"/>
      <c r="R85" s="199">
        <f>R86</f>
        <v>0</v>
      </c>
      <c r="S85" s="198"/>
      <c r="T85" s="200">
        <f>T86</f>
        <v>0</v>
      </c>
      <c r="AR85" s="201" t="s">
        <v>77</v>
      </c>
      <c r="AT85" s="202" t="s">
        <v>69</v>
      </c>
      <c r="AU85" s="202" t="s">
        <v>70</v>
      </c>
      <c r="AY85" s="201" t="s">
        <v>314</v>
      </c>
      <c r="BK85" s="203">
        <f>BK86</f>
        <v>0</v>
      </c>
    </row>
    <row r="86" spans="2:63" s="11" customFormat="1" ht="19.9" customHeight="1">
      <c r="B86" s="190"/>
      <c r="C86" s="191"/>
      <c r="D86" s="192" t="s">
        <v>69</v>
      </c>
      <c r="E86" s="204" t="s">
        <v>370</v>
      </c>
      <c r="F86" s="204" t="s">
        <v>1998</v>
      </c>
      <c r="G86" s="191"/>
      <c r="H86" s="191"/>
      <c r="I86" s="194"/>
      <c r="J86" s="205">
        <f>BK86</f>
        <v>0</v>
      </c>
      <c r="K86" s="191"/>
      <c r="L86" s="196"/>
      <c r="M86" s="197"/>
      <c r="N86" s="198"/>
      <c r="O86" s="198"/>
      <c r="P86" s="199">
        <f>SUM(P87:P88)</f>
        <v>0</v>
      </c>
      <c r="Q86" s="198"/>
      <c r="R86" s="199">
        <f>SUM(R87:R88)</f>
        <v>0</v>
      </c>
      <c r="S86" s="198"/>
      <c r="T86" s="200">
        <f>SUM(T87:T88)</f>
        <v>0</v>
      </c>
      <c r="AR86" s="201" t="s">
        <v>77</v>
      </c>
      <c r="AT86" s="202" t="s">
        <v>69</v>
      </c>
      <c r="AU86" s="202" t="s">
        <v>77</v>
      </c>
      <c r="AY86" s="201" t="s">
        <v>314</v>
      </c>
      <c r="BK86" s="203">
        <f>SUM(BK87:BK88)</f>
        <v>0</v>
      </c>
    </row>
    <row r="87" spans="2:65" s="1" customFormat="1" ht="23.1" customHeight="1">
      <c r="B87" s="42"/>
      <c r="C87" s="206" t="s">
        <v>77</v>
      </c>
      <c r="D87" s="206" t="s">
        <v>316</v>
      </c>
      <c r="E87" s="207" t="s">
        <v>2017</v>
      </c>
      <c r="F87" s="208" t="s">
        <v>2018</v>
      </c>
      <c r="G87" s="209" t="s">
        <v>848</v>
      </c>
      <c r="H87" s="210">
        <v>1</v>
      </c>
      <c r="I87" s="211"/>
      <c r="J87" s="212">
        <f>ROUND(I87*H87,2)</f>
        <v>0</v>
      </c>
      <c r="K87" s="208" t="s">
        <v>21</v>
      </c>
      <c r="L87" s="62"/>
      <c r="M87" s="213" t="s">
        <v>21</v>
      </c>
      <c r="N87" s="214" t="s">
        <v>41</v>
      </c>
      <c r="O87" s="43"/>
      <c r="P87" s="215">
        <f>O87*H87</f>
        <v>0</v>
      </c>
      <c r="Q87" s="215">
        <v>0</v>
      </c>
      <c r="R87" s="215">
        <f>Q87*H87</f>
        <v>0</v>
      </c>
      <c r="S87" s="215">
        <v>0</v>
      </c>
      <c r="T87" s="216">
        <f>S87*H87</f>
        <v>0</v>
      </c>
      <c r="AR87" s="25" t="s">
        <v>321</v>
      </c>
      <c r="AT87" s="25" t="s">
        <v>316</v>
      </c>
      <c r="AU87" s="25" t="s">
        <v>79</v>
      </c>
      <c r="AY87" s="25" t="s">
        <v>314</v>
      </c>
      <c r="BE87" s="217">
        <f>IF(N87="základní",J87,0)</f>
        <v>0</v>
      </c>
      <c r="BF87" s="217">
        <f>IF(N87="snížená",J87,0)</f>
        <v>0</v>
      </c>
      <c r="BG87" s="217">
        <f>IF(N87="zákl. přenesená",J87,0)</f>
        <v>0</v>
      </c>
      <c r="BH87" s="217">
        <f>IF(N87="sníž. přenesená",J87,0)</f>
        <v>0</v>
      </c>
      <c r="BI87" s="217">
        <f>IF(N87="nulová",J87,0)</f>
        <v>0</v>
      </c>
      <c r="BJ87" s="25" t="s">
        <v>77</v>
      </c>
      <c r="BK87" s="217">
        <f>ROUND(I87*H87,2)</f>
        <v>0</v>
      </c>
      <c r="BL87" s="25" t="s">
        <v>321</v>
      </c>
      <c r="BM87" s="25" t="s">
        <v>2019</v>
      </c>
    </row>
    <row r="88" spans="2:47" s="1" customFormat="1" ht="13.5">
      <c r="B88" s="42"/>
      <c r="C88" s="64"/>
      <c r="D88" s="218" t="s">
        <v>323</v>
      </c>
      <c r="E88" s="64"/>
      <c r="F88" s="219" t="s">
        <v>2018</v>
      </c>
      <c r="G88" s="64"/>
      <c r="H88" s="64"/>
      <c r="I88" s="175"/>
      <c r="J88" s="64"/>
      <c r="K88" s="64"/>
      <c r="L88" s="62"/>
      <c r="M88" s="275"/>
      <c r="N88" s="276"/>
      <c r="O88" s="276"/>
      <c r="P88" s="276"/>
      <c r="Q88" s="276"/>
      <c r="R88" s="276"/>
      <c r="S88" s="276"/>
      <c r="T88" s="277"/>
      <c r="AT88" s="25" t="s">
        <v>323</v>
      </c>
      <c r="AU88" s="25" t="s">
        <v>79</v>
      </c>
    </row>
    <row r="89" spans="2:12" s="1" customFormat="1" ht="6.95" customHeight="1">
      <c r="B89" s="57"/>
      <c r="C89" s="58"/>
      <c r="D89" s="58"/>
      <c r="E89" s="58"/>
      <c r="F89" s="58"/>
      <c r="G89" s="58"/>
      <c r="H89" s="58"/>
      <c r="I89" s="151"/>
      <c r="J89" s="58"/>
      <c r="K89" s="58"/>
      <c r="L89" s="62"/>
    </row>
  </sheetData>
  <sheetProtection algorithmName="SHA-512" hashValue="/CCYW9cS7Qlnl6AmyG2jgI5MJl2+/5IlgtBO0CxjehA8rbnmymhLxEqJyqOx2Ydtq26baWgVQAFowBijj/u35A==" saltValue="wJGQiMJ2nC2ak2MjdK+WlxfTxRLiAupGop0ysDvUD+vo7ereenxwaNInW1BPrFFTVfKjmoxmqG+CpfSV7nBmOw==" spinCount="100000" sheet="1" objects="1" scenarios="1" formatColumns="0" formatRows="0" autoFilter="0"/>
  <autoFilter ref="C83:K88"/>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2"/>
  <sheetViews>
    <sheetView showGridLines="0" workbookViewId="0" topLeftCell="A1">
      <pane ySplit="1" topLeftCell="A2" activePane="bottomLeft" state="frozen"/>
      <selection pane="bottomLeft" activeCell="A1" sqref="A1"/>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13.16015625" style="0" customWidth="1"/>
    <col min="9" max="9" width="9.5" style="121"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75" customHeight="1">
      <c r="A1" s="22"/>
      <c r="B1" s="122"/>
      <c r="C1" s="122"/>
      <c r="D1" s="123" t="s">
        <v>1</v>
      </c>
      <c r="E1" s="122"/>
      <c r="F1" s="124" t="s">
        <v>167</v>
      </c>
      <c r="G1" s="403" t="s">
        <v>168</v>
      </c>
      <c r="H1" s="403"/>
      <c r="I1" s="125"/>
      <c r="J1" s="124" t="s">
        <v>169</v>
      </c>
      <c r="K1" s="123" t="s">
        <v>170</v>
      </c>
      <c r="L1" s="124" t="s">
        <v>171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365"/>
      <c r="M2" s="365"/>
      <c r="N2" s="365"/>
      <c r="O2" s="365"/>
      <c r="P2" s="365"/>
      <c r="Q2" s="365"/>
      <c r="R2" s="365"/>
      <c r="S2" s="365"/>
      <c r="T2" s="365"/>
      <c r="U2" s="365"/>
      <c r="V2" s="365"/>
      <c r="AT2" s="25" t="s">
        <v>108</v>
      </c>
      <c r="AZ2" s="126" t="s">
        <v>2020</v>
      </c>
      <c r="BA2" s="126" t="s">
        <v>21</v>
      </c>
      <c r="BB2" s="126" t="s">
        <v>21</v>
      </c>
      <c r="BC2" s="126" t="s">
        <v>2021</v>
      </c>
      <c r="BD2" s="126" t="s">
        <v>79</v>
      </c>
    </row>
    <row r="3" spans="2:56" ht="6.95" customHeight="1">
      <c r="B3" s="26"/>
      <c r="C3" s="27"/>
      <c r="D3" s="27"/>
      <c r="E3" s="27"/>
      <c r="F3" s="27"/>
      <c r="G3" s="27"/>
      <c r="H3" s="27"/>
      <c r="I3" s="127"/>
      <c r="J3" s="27"/>
      <c r="K3" s="28"/>
      <c r="AT3" s="25" t="s">
        <v>79</v>
      </c>
      <c r="AZ3" s="126" t="s">
        <v>207</v>
      </c>
      <c r="BA3" s="126" t="s">
        <v>21</v>
      </c>
      <c r="BB3" s="126" t="s">
        <v>21</v>
      </c>
      <c r="BC3" s="126" t="s">
        <v>2022</v>
      </c>
      <c r="BD3" s="126" t="s">
        <v>79</v>
      </c>
    </row>
    <row r="4" spans="2:56" ht="36.95" customHeight="1">
      <c r="B4" s="29"/>
      <c r="C4" s="30"/>
      <c r="D4" s="31" t="s">
        <v>176</v>
      </c>
      <c r="E4" s="30"/>
      <c r="F4" s="30"/>
      <c r="G4" s="30"/>
      <c r="H4" s="30"/>
      <c r="I4" s="128"/>
      <c r="J4" s="30"/>
      <c r="K4" s="32"/>
      <c r="M4" s="33" t="s">
        <v>12</v>
      </c>
      <c r="AT4" s="25" t="s">
        <v>6</v>
      </c>
      <c r="AZ4" s="126" t="s">
        <v>209</v>
      </c>
      <c r="BA4" s="126" t="s">
        <v>21</v>
      </c>
      <c r="BB4" s="126" t="s">
        <v>21</v>
      </c>
      <c r="BC4" s="126" t="s">
        <v>2023</v>
      </c>
      <c r="BD4" s="126" t="s">
        <v>79</v>
      </c>
    </row>
    <row r="5" spans="2:56" ht="6.95" customHeight="1">
      <c r="B5" s="29"/>
      <c r="C5" s="30"/>
      <c r="D5" s="30"/>
      <c r="E5" s="30"/>
      <c r="F5" s="30"/>
      <c r="G5" s="30"/>
      <c r="H5" s="30"/>
      <c r="I5" s="128"/>
      <c r="J5" s="30"/>
      <c r="K5" s="32"/>
      <c r="AZ5" s="126" t="s">
        <v>211</v>
      </c>
      <c r="BA5" s="126" t="s">
        <v>21</v>
      </c>
      <c r="BB5" s="126" t="s">
        <v>21</v>
      </c>
      <c r="BC5" s="126" t="s">
        <v>2024</v>
      </c>
      <c r="BD5" s="126" t="s">
        <v>79</v>
      </c>
    </row>
    <row r="6" spans="2:56" ht="15">
      <c r="B6" s="29"/>
      <c r="C6" s="30"/>
      <c r="D6" s="38" t="s">
        <v>18</v>
      </c>
      <c r="E6" s="30"/>
      <c r="F6" s="30"/>
      <c r="G6" s="30"/>
      <c r="H6" s="30"/>
      <c r="I6" s="128"/>
      <c r="J6" s="30"/>
      <c r="K6" s="32"/>
      <c r="AZ6" s="126" t="s">
        <v>2025</v>
      </c>
      <c r="BA6" s="126" t="s">
        <v>21</v>
      </c>
      <c r="BB6" s="126" t="s">
        <v>21</v>
      </c>
      <c r="BC6" s="126" t="s">
        <v>70</v>
      </c>
      <c r="BD6" s="126" t="s">
        <v>79</v>
      </c>
    </row>
    <row r="7" spans="2:56" ht="14.45" customHeight="1">
      <c r="B7" s="29"/>
      <c r="C7" s="30"/>
      <c r="D7" s="30"/>
      <c r="E7" s="404" t="str">
        <f>'Rekapitulace stavby'!K6</f>
        <v>Venkovní areál plavecké haly Klíše -Stavební úpravy</v>
      </c>
      <c r="F7" s="410"/>
      <c r="G7" s="410"/>
      <c r="H7" s="410"/>
      <c r="I7" s="128"/>
      <c r="J7" s="30"/>
      <c r="K7" s="32"/>
      <c r="AZ7" s="126" t="s">
        <v>249</v>
      </c>
      <c r="BA7" s="126" t="s">
        <v>21</v>
      </c>
      <c r="BB7" s="126" t="s">
        <v>21</v>
      </c>
      <c r="BC7" s="126" t="s">
        <v>2026</v>
      </c>
      <c r="BD7" s="126" t="s">
        <v>79</v>
      </c>
    </row>
    <row r="8" spans="2:56" ht="15">
      <c r="B8" s="29"/>
      <c r="C8" s="30"/>
      <c r="D8" s="38" t="s">
        <v>185</v>
      </c>
      <c r="E8" s="30"/>
      <c r="F8" s="30"/>
      <c r="G8" s="30"/>
      <c r="H8" s="30"/>
      <c r="I8" s="128"/>
      <c r="J8" s="30"/>
      <c r="K8" s="32"/>
      <c r="AZ8" s="126" t="s">
        <v>2027</v>
      </c>
      <c r="BA8" s="126" t="s">
        <v>21</v>
      </c>
      <c r="BB8" s="126" t="s">
        <v>21</v>
      </c>
      <c r="BC8" s="126" t="s">
        <v>2028</v>
      </c>
      <c r="BD8" s="126" t="s">
        <v>79</v>
      </c>
    </row>
    <row r="9" spans="2:56" s="1" customFormat="1" ht="14.45" customHeight="1">
      <c r="B9" s="42"/>
      <c r="C9" s="43"/>
      <c r="D9" s="43"/>
      <c r="E9" s="404" t="s">
        <v>2009</v>
      </c>
      <c r="F9" s="405"/>
      <c r="G9" s="405"/>
      <c r="H9" s="405"/>
      <c r="I9" s="129"/>
      <c r="J9" s="43"/>
      <c r="K9" s="46"/>
      <c r="AZ9" s="126" t="s">
        <v>253</v>
      </c>
      <c r="BA9" s="126" t="s">
        <v>21</v>
      </c>
      <c r="BB9" s="126" t="s">
        <v>21</v>
      </c>
      <c r="BC9" s="126" t="s">
        <v>2029</v>
      </c>
      <c r="BD9" s="126" t="s">
        <v>79</v>
      </c>
    </row>
    <row r="10" spans="2:56" s="1" customFormat="1" ht="15">
      <c r="B10" s="42"/>
      <c r="C10" s="43"/>
      <c r="D10" s="38" t="s">
        <v>191</v>
      </c>
      <c r="E10" s="43"/>
      <c r="F10" s="43"/>
      <c r="G10" s="43"/>
      <c r="H10" s="43"/>
      <c r="I10" s="129"/>
      <c r="J10" s="43"/>
      <c r="K10" s="46"/>
      <c r="AZ10" s="126" t="s">
        <v>2030</v>
      </c>
      <c r="BA10" s="126" t="s">
        <v>21</v>
      </c>
      <c r="BB10" s="126" t="s">
        <v>21</v>
      </c>
      <c r="BC10" s="126" t="s">
        <v>2031</v>
      </c>
      <c r="BD10" s="126" t="s">
        <v>79</v>
      </c>
    </row>
    <row r="11" spans="2:56" s="1" customFormat="1" ht="36.95" customHeight="1">
      <c r="B11" s="42"/>
      <c r="C11" s="43"/>
      <c r="D11" s="43"/>
      <c r="E11" s="406" t="s">
        <v>2032</v>
      </c>
      <c r="F11" s="405"/>
      <c r="G11" s="405"/>
      <c r="H11" s="405"/>
      <c r="I11" s="129"/>
      <c r="J11" s="43"/>
      <c r="K11" s="46"/>
      <c r="AZ11" s="126" t="s">
        <v>2033</v>
      </c>
      <c r="BA11" s="126" t="s">
        <v>21</v>
      </c>
      <c r="BB11" s="126" t="s">
        <v>21</v>
      </c>
      <c r="BC11" s="126" t="s">
        <v>2034</v>
      </c>
      <c r="BD11" s="126" t="s">
        <v>79</v>
      </c>
    </row>
    <row r="12" spans="2:56" s="1" customFormat="1" ht="13.5">
      <c r="B12" s="42"/>
      <c r="C12" s="43"/>
      <c r="D12" s="43"/>
      <c r="E12" s="43"/>
      <c r="F12" s="43"/>
      <c r="G12" s="43"/>
      <c r="H12" s="43"/>
      <c r="I12" s="129"/>
      <c r="J12" s="43"/>
      <c r="K12" s="46"/>
      <c r="AZ12" s="126" t="s">
        <v>2035</v>
      </c>
      <c r="BA12" s="126" t="s">
        <v>21</v>
      </c>
      <c r="BB12" s="126" t="s">
        <v>21</v>
      </c>
      <c r="BC12" s="126" t="s">
        <v>2036</v>
      </c>
      <c r="BD12" s="126" t="s">
        <v>79</v>
      </c>
    </row>
    <row r="13" spans="2:56" s="1" customFormat="1" ht="14.45" customHeight="1">
      <c r="B13" s="42"/>
      <c r="C13" s="43"/>
      <c r="D13" s="38" t="s">
        <v>20</v>
      </c>
      <c r="E13" s="43"/>
      <c r="F13" s="36" t="s">
        <v>21</v>
      </c>
      <c r="G13" s="43"/>
      <c r="H13" s="43"/>
      <c r="I13" s="130" t="s">
        <v>22</v>
      </c>
      <c r="J13" s="36" t="s">
        <v>21</v>
      </c>
      <c r="K13" s="46"/>
      <c r="AZ13" s="126" t="s">
        <v>2037</v>
      </c>
      <c r="BA13" s="126" t="s">
        <v>21</v>
      </c>
      <c r="BB13" s="126" t="s">
        <v>21</v>
      </c>
      <c r="BC13" s="126" t="s">
        <v>2038</v>
      </c>
      <c r="BD13" s="126" t="s">
        <v>79</v>
      </c>
    </row>
    <row r="14" spans="2:56" s="1" customFormat="1" ht="14.45" customHeight="1">
      <c r="B14" s="42"/>
      <c r="C14" s="43"/>
      <c r="D14" s="38" t="s">
        <v>23</v>
      </c>
      <c r="E14" s="43"/>
      <c r="F14" s="36" t="s">
        <v>24</v>
      </c>
      <c r="G14" s="43"/>
      <c r="H14" s="43"/>
      <c r="I14" s="130" t="s">
        <v>25</v>
      </c>
      <c r="J14" s="131" t="str">
        <f>'Rekapitulace stavby'!AN8</f>
        <v>24. 1. 2018</v>
      </c>
      <c r="K14" s="46"/>
      <c r="AZ14" s="126" t="s">
        <v>2039</v>
      </c>
      <c r="BA14" s="126" t="s">
        <v>21</v>
      </c>
      <c r="BB14" s="126" t="s">
        <v>21</v>
      </c>
      <c r="BC14" s="126" t="s">
        <v>2040</v>
      </c>
      <c r="BD14" s="126" t="s">
        <v>79</v>
      </c>
    </row>
    <row r="15" spans="2:56" s="1" customFormat="1" ht="10.7" customHeight="1">
      <c r="B15" s="42"/>
      <c r="C15" s="43"/>
      <c r="D15" s="43"/>
      <c r="E15" s="43"/>
      <c r="F15" s="43"/>
      <c r="G15" s="43"/>
      <c r="H15" s="43"/>
      <c r="I15" s="129"/>
      <c r="J15" s="43"/>
      <c r="K15" s="46"/>
      <c r="AZ15" s="126" t="s">
        <v>2041</v>
      </c>
      <c r="BA15" s="126" t="s">
        <v>21</v>
      </c>
      <c r="BB15" s="126" t="s">
        <v>21</v>
      </c>
      <c r="BC15" s="126" t="s">
        <v>2042</v>
      </c>
      <c r="BD15" s="126" t="s">
        <v>79</v>
      </c>
    </row>
    <row r="16" spans="2:11" s="1" customFormat="1" ht="14.45" customHeight="1">
      <c r="B16" s="42"/>
      <c r="C16" s="43"/>
      <c r="D16" s="38" t="s">
        <v>27</v>
      </c>
      <c r="E16" s="43"/>
      <c r="F16" s="43"/>
      <c r="G16" s="43"/>
      <c r="H16" s="43"/>
      <c r="I16" s="130" t="s">
        <v>28</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30" t="s">
        <v>30</v>
      </c>
      <c r="J17" s="36" t="str">
        <f>IF('Rekapitulace stavby'!AN11="","",'Rekapitulace stavby'!AN11)</f>
        <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31</v>
      </c>
      <c r="E19" s="43"/>
      <c r="F19" s="43"/>
      <c r="G19" s="43"/>
      <c r="H19" s="43"/>
      <c r="I19" s="130" t="s">
        <v>28</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30</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33</v>
      </c>
      <c r="E22" s="43"/>
      <c r="F22" s="43"/>
      <c r="G22" s="43"/>
      <c r="H22" s="43"/>
      <c r="I22" s="130" t="s">
        <v>28</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30" t="s">
        <v>30</v>
      </c>
      <c r="J23" s="36" t="str">
        <f>IF('Rekapitulace stavby'!AN17="","",'Rekapitulace stavby'!AN17)</f>
        <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35</v>
      </c>
      <c r="E25" s="43"/>
      <c r="F25" s="43"/>
      <c r="G25" s="43"/>
      <c r="H25" s="43"/>
      <c r="I25" s="129"/>
      <c r="J25" s="43"/>
      <c r="K25" s="46"/>
    </row>
    <row r="26" spans="2:11" s="7" customFormat="1" ht="14.45" customHeight="1">
      <c r="B26" s="132"/>
      <c r="C26" s="133"/>
      <c r="D26" s="133"/>
      <c r="E26" s="395" t="s">
        <v>21</v>
      </c>
      <c r="F26" s="395"/>
      <c r="G26" s="395"/>
      <c r="H26" s="395"/>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7"/>
      <c r="J28" s="86"/>
      <c r="K28" s="138"/>
    </row>
    <row r="29" spans="2:11" s="1" customFormat="1" ht="25.35" customHeight="1">
      <c r="B29" s="42"/>
      <c r="C29" s="43"/>
      <c r="D29" s="139" t="s">
        <v>36</v>
      </c>
      <c r="E29" s="43"/>
      <c r="F29" s="43"/>
      <c r="G29" s="43"/>
      <c r="H29" s="43"/>
      <c r="I29" s="129"/>
      <c r="J29" s="140">
        <f>ROUND(J90,2)</f>
        <v>0</v>
      </c>
      <c r="K29" s="46"/>
    </row>
    <row r="30" spans="2:11" s="1" customFormat="1" ht="6.95" customHeight="1">
      <c r="B30" s="42"/>
      <c r="C30" s="43"/>
      <c r="D30" s="86"/>
      <c r="E30" s="86"/>
      <c r="F30" s="86"/>
      <c r="G30" s="86"/>
      <c r="H30" s="86"/>
      <c r="I30" s="137"/>
      <c r="J30" s="86"/>
      <c r="K30" s="138"/>
    </row>
    <row r="31" spans="2:11" s="1" customFormat="1" ht="14.45" customHeight="1">
      <c r="B31" s="42"/>
      <c r="C31" s="43"/>
      <c r="D31" s="43"/>
      <c r="E31" s="43"/>
      <c r="F31" s="47" t="s">
        <v>38</v>
      </c>
      <c r="G31" s="43"/>
      <c r="H31" s="43"/>
      <c r="I31" s="141" t="s">
        <v>37</v>
      </c>
      <c r="J31" s="47" t="s">
        <v>39</v>
      </c>
      <c r="K31" s="46"/>
    </row>
    <row r="32" spans="2:11" s="1" customFormat="1" ht="14.45" customHeight="1">
      <c r="B32" s="42"/>
      <c r="C32" s="43"/>
      <c r="D32" s="50" t="s">
        <v>40</v>
      </c>
      <c r="E32" s="50" t="s">
        <v>41</v>
      </c>
      <c r="F32" s="142">
        <f>ROUND(SUM(BE90:BE271),2)</f>
        <v>0</v>
      </c>
      <c r="G32" s="43"/>
      <c r="H32" s="43"/>
      <c r="I32" s="143">
        <v>0.21</v>
      </c>
      <c r="J32" s="142">
        <f>ROUND(ROUND((SUM(BE90:BE271)),2)*I32,2)</f>
        <v>0</v>
      </c>
      <c r="K32" s="46"/>
    </row>
    <row r="33" spans="2:11" s="1" customFormat="1" ht="14.45" customHeight="1">
      <c r="B33" s="42"/>
      <c r="C33" s="43"/>
      <c r="D33" s="43"/>
      <c r="E33" s="50" t="s">
        <v>42</v>
      </c>
      <c r="F33" s="142">
        <f>ROUND(SUM(BF90:BF271),2)</f>
        <v>0</v>
      </c>
      <c r="G33" s="43"/>
      <c r="H33" s="43"/>
      <c r="I33" s="143">
        <v>0.15</v>
      </c>
      <c r="J33" s="142">
        <f>ROUND(ROUND((SUM(BF90:BF271)),2)*I33,2)</f>
        <v>0</v>
      </c>
      <c r="K33" s="46"/>
    </row>
    <row r="34" spans="2:11" s="1" customFormat="1" ht="14.45" customHeight="1" hidden="1">
      <c r="B34" s="42"/>
      <c r="C34" s="43"/>
      <c r="D34" s="43"/>
      <c r="E34" s="50" t="s">
        <v>43</v>
      </c>
      <c r="F34" s="142">
        <f>ROUND(SUM(BG90:BG271),2)</f>
        <v>0</v>
      </c>
      <c r="G34" s="43"/>
      <c r="H34" s="43"/>
      <c r="I34" s="143">
        <v>0.21</v>
      </c>
      <c r="J34" s="142">
        <v>0</v>
      </c>
      <c r="K34" s="46"/>
    </row>
    <row r="35" spans="2:11" s="1" customFormat="1" ht="14.45" customHeight="1" hidden="1">
      <c r="B35" s="42"/>
      <c r="C35" s="43"/>
      <c r="D35" s="43"/>
      <c r="E35" s="50" t="s">
        <v>44</v>
      </c>
      <c r="F35" s="142">
        <f>ROUND(SUM(BH90:BH271),2)</f>
        <v>0</v>
      </c>
      <c r="G35" s="43"/>
      <c r="H35" s="43"/>
      <c r="I35" s="143">
        <v>0.15</v>
      </c>
      <c r="J35" s="142">
        <v>0</v>
      </c>
      <c r="K35" s="46"/>
    </row>
    <row r="36" spans="2:11" s="1" customFormat="1" ht="14.45" customHeight="1" hidden="1">
      <c r="B36" s="42"/>
      <c r="C36" s="43"/>
      <c r="D36" s="43"/>
      <c r="E36" s="50" t="s">
        <v>45</v>
      </c>
      <c r="F36" s="142">
        <f>ROUND(SUM(BI90:BI271),2)</f>
        <v>0</v>
      </c>
      <c r="G36" s="43"/>
      <c r="H36" s="43"/>
      <c r="I36" s="143">
        <v>0</v>
      </c>
      <c r="J36" s="142">
        <v>0</v>
      </c>
      <c r="K36" s="46"/>
    </row>
    <row r="37" spans="2:11" s="1" customFormat="1" ht="6.95" customHeight="1">
      <c r="B37" s="42"/>
      <c r="C37" s="43"/>
      <c r="D37" s="43"/>
      <c r="E37" s="43"/>
      <c r="F37" s="43"/>
      <c r="G37" s="43"/>
      <c r="H37" s="43"/>
      <c r="I37" s="129"/>
      <c r="J37" s="43"/>
      <c r="K37" s="46"/>
    </row>
    <row r="38" spans="2:11" s="1" customFormat="1" ht="25.35" customHeight="1">
      <c r="B38" s="42"/>
      <c r="C38" s="144"/>
      <c r="D38" s="145" t="s">
        <v>46</v>
      </c>
      <c r="E38" s="80"/>
      <c r="F38" s="80"/>
      <c r="G38" s="146" t="s">
        <v>47</v>
      </c>
      <c r="H38" s="147" t="s">
        <v>48</v>
      </c>
      <c r="I38" s="148"/>
      <c r="J38" s="149">
        <f>SUM(J29:J36)</f>
        <v>0</v>
      </c>
      <c r="K38" s="150"/>
    </row>
    <row r="39" spans="2:11" s="1" customFormat="1" ht="14.45" customHeight="1">
      <c r="B39" s="57"/>
      <c r="C39" s="58"/>
      <c r="D39" s="58"/>
      <c r="E39" s="58"/>
      <c r="F39" s="58"/>
      <c r="G39" s="58"/>
      <c r="H39" s="58"/>
      <c r="I39" s="151"/>
      <c r="J39" s="58"/>
      <c r="K39" s="59"/>
    </row>
    <row r="43" spans="2:11" s="1" customFormat="1" ht="6.95" customHeight="1">
      <c r="B43" s="152"/>
      <c r="C43" s="153"/>
      <c r="D43" s="153"/>
      <c r="E43" s="153"/>
      <c r="F43" s="153"/>
      <c r="G43" s="153"/>
      <c r="H43" s="153"/>
      <c r="I43" s="154"/>
      <c r="J43" s="153"/>
      <c r="K43" s="155"/>
    </row>
    <row r="44" spans="2:11" s="1" customFormat="1" ht="36.95" customHeight="1">
      <c r="B44" s="42"/>
      <c r="C44" s="31" t="s">
        <v>261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4.45" customHeight="1">
      <c r="B47" s="42"/>
      <c r="C47" s="43"/>
      <c r="D47" s="43"/>
      <c r="E47" s="404" t="str">
        <f>E7</f>
        <v>Venkovní areál plavecké haly Klíše -Stavební úpravy</v>
      </c>
      <c r="F47" s="410"/>
      <c r="G47" s="410"/>
      <c r="H47" s="410"/>
      <c r="I47" s="129"/>
      <c r="J47" s="43"/>
      <c r="K47" s="46"/>
    </row>
    <row r="48" spans="2:11" ht="15">
      <c r="B48" s="29"/>
      <c r="C48" s="38" t="s">
        <v>185</v>
      </c>
      <c r="D48" s="30"/>
      <c r="E48" s="30"/>
      <c r="F48" s="30"/>
      <c r="G48" s="30"/>
      <c r="H48" s="30"/>
      <c r="I48" s="128"/>
      <c r="J48" s="30"/>
      <c r="K48" s="32"/>
    </row>
    <row r="49" spans="2:11" s="1" customFormat="1" ht="14.45" customHeight="1">
      <c r="B49" s="42"/>
      <c r="C49" s="43"/>
      <c r="D49" s="43"/>
      <c r="E49" s="404" t="s">
        <v>2009</v>
      </c>
      <c r="F49" s="405"/>
      <c r="G49" s="405"/>
      <c r="H49" s="405"/>
      <c r="I49" s="129"/>
      <c r="J49" s="43"/>
      <c r="K49" s="46"/>
    </row>
    <row r="50" spans="2:11" s="1" customFormat="1" ht="14.45" customHeight="1">
      <c r="B50" s="42"/>
      <c r="C50" s="38" t="s">
        <v>191</v>
      </c>
      <c r="D50" s="43"/>
      <c r="E50" s="43"/>
      <c r="F50" s="43"/>
      <c r="G50" s="43"/>
      <c r="H50" s="43"/>
      <c r="I50" s="129"/>
      <c r="J50" s="43"/>
      <c r="K50" s="46"/>
    </row>
    <row r="51" spans="2:11" s="1" customFormat="1" ht="15" customHeight="1">
      <c r="B51" s="42"/>
      <c r="C51" s="43"/>
      <c r="D51" s="43"/>
      <c r="E51" s="406" t="str">
        <f>E11</f>
        <v>stav pd - Stavební práce dle pd pro víceúčelový bazén</v>
      </c>
      <c r="F51" s="405"/>
      <c r="G51" s="405"/>
      <c r="H51" s="40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23</v>
      </c>
      <c r="D53" s="43"/>
      <c r="E53" s="43"/>
      <c r="F53" s="36" t="str">
        <f>F14</f>
        <v>Ústí nad Labem</v>
      </c>
      <c r="G53" s="43"/>
      <c r="H53" s="43"/>
      <c r="I53" s="130" t="s">
        <v>25</v>
      </c>
      <c r="J53" s="131" t="str">
        <f>IF(J14="","",J14)</f>
        <v>24. 1. 2018</v>
      </c>
      <c r="K53" s="46"/>
    </row>
    <row r="54" spans="2:11" s="1" customFormat="1" ht="6.95" customHeight="1">
      <c r="B54" s="42"/>
      <c r="C54" s="43"/>
      <c r="D54" s="43"/>
      <c r="E54" s="43"/>
      <c r="F54" s="43"/>
      <c r="G54" s="43"/>
      <c r="H54" s="43"/>
      <c r="I54" s="129"/>
      <c r="J54" s="43"/>
      <c r="K54" s="46"/>
    </row>
    <row r="55" spans="2:11" s="1" customFormat="1" ht="15">
      <c r="B55" s="42"/>
      <c r="C55" s="38" t="s">
        <v>27</v>
      </c>
      <c r="D55" s="43"/>
      <c r="E55" s="43"/>
      <c r="F55" s="36" t="str">
        <f>E17</f>
        <v xml:space="preserve"> </v>
      </c>
      <c r="G55" s="43"/>
      <c r="H55" s="43"/>
      <c r="I55" s="130" t="s">
        <v>33</v>
      </c>
      <c r="J55" s="395" t="str">
        <f>E23</f>
        <v xml:space="preserve"> </v>
      </c>
      <c r="K55" s="46"/>
    </row>
    <row r="56" spans="2:11" s="1" customFormat="1" ht="14.45" customHeight="1">
      <c r="B56" s="42"/>
      <c r="C56" s="38" t="s">
        <v>31</v>
      </c>
      <c r="D56" s="43"/>
      <c r="E56" s="43"/>
      <c r="F56" s="36" t="str">
        <f>IF(E20="","",E20)</f>
        <v/>
      </c>
      <c r="G56" s="43"/>
      <c r="H56" s="43"/>
      <c r="I56" s="129"/>
      <c r="J56" s="407"/>
      <c r="K56" s="46"/>
    </row>
    <row r="57" spans="2:11" s="1" customFormat="1" ht="10.35" customHeight="1">
      <c r="B57" s="42"/>
      <c r="C57" s="43"/>
      <c r="D57" s="43"/>
      <c r="E57" s="43"/>
      <c r="F57" s="43"/>
      <c r="G57" s="43"/>
      <c r="H57" s="43"/>
      <c r="I57" s="129"/>
      <c r="J57" s="43"/>
      <c r="K57" s="46"/>
    </row>
    <row r="58" spans="2:11" s="1" customFormat="1" ht="29.25" customHeight="1">
      <c r="B58" s="42"/>
      <c r="C58" s="156" t="s">
        <v>270</v>
      </c>
      <c r="D58" s="144"/>
      <c r="E58" s="144"/>
      <c r="F58" s="144"/>
      <c r="G58" s="144"/>
      <c r="H58" s="144"/>
      <c r="I58" s="157"/>
      <c r="J58" s="158" t="s">
        <v>271</v>
      </c>
      <c r="K58" s="159"/>
    </row>
    <row r="59" spans="2:11" s="1" customFormat="1" ht="10.35" customHeight="1">
      <c r="B59" s="42"/>
      <c r="C59" s="43"/>
      <c r="D59" s="43"/>
      <c r="E59" s="43"/>
      <c r="F59" s="43"/>
      <c r="G59" s="43"/>
      <c r="H59" s="43"/>
      <c r="I59" s="129"/>
      <c r="J59" s="43"/>
      <c r="K59" s="46"/>
    </row>
    <row r="60" spans="2:47" s="1" customFormat="1" ht="29.25" customHeight="1">
      <c r="B60" s="42"/>
      <c r="C60" s="160" t="s">
        <v>272</v>
      </c>
      <c r="D60" s="43"/>
      <c r="E60" s="43"/>
      <c r="F60" s="43"/>
      <c r="G60" s="43"/>
      <c r="H60" s="43"/>
      <c r="I60" s="129"/>
      <c r="J60" s="140">
        <f>J90</f>
        <v>0</v>
      </c>
      <c r="K60" s="46"/>
      <c r="AU60" s="25" t="s">
        <v>273</v>
      </c>
    </row>
    <row r="61" spans="2:11" s="8" customFormat="1" ht="24.95" customHeight="1">
      <c r="B61" s="161"/>
      <c r="C61" s="162"/>
      <c r="D61" s="163" t="s">
        <v>274</v>
      </c>
      <c r="E61" s="164"/>
      <c r="F61" s="164"/>
      <c r="G61" s="164"/>
      <c r="H61" s="164"/>
      <c r="I61" s="165"/>
      <c r="J61" s="166">
        <f>J91</f>
        <v>0</v>
      </c>
      <c r="K61" s="167"/>
    </row>
    <row r="62" spans="2:11" s="9" customFormat="1" ht="19.9" customHeight="1">
      <c r="B62" s="168"/>
      <c r="C62" s="169"/>
      <c r="D62" s="170" t="s">
        <v>275</v>
      </c>
      <c r="E62" s="171"/>
      <c r="F62" s="171"/>
      <c r="G62" s="171"/>
      <c r="H62" s="171"/>
      <c r="I62" s="172"/>
      <c r="J62" s="173">
        <f>J92</f>
        <v>0</v>
      </c>
      <c r="K62" s="174"/>
    </row>
    <row r="63" spans="2:11" s="9" customFormat="1" ht="19.9" customHeight="1">
      <c r="B63" s="168"/>
      <c r="C63" s="169"/>
      <c r="D63" s="170" t="s">
        <v>276</v>
      </c>
      <c r="E63" s="171"/>
      <c r="F63" s="171"/>
      <c r="G63" s="171"/>
      <c r="H63" s="171"/>
      <c r="I63" s="172"/>
      <c r="J63" s="173">
        <f>J126</f>
        <v>0</v>
      </c>
      <c r="K63" s="174"/>
    </row>
    <row r="64" spans="2:11" s="9" customFormat="1" ht="19.9" customHeight="1">
      <c r="B64" s="168"/>
      <c r="C64" s="169"/>
      <c r="D64" s="170" t="s">
        <v>279</v>
      </c>
      <c r="E64" s="171"/>
      <c r="F64" s="171"/>
      <c r="G64" s="171"/>
      <c r="H64" s="171"/>
      <c r="I64" s="172"/>
      <c r="J64" s="173">
        <f>J217</f>
        <v>0</v>
      </c>
      <c r="K64" s="174"/>
    </row>
    <row r="65" spans="2:11" s="9" customFormat="1" ht="19.9" customHeight="1">
      <c r="B65" s="168"/>
      <c r="C65" s="169"/>
      <c r="D65" s="170" t="s">
        <v>280</v>
      </c>
      <c r="E65" s="171"/>
      <c r="F65" s="171"/>
      <c r="G65" s="171"/>
      <c r="H65" s="171"/>
      <c r="I65" s="172"/>
      <c r="J65" s="173">
        <f>J229</f>
        <v>0</v>
      </c>
      <c r="K65" s="174"/>
    </row>
    <row r="66" spans="2:11" s="9" customFormat="1" ht="19.9" customHeight="1">
      <c r="B66" s="168"/>
      <c r="C66" s="169"/>
      <c r="D66" s="170" t="s">
        <v>281</v>
      </c>
      <c r="E66" s="171"/>
      <c r="F66" s="171"/>
      <c r="G66" s="171"/>
      <c r="H66" s="171"/>
      <c r="I66" s="172"/>
      <c r="J66" s="173">
        <f>J240</f>
        <v>0</v>
      </c>
      <c r="K66" s="174"/>
    </row>
    <row r="67" spans="2:11" s="9" customFormat="1" ht="19.9" customHeight="1">
      <c r="B67" s="168"/>
      <c r="C67" s="169"/>
      <c r="D67" s="170" t="s">
        <v>2043</v>
      </c>
      <c r="E67" s="171"/>
      <c r="F67" s="171"/>
      <c r="G67" s="171"/>
      <c r="H67" s="171"/>
      <c r="I67" s="172"/>
      <c r="J67" s="173">
        <f>J259</f>
        <v>0</v>
      </c>
      <c r="K67" s="174"/>
    </row>
    <row r="68" spans="2:11" s="9" customFormat="1" ht="19.9" customHeight="1">
      <c r="B68" s="168"/>
      <c r="C68" s="169"/>
      <c r="D68" s="170" t="s">
        <v>282</v>
      </c>
      <c r="E68" s="171"/>
      <c r="F68" s="171"/>
      <c r="G68" s="171"/>
      <c r="H68" s="171"/>
      <c r="I68" s="172"/>
      <c r="J68" s="173">
        <f>J269</f>
        <v>0</v>
      </c>
      <c r="K68" s="174"/>
    </row>
    <row r="69" spans="2:11" s="1" customFormat="1" ht="21.75" customHeight="1">
      <c r="B69" s="42"/>
      <c r="C69" s="43"/>
      <c r="D69" s="43"/>
      <c r="E69" s="43"/>
      <c r="F69" s="43"/>
      <c r="G69" s="43"/>
      <c r="H69" s="43"/>
      <c r="I69" s="129"/>
      <c r="J69" s="43"/>
      <c r="K69" s="46"/>
    </row>
    <row r="70" spans="2:11" s="1" customFormat="1" ht="6.95" customHeight="1">
      <c r="B70" s="57"/>
      <c r="C70" s="58"/>
      <c r="D70" s="58"/>
      <c r="E70" s="58"/>
      <c r="F70" s="58"/>
      <c r="G70" s="58"/>
      <c r="H70" s="58"/>
      <c r="I70" s="151"/>
      <c r="J70" s="58"/>
      <c r="K70" s="59"/>
    </row>
    <row r="74" spans="2:12" s="1" customFormat="1" ht="6.95" customHeight="1">
      <c r="B74" s="60"/>
      <c r="C74" s="61"/>
      <c r="D74" s="61"/>
      <c r="E74" s="61"/>
      <c r="F74" s="61"/>
      <c r="G74" s="61"/>
      <c r="H74" s="61"/>
      <c r="I74" s="154"/>
      <c r="J74" s="61"/>
      <c r="K74" s="61"/>
      <c r="L74" s="62"/>
    </row>
    <row r="75" spans="2:12" s="1" customFormat="1" ht="36.95" customHeight="1">
      <c r="B75" s="42"/>
      <c r="C75" s="63" t="s">
        <v>298</v>
      </c>
      <c r="D75" s="64"/>
      <c r="E75" s="64"/>
      <c r="F75" s="64"/>
      <c r="G75" s="64"/>
      <c r="H75" s="64"/>
      <c r="I75" s="175"/>
      <c r="J75" s="64"/>
      <c r="K75" s="64"/>
      <c r="L75" s="62"/>
    </row>
    <row r="76" spans="2:12" s="1" customFormat="1" ht="6.95" customHeight="1">
      <c r="B76" s="42"/>
      <c r="C76" s="64"/>
      <c r="D76" s="64"/>
      <c r="E76" s="64"/>
      <c r="F76" s="64"/>
      <c r="G76" s="64"/>
      <c r="H76" s="64"/>
      <c r="I76" s="175"/>
      <c r="J76" s="64"/>
      <c r="K76" s="64"/>
      <c r="L76" s="62"/>
    </row>
    <row r="77" spans="2:12" s="1" customFormat="1" ht="14.45" customHeight="1">
      <c r="B77" s="42"/>
      <c r="C77" s="66" t="s">
        <v>18</v>
      </c>
      <c r="D77" s="64"/>
      <c r="E77" s="64"/>
      <c r="F77" s="64"/>
      <c r="G77" s="64"/>
      <c r="H77" s="64"/>
      <c r="I77" s="175"/>
      <c r="J77" s="64"/>
      <c r="K77" s="64"/>
      <c r="L77" s="62"/>
    </row>
    <row r="78" spans="2:12" s="1" customFormat="1" ht="14.45" customHeight="1">
      <c r="B78" s="42"/>
      <c r="C78" s="64"/>
      <c r="D78" s="64"/>
      <c r="E78" s="408" t="str">
        <f>E7</f>
        <v>Venkovní areál plavecké haly Klíše -Stavební úpravy</v>
      </c>
      <c r="F78" s="409"/>
      <c r="G78" s="409"/>
      <c r="H78" s="409"/>
      <c r="I78" s="175"/>
      <c r="J78" s="64"/>
      <c r="K78" s="64"/>
      <c r="L78" s="62"/>
    </row>
    <row r="79" spans="2:12" ht="15">
      <c r="B79" s="29"/>
      <c r="C79" s="66" t="s">
        <v>185</v>
      </c>
      <c r="D79" s="176"/>
      <c r="E79" s="176"/>
      <c r="F79" s="176"/>
      <c r="G79" s="176"/>
      <c r="H79" s="176"/>
      <c r="J79" s="176"/>
      <c r="K79" s="176"/>
      <c r="L79" s="177"/>
    </row>
    <row r="80" spans="2:12" s="1" customFormat="1" ht="14.45" customHeight="1">
      <c r="B80" s="42"/>
      <c r="C80" s="64"/>
      <c r="D80" s="64"/>
      <c r="E80" s="408" t="s">
        <v>2009</v>
      </c>
      <c r="F80" s="402"/>
      <c r="G80" s="402"/>
      <c r="H80" s="402"/>
      <c r="I80" s="175"/>
      <c r="J80" s="64"/>
      <c r="K80" s="64"/>
      <c r="L80" s="62"/>
    </row>
    <row r="81" spans="2:12" s="1" customFormat="1" ht="14.45" customHeight="1">
      <c r="B81" s="42"/>
      <c r="C81" s="66" t="s">
        <v>191</v>
      </c>
      <c r="D81" s="64"/>
      <c r="E81" s="64"/>
      <c r="F81" s="64"/>
      <c r="G81" s="64"/>
      <c r="H81" s="64"/>
      <c r="I81" s="175"/>
      <c r="J81" s="64"/>
      <c r="K81" s="64"/>
      <c r="L81" s="62"/>
    </row>
    <row r="82" spans="2:12" s="1" customFormat="1" ht="15" customHeight="1">
      <c r="B82" s="42"/>
      <c r="C82" s="64"/>
      <c r="D82" s="64"/>
      <c r="E82" s="374" t="str">
        <f>E11</f>
        <v>stav pd - Stavební práce dle pd pro víceúčelový bazén</v>
      </c>
      <c r="F82" s="402"/>
      <c r="G82" s="402"/>
      <c r="H82" s="402"/>
      <c r="I82" s="175"/>
      <c r="J82" s="64"/>
      <c r="K82" s="64"/>
      <c r="L82" s="62"/>
    </row>
    <row r="83" spans="2:12" s="1" customFormat="1" ht="6.95" customHeight="1">
      <c r="B83" s="42"/>
      <c r="C83" s="64"/>
      <c r="D83" s="64"/>
      <c r="E83" s="64"/>
      <c r="F83" s="64"/>
      <c r="G83" s="64"/>
      <c r="H83" s="64"/>
      <c r="I83" s="175"/>
      <c r="J83" s="64"/>
      <c r="K83" s="64"/>
      <c r="L83" s="62"/>
    </row>
    <row r="84" spans="2:12" s="1" customFormat="1" ht="18" customHeight="1">
      <c r="B84" s="42"/>
      <c r="C84" s="66" t="s">
        <v>23</v>
      </c>
      <c r="D84" s="64"/>
      <c r="E84" s="64"/>
      <c r="F84" s="178" t="str">
        <f>F14</f>
        <v>Ústí nad Labem</v>
      </c>
      <c r="G84" s="64"/>
      <c r="H84" s="64"/>
      <c r="I84" s="179" t="s">
        <v>25</v>
      </c>
      <c r="J84" s="74" t="str">
        <f>IF(J14="","",J14)</f>
        <v>24. 1. 2018</v>
      </c>
      <c r="K84" s="64"/>
      <c r="L84" s="62"/>
    </row>
    <row r="85" spans="2:12" s="1" customFormat="1" ht="6.95" customHeight="1">
      <c r="B85" s="42"/>
      <c r="C85" s="64"/>
      <c r="D85" s="64"/>
      <c r="E85" s="64"/>
      <c r="F85" s="64"/>
      <c r="G85" s="64"/>
      <c r="H85" s="64"/>
      <c r="I85" s="175"/>
      <c r="J85" s="64"/>
      <c r="K85" s="64"/>
      <c r="L85" s="62"/>
    </row>
    <row r="86" spans="2:12" s="1" customFormat="1" ht="15">
      <c r="B86" s="42"/>
      <c r="C86" s="66" t="s">
        <v>27</v>
      </c>
      <c r="D86" s="64"/>
      <c r="E86" s="64"/>
      <c r="F86" s="178" t="str">
        <f>E17</f>
        <v xml:space="preserve"> </v>
      </c>
      <c r="G86" s="64"/>
      <c r="H86" s="64"/>
      <c r="I86" s="179" t="s">
        <v>33</v>
      </c>
      <c r="J86" s="178" t="str">
        <f>E23</f>
        <v xml:space="preserve"> </v>
      </c>
      <c r="K86" s="64"/>
      <c r="L86" s="62"/>
    </row>
    <row r="87" spans="2:12" s="1" customFormat="1" ht="14.45" customHeight="1">
      <c r="B87" s="42"/>
      <c r="C87" s="66" t="s">
        <v>31</v>
      </c>
      <c r="D87" s="64"/>
      <c r="E87" s="64"/>
      <c r="F87" s="178" t="str">
        <f>IF(E20="","",E20)</f>
        <v/>
      </c>
      <c r="G87" s="64"/>
      <c r="H87" s="64"/>
      <c r="I87" s="175"/>
      <c r="J87" s="64"/>
      <c r="K87" s="64"/>
      <c r="L87" s="62"/>
    </row>
    <row r="88" spans="2:12" s="1" customFormat="1" ht="10.35" customHeight="1">
      <c r="B88" s="42"/>
      <c r="C88" s="64"/>
      <c r="D88" s="64"/>
      <c r="E88" s="64"/>
      <c r="F88" s="64"/>
      <c r="G88" s="64"/>
      <c r="H88" s="64"/>
      <c r="I88" s="175"/>
      <c r="J88" s="64"/>
      <c r="K88" s="64"/>
      <c r="L88" s="62"/>
    </row>
    <row r="89" spans="2:20" s="10" customFormat="1" ht="29.25" customHeight="1">
      <c r="B89" s="180"/>
      <c r="C89" s="181" t="s">
        <v>299</v>
      </c>
      <c r="D89" s="182" t="s">
        <v>55</v>
      </c>
      <c r="E89" s="182" t="s">
        <v>51</v>
      </c>
      <c r="F89" s="182" t="s">
        <v>300</v>
      </c>
      <c r="G89" s="182" t="s">
        <v>301</v>
      </c>
      <c r="H89" s="182" t="s">
        <v>302</v>
      </c>
      <c r="I89" s="183" t="s">
        <v>303</v>
      </c>
      <c r="J89" s="182" t="s">
        <v>271</v>
      </c>
      <c r="K89" s="184" t="s">
        <v>304</v>
      </c>
      <c r="L89" s="185"/>
      <c r="M89" s="82" t="s">
        <v>305</v>
      </c>
      <c r="N89" s="83" t="s">
        <v>40</v>
      </c>
      <c r="O89" s="83" t="s">
        <v>306</v>
      </c>
      <c r="P89" s="83" t="s">
        <v>307</v>
      </c>
      <c r="Q89" s="83" t="s">
        <v>308</v>
      </c>
      <c r="R89" s="83" t="s">
        <v>309</v>
      </c>
      <c r="S89" s="83" t="s">
        <v>310</v>
      </c>
      <c r="T89" s="84" t="s">
        <v>311</v>
      </c>
    </row>
    <row r="90" spans="2:63" s="1" customFormat="1" ht="29.25" customHeight="1">
      <c r="B90" s="42"/>
      <c r="C90" s="88" t="s">
        <v>272</v>
      </c>
      <c r="D90" s="64"/>
      <c r="E90" s="64"/>
      <c r="F90" s="64"/>
      <c r="G90" s="64"/>
      <c r="H90" s="64"/>
      <c r="I90" s="175"/>
      <c r="J90" s="186">
        <f>BK90</f>
        <v>0</v>
      </c>
      <c r="K90" s="64"/>
      <c r="L90" s="62"/>
      <c r="M90" s="85"/>
      <c r="N90" s="86"/>
      <c r="O90" s="86"/>
      <c r="P90" s="187">
        <f>P91</f>
        <v>0</v>
      </c>
      <c r="Q90" s="86"/>
      <c r="R90" s="187">
        <f>R91</f>
        <v>1363.6674556299997</v>
      </c>
      <c r="S90" s="86"/>
      <c r="T90" s="188">
        <f>T91</f>
        <v>367.21999999999997</v>
      </c>
      <c r="AT90" s="25" t="s">
        <v>69</v>
      </c>
      <c r="AU90" s="25" t="s">
        <v>273</v>
      </c>
      <c r="BK90" s="189">
        <f>BK91</f>
        <v>0</v>
      </c>
    </row>
    <row r="91" spans="2:63" s="11" customFormat="1" ht="37.35" customHeight="1">
      <c r="B91" s="190"/>
      <c r="C91" s="191"/>
      <c r="D91" s="192" t="s">
        <v>69</v>
      </c>
      <c r="E91" s="193" t="s">
        <v>312</v>
      </c>
      <c r="F91" s="193" t="s">
        <v>313</v>
      </c>
      <c r="G91" s="191"/>
      <c r="H91" s="191"/>
      <c r="I91" s="194"/>
      <c r="J91" s="195">
        <f>BK91</f>
        <v>0</v>
      </c>
      <c r="K91" s="191"/>
      <c r="L91" s="196"/>
      <c r="M91" s="197"/>
      <c r="N91" s="198"/>
      <c r="O91" s="198"/>
      <c r="P91" s="199">
        <f>P92+P126+P217+P229+P240+P259+P269</f>
        <v>0</v>
      </c>
      <c r="Q91" s="198"/>
      <c r="R91" s="199">
        <f>R92+R126+R217+R229+R240+R259+R269</f>
        <v>1363.6674556299997</v>
      </c>
      <c r="S91" s="198"/>
      <c r="T91" s="200">
        <f>T92+T126+T217+T229+T240+T259+T269</f>
        <v>367.21999999999997</v>
      </c>
      <c r="AR91" s="201" t="s">
        <v>77</v>
      </c>
      <c r="AT91" s="202" t="s">
        <v>69</v>
      </c>
      <c r="AU91" s="202" t="s">
        <v>70</v>
      </c>
      <c r="AY91" s="201" t="s">
        <v>314</v>
      </c>
      <c r="BK91" s="203">
        <f>BK92+BK126+BK217+BK229+BK240+BK259+BK269</f>
        <v>0</v>
      </c>
    </row>
    <row r="92" spans="2:63" s="11" customFormat="1" ht="19.9" customHeight="1">
      <c r="B92" s="190"/>
      <c r="C92" s="191"/>
      <c r="D92" s="192" t="s">
        <v>69</v>
      </c>
      <c r="E92" s="204" t="s">
        <v>77</v>
      </c>
      <c r="F92" s="204" t="s">
        <v>315</v>
      </c>
      <c r="G92" s="191"/>
      <c r="H92" s="191"/>
      <c r="I92" s="194"/>
      <c r="J92" s="205">
        <f>BK92</f>
        <v>0</v>
      </c>
      <c r="K92" s="191"/>
      <c r="L92" s="196"/>
      <c r="M92" s="197"/>
      <c r="N92" s="198"/>
      <c r="O92" s="198"/>
      <c r="P92" s="199">
        <f>SUM(P93:P125)</f>
        <v>0</v>
      </c>
      <c r="Q92" s="198"/>
      <c r="R92" s="199">
        <f>SUM(R93:R125)</f>
        <v>0.28829861</v>
      </c>
      <c r="S92" s="198"/>
      <c r="T92" s="200">
        <f>SUM(T93:T125)</f>
        <v>0</v>
      </c>
      <c r="AR92" s="201" t="s">
        <v>77</v>
      </c>
      <c r="AT92" s="202" t="s">
        <v>69</v>
      </c>
      <c r="AU92" s="202" t="s">
        <v>77</v>
      </c>
      <c r="AY92" s="201" t="s">
        <v>314</v>
      </c>
      <c r="BK92" s="203">
        <f>SUM(BK93:BK125)</f>
        <v>0</v>
      </c>
    </row>
    <row r="93" spans="2:65" s="1" customFormat="1" ht="23.1" customHeight="1">
      <c r="B93" s="42"/>
      <c r="C93" s="206" t="s">
        <v>77</v>
      </c>
      <c r="D93" s="206" t="s">
        <v>316</v>
      </c>
      <c r="E93" s="207" t="s">
        <v>2044</v>
      </c>
      <c r="F93" s="208" t="s">
        <v>2045</v>
      </c>
      <c r="G93" s="209" t="s">
        <v>335</v>
      </c>
      <c r="H93" s="210">
        <v>9.375</v>
      </c>
      <c r="I93" s="211"/>
      <c r="J93" s="212">
        <f>ROUND(I93*H93,2)</f>
        <v>0</v>
      </c>
      <c r="K93" s="208" t="s">
        <v>827</v>
      </c>
      <c r="L93" s="62"/>
      <c r="M93" s="213" t="s">
        <v>21</v>
      </c>
      <c r="N93" s="214" t="s">
        <v>41</v>
      </c>
      <c r="O93" s="43"/>
      <c r="P93" s="215">
        <f>O93*H93</f>
        <v>0</v>
      </c>
      <c r="Q93" s="215">
        <v>0</v>
      </c>
      <c r="R93" s="215">
        <f>Q93*H93</f>
        <v>0</v>
      </c>
      <c r="S93" s="215">
        <v>0</v>
      </c>
      <c r="T93" s="216">
        <f>S93*H93</f>
        <v>0</v>
      </c>
      <c r="AR93" s="25" t="s">
        <v>321</v>
      </c>
      <c r="AT93" s="25" t="s">
        <v>316</v>
      </c>
      <c r="AU93" s="25" t="s">
        <v>79</v>
      </c>
      <c r="AY93" s="25" t="s">
        <v>314</v>
      </c>
      <c r="BE93" s="217">
        <f>IF(N93="základní",J93,0)</f>
        <v>0</v>
      </c>
      <c r="BF93" s="217">
        <f>IF(N93="snížená",J93,0)</f>
        <v>0</v>
      </c>
      <c r="BG93" s="217">
        <f>IF(N93="zákl. přenesená",J93,0)</f>
        <v>0</v>
      </c>
      <c r="BH93" s="217">
        <f>IF(N93="sníž. přenesená",J93,0)</f>
        <v>0</v>
      </c>
      <c r="BI93" s="217">
        <f>IF(N93="nulová",J93,0)</f>
        <v>0</v>
      </c>
      <c r="BJ93" s="25" t="s">
        <v>77</v>
      </c>
      <c r="BK93" s="217">
        <f>ROUND(I93*H93,2)</f>
        <v>0</v>
      </c>
      <c r="BL93" s="25" t="s">
        <v>321</v>
      </c>
      <c r="BM93" s="25" t="s">
        <v>2046</v>
      </c>
    </row>
    <row r="94" spans="2:47" s="1" customFormat="1" ht="27">
      <c r="B94" s="42"/>
      <c r="C94" s="64"/>
      <c r="D94" s="218" t="s">
        <v>323</v>
      </c>
      <c r="E94" s="64"/>
      <c r="F94" s="219" t="s">
        <v>2047</v>
      </c>
      <c r="G94" s="64"/>
      <c r="H94" s="64"/>
      <c r="I94" s="175"/>
      <c r="J94" s="64"/>
      <c r="K94" s="64"/>
      <c r="L94" s="62"/>
      <c r="M94" s="220"/>
      <c r="N94" s="43"/>
      <c r="O94" s="43"/>
      <c r="P94" s="43"/>
      <c r="Q94" s="43"/>
      <c r="R94" s="43"/>
      <c r="S94" s="43"/>
      <c r="T94" s="79"/>
      <c r="AT94" s="25" t="s">
        <v>323</v>
      </c>
      <c r="AU94" s="25" t="s">
        <v>79</v>
      </c>
    </row>
    <row r="95" spans="2:51" s="12" customFormat="1" ht="13.5">
      <c r="B95" s="221"/>
      <c r="C95" s="222"/>
      <c r="D95" s="218" t="s">
        <v>325</v>
      </c>
      <c r="E95" s="223" t="s">
        <v>2027</v>
      </c>
      <c r="F95" s="224" t="s">
        <v>2048</v>
      </c>
      <c r="G95" s="222"/>
      <c r="H95" s="225">
        <v>9.375</v>
      </c>
      <c r="I95" s="226"/>
      <c r="J95" s="222"/>
      <c r="K95" s="222"/>
      <c r="L95" s="227"/>
      <c r="M95" s="228"/>
      <c r="N95" s="229"/>
      <c r="O95" s="229"/>
      <c r="P95" s="229"/>
      <c r="Q95" s="229"/>
      <c r="R95" s="229"/>
      <c r="S95" s="229"/>
      <c r="T95" s="230"/>
      <c r="AT95" s="231" t="s">
        <v>325</v>
      </c>
      <c r="AU95" s="231" t="s">
        <v>79</v>
      </c>
      <c r="AV95" s="12" t="s">
        <v>79</v>
      </c>
      <c r="AW95" s="12" t="s">
        <v>34</v>
      </c>
      <c r="AX95" s="12" t="s">
        <v>77</v>
      </c>
      <c r="AY95" s="231" t="s">
        <v>314</v>
      </c>
    </row>
    <row r="96" spans="2:65" s="1" customFormat="1" ht="23.1" customHeight="1">
      <c r="B96" s="42"/>
      <c r="C96" s="206" t="s">
        <v>79</v>
      </c>
      <c r="D96" s="206" t="s">
        <v>316</v>
      </c>
      <c r="E96" s="207" t="s">
        <v>2049</v>
      </c>
      <c r="F96" s="208" t="s">
        <v>2050</v>
      </c>
      <c r="G96" s="209" t="s">
        <v>335</v>
      </c>
      <c r="H96" s="210">
        <v>9.065</v>
      </c>
      <c r="I96" s="211"/>
      <c r="J96" s="212">
        <f>ROUND(I96*H96,2)</f>
        <v>0</v>
      </c>
      <c r="K96" s="208" t="s">
        <v>827</v>
      </c>
      <c r="L96" s="62"/>
      <c r="M96" s="213" t="s">
        <v>21</v>
      </c>
      <c r="N96" s="214" t="s">
        <v>41</v>
      </c>
      <c r="O96" s="43"/>
      <c r="P96" s="215">
        <f>O96*H96</f>
        <v>0</v>
      </c>
      <c r="Q96" s="215">
        <v>0</v>
      </c>
      <c r="R96" s="215">
        <f>Q96*H96</f>
        <v>0</v>
      </c>
      <c r="S96" s="215">
        <v>0</v>
      </c>
      <c r="T96" s="216">
        <f>S96*H96</f>
        <v>0</v>
      </c>
      <c r="AR96" s="25" t="s">
        <v>321</v>
      </c>
      <c r="AT96" s="25" t="s">
        <v>316</v>
      </c>
      <c r="AU96" s="25" t="s">
        <v>79</v>
      </c>
      <c r="AY96" s="25" t="s">
        <v>314</v>
      </c>
      <c r="BE96" s="217">
        <f>IF(N96="základní",J96,0)</f>
        <v>0</v>
      </c>
      <c r="BF96" s="217">
        <f>IF(N96="snížená",J96,0)</f>
        <v>0</v>
      </c>
      <c r="BG96" s="217">
        <f>IF(N96="zákl. přenesená",J96,0)</f>
        <v>0</v>
      </c>
      <c r="BH96" s="217">
        <f>IF(N96="sníž. přenesená",J96,0)</f>
        <v>0</v>
      </c>
      <c r="BI96" s="217">
        <f>IF(N96="nulová",J96,0)</f>
        <v>0</v>
      </c>
      <c r="BJ96" s="25" t="s">
        <v>77</v>
      </c>
      <c r="BK96" s="217">
        <f>ROUND(I96*H96,2)</f>
        <v>0</v>
      </c>
      <c r="BL96" s="25" t="s">
        <v>321</v>
      </c>
      <c r="BM96" s="25" t="s">
        <v>2051</v>
      </c>
    </row>
    <row r="97" spans="2:47" s="1" customFormat="1" ht="27">
      <c r="B97" s="42"/>
      <c r="C97" s="64"/>
      <c r="D97" s="218" t="s">
        <v>323</v>
      </c>
      <c r="E97" s="64"/>
      <c r="F97" s="219" t="s">
        <v>2052</v>
      </c>
      <c r="G97" s="64"/>
      <c r="H97" s="64"/>
      <c r="I97" s="175"/>
      <c r="J97" s="64"/>
      <c r="K97" s="64"/>
      <c r="L97" s="62"/>
      <c r="M97" s="220"/>
      <c r="N97" s="43"/>
      <c r="O97" s="43"/>
      <c r="P97" s="43"/>
      <c r="Q97" s="43"/>
      <c r="R97" s="43"/>
      <c r="S97" s="43"/>
      <c r="T97" s="79"/>
      <c r="AT97" s="25" t="s">
        <v>323</v>
      </c>
      <c r="AU97" s="25" t="s">
        <v>79</v>
      </c>
    </row>
    <row r="98" spans="2:51" s="12" customFormat="1" ht="13.5">
      <c r="B98" s="221"/>
      <c r="C98" s="222"/>
      <c r="D98" s="218" t="s">
        <v>325</v>
      </c>
      <c r="E98" s="223" t="s">
        <v>249</v>
      </c>
      <c r="F98" s="224" t="s">
        <v>2053</v>
      </c>
      <c r="G98" s="222"/>
      <c r="H98" s="225">
        <v>9.065</v>
      </c>
      <c r="I98" s="226"/>
      <c r="J98" s="222"/>
      <c r="K98" s="222"/>
      <c r="L98" s="227"/>
      <c r="M98" s="228"/>
      <c r="N98" s="229"/>
      <c r="O98" s="229"/>
      <c r="P98" s="229"/>
      <c r="Q98" s="229"/>
      <c r="R98" s="229"/>
      <c r="S98" s="229"/>
      <c r="T98" s="230"/>
      <c r="AT98" s="231" t="s">
        <v>325</v>
      </c>
      <c r="AU98" s="231" t="s">
        <v>79</v>
      </c>
      <c r="AV98" s="12" t="s">
        <v>79</v>
      </c>
      <c r="AW98" s="12" t="s">
        <v>34</v>
      </c>
      <c r="AX98" s="12" t="s">
        <v>77</v>
      </c>
      <c r="AY98" s="231" t="s">
        <v>314</v>
      </c>
    </row>
    <row r="99" spans="2:65" s="1" customFormat="1" ht="23.1" customHeight="1">
      <c r="B99" s="42"/>
      <c r="C99" s="206" t="s">
        <v>332</v>
      </c>
      <c r="D99" s="206" t="s">
        <v>316</v>
      </c>
      <c r="E99" s="207" t="s">
        <v>2054</v>
      </c>
      <c r="F99" s="208" t="s">
        <v>2055</v>
      </c>
      <c r="G99" s="209" t="s">
        <v>335</v>
      </c>
      <c r="H99" s="210">
        <v>332.08</v>
      </c>
      <c r="I99" s="211"/>
      <c r="J99" s="212">
        <f>ROUND(I99*H99,2)</f>
        <v>0</v>
      </c>
      <c r="K99" s="208" t="s">
        <v>827</v>
      </c>
      <c r="L99" s="62"/>
      <c r="M99" s="213" t="s">
        <v>21</v>
      </c>
      <c r="N99" s="214" t="s">
        <v>41</v>
      </c>
      <c r="O99" s="43"/>
      <c r="P99" s="215">
        <f>O99*H99</f>
        <v>0</v>
      </c>
      <c r="Q99" s="215">
        <v>0</v>
      </c>
      <c r="R99" s="215">
        <f>Q99*H99</f>
        <v>0</v>
      </c>
      <c r="S99" s="215">
        <v>0</v>
      </c>
      <c r="T99" s="216">
        <f>S99*H99</f>
        <v>0</v>
      </c>
      <c r="AR99" s="25" t="s">
        <v>321</v>
      </c>
      <c r="AT99" s="25" t="s">
        <v>316</v>
      </c>
      <c r="AU99" s="25" t="s">
        <v>79</v>
      </c>
      <c r="AY99" s="25" t="s">
        <v>314</v>
      </c>
      <c r="BE99" s="217">
        <f>IF(N99="základní",J99,0)</f>
        <v>0</v>
      </c>
      <c r="BF99" s="217">
        <f>IF(N99="snížená",J99,0)</f>
        <v>0</v>
      </c>
      <c r="BG99" s="217">
        <f>IF(N99="zákl. přenesená",J99,0)</f>
        <v>0</v>
      </c>
      <c r="BH99" s="217">
        <f>IF(N99="sníž. přenesená",J99,0)</f>
        <v>0</v>
      </c>
      <c r="BI99" s="217">
        <f>IF(N99="nulová",J99,0)</f>
        <v>0</v>
      </c>
      <c r="BJ99" s="25" t="s">
        <v>77</v>
      </c>
      <c r="BK99" s="217">
        <f>ROUND(I99*H99,2)</f>
        <v>0</v>
      </c>
      <c r="BL99" s="25" t="s">
        <v>321</v>
      </c>
      <c r="BM99" s="25" t="s">
        <v>2056</v>
      </c>
    </row>
    <row r="100" spans="2:47" s="1" customFormat="1" ht="40.5">
      <c r="B100" s="42"/>
      <c r="C100" s="64"/>
      <c r="D100" s="218" t="s">
        <v>323</v>
      </c>
      <c r="E100" s="64"/>
      <c r="F100" s="219" t="s">
        <v>2057</v>
      </c>
      <c r="G100" s="64"/>
      <c r="H100" s="64"/>
      <c r="I100" s="175"/>
      <c r="J100" s="64"/>
      <c r="K100" s="64"/>
      <c r="L100" s="62"/>
      <c r="M100" s="220"/>
      <c r="N100" s="43"/>
      <c r="O100" s="43"/>
      <c r="P100" s="43"/>
      <c r="Q100" s="43"/>
      <c r="R100" s="43"/>
      <c r="S100" s="43"/>
      <c r="T100" s="79"/>
      <c r="AT100" s="25" t="s">
        <v>323</v>
      </c>
      <c r="AU100" s="25" t="s">
        <v>79</v>
      </c>
    </row>
    <row r="101" spans="2:51" s="12" customFormat="1" ht="13.5">
      <c r="B101" s="221"/>
      <c r="C101" s="222"/>
      <c r="D101" s="218" t="s">
        <v>325</v>
      </c>
      <c r="E101" s="223" t="s">
        <v>2033</v>
      </c>
      <c r="F101" s="224" t="s">
        <v>2058</v>
      </c>
      <c r="G101" s="222"/>
      <c r="H101" s="225">
        <v>332.08</v>
      </c>
      <c r="I101" s="226"/>
      <c r="J101" s="222"/>
      <c r="K101" s="222"/>
      <c r="L101" s="227"/>
      <c r="M101" s="228"/>
      <c r="N101" s="229"/>
      <c r="O101" s="229"/>
      <c r="P101" s="229"/>
      <c r="Q101" s="229"/>
      <c r="R101" s="229"/>
      <c r="S101" s="229"/>
      <c r="T101" s="230"/>
      <c r="AT101" s="231" t="s">
        <v>325</v>
      </c>
      <c r="AU101" s="231" t="s">
        <v>79</v>
      </c>
      <c r="AV101" s="12" t="s">
        <v>79</v>
      </c>
      <c r="AW101" s="12" t="s">
        <v>34</v>
      </c>
      <c r="AX101" s="12" t="s">
        <v>77</v>
      </c>
      <c r="AY101" s="231" t="s">
        <v>314</v>
      </c>
    </row>
    <row r="102" spans="2:65" s="1" customFormat="1" ht="14.45" customHeight="1">
      <c r="B102" s="42"/>
      <c r="C102" s="206" t="s">
        <v>321</v>
      </c>
      <c r="D102" s="206" t="s">
        <v>316</v>
      </c>
      <c r="E102" s="207" t="s">
        <v>347</v>
      </c>
      <c r="F102" s="208" t="s">
        <v>348</v>
      </c>
      <c r="G102" s="209" t="s">
        <v>349</v>
      </c>
      <c r="H102" s="210">
        <v>193.489</v>
      </c>
      <c r="I102" s="211"/>
      <c r="J102" s="212">
        <f>ROUND(I102*H102,2)</f>
        <v>0</v>
      </c>
      <c r="K102" s="208" t="s">
        <v>827</v>
      </c>
      <c r="L102" s="62"/>
      <c r="M102" s="213" t="s">
        <v>21</v>
      </c>
      <c r="N102" s="214" t="s">
        <v>41</v>
      </c>
      <c r="O102" s="43"/>
      <c r="P102" s="215">
        <f>O102*H102</f>
        <v>0</v>
      </c>
      <c r="Q102" s="215">
        <v>0.0007</v>
      </c>
      <c r="R102" s="215">
        <f>Q102*H102</f>
        <v>0.13544230000000002</v>
      </c>
      <c r="S102" s="215">
        <v>0</v>
      </c>
      <c r="T102" s="216">
        <f>S102*H102</f>
        <v>0</v>
      </c>
      <c r="AR102" s="25" t="s">
        <v>321</v>
      </c>
      <c r="AT102" s="25" t="s">
        <v>316</v>
      </c>
      <c r="AU102" s="25" t="s">
        <v>79</v>
      </c>
      <c r="AY102" s="25" t="s">
        <v>314</v>
      </c>
      <c r="BE102" s="217">
        <f>IF(N102="základní",J102,0)</f>
        <v>0</v>
      </c>
      <c r="BF102" s="217">
        <f>IF(N102="snížená",J102,0)</f>
        <v>0</v>
      </c>
      <c r="BG102" s="217">
        <f>IF(N102="zákl. přenesená",J102,0)</f>
        <v>0</v>
      </c>
      <c r="BH102" s="217">
        <f>IF(N102="sníž. přenesená",J102,0)</f>
        <v>0</v>
      </c>
      <c r="BI102" s="217">
        <f>IF(N102="nulová",J102,0)</f>
        <v>0</v>
      </c>
      <c r="BJ102" s="25" t="s">
        <v>77</v>
      </c>
      <c r="BK102" s="217">
        <f>ROUND(I102*H102,2)</f>
        <v>0</v>
      </c>
      <c r="BL102" s="25" t="s">
        <v>321</v>
      </c>
      <c r="BM102" s="25" t="s">
        <v>2059</v>
      </c>
    </row>
    <row r="103" spans="2:47" s="1" customFormat="1" ht="27">
      <c r="B103" s="42"/>
      <c r="C103" s="64"/>
      <c r="D103" s="218" t="s">
        <v>323</v>
      </c>
      <c r="E103" s="64"/>
      <c r="F103" s="219" t="s">
        <v>2060</v>
      </c>
      <c r="G103" s="64"/>
      <c r="H103" s="64"/>
      <c r="I103" s="175"/>
      <c r="J103" s="64"/>
      <c r="K103" s="64"/>
      <c r="L103" s="62"/>
      <c r="M103" s="220"/>
      <c r="N103" s="43"/>
      <c r="O103" s="43"/>
      <c r="P103" s="43"/>
      <c r="Q103" s="43"/>
      <c r="R103" s="43"/>
      <c r="S103" s="43"/>
      <c r="T103" s="79"/>
      <c r="AT103" s="25" t="s">
        <v>323</v>
      </c>
      <c r="AU103" s="25" t="s">
        <v>79</v>
      </c>
    </row>
    <row r="104" spans="2:51" s="12" customFormat="1" ht="13.5">
      <c r="B104" s="221"/>
      <c r="C104" s="222"/>
      <c r="D104" s="218" t="s">
        <v>325</v>
      </c>
      <c r="E104" s="223" t="s">
        <v>2035</v>
      </c>
      <c r="F104" s="224" t="s">
        <v>2061</v>
      </c>
      <c r="G104" s="222"/>
      <c r="H104" s="225">
        <v>193.489</v>
      </c>
      <c r="I104" s="226"/>
      <c r="J104" s="222"/>
      <c r="K104" s="222"/>
      <c r="L104" s="227"/>
      <c r="M104" s="228"/>
      <c r="N104" s="229"/>
      <c r="O104" s="229"/>
      <c r="P104" s="229"/>
      <c r="Q104" s="229"/>
      <c r="R104" s="229"/>
      <c r="S104" s="229"/>
      <c r="T104" s="230"/>
      <c r="AT104" s="231" t="s">
        <v>325</v>
      </c>
      <c r="AU104" s="231" t="s">
        <v>79</v>
      </c>
      <c r="AV104" s="12" t="s">
        <v>79</v>
      </c>
      <c r="AW104" s="12" t="s">
        <v>34</v>
      </c>
      <c r="AX104" s="12" t="s">
        <v>77</v>
      </c>
      <c r="AY104" s="231" t="s">
        <v>314</v>
      </c>
    </row>
    <row r="105" spans="2:65" s="1" customFormat="1" ht="14.45" customHeight="1">
      <c r="B105" s="42"/>
      <c r="C105" s="206" t="s">
        <v>346</v>
      </c>
      <c r="D105" s="206" t="s">
        <v>316</v>
      </c>
      <c r="E105" s="207" t="s">
        <v>356</v>
      </c>
      <c r="F105" s="208" t="s">
        <v>357</v>
      </c>
      <c r="G105" s="209" t="s">
        <v>349</v>
      </c>
      <c r="H105" s="210">
        <v>193.489</v>
      </c>
      <c r="I105" s="211"/>
      <c r="J105" s="212">
        <f>ROUND(I105*H105,2)</f>
        <v>0</v>
      </c>
      <c r="K105" s="208" t="s">
        <v>827</v>
      </c>
      <c r="L105" s="62"/>
      <c r="M105" s="213" t="s">
        <v>21</v>
      </c>
      <c r="N105" s="214" t="s">
        <v>41</v>
      </c>
      <c r="O105" s="43"/>
      <c r="P105" s="215">
        <f>O105*H105</f>
        <v>0</v>
      </c>
      <c r="Q105" s="215">
        <v>0</v>
      </c>
      <c r="R105" s="215">
        <f>Q105*H105</f>
        <v>0</v>
      </c>
      <c r="S105" s="215">
        <v>0</v>
      </c>
      <c r="T105" s="216">
        <f>S105*H105</f>
        <v>0</v>
      </c>
      <c r="AR105" s="25" t="s">
        <v>321</v>
      </c>
      <c r="AT105" s="25" t="s">
        <v>316</v>
      </c>
      <c r="AU105" s="25" t="s">
        <v>79</v>
      </c>
      <c r="AY105" s="25" t="s">
        <v>314</v>
      </c>
      <c r="BE105" s="217">
        <f>IF(N105="základní",J105,0)</f>
        <v>0</v>
      </c>
      <c r="BF105" s="217">
        <f>IF(N105="snížená",J105,0)</f>
        <v>0</v>
      </c>
      <c r="BG105" s="217">
        <f>IF(N105="zákl. přenesená",J105,0)</f>
        <v>0</v>
      </c>
      <c r="BH105" s="217">
        <f>IF(N105="sníž. přenesená",J105,0)</f>
        <v>0</v>
      </c>
      <c r="BI105" s="217">
        <f>IF(N105="nulová",J105,0)</f>
        <v>0</v>
      </c>
      <c r="BJ105" s="25" t="s">
        <v>77</v>
      </c>
      <c r="BK105" s="217">
        <f>ROUND(I105*H105,2)</f>
        <v>0</v>
      </c>
      <c r="BL105" s="25" t="s">
        <v>321</v>
      </c>
      <c r="BM105" s="25" t="s">
        <v>2062</v>
      </c>
    </row>
    <row r="106" spans="2:47" s="1" customFormat="1" ht="27">
      <c r="B106" s="42"/>
      <c r="C106" s="64"/>
      <c r="D106" s="218" t="s">
        <v>323</v>
      </c>
      <c r="E106" s="64"/>
      <c r="F106" s="219" t="s">
        <v>2063</v>
      </c>
      <c r="G106" s="64"/>
      <c r="H106" s="64"/>
      <c r="I106" s="175"/>
      <c r="J106" s="64"/>
      <c r="K106" s="64"/>
      <c r="L106" s="62"/>
      <c r="M106" s="220"/>
      <c r="N106" s="43"/>
      <c r="O106" s="43"/>
      <c r="P106" s="43"/>
      <c r="Q106" s="43"/>
      <c r="R106" s="43"/>
      <c r="S106" s="43"/>
      <c r="T106" s="79"/>
      <c r="AT106" s="25" t="s">
        <v>323</v>
      </c>
      <c r="AU106" s="25" t="s">
        <v>79</v>
      </c>
    </row>
    <row r="107" spans="2:51" s="12" customFormat="1" ht="13.5">
      <c r="B107" s="221"/>
      <c r="C107" s="222"/>
      <c r="D107" s="218" t="s">
        <v>325</v>
      </c>
      <c r="E107" s="223" t="s">
        <v>21</v>
      </c>
      <c r="F107" s="224" t="s">
        <v>2035</v>
      </c>
      <c r="G107" s="222"/>
      <c r="H107" s="225">
        <v>193.489</v>
      </c>
      <c r="I107" s="226"/>
      <c r="J107" s="222"/>
      <c r="K107" s="222"/>
      <c r="L107" s="227"/>
      <c r="M107" s="228"/>
      <c r="N107" s="229"/>
      <c r="O107" s="229"/>
      <c r="P107" s="229"/>
      <c r="Q107" s="229"/>
      <c r="R107" s="229"/>
      <c r="S107" s="229"/>
      <c r="T107" s="230"/>
      <c r="AT107" s="231" t="s">
        <v>325</v>
      </c>
      <c r="AU107" s="231" t="s">
        <v>79</v>
      </c>
      <c r="AV107" s="12" t="s">
        <v>79</v>
      </c>
      <c r="AW107" s="12" t="s">
        <v>34</v>
      </c>
      <c r="AX107" s="12" t="s">
        <v>77</v>
      </c>
      <c r="AY107" s="231" t="s">
        <v>314</v>
      </c>
    </row>
    <row r="108" spans="2:65" s="1" customFormat="1" ht="23.1" customHeight="1">
      <c r="B108" s="42"/>
      <c r="C108" s="206" t="s">
        <v>355</v>
      </c>
      <c r="D108" s="206" t="s">
        <v>316</v>
      </c>
      <c r="E108" s="207" t="s">
        <v>361</v>
      </c>
      <c r="F108" s="208" t="s">
        <v>362</v>
      </c>
      <c r="G108" s="209" t="s">
        <v>349</v>
      </c>
      <c r="H108" s="210">
        <v>193.489</v>
      </c>
      <c r="I108" s="211"/>
      <c r="J108" s="212">
        <f>ROUND(I108*H108,2)</f>
        <v>0</v>
      </c>
      <c r="K108" s="208" t="s">
        <v>827</v>
      </c>
      <c r="L108" s="62"/>
      <c r="M108" s="213" t="s">
        <v>21</v>
      </c>
      <c r="N108" s="214" t="s">
        <v>41</v>
      </c>
      <c r="O108" s="43"/>
      <c r="P108" s="215">
        <f>O108*H108</f>
        <v>0</v>
      </c>
      <c r="Q108" s="215">
        <v>0.00079</v>
      </c>
      <c r="R108" s="215">
        <f>Q108*H108</f>
        <v>0.15285631</v>
      </c>
      <c r="S108" s="215">
        <v>0</v>
      </c>
      <c r="T108" s="216">
        <f>S108*H108</f>
        <v>0</v>
      </c>
      <c r="AR108" s="25" t="s">
        <v>321</v>
      </c>
      <c r="AT108" s="25" t="s">
        <v>316</v>
      </c>
      <c r="AU108" s="25" t="s">
        <v>79</v>
      </c>
      <c r="AY108" s="25" t="s">
        <v>314</v>
      </c>
      <c r="BE108" s="217">
        <f>IF(N108="základní",J108,0)</f>
        <v>0</v>
      </c>
      <c r="BF108" s="217">
        <f>IF(N108="snížená",J108,0)</f>
        <v>0</v>
      </c>
      <c r="BG108" s="217">
        <f>IF(N108="zákl. přenesená",J108,0)</f>
        <v>0</v>
      </c>
      <c r="BH108" s="217">
        <f>IF(N108="sníž. přenesená",J108,0)</f>
        <v>0</v>
      </c>
      <c r="BI108" s="217">
        <f>IF(N108="nulová",J108,0)</f>
        <v>0</v>
      </c>
      <c r="BJ108" s="25" t="s">
        <v>77</v>
      </c>
      <c r="BK108" s="217">
        <f>ROUND(I108*H108,2)</f>
        <v>0</v>
      </c>
      <c r="BL108" s="25" t="s">
        <v>321</v>
      </c>
      <c r="BM108" s="25" t="s">
        <v>2064</v>
      </c>
    </row>
    <row r="109" spans="2:47" s="1" customFormat="1" ht="27">
      <c r="B109" s="42"/>
      <c r="C109" s="64"/>
      <c r="D109" s="218" t="s">
        <v>323</v>
      </c>
      <c r="E109" s="64"/>
      <c r="F109" s="219" t="s">
        <v>2065</v>
      </c>
      <c r="G109" s="64"/>
      <c r="H109" s="64"/>
      <c r="I109" s="175"/>
      <c r="J109" s="64"/>
      <c r="K109" s="64"/>
      <c r="L109" s="62"/>
      <c r="M109" s="220"/>
      <c r="N109" s="43"/>
      <c r="O109" s="43"/>
      <c r="P109" s="43"/>
      <c r="Q109" s="43"/>
      <c r="R109" s="43"/>
      <c r="S109" s="43"/>
      <c r="T109" s="79"/>
      <c r="AT109" s="25" t="s">
        <v>323</v>
      </c>
      <c r="AU109" s="25" t="s">
        <v>79</v>
      </c>
    </row>
    <row r="110" spans="2:51" s="12" customFormat="1" ht="13.5">
      <c r="B110" s="221"/>
      <c r="C110" s="222"/>
      <c r="D110" s="218" t="s">
        <v>325</v>
      </c>
      <c r="E110" s="223" t="s">
        <v>21</v>
      </c>
      <c r="F110" s="224" t="s">
        <v>2035</v>
      </c>
      <c r="G110" s="222"/>
      <c r="H110" s="225">
        <v>193.489</v>
      </c>
      <c r="I110" s="226"/>
      <c r="J110" s="222"/>
      <c r="K110" s="222"/>
      <c r="L110" s="227"/>
      <c r="M110" s="228"/>
      <c r="N110" s="229"/>
      <c r="O110" s="229"/>
      <c r="P110" s="229"/>
      <c r="Q110" s="229"/>
      <c r="R110" s="229"/>
      <c r="S110" s="229"/>
      <c r="T110" s="230"/>
      <c r="AT110" s="231" t="s">
        <v>325</v>
      </c>
      <c r="AU110" s="231" t="s">
        <v>79</v>
      </c>
      <c r="AV110" s="12" t="s">
        <v>79</v>
      </c>
      <c r="AW110" s="12" t="s">
        <v>34</v>
      </c>
      <c r="AX110" s="12" t="s">
        <v>77</v>
      </c>
      <c r="AY110" s="231" t="s">
        <v>314</v>
      </c>
    </row>
    <row r="111" spans="2:65" s="1" customFormat="1" ht="23.1" customHeight="1">
      <c r="B111" s="42"/>
      <c r="C111" s="206" t="s">
        <v>360</v>
      </c>
      <c r="D111" s="206" t="s">
        <v>316</v>
      </c>
      <c r="E111" s="207" t="s">
        <v>366</v>
      </c>
      <c r="F111" s="208" t="s">
        <v>367</v>
      </c>
      <c r="G111" s="209" t="s">
        <v>349</v>
      </c>
      <c r="H111" s="210">
        <v>193.489</v>
      </c>
      <c r="I111" s="211"/>
      <c r="J111" s="212">
        <f>ROUND(I111*H111,2)</f>
        <v>0</v>
      </c>
      <c r="K111" s="208" t="s">
        <v>827</v>
      </c>
      <c r="L111" s="62"/>
      <c r="M111" s="213" t="s">
        <v>21</v>
      </c>
      <c r="N111" s="214" t="s">
        <v>41</v>
      </c>
      <c r="O111" s="43"/>
      <c r="P111" s="215">
        <f>O111*H111</f>
        <v>0</v>
      </c>
      <c r="Q111" s="215">
        <v>0</v>
      </c>
      <c r="R111" s="215">
        <f>Q111*H111</f>
        <v>0</v>
      </c>
      <c r="S111" s="215">
        <v>0</v>
      </c>
      <c r="T111" s="216">
        <f>S111*H111</f>
        <v>0</v>
      </c>
      <c r="AR111" s="25" t="s">
        <v>321</v>
      </c>
      <c r="AT111" s="25" t="s">
        <v>316</v>
      </c>
      <c r="AU111" s="25" t="s">
        <v>79</v>
      </c>
      <c r="AY111" s="25" t="s">
        <v>314</v>
      </c>
      <c r="BE111" s="217">
        <f>IF(N111="základní",J111,0)</f>
        <v>0</v>
      </c>
      <c r="BF111" s="217">
        <f>IF(N111="snížená",J111,0)</f>
        <v>0</v>
      </c>
      <c r="BG111" s="217">
        <f>IF(N111="zákl. přenesená",J111,0)</f>
        <v>0</v>
      </c>
      <c r="BH111" s="217">
        <f>IF(N111="sníž. přenesená",J111,0)</f>
        <v>0</v>
      </c>
      <c r="BI111" s="217">
        <f>IF(N111="nulová",J111,0)</f>
        <v>0</v>
      </c>
      <c r="BJ111" s="25" t="s">
        <v>77</v>
      </c>
      <c r="BK111" s="217">
        <f>ROUND(I111*H111,2)</f>
        <v>0</v>
      </c>
      <c r="BL111" s="25" t="s">
        <v>321</v>
      </c>
      <c r="BM111" s="25" t="s">
        <v>2066</v>
      </c>
    </row>
    <row r="112" spans="2:47" s="1" customFormat="1" ht="27">
      <c r="B112" s="42"/>
      <c r="C112" s="64"/>
      <c r="D112" s="218" t="s">
        <v>323</v>
      </c>
      <c r="E112" s="64"/>
      <c r="F112" s="219" t="s">
        <v>2067</v>
      </c>
      <c r="G112" s="64"/>
      <c r="H112" s="64"/>
      <c r="I112" s="175"/>
      <c r="J112" s="64"/>
      <c r="K112" s="64"/>
      <c r="L112" s="62"/>
      <c r="M112" s="220"/>
      <c r="N112" s="43"/>
      <c r="O112" s="43"/>
      <c r="P112" s="43"/>
      <c r="Q112" s="43"/>
      <c r="R112" s="43"/>
      <c r="S112" s="43"/>
      <c r="T112" s="79"/>
      <c r="AT112" s="25" t="s">
        <v>323</v>
      </c>
      <c r="AU112" s="25" t="s">
        <v>79</v>
      </c>
    </row>
    <row r="113" spans="2:51" s="12" customFormat="1" ht="13.5">
      <c r="B113" s="221"/>
      <c r="C113" s="222"/>
      <c r="D113" s="218" t="s">
        <v>325</v>
      </c>
      <c r="E113" s="223" t="s">
        <v>21</v>
      </c>
      <c r="F113" s="224" t="s">
        <v>2035</v>
      </c>
      <c r="G113" s="222"/>
      <c r="H113" s="225">
        <v>193.489</v>
      </c>
      <c r="I113" s="226"/>
      <c r="J113" s="222"/>
      <c r="K113" s="222"/>
      <c r="L113" s="227"/>
      <c r="M113" s="228"/>
      <c r="N113" s="229"/>
      <c r="O113" s="229"/>
      <c r="P113" s="229"/>
      <c r="Q113" s="229"/>
      <c r="R113" s="229"/>
      <c r="S113" s="229"/>
      <c r="T113" s="230"/>
      <c r="AT113" s="231" t="s">
        <v>325</v>
      </c>
      <c r="AU113" s="231" t="s">
        <v>79</v>
      </c>
      <c r="AV113" s="12" t="s">
        <v>79</v>
      </c>
      <c r="AW113" s="12" t="s">
        <v>34</v>
      </c>
      <c r="AX113" s="12" t="s">
        <v>77</v>
      </c>
      <c r="AY113" s="231" t="s">
        <v>314</v>
      </c>
    </row>
    <row r="114" spans="2:65" s="1" customFormat="1" ht="23.1" customHeight="1">
      <c r="B114" s="42"/>
      <c r="C114" s="206" t="s">
        <v>365</v>
      </c>
      <c r="D114" s="206" t="s">
        <v>316</v>
      </c>
      <c r="E114" s="207" t="s">
        <v>377</v>
      </c>
      <c r="F114" s="208" t="s">
        <v>378</v>
      </c>
      <c r="G114" s="209" t="s">
        <v>335</v>
      </c>
      <c r="H114" s="210">
        <v>101.46</v>
      </c>
      <c r="I114" s="211"/>
      <c r="J114" s="212">
        <f>ROUND(I114*H114,2)</f>
        <v>0</v>
      </c>
      <c r="K114" s="208" t="s">
        <v>827</v>
      </c>
      <c r="L114" s="62"/>
      <c r="M114" s="213" t="s">
        <v>21</v>
      </c>
      <c r="N114" s="214" t="s">
        <v>41</v>
      </c>
      <c r="O114" s="43"/>
      <c r="P114" s="215">
        <f>O114*H114</f>
        <v>0</v>
      </c>
      <c r="Q114" s="215">
        <v>0</v>
      </c>
      <c r="R114" s="215">
        <f>Q114*H114</f>
        <v>0</v>
      </c>
      <c r="S114" s="215">
        <v>0</v>
      </c>
      <c r="T114" s="216">
        <f>S114*H114</f>
        <v>0</v>
      </c>
      <c r="AR114" s="25" t="s">
        <v>321</v>
      </c>
      <c r="AT114" s="25" t="s">
        <v>316</v>
      </c>
      <c r="AU114" s="25" t="s">
        <v>79</v>
      </c>
      <c r="AY114" s="25" t="s">
        <v>314</v>
      </c>
      <c r="BE114" s="217">
        <f>IF(N114="základní",J114,0)</f>
        <v>0</v>
      </c>
      <c r="BF114" s="217">
        <f>IF(N114="snížená",J114,0)</f>
        <v>0</v>
      </c>
      <c r="BG114" s="217">
        <f>IF(N114="zákl. přenesená",J114,0)</f>
        <v>0</v>
      </c>
      <c r="BH114" s="217">
        <f>IF(N114="sníž. přenesená",J114,0)</f>
        <v>0</v>
      </c>
      <c r="BI114" s="217">
        <f>IF(N114="nulová",J114,0)</f>
        <v>0</v>
      </c>
      <c r="BJ114" s="25" t="s">
        <v>77</v>
      </c>
      <c r="BK114" s="217">
        <f>ROUND(I114*H114,2)</f>
        <v>0</v>
      </c>
      <c r="BL114" s="25" t="s">
        <v>321</v>
      </c>
      <c r="BM114" s="25" t="s">
        <v>2068</v>
      </c>
    </row>
    <row r="115" spans="2:47" s="1" customFormat="1" ht="40.5">
      <c r="B115" s="42"/>
      <c r="C115" s="64"/>
      <c r="D115" s="218" t="s">
        <v>323</v>
      </c>
      <c r="E115" s="64"/>
      <c r="F115" s="219" t="s">
        <v>2069</v>
      </c>
      <c r="G115" s="64"/>
      <c r="H115" s="64"/>
      <c r="I115" s="175"/>
      <c r="J115" s="64"/>
      <c r="K115" s="64"/>
      <c r="L115" s="62"/>
      <c r="M115" s="220"/>
      <c r="N115" s="43"/>
      <c r="O115" s="43"/>
      <c r="P115" s="43"/>
      <c r="Q115" s="43"/>
      <c r="R115" s="43"/>
      <c r="S115" s="43"/>
      <c r="T115" s="79"/>
      <c r="AT115" s="25" t="s">
        <v>323</v>
      </c>
      <c r="AU115" s="25" t="s">
        <v>79</v>
      </c>
    </row>
    <row r="116" spans="2:51" s="12" customFormat="1" ht="13.5">
      <c r="B116" s="221"/>
      <c r="C116" s="222"/>
      <c r="D116" s="218" t="s">
        <v>325</v>
      </c>
      <c r="E116" s="223" t="s">
        <v>21</v>
      </c>
      <c r="F116" s="224" t="s">
        <v>2070</v>
      </c>
      <c r="G116" s="222"/>
      <c r="H116" s="225">
        <v>101.46</v>
      </c>
      <c r="I116" s="226"/>
      <c r="J116" s="222"/>
      <c r="K116" s="222"/>
      <c r="L116" s="227"/>
      <c r="M116" s="228"/>
      <c r="N116" s="229"/>
      <c r="O116" s="229"/>
      <c r="P116" s="229"/>
      <c r="Q116" s="229"/>
      <c r="R116" s="229"/>
      <c r="S116" s="229"/>
      <c r="T116" s="230"/>
      <c r="AT116" s="231" t="s">
        <v>325</v>
      </c>
      <c r="AU116" s="231" t="s">
        <v>79</v>
      </c>
      <c r="AV116" s="12" t="s">
        <v>79</v>
      </c>
      <c r="AW116" s="12" t="s">
        <v>34</v>
      </c>
      <c r="AX116" s="12" t="s">
        <v>77</v>
      </c>
      <c r="AY116" s="231" t="s">
        <v>314</v>
      </c>
    </row>
    <row r="117" spans="2:65" s="1" customFormat="1" ht="14.45" customHeight="1">
      <c r="B117" s="42"/>
      <c r="C117" s="206" t="s">
        <v>370</v>
      </c>
      <c r="D117" s="206" t="s">
        <v>316</v>
      </c>
      <c r="E117" s="207" t="s">
        <v>388</v>
      </c>
      <c r="F117" s="208" t="s">
        <v>389</v>
      </c>
      <c r="G117" s="209" t="s">
        <v>335</v>
      </c>
      <c r="H117" s="210">
        <v>101.46</v>
      </c>
      <c r="I117" s="211"/>
      <c r="J117" s="212">
        <f>ROUND(I117*H117,2)</f>
        <v>0</v>
      </c>
      <c r="K117" s="208" t="s">
        <v>320</v>
      </c>
      <c r="L117" s="62"/>
      <c r="M117" s="213" t="s">
        <v>21</v>
      </c>
      <c r="N117" s="214" t="s">
        <v>41</v>
      </c>
      <c r="O117" s="43"/>
      <c r="P117" s="215">
        <f>O117*H117</f>
        <v>0</v>
      </c>
      <c r="Q117" s="215">
        <v>0</v>
      </c>
      <c r="R117" s="215">
        <f>Q117*H117</f>
        <v>0</v>
      </c>
      <c r="S117" s="215">
        <v>0</v>
      </c>
      <c r="T117" s="216">
        <f>S117*H117</f>
        <v>0</v>
      </c>
      <c r="AR117" s="25" t="s">
        <v>321</v>
      </c>
      <c r="AT117" s="25" t="s">
        <v>316</v>
      </c>
      <c r="AU117" s="25" t="s">
        <v>79</v>
      </c>
      <c r="AY117" s="25" t="s">
        <v>314</v>
      </c>
      <c r="BE117" s="217">
        <f>IF(N117="základní",J117,0)</f>
        <v>0</v>
      </c>
      <c r="BF117" s="217">
        <f>IF(N117="snížená",J117,0)</f>
        <v>0</v>
      </c>
      <c r="BG117" s="217">
        <f>IF(N117="zákl. přenesená",J117,0)</f>
        <v>0</v>
      </c>
      <c r="BH117" s="217">
        <f>IF(N117="sníž. přenesená",J117,0)</f>
        <v>0</v>
      </c>
      <c r="BI117" s="217">
        <f>IF(N117="nulová",J117,0)</f>
        <v>0</v>
      </c>
      <c r="BJ117" s="25" t="s">
        <v>77</v>
      </c>
      <c r="BK117" s="217">
        <f>ROUND(I117*H117,2)</f>
        <v>0</v>
      </c>
      <c r="BL117" s="25" t="s">
        <v>321</v>
      </c>
      <c r="BM117" s="25" t="s">
        <v>2071</v>
      </c>
    </row>
    <row r="118" spans="2:47" s="1" customFormat="1" ht="13.5">
      <c r="B118" s="42"/>
      <c r="C118" s="64"/>
      <c r="D118" s="218" t="s">
        <v>323</v>
      </c>
      <c r="E118" s="64"/>
      <c r="F118" s="219" t="s">
        <v>389</v>
      </c>
      <c r="G118" s="64"/>
      <c r="H118" s="64"/>
      <c r="I118" s="175"/>
      <c r="J118" s="64"/>
      <c r="K118" s="64"/>
      <c r="L118" s="62"/>
      <c r="M118" s="220"/>
      <c r="N118" s="43"/>
      <c r="O118" s="43"/>
      <c r="P118" s="43"/>
      <c r="Q118" s="43"/>
      <c r="R118" s="43"/>
      <c r="S118" s="43"/>
      <c r="T118" s="79"/>
      <c r="AT118" s="25" t="s">
        <v>323</v>
      </c>
      <c r="AU118" s="25" t="s">
        <v>79</v>
      </c>
    </row>
    <row r="119" spans="2:51" s="12" customFormat="1" ht="13.5">
      <c r="B119" s="221"/>
      <c r="C119" s="222"/>
      <c r="D119" s="218" t="s">
        <v>325</v>
      </c>
      <c r="E119" s="223" t="s">
        <v>21</v>
      </c>
      <c r="F119" s="224" t="s">
        <v>2070</v>
      </c>
      <c r="G119" s="222"/>
      <c r="H119" s="225">
        <v>101.46</v>
      </c>
      <c r="I119" s="226"/>
      <c r="J119" s="222"/>
      <c r="K119" s="222"/>
      <c r="L119" s="227"/>
      <c r="M119" s="228"/>
      <c r="N119" s="229"/>
      <c r="O119" s="229"/>
      <c r="P119" s="229"/>
      <c r="Q119" s="229"/>
      <c r="R119" s="229"/>
      <c r="S119" s="229"/>
      <c r="T119" s="230"/>
      <c r="AT119" s="231" t="s">
        <v>325</v>
      </c>
      <c r="AU119" s="231" t="s">
        <v>79</v>
      </c>
      <c r="AV119" s="12" t="s">
        <v>79</v>
      </c>
      <c r="AW119" s="12" t="s">
        <v>34</v>
      </c>
      <c r="AX119" s="12" t="s">
        <v>77</v>
      </c>
      <c r="AY119" s="231" t="s">
        <v>314</v>
      </c>
    </row>
    <row r="120" spans="2:65" s="1" customFormat="1" ht="23.1" customHeight="1">
      <c r="B120" s="42"/>
      <c r="C120" s="206" t="s">
        <v>376</v>
      </c>
      <c r="D120" s="206" t="s">
        <v>316</v>
      </c>
      <c r="E120" s="207" t="s">
        <v>392</v>
      </c>
      <c r="F120" s="208" t="s">
        <v>2072</v>
      </c>
      <c r="G120" s="209" t="s">
        <v>394</v>
      </c>
      <c r="H120" s="210">
        <v>182.628</v>
      </c>
      <c r="I120" s="211"/>
      <c r="J120" s="212">
        <f>ROUND(I120*H120,2)</f>
        <v>0</v>
      </c>
      <c r="K120" s="208" t="s">
        <v>827</v>
      </c>
      <c r="L120" s="62"/>
      <c r="M120" s="213" t="s">
        <v>21</v>
      </c>
      <c r="N120" s="214" t="s">
        <v>41</v>
      </c>
      <c r="O120" s="43"/>
      <c r="P120" s="215">
        <f>O120*H120</f>
        <v>0</v>
      </c>
      <c r="Q120" s="215">
        <v>0</v>
      </c>
      <c r="R120" s="215">
        <f>Q120*H120</f>
        <v>0</v>
      </c>
      <c r="S120" s="215">
        <v>0</v>
      </c>
      <c r="T120" s="216">
        <f>S120*H120</f>
        <v>0</v>
      </c>
      <c r="AR120" s="25" t="s">
        <v>321</v>
      </c>
      <c r="AT120" s="25" t="s">
        <v>316</v>
      </c>
      <c r="AU120" s="25" t="s">
        <v>79</v>
      </c>
      <c r="AY120" s="25" t="s">
        <v>314</v>
      </c>
      <c r="BE120" s="217">
        <f>IF(N120="základní",J120,0)</f>
        <v>0</v>
      </c>
      <c r="BF120" s="217">
        <f>IF(N120="snížená",J120,0)</f>
        <v>0</v>
      </c>
      <c r="BG120" s="217">
        <f>IF(N120="zákl. přenesená",J120,0)</f>
        <v>0</v>
      </c>
      <c r="BH120" s="217">
        <f>IF(N120="sníž. přenesená",J120,0)</f>
        <v>0</v>
      </c>
      <c r="BI120" s="217">
        <f>IF(N120="nulová",J120,0)</f>
        <v>0</v>
      </c>
      <c r="BJ120" s="25" t="s">
        <v>77</v>
      </c>
      <c r="BK120" s="217">
        <f>ROUND(I120*H120,2)</f>
        <v>0</v>
      </c>
      <c r="BL120" s="25" t="s">
        <v>321</v>
      </c>
      <c r="BM120" s="25" t="s">
        <v>2073</v>
      </c>
    </row>
    <row r="121" spans="2:47" s="1" customFormat="1" ht="27">
      <c r="B121" s="42"/>
      <c r="C121" s="64"/>
      <c r="D121" s="218" t="s">
        <v>323</v>
      </c>
      <c r="E121" s="64"/>
      <c r="F121" s="219" t="s">
        <v>2074</v>
      </c>
      <c r="G121" s="64"/>
      <c r="H121" s="64"/>
      <c r="I121" s="175"/>
      <c r="J121" s="64"/>
      <c r="K121" s="64"/>
      <c r="L121" s="62"/>
      <c r="M121" s="220"/>
      <c r="N121" s="43"/>
      <c r="O121" s="43"/>
      <c r="P121" s="43"/>
      <c r="Q121" s="43"/>
      <c r="R121" s="43"/>
      <c r="S121" s="43"/>
      <c r="T121" s="79"/>
      <c r="AT121" s="25" t="s">
        <v>323</v>
      </c>
      <c r="AU121" s="25" t="s">
        <v>79</v>
      </c>
    </row>
    <row r="122" spans="2:51" s="12" customFormat="1" ht="13.5">
      <c r="B122" s="221"/>
      <c r="C122" s="222"/>
      <c r="D122" s="218" t="s">
        <v>325</v>
      </c>
      <c r="E122" s="223" t="s">
        <v>21</v>
      </c>
      <c r="F122" s="224" t="s">
        <v>2075</v>
      </c>
      <c r="G122" s="222"/>
      <c r="H122" s="225">
        <v>182.628</v>
      </c>
      <c r="I122" s="226"/>
      <c r="J122" s="222"/>
      <c r="K122" s="222"/>
      <c r="L122" s="227"/>
      <c r="M122" s="228"/>
      <c r="N122" s="229"/>
      <c r="O122" s="229"/>
      <c r="P122" s="229"/>
      <c r="Q122" s="229"/>
      <c r="R122" s="229"/>
      <c r="S122" s="229"/>
      <c r="T122" s="230"/>
      <c r="AT122" s="231" t="s">
        <v>325</v>
      </c>
      <c r="AU122" s="231" t="s">
        <v>79</v>
      </c>
      <c r="AV122" s="12" t="s">
        <v>79</v>
      </c>
      <c r="AW122" s="12" t="s">
        <v>34</v>
      </c>
      <c r="AX122" s="12" t="s">
        <v>77</v>
      </c>
      <c r="AY122" s="231" t="s">
        <v>314</v>
      </c>
    </row>
    <row r="123" spans="2:65" s="1" customFormat="1" ht="23.1" customHeight="1">
      <c r="B123" s="42"/>
      <c r="C123" s="206" t="s">
        <v>382</v>
      </c>
      <c r="D123" s="206" t="s">
        <v>316</v>
      </c>
      <c r="E123" s="207" t="s">
        <v>399</v>
      </c>
      <c r="F123" s="208" t="s">
        <v>1548</v>
      </c>
      <c r="G123" s="209" t="s">
        <v>335</v>
      </c>
      <c r="H123" s="210">
        <v>249.06</v>
      </c>
      <c r="I123" s="211"/>
      <c r="J123" s="212">
        <f>ROUND(I123*H123,2)</f>
        <v>0</v>
      </c>
      <c r="K123" s="208" t="s">
        <v>320</v>
      </c>
      <c r="L123" s="62"/>
      <c r="M123" s="213" t="s">
        <v>21</v>
      </c>
      <c r="N123" s="214" t="s">
        <v>41</v>
      </c>
      <c r="O123" s="43"/>
      <c r="P123" s="215">
        <f>O123*H123</f>
        <v>0</v>
      </c>
      <c r="Q123" s="215">
        <v>0</v>
      </c>
      <c r="R123" s="215">
        <f>Q123*H123</f>
        <v>0</v>
      </c>
      <c r="S123" s="215">
        <v>0</v>
      </c>
      <c r="T123" s="216">
        <f>S123*H123</f>
        <v>0</v>
      </c>
      <c r="AR123" s="25" t="s">
        <v>321</v>
      </c>
      <c r="AT123" s="25" t="s">
        <v>316</v>
      </c>
      <c r="AU123" s="25" t="s">
        <v>79</v>
      </c>
      <c r="AY123" s="25" t="s">
        <v>314</v>
      </c>
      <c r="BE123" s="217">
        <f>IF(N123="základní",J123,0)</f>
        <v>0</v>
      </c>
      <c r="BF123" s="217">
        <f>IF(N123="snížená",J123,0)</f>
        <v>0</v>
      </c>
      <c r="BG123" s="217">
        <f>IF(N123="zákl. přenesená",J123,0)</f>
        <v>0</v>
      </c>
      <c r="BH123" s="217">
        <f>IF(N123="sníž. přenesená",J123,0)</f>
        <v>0</v>
      </c>
      <c r="BI123" s="217">
        <f>IF(N123="nulová",J123,0)</f>
        <v>0</v>
      </c>
      <c r="BJ123" s="25" t="s">
        <v>77</v>
      </c>
      <c r="BK123" s="217">
        <f>ROUND(I123*H123,2)</f>
        <v>0</v>
      </c>
      <c r="BL123" s="25" t="s">
        <v>321</v>
      </c>
      <c r="BM123" s="25" t="s">
        <v>2076</v>
      </c>
    </row>
    <row r="124" spans="2:47" s="1" customFormat="1" ht="27">
      <c r="B124" s="42"/>
      <c r="C124" s="64"/>
      <c r="D124" s="218" t="s">
        <v>323</v>
      </c>
      <c r="E124" s="64"/>
      <c r="F124" s="219" t="s">
        <v>402</v>
      </c>
      <c r="G124" s="64"/>
      <c r="H124" s="64"/>
      <c r="I124" s="175"/>
      <c r="J124" s="64"/>
      <c r="K124" s="64"/>
      <c r="L124" s="62"/>
      <c r="M124" s="220"/>
      <c r="N124" s="43"/>
      <c r="O124" s="43"/>
      <c r="P124" s="43"/>
      <c r="Q124" s="43"/>
      <c r="R124" s="43"/>
      <c r="S124" s="43"/>
      <c r="T124" s="79"/>
      <c r="AT124" s="25" t="s">
        <v>323</v>
      </c>
      <c r="AU124" s="25" t="s">
        <v>79</v>
      </c>
    </row>
    <row r="125" spans="2:51" s="12" customFormat="1" ht="13.5">
      <c r="B125" s="221"/>
      <c r="C125" s="222"/>
      <c r="D125" s="218" t="s">
        <v>325</v>
      </c>
      <c r="E125" s="223" t="s">
        <v>21</v>
      </c>
      <c r="F125" s="224" t="s">
        <v>2077</v>
      </c>
      <c r="G125" s="222"/>
      <c r="H125" s="225">
        <v>249.06</v>
      </c>
      <c r="I125" s="226"/>
      <c r="J125" s="222"/>
      <c r="K125" s="222"/>
      <c r="L125" s="227"/>
      <c r="M125" s="228"/>
      <c r="N125" s="229"/>
      <c r="O125" s="229"/>
      <c r="P125" s="229"/>
      <c r="Q125" s="229"/>
      <c r="R125" s="229"/>
      <c r="S125" s="229"/>
      <c r="T125" s="230"/>
      <c r="AT125" s="231" t="s">
        <v>325</v>
      </c>
      <c r="AU125" s="231" t="s">
        <v>79</v>
      </c>
      <c r="AV125" s="12" t="s">
        <v>79</v>
      </c>
      <c r="AW125" s="12" t="s">
        <v>34</v>
      </c>
      <c r="AX125" s="12" t="s">
        <v>77</v>
      </c>
      <c r="AY125" s="231" t="s">
        <v>314</v>
      </c>
    </row>
    <row r="126" spans="2:63" s="11" customFormat="1" ht="29.85" customHeight="1">
      <c r="B126" s="190"/>
      <c r="C126" s="191"/>
      <c r="D126" s="192" t="s">
        <v>69</v>
      </c>
      <c r="E126" s="204" t="s">
        <v>79</v>
      </c>
      <c r="F126" s="204" t="s">
        <v>413</v>
      </c>
      <c r="G126" s="191"/>
      <c r="H126" s="191"/>
      <c r="I126" s="194"/>
      <c r="J126" s="205">
        <f>BK126</f>
        <v>0</v>
      </c>
      <c r="K126" s="191"/>
      <c r="L126" s="196"/>
      <c r="M126" s="197"/>
      <c r="N126" s="198"/>
      <c r="O126" s="198"/>
      <c r="P126" s="199">
        <f>SUM(P127:P216)</f>
        <v>0</v>
      </c>
      <c r="Q126" s="198"/>
      <c r="R126" s="199">
        <f>SUM(R127:R216)</f>
        <v>975.70295112</v>
      </c>
      <c r="S126" s="198"/>
      <c r="T126" s="200">
        <f>SUM(T127:T216)</f>
        <v>0</v>
      </c>
      <c r="AR126" s="201" t="s">
        <v>77</v>
      </c>
      <c r="AT126" s="202" t="s">
        <v>69</v>
      </c>
      <c r="AU126" s="202" t="s">
        <v>77</v>
      </c>
      <c r="AY126" s="201" t="s">
        <v>314</v>
      </c>
      <c r="BK126" s="203">
        <f>SUM(BK127:BK216)</f>
        <v>0</v>
      </c>
    </row>
    <row r="127" spans="2:65" s="1" customFormat="1" ht="23.1" customHeight="1">
      <c r="B127" s="42"/>
      <c r="C127" s="206" t="s">
        <v>387</v>
      </c>
      <c r="D127" s="206" t="s">
        <v>316</v>
      </c>
      <c r="E127" s="207" t="s">
        <v>440</v>
      </c>
      <c r="F127" s="208" t="s">
        <v>441</v>
      </c>
      <c r="G127" s="209" t="s">
        <v>335</v>
      </c>
      <c r="H127" s="210">
        <v>270.062</v>
      </c>
      <c r="I127" s="211"/>
      <c r="J127" s="212">
        <f>ROUND(I127*H127,2)</f>
        <v>0</v>
      </c>
      <c r="K127" s="208" t="s">
        <v>2078</v>
      </c>
      <c r="L127" s="62"/>
      <c r="M127" s="213" t="s">
        <v>21</v>
      </c>
      <c r="N127" s="214" t="s">
        <v>41</v>
      </c>
      <c r="O127" s="43"/>
      <c r="P127" s="215">
        <f>O127*H127</f>
        <v>0</v>
      </c>
      <c r="Q127" s="215">
        <v>0</v>
      </c>
      <c r="R127" s="215">
        <f>Q127*H127</f>
        <v>0</v>
      </c>
      <c r="S127" s="215">
        <v>0</v>
      </c>
      <c r="T127" s="216">
        <f>S127*H127</f>
        <v>0</v>
      </c>
      <c r="AR127" s="25" t="s">
        <v>321</v>
      </c>
      <c r="AT127" s="25" t="s">
        <v>316</v>
      </c>
      <c r="AU127" s="25" t="s">
        <v>79</v>
      </c>
      <c r="AY127" s="25" t="s">
        <v>314</v>
      </c>
      <c r="BE127" s="217">
        <f>IF(N127="základní",J127,0)</f>
        <v>0</v>
      </c>
      <c r="BF127" s="217">
        <f>IF(N127="snížená",J127,0)</f>
        <v>0</v>
      </c>
      <c r="BG127" s="217">
        <f>IF(N127="zákl. přenesená",J127,0)</f>
        <v>0</v>
      </c>
      <c r="BH127" s="217">
        <f>IF(N127="sníž. přenesená",J127,0)</f>
        <v>0</v>
      </c>
      <c r="BI127" s="217">
        <f>IF(N127="nulová",J127,0)</f>
        <v>0</v>
      </c>
      <c r="BJ127" s="25" t="s">
        <v>77</v>
      </c>
      <c r="BK127" s="217">
        <f>ROUND(I127*H127,2)</f>
        <v>0</v>
      </c>
      <c r="BL127" s="25" t="s">
        <v>321</v>
      </c>
      <c r="BM127" s="25" t="s">
        <v>2079</v>
      </c>
    </row>
    <row r="128" spans="2:47" s="1" customFormat="1" ht="27">
      <c r="B128" s="42"/>
      <c r="C128" s="64"/>
      <c r="D128" s="218" t="s">
        <v>323</v>
      </c>
      <c r="E128" s="64"/>
      <c r="F128" s="219" t="s">
        <v>443</v>
      </c>
      <c r="G128" s="64"/>
      <c r="H128" s="64"/>
      <c r="I128" s="175"/>
      <c r="J128" s="64"/>
      <c r="K128" s="64"/>
      <c r="L128" s="62"/>
      <c r="M128" s="220"/>
      <c r="N128" s="43"/>
      <c r="O128" s="43"/>
      <c r="P128" s="43"/>
      <c r="Q128" s="43"/>
      <c r="R128" s="43"/>
      <c r="S128" s="43"/>
      <c r="T128" s="79"/>
      <c r="AT128" s="25" t="s">
        <v>323</v>
      </c>
      <c r="AU128" s="25" t="s">
        <v>79</v>
      </c>
    </row>
    <row r="129" spans="2:51" s="12" customFormat="1" ht="27">
      <c r="B129" s="221"/>
      <c r="C129" s="222"/>
      <c r="D129" s="218" t="s">
        <v>325</v>
      </c>
      <c r="E129" s="223" t="s">
        <v>21</v>
      </c>
      <c r="F129" s="224" t="s">
        <v>2080</v>
      </c>
      <c r="G129" s="222"/>
      <c r="H129" s="225">
        <v>179.025</v>
      </c>
      <c r="I129" s="226"/>
      <c r="J129" s="222"/>
      <c r="K129" s="222"/>
      <c r="L129" s="227"/>
      <c r="M129" s="228"/>
      <c r="N129" s="229"/>
      <c r="O129" s="229"/>
      <c r="P129" s="229"/>
      <c r="Q129" s="229"/>
      <c r="R129" s="229"/>
      <c r="S129" s="229"/>
      <c r="T129" s="230"/>
      <c r="AT129" s="231" t="s">
        <v>325</v>
      </c>
      <c r="AU129" s="231" t="s">
        <v>79</v>
      </c>
      <c r="AV129" s="12" t="s">
        <v>79</v>
      </c>
      <c r="AW129" s="12" t="s">
        <v>34</v>
      </c>
      <c r="AX129" s="12" t="s">
        <v>70</v>
      </c>
      <c r="AY129" s="231" t="s">
        <v>314</v>
      </c>
    </row>
    <row r="130" spans="2:51" s="12" customFormat="1" ht="13.5">
      <c r="B130" s="221"/>
      <c r="C130" s="222"/>
      <c r="D130" s="218" t="s">
        <v>325</v>
      </c>
      <c r="E130" s="223" t="s">
        <v>21</v>
      </c>
      <c r="F130" s="224" t="s">
        <v>2081</v>
      </c>
      <c r="G130" s="222"/>
      <c r="H130" s="225">
        <v>2.302</v>
      </c>
      <c r="I130" s="226"/>
      <c r="J130" s="222"/>
      <c r="K130" s="222"/>
      <c r="L130" s="227"/>
      <c r="M130" s="228"/>
      <c r="N130" s="229"/>
      <c r="O130" s="229"/>
      <c r="P130" s="229"/>
      <c r="Q130" s="229"/>
      <c r="R130" s="229"/>
      <c r="S130" s="229"/>
      <c r="T130" s="230"/>
      <c r="AT130" s="231" t="s">
        <v>325</v>
      </c>
      <c r="AU130" s="231" t="s">
        <v>79</v>
      </c>
      <c r="AV130" s="12" t="s">
        <v>79</v>
      </c>
      <c r="AW130" s="12" t="s">
        <v>34</v>
      </c>
      <c r="AX130" s="12" t="s">
        <v>70</v>
      </c>
      <c r="AY130" s="231" t="s">
        <v>314</v>
      </c>
    </row>
    <row r="131" spans="2:51" s="12" customFormat="1" ht="13.5">
      <c r="B131" s="221"/>
      <c r="C131" s="222"/>
      <c r="D131" s="218" t="s">
        <v>325</v>
      </c>
      <c r="E131" s="223" t="s">
        <v>21</v>
      </c>
      <c r="F131" s="224" t="s">
        <v>2082</v>
      </c>
      <c r="G131" s="222"/>
      <c r="H131" s="225">
        <v>5.715</v>
      </c>
      <c r="I131" s="226"/>
      <c r="J131" s="222"/>
      <c r="K131" s="222"/>
      <c r="L131" s="227"/>
      <c r="M131" s="228"/>
      <c r="N131" s="229"/>
      <c r="O131" s="229"/>
      <c r="P131" s="229"/>
      <c r="Q131" s="229"/>
      <c r="R131" s="229"/>
      <c r="S131" s="229"/>
      <c r="T131" s="230"/>
      <c r="AT131" s="231" t="s">
        <v>325</v>
      </c>
      <c r="AU131" s="231" t="s">
        <v>79</v>
      </c>
      <c r="AV131" s="12" t="s">
        <v>79</v>
      </c>
      <c r="AW131" s="12" t="s">
        <v>34</v>
      </c>
      <c r="AX131" s="12" t="s">
        <v>70</v>
      </c>
      <c r="AY131" s="231" t="s">
        <v>314</v>
      </c>
    </row>
    <row r="132" spans="2:51" s="12" customFormat="1" ht="13.5">
      <c r="B132" s="221"/>
      <c r="C132" s="222"/>
      <c r="D132" s="218" t="s">
        <v>325</v>
      </c>
      <c r="E132" s="223" t="s">
        <v>21</v>
      </c>
      <c r="F132" s="224" t="s">
        <v>2083</v>
      </c>
      <c r="G132" s="222"/>
      <c r="H132" s="225">
        <v>83.02</v>
      </c>
      <c r="I132" s="226"/>
      <c r="J132" s="222"/>
      <c r="K132" s="222"/>
      <c r="L132" s="227"/>
      <c r="M132" s="228"/>
      <c r="N132" s="229"/>
      <c r="O132" s="229"/>
      <c r="P132" s="229"/>
      <c r="Q132" s="229"/>
      <c r="R132" s="229"/>
      <c r="S132" s="229"/>
      <c r="T132" s="230"/>
      <c r="AT132" s="231" t="s">
        <v>325</v>
      </c>
      <c r="AU132" s="231" t="s">
        <v>79</v>
      </c>
      <c r="AV132" s="12" t="s">
        <v>79</v>
      </c>
      <c r="AW132" s="12" t="s">
        <v>34</v>
      </c>
      <c r="AX132" s="12" t="s">
        <v>70</v>
      </c>
      <c r="AY132" s="231" t="s">
        <v>314</v>
      </c>
    </row>
    <row r="133" spans="2:51" s="13" customFormat="1" ht="13.5">
      <c r="B133" s="232"/>
      <c r="C133" s="233"/>
      <c r="D133" s="218" t="s">
        <v>325</v>
      </c>
      <c r="E133" s="234" t="s">
        <v>21</v>
      </c>
      <c r="F133" s="235" t="s">
        <v>340</v>
      </c>
      <c r="G133" s="233"/>
      <c r="H133" s="236">
        <v>270.062</v>
      </c>
      <c r="I133" s="237"/>
      <c r="J133" s="233"/>
      <c r="K133" s="233"/>
      <c r="L133" s="238"/>
      <c r="M133" s="239"/>
      <c r="N133" s="240"/>
      <c r="O133" s="240"/>
      <c r="P133" s="240"/>
      <c r="Q133" s="240"/>
      <c r="R133" s="240"/>
      <c r="S133" s="240"/>
      <c r="T133" s="241"/>
      <c r="AT133" s="242" t="s">
        <v>325</v>
      </c>
      <c r="AU133" s="242" t="s">
        <v>79</v>
      </c>
      <c r="AV133" s="13" t="s">
        <v>321</v>
      </c>
      <c r="AW133" s="13" t="s">
        <v>34</v>
      </c>
      <c r="AX133" s="13" t="s">
        <v>77</v>
      </c>
      <c r="AY133" s="242" t="s">
        <v>314</v>
      </c>
    </row>
    <row r="134" spans="2:65" s="1" customFormat="1" ht="23.1" customHeight="1">
      <c r="B134" s="42"/>
      <c r="C134" s="206" t="s">
        <v>391</v>
      </c>
      <c r="D134" s="206" t="s">
        <v>316</v>
      </c>
      <c r="E134" s="207" t="s">
        <v>2084</v>
      </c>
      <c r="F134" s="208" t="s">
        <v>2085</v>
      </c>
      <c r="G134" s="209" t="s">
        <v>335</v>
      </c>
      <c r="H134" s="210">
        <v>338.193</v>
      </c>
      <c r="I134" s="211"/>
      <c r="J134" s="212">
        <f>ROUND(I134*H134,2)</f>
        <v>0</v>
      </c>
      <c r="K134" s="208" t="s">
        <v>2078</v>
      </c>
      <c r="L134" s="62"/>
      <c r="M134" s="213" t="s">
        <v>21</v>
      </c>
      <c r="N134" s="214" t="s">
        <v>41</v>
      </c>
      <c r="O134" s="43"/>
      <c r="P134" s="215">
        <f>O134*H134</f>
        <v>0</v>
      </c>
      <c r="Q134" s="215">
        <v>2.45329</v>
      </c>
      <c r="R134" s="215">
        <f>Q134*H134</f>
        <v>829.6855049699999</v>
      </c>
      <c r="S134" s="215">
        <v>0</v>
      </c>
      <c r="T134" s="216">
        <f>S134*H134</f>
        <v>0</v>
      </c>
      <c r="AR134" s="25" t="s">
        <v>321</v>
      </c>
      <c r="AT134" s="25" t="s">
        <v>316</v>
      </c>
      <c r="AU134" s="25" t="s">
        <v>79</v>
      </c>
      <c r="AY134" s="25" t="s">
        <v>314</v>
      </c>
      <c r="BE134" s="217">
        <f>IF(N134="základní",J134,0)</f>
        <v>0</v>
      </c>
      <c r="BF134" s="217">
        <f>IF(N134="snížená",J134,0)</f>
        <v>0</v>
      </c>
      <c r="BG134" s="217">
        <f>IF(N134="zákl. přenesená",J134,0)</f>
        <v>0</v>
      </c>
      <c r="BH134" s="217">
        <f>IF(N134="sníž. přenesená",J134,0)</f>
        <v>0</v>
      </c>
      <c r="BI134" s="217">
        <f>IF(N134="nulová",J134,0)</f>
        <v>0</v>
      </c>
      <c r="BJ134" s="25" t="s">
        <v>77</v>
      </c>
      <c r="BK134" s="217">
        <f>ROUND(I134*H134,2)</f>
        <v>0</v>
      </c>
      <c r="BL134" s="25" t="s">
        <v>321</v>
      </c>
      <c r="BM134" s="25" t="s">
        <v>2086</v>
      </c>
    </row>
    <row r="135" spans="2:47" s="1" customFormat="1" ht="27">
      <c r="B135" s="42"/>
      <c r="C135" s="64"/>
      <c r="D135" s="218" t="s">
        <v>323</v>
      </c>
      <c r="E135" s="64"/>
      <c r="F135" s="219" t="s">
        <v>2087</v>
      </c>
      <c r="G135" s="64"/>
      <c r="H135" s="64"/>
      <c r="I135" s="175"/>
      <c r="J135" s="64"/>
      <c r="K135" s="64"/>
      <c r="L135" s="62"/>
      <c r="M135" s="220"/>
      <c r="N135" s="43"/>
      <c r="O135" s="43"/>
      <c r="P135" s="43"/>
      <c r="Q135" s="43"/>
      <c r="R135" s="43"/>
      <c r="S135" s="43"/>
      <c r="T135" s="79"/>
      <c r="AT135" s="25" t="s">
        <v>323</v>
      </c>
      <c r="AU135" s="25" t="s">
        <v>79</v>
      </c>
    </row>
    <row r="136" spans="2:51" s="12" customFormat="1" ht="13.5">
      <c r="B136" s="221"/>
      <c r="C136" s="222"/>
      <c r="D136" s="218" t="s">
        <v>325</v>
      </c>
      <c r="E136" s="223" t="s">
        <v>21</v>
      </c>
      <c r="F136" s="224" t="s">
        <v>2088</v>
      </c>
      <c r="G136" s="222"/>
      <c r="H136" s="225">
        <v>198.922</v>
      </c>
      <c r="I136" s="226"/>
      <c r="J136" s="222"/>
      <c r="K136" s="222"/>
      <c r="L136" s="227"/>
      <c r="M136" s="228"/>
      <c r="N136" s="229"/>
      <c r="O136" s="229"/>
      <c r="P136" s="229"/>
      <c r="Q136" s="229"/>
      <c r="R136" s="229"/>
      <c r="S136" s="229"/>
      <c r="T136" s="230"/>
      <c r="AT136" s="231" t="s">
        <v>325</v>
      </c>
      <c r="AU136" s="231" t="s">
        <v>79</v>
      </c>
      <c r="AV136" s="12" t="s">
        <v>79</v>
      </c>
      <c r="AW136" s="12" t="s">
        <v>34</v>
      </c>
      <c r="AX136" s="12" t="s">
        <v>70</v>
      </c>
      <c r="AY136" s="231" t="s">
        <v>314</v>
      </c>
    </row>
    <row r="137" spans="2:51" s="12" customFormat="1" ht="13.5">
      <c r="B137" s="221"/>
      <c r="C137" s="222"/>
      <c r="D137" s="218" t="s">
        <v>325</v>
      </c>
      <c r="E137" s="223" t="s">
        <v>21</v>
      </c>
      <c r="F137" s="224" t="s">
        <v>2089</v>
      </c>
      <c r="G137" s="222"/>
      <c r="H137" s="225">
        <v>3.463</v>
      </c>
      <c r="I137" s="226"/>
      <c r="J137" s="222"/>
      <c r="K137" s="222"/>
      <c r="L137" s="227"/>
      <c r="M137" s="228"/>
      <c r="N137" s="229"/>
      <c r="O137" s="229"/>
      <c r="P137" s="229"/>
      <c r="Q137" s="229"/>
      <c r="R137" s="229"/>
      <c r="S137" s="229"/>
      <c r="T137" s="230"/>
      <c r="AT137" s="231" t="s">
        <v>325</v>
      </c>
      <c r="AU137" s="231" t="s">
        <v>79</v>
      </c>
      <c r="AV137" s="12" t="s">
        <v>79</v>
      </c>
      <c r="AW137" s="12" t="s">
        <v>34</v>
      </c>
      <c r="AX137" s="12" t="s">
        <v>70</v>
      </c>
      <c r="AY137" s="231" t="s">
        <v>314</v>
      </c>
    </row>
    <row r="138" spans="2:51" s="12" customFormat="1" ht="13.5">
      <c r="B138" s="221"/>
      <c r="C138" s="222"/>
      <c r="D138" s="218" t="s">
        <v>325</v>
      </c>
      <c r="E138" s="223" t="s">
        <v>21</v>
      </c>
      <c r="F138" s="224" t="s">
        <v>2090</v>
      </c>
      <c r="G138" s="222"/>
      <c r="H138" s="225">
        <v>14.498</v>
      </c>
      <c r="I138" s="226"/>
      <c r="J138" s="222"/>
      <c r="K138" s="222"/>
      <c r="L138" s="227"/>
      <c r="M138" s="228"/>
      <c r="N138" s="229"/>
      <c r="O138" s="229"/>
      <c r="P138" s="229"/>
      <c r="Q138" s="229"/>
      <c r="R138" s="229"/>
      <c r="S138" s="229"/>
      <c r="T138" s="230"/>
      <c r="AT138" s="231" t="s">
        <v>325</v>
      </c>
      <c r="AU138" s="231" t="s">
        <v>79</v>
      </c>
      <c r="AV138" s="12" t="s">
        <v>79</v>
      </c>
      <c r="AW138" s="12" t="s">
        <v>34</v>
      </c>
      <c r="AX138" s="12" t="s">
        <v>70</v>
      </c>
      <c r="AY138" s="231" t="s">
        <v>314</v>
      </c>
    </row>
    <row r="139" spans="2:51" s="12" customFormat="1" ht="13.5">
      <c r="B139" s="221"/>
      <c r="C139" s="222"/>
      <c r="D139" s="218" t="s">
        <v>325</v>
      </c>
      <c r="E139" s="223" t="s">
        <v>21</v>
      </c>
      <c r="F139" s="224" t="s">
        <v>2091</v>
      </c>
      <c r="G139" s="222"/>
      <c r="H139" s="225">
        <v>112.019</v>
      </c>
      <c r="I139" s="226"/>
      <c r="J139" s="222"/>
      <c r="K139" s="222"/>
      <c r="L139" s="227"/>
      <c r="M139" s="228"/>
      <c r="N139" s="229"/>
      <c r="O139" s="229"/>
      <c r="P139" s="229"/>
      <c r="Q139" s="229"/>
      <c r="R139" s="229"/>
      <c r="S139" s="229"/>
      <c r="T139" s="230"/>
      <c r="AT139" s="231" t="s">
        <v>325</v>
      </c>
      <c r="AU139" s="231" t="s">
        <v>79</v>
      </c>
      <c r="AV139" s="12" t="s">
        <v>79</v>
      </c>
      <c r="AW139" s="12" t="s">
        <v>34</v>
      </c>
      <c r="AX139" s="12" t="s">
        <v>70</v>
      </c>
      <c r="AY139" s="231" t="s">
        <v>314</v>
      </c>
    </row>
    <row r="140" spans="2:51" s="12" customFormat="1" ht="13.5">
      <c r="B140" s="221"/>
      <c r="C140" s="222"/>
      <c r="D140" s="218" t="s">
        <v>325</v>
      </c>
      <c r="E140" s="223" t="s">
        <v>21</v>
      </c>
      <c r="F140" s="224" t="s">
        <v>2092</v>
      </c>
      <c r="G140" s="222"/>
      <c r="H140" s="225">
        <v>8.367</v>
      </c>
      <c r="I140" s="226"/>
      <c r="J140" s="222"/>
      <c r="K140" s="222"/>
      <c r="L140" s="227"/>
      <c r="M140" s="228"/>
      <c r="N140" s="229"/>
      <c r="O140" s="229"/>
      <c r="P140" s="229"/>
      <c r="Q140" s="229"/>
      <c r="R140" s="229"/>
      <c r="S140" s="229"/>
      <c r="T140" s="230"/>
      <c r="AT140" s="231" t="s">
        <v>325</v>
      </c>
      <c r="AU140" s="231" t="s">
        <v>79</v>
      </c>
      <c r="AV140" s="12" t="s">
        <v>79</v>
      </c>
      <c r="AW140" s="12" t="s">
        <v>34</v>
      </c>
      <c r="AX140" s="12" t="s">
        <v>70</v>
      </c>
      <c r="AY140" s="231" t="s">
        <v>314</v>
      </c>
    </row>
    <row r="141" spans="2:51" s="12" customFormat="1" ht="13.5">
      <c r="B141" s="221"/>
      <c r="C141" s="222"/>
      <c r="D141" s="218" t="s">
        <v>325</v>
      </c>
      <c r="E141" s="223" t="s">
        <v>21</v>
      </c>
      <c r="F141" s="224" t="s">
        <v>2093</v>
      </c>
      <c r="G141" s="222"/>
      <c r="H141" s="225">
        <v>0.924</v>
      </c>
      <c r="I141" s="226"/>
      <c r="J141" s="222"/>
      <c r="K141" s="222"/>
      <c r="L141" s="227"/>
      <c r="M141" s="228"/>
      <c r="N141" s="229"/>
      <c r="O141" s="229"/>
      <c r="P141" s="229"/>
      <c r="Q141" s="229"/>
      <c r="R141" s="229"/>
      <c r="S141" s="229"/>
      <c r="T141" s="230"/>
      <c r="AT141" s="231" t="s">
        <v>325</v>
      </c>
      <c r="AU141" s="231" t="s">
        <v>79</v>
      </c>
      <c r="AV141" s="12" t="s">
        <v>79</v>
      </c>
      <c r="AW141" s="12" t="s">
        <v>34</v>
      </c>
      <c r="AX141" s="12" t="s">
        <v>70</v>
      </c>
      <c r="AY141" s="231" t="s">
        <v>314</v>
      </c>
    </row>
    <row r="142" spans="2:51" s="13" customFormat="1" ht="13.5">
      <c r="B142" s="232"/>
      <c r="C142" s="233"/>
      <c r="D142" s="218" t="s">
        <v>325</v>
      </c>
      <c r="E142" s="234" t="s">
        <v>2020</v>
      </c>
      <c r="F142" s="235" t="s">
        <v>340</v>
      </c>
      <c r="G142" s="233"/>
      <c r="H142" s="236">
        <v>338.193</v>
      </c>
      <c r="I142" s="237"/>
      <c r="J142" s="233"/>
      <c r="K142" s="233"/>
      <c r="L142" s="238"/>
      <c r="M142" s="239"/>
      <c r="N142" s="240"/>
      <c r="O142" s="240"/>
      <c r="P142" s="240"/>
      <c r="Q142" s="240"/>
      <c r="R142" s="240"/>
      <c r="S142" s="240"/>
      <c r="T142" s="241"/>
      <c r="AT142" s="242" t="s">
        <v>325</v>
      </c>
      <c r="AU142" s="242" t="s">
        <v>79</v>
      </c>
      <c r="AV142" s="13" t="s">
        <v>321</v>
      </c>
      <c r="AW142" s="13" t="s">
        <v>34</v>
      </c>
      <c r="AX142" s="13" t="s">
        <v>77</v>
      </c>
      <c r="AY142" s="242" t="s">
        <v>314</v>
      </c>
    </row>
    <row r="143" spans="2:65" s="1" customFormat="1" ht="14.45" customHeight="1">
      <c r="B143" s="42"/>
      <c r="C143" s="206" t="s">
        <v>398</v>
      </c>
      <c r="D143" s="206" t="s">
        <v>316</v>
      </c>
      <c r="E143" s="207" t="s">
        <v>2094</v>
      </c>
      <c r="F143" s="208" t="s">
        <v>2095</v>
      </c>
      <c r="G143" s="209" t="s">
        <v>349</v>
      </c>
      <c r="H143" s="210">
        <v>59.277</v>
      </c>
      <c r="I143" s="211"/>
      <c r="J143" s="212">
        <f>ROUND(I143*H143,2)</f>
        <v>0</v>
      </c>
      <c r="K143" s="208" t="s">
        <v>2078</v>
      </c>
      <c r="L143" s="62"/>
      <c r="M143" s="213" t="s">
        <v>21</v>
      </c>
      <c r="N143" s="214" t="s">
        <v>41</v>
      </c>
      <c r="O143" s="43"/>
      <c r="P143" s="215">
        <f>O143*H143</f>
        <v>0</v>
      </c>
      <c r="Q143" s="215">
        <v>0.00103</v>
      </c>
      <c r="R143" s="215">
        <f>Q143*H143</f>
        <v>0.06105531000000001</v>
      </c>
      <c r="S143" s="215">
        <v>0</v>
      </c>
      <c r="T143" s="216">
        <f>S143*H143</f>
        <v>0</v>
      </c>
      <c r="AR143" s="25" t="s">
        <v>321</v>
      </c>
      <c r="AT143" s="25" t="s">
        <v>316</v>
      </c>
      <c r="AU143" s="25" t="s">
        <v>79</v>
      </c>
      <c r="AY143" s="25" t="s">
        <v>314</v>
      </c>
      <c r="BE143" s="217">
        <f>IF(N143="základní",J143,0)</f>
        <v>0</v>
      </c>
      <c r="BF143" s="217">
        <f>IF(N143="snížená",J143,0)</f>
        <v>0</v>
      </c>
      <c r="BG143" s="217">
        <f>IF(N143="zákl. přenesená",J143,0)</f>
        <v>0</v>
      </c>
      <c r="BH143" s="217">
        <f>IF(N143="sníž. přenesená",J143,0)</f>
        <v>0</v>
      </c>
      <c r="BI143" s="217">
        <f>IF(N143="nulová",J143,0)</f>
        <v>0</v>
      </c>
      <c r="BJ143" s="25" t="s">
        <v>77</v>
      </c>
      <c r="BK143" s="217">
        <f>ROUND(I143*H143,2)</f>
        <v>0</v>
      </c>
      <c r="BL143" s="25" t="s">
        <v>321</v>
      </c>
      <c r="BM143" s="25" t="s">
        <v>2096</v>
      </c>
    </row>
    <row r="144" spans="2:47" s="1" customFormat="1" ht="40.5">
      <c r="B144" s="42"/>
      <c r="C144" s="64"/>
      <c r="D144" s="218" t="s">
        <v>323</v>
      </c>
      <c r="E144" s="64"/>
      <c r="F144" s="219" t="s">
        <v>2097</v>
      </c>
      <c r="G144" s="64"/>
      <c r="H144" s="64"/>
      <c r="I144" s="175"/>
      <c r="J144" s="64"/>
      <c r="K144" s="64"/>
      <c r="L144" s="62"/>
      <c r="M144" s="220"/>
      <c r="N144" s="43"/>
      <c r="O144" s="43"/>
      <c r="P144" s="43"/>
      <c r="Q144" s="43"/>
      <c r="R144" s="43"/>
      <c r="S144" s="43"/>
      <c r="T144" s="79"/>
      <c r="AT144" s="25" t="s">
        <v>323</v>
      </c>
      <c r="AU144" s="25" t="s">
        <v>79</v>
      </c>
    </row>
    <row r="145" spans="2:51" s="12" customFormat="1" ht="27">
      <c r="B145" s="221"/>
      <c r="C145" s="222"/>
      <c r="D145" s="218" t="s">
        <v>325</v>
      </c>
      <c r="E145" s="223" t="s">
        <v>21</v>
      </c>
      <c r="F145" s="224" t="s">
        <v>2098</v>
      </c>
      <c r="G145" s="222"/>
      <c r="H145" s="225">
        <v>30.44</v>
      </c>
      <c r="I145" s="226"/>
      <c r="J145" s="222"/>
      <c r="K145" s="222"/>
      <c r="L145" s="227"/>
      <c r="M145" s="228"/>
      <c r="N145" s="229"/>
      <c r="O145" s="229"/>
      <c r="P145" s="229"/>
      <c r="Q145" s="229"/>
      <c r="R145" s="229"/>
      <c r="S145" s="229"/>
      <c r="T145" s="230"/>
      <c r="AT145" s="231" t="s">
        <v>325</v>
      </c>
      <c r="AU145" s="231" t="s">
        <v>79</v>
      </c>
      <c r="AV145" s="12" t="s">
        <v>79</v>
      </c>
      <c r="AW145" s="12" t="s">
        <v>34</v>
      </c>
      <c r="AX145" s="12" t="s">
        <v>70</v>
      </c>
      <c r="AY145" s="231" t="s">
        <v>314</v>
      </c>
    </row>
    <row r="146" spans="2:51" s="12" customFormat="1" ht="27">
      <c r="B146" s="221"/>
      <c r="C146" s="222"/>
      <c r="D146" s="218" t="s">
        <v>325</v>
      </c>
      <c r="E146" s="223" t="s">
        <v>21</v>
      </c>
      <c r="F146" s="224" t="s">
        <v>2099</v>
      </c>
      <c r="G146" s="222"/>
      <c r="H146" s="225">
        <v>28.837</v>
      </c>
      <c r="I146" s="226"/>
      <c r="J146" s="222"/>
      <c r="K146" s="222"/>
      <c r="L146" s="227"/>
      <c r="M146" s="228"/>
      <c r="N146" s="229"/>
      <c r="O146" s="229"/>
      <c r="P146" s="229"/>
      <c r="Q146" s="229"/>
      <c r="R146" s="229"/>
      <c r="S146" s="229"/>
      <c r="T146" s="230"/>
      <c r="AT146" s="231" t="s">
        <v>325</v>
      </c>
      <c r="AU146" s="231" t="s">
        <v>79</v>
      </c>
      <c r="AV146" s="12" t="s">
        <v>79</v>
      </c>
      <c r="AW146" s="12" t="s">
        <v>34</v>
      </c>
      <c r="AX146" s="12" t="s">
        <v>70</v>
      </c>
      <c r="AY146" s="231" t="s">
        <v>314</v>
      </c>
    </row>
    <row r="147" spans="2:51" s="13" customFormat="1" ht="13.5">
      <c r="B147" s="232"/>
      <c r="C147" s="233"/>
      <c r="D147" s="218" t="s">
        <v>325</v>
      </c>
      <c r="E147" s="234" t="s">
        <v>2037</v>
      </c>
      <c r="F147" s="235" t="s">
        <v>340</v>
      </c>
      <c r="G147" s="233"/>
      <c r="H147" s="236">
        <v>59.277</v>
      </c>
      <c r="I147" s="237"/>
      <c r="J147" s="233"/>
      <c r="K147" s="233"/>
      <c r="L147" s="238"/>
      <c r="M147" s="239"/>
      <c r="N147" s="240"/>
      <c r="O147" s="240"/>
      <c r="P147" s="240"/>
      <c r="Q147" s="240"/>
      <c r="R147" s="240"/>
      <c r="S147" s="240"/>
      <c r="T147" s="241"/>
      <c r="AT147" s="242" t="s">
        <v>325</v>
      </c>
      <c r="AU147" s="242" t="s">
        <v>79</v>
      </c>
      <c r="AV147" s="13" t="s">
        <v>321</v>
      </c>
      <c r="AW147" s="13" t="s">
        <v>34</v>
      </c>
      <c r="AX147" s="13" t="s">
        <v>77</v>
      </c>
      <c r="AY147" s="242" t="s">
        <v>314</v>
      </c>
    </row>
    <row r="148" spans="2:65" s="1" customFormat="1" ht="14.45" customHeight="1">
      <c r="B148" s="42"/>
      <c r="C148" s="206" t="s">
        <v>10</v>
      </c>
      <c r="D148" s="206" t="s">
        <v>316</v>
      </c>
      <c r="E148" s="207" t="s">
        <v>2100</v>
      </c>
      <c r="F148" s="208" t="s">
        <v>2101</v>
      </c>
      <c r="G148" s="209" t="s">
        <v>349</v>
      </c>
      <c r="H148" s="210">
        <v>59.277</v>
      </c>
      <c r="I148" s="211"/>
      <c r="J148" s="212">
        <f>ROUND(I148*H148,2)</f>
        <v>0</v>
      </c>
      <c r="K148" s="208" t="s">
        <v>2078</v>
      </c>
      <c r="L148" s="62"/>
      <c r="M148" s="213" t="s">
        <v>21</v>
      </c>
      <c r="N148" s="214" t="s">
        <v>41</v>
      </c>
      <c r="O148" s="43"/>
      <c r="P148" s="215">
        <f>O148*H148</f>
        <v>0</v>
      </c>
      <c r="Q148" s="215">
        <v>0</v>
      </c>
      <c r="R148" s="215">
        <f>Q148*H148</f>
        <v>0</v>
      </c>
      <c r="S148" s="215">
        <v>0</v>
      </c>
      <c r="T148" s="216">
        <f>S148*H148</f>
        <v>0</v>
      </c>
      <c r="AR148" s="25" t="s">
        <v>321</v>
      </c>
      <c r="AT148" s="25" t="s">
        <v>316</v>
      </c>
      <c r="AU148" s="25" t="s">
        <v>79</v>
      </c>
      <c r="AY148" s="25" t="s">
        <v>314</v>
      </c>
      <c r="BE148" s="217">
        <f>IF(N148="základní",J148,0)</f>
        <v>0</v>
      </c>
      <c r="BF148" s="217">
        <f>IF(N148="snížená",J148,0)</f>
        <v>0</v>
      </c>
      <c r="BG148" s="217">
        <f>IF(N148="zákl. přenesená",J148,0)</f>
        <v>0</v>
      </c>
      <c r="BH148" s="217">
        <f>IF(N148="sníž. přenesená",J148,0)</f>
        <v>0</v>
      </c>
      <c r="BI148" s="217">
        <f>IF(N148="nulová",J148,0)</f>
        <v>0</v>
      </c>
      <c r="BJ148" s="25" t="s">
        <v>77</v>
      </c>
      <c r="BK148" s="217">
        <f>ROUND(I148*H148,2)</f>
        <v>0</v>
      </c>
      <c r="BL148" s="25" t="s">
        <v>321</v>
      </c>
      <c r="BM148" s="25" t="s">
        <v>2102</v>
      </c>
    </row>
    <row r="149" spans="2:47" s="1" customFormat="1" ht="40.5">
      <c r="B149" s="42"/>
      <c r="C149" s="64"/>
      <c r="D149" s="218" t="s">
        <v>323</v>
      </c>
      <c r="E149" s="64"/>
      <c r="F149" s="219" t="s">
        <v>2103</v>
      </c>
      <c r="G149" s="64"/>
      <c r="H149" s="64"/>
      <c r="I149" s="175"/>
      <c r="J149" s="64"/>
      <c r="K149" s="64"/>
      <c r="L149" s="62"/>
      <c r="M149" s="220"/>
      <c r="N149" s="43"/>
      <c r="O149" s="43"/>
      <c r="P149" s="43"/>
      <c r="Q149" s="43"/>
      <c r="R149" s="43"/>
      <c r="S149" s="43"/>
      <c r="T149" s="79"/>
      <c r="AT149" s="25" t="s">
        <v>323</v>
      </c>
      <c r="AU149" s="25" t="s">
        <v>79</v>
      </c>
    </row>
    <row r="150" spans="2:51" s="12" customFormat="1" ht="13.5">
      <c r="B150" s="221"/>
      <c r="C150" s="222"/>
      <c r="D150" s="218" t="s">
        <v>325</v>
      </c>
      <c r="E150" s="223" t="s">
        <v>21</v>
      </c>
      <c r="F150" s="224" t="s">
        <v>2037</v>
      </c>
      <c r="G150" s="222"/>
      <c r="H150" s="225">
        <v>59.277</v>
      </c>
      <c r="I150" s="226"/>
      <c r="J150" s="222"/>
      <c r="K150" s="222"/>
      <c r="L150" s="227"/>
      <c r="M150" s="228"/>
      <c r="N150" s="229"/>
      <c r="O150" s="229"/>
      <c r="P150" s="229"/>
      <c r="Q150" s="229"/>
      <c r="R150" s="229"/>
      <c r="S150" s="229"/>
      <c r="T150" s="230"/>
      <c r="AT150" s="231" t="s">
        <v>325</v>
      </c>
      <c r="AU150" s="231" t="s">
        <v>79</v>
      </c>
      <c r="AV150" s="12" t="s">
        <v>79</v>
      </c>
      <c r="AW150" s="12" t="s">
        <v>34</v>
      </c>
      <c r="AX150" s="12" t="s">
        <v>77</v>
      </c>
      <c r="AY150" s="231" t="s">
        <v>314</v>
      </c>
    </row>
    <row r="151" spans="2:65" s="1" customFormat="1" ht="23.1" customHeight="1">
      <c r="B151" s="42"/>
      <c r="C151" s="206" t="s">
        <v>414</v>
      </c>
      <c r="D151" s="206" t="s">
        <v>316</v>
      </c>
      <c r="E151" s="207" t="s">
        <v>2104</v>
      </c>
      <c r="F151" s="208" t="s">
        <v>2105</v>
      </c>
      <c r="G151" s="209" t="s">
        <v>394</v>
      </c>
      <c r="H151" s="210">
        <v>5.073</v>
      </c>
      <c r="I151" s="211"/>
      <c r="J151" s="212">
        <f>ROUND(I151*H151,2)</f>
        <v>0</v>
      </c>
      <c r="K151" s="208" t="s">
        <v>2078</v>
      </c>
      <c r="L151" s="62"/>
      <c r="M151" s="213" t="s">
        <v>21</v>
      </c>
      <c r="N151" s="214" t="s">
        <v>41</v>
      </c>
      <c r="O151" s="43"/>
      <c r="P151" s="215">
        <f>O151*H151</f>
        <v>0</v>
      </c>
      <c r="Q151" s="215">
        <v>1.06017</v>
      </c>
      <c r="R151" s="215">
        <f>Q151*H151</f>
        <v>5.37824241</v>
      </c>
      <c r="S151" s="215">
        <v>0</v>
      </c>
      <c r="T151" s="216">
        <f>S151*H151</f>
        <v>0</v>
      </c>
      <c r="AR151" s="25" t="s">
        <v>321</v>
      </c>
      <c r="AT151" s="25" t="s">
        <v>316</v>
      </c>
      <c r="AU151" s="25" t="s">
        <v>79</v>
      </c>
      <c r="AY151" s="25" t="s">
        <v>314</v>
      </c>
      <c r="BE151" s="217">
        <f>IF(N151="základní",J151,0)</f>
        <v>0</v>
      </c>
      <c r="BF151" s="217">
        <f>IF(N151="snížená",J151,0)</f>
        <v>0</v>
      </c>
      <c r="BG151" s="217">
        <f>IF(N151="zákl. přenesená",J151,0)</f>
        <v>0</v>
      </c>
      <c r="BH151" s="217">
        <f>IF(N151="sníž. přenesená",J151,0)</f>
        <v>0</v>
      </c>
      <c r="BI151" s="217">
        <f>IF(N151="nulová",J151,0)</f>
        <v>0</v>
      </c>
      <c r="BJ151" s="25" t="s">
        <v>77</v>
      </c>
      <c r="BK151" s="217">
        <f>ROUND(I151*H151,2)</f>
        <v>0</v>
      </c>
      <c r="BL151" s="25" t="s">
        <v>321</v>
      </c>
      <c r="BM151" s="25" t="s">
        <v>2106</v>
      </c>
    </row>
    <row r="152" spans="2:47" s="1" customFormat="1" ht="13.5">
      <c r="B152" s="42"/>
      <c r="C152" s="64"/>
      <c r="D152" s="218" t="s">
        <v>323</v>
      </c>
      <c r="E152" s="64"/>
      <c r="F152" s="219" t="s">
        <v>2107</v>
      </c>
      <c r="G152" s="64"/>
      <c r="H152" s="64"/>
      <c r="I152" s="175"/>
      <c r="J152" s="64"/>
      <c r="K152" s="64"/>
      <c r="L152" s="62"/>
      <c r="M152" s="220"/>
      <c r="N152" s="43"/>
      <c r="O152" s="43"/>
      <c r="P152" s="43"/>
      <c r="Q152" s="43"/>
      <c r="R152" s="43"/>
      <c r="S152" s="43"/>
      <c r="T152" s="79"/>
      <c r="AT152" s="25" t="s">
        <v>323</v>
      </c>
      <c r="AU152" s="25" t="s">
        <v>79</v>
      </c>
    </row>
    <row r="153" spans="2:51" s="12" customFormat="1" ht="13.5">
      <c r="B153" s="221"/>
      <c r="C153" s="222"/>
      <c r="D153" s="218" t="s">
        <v>325</v>
      </c>
      <c r="E153" s="223" t="s">
        <v>21</v>
      </c>
      <c r="F153" s="224" t="s">
        <v>2108</v>
      </c>
      <c r="G153" s="222"/>
      <c r="H153" s="225">
        <v>5.073</v>
      </c>
      <c r="I153" s="226"/>
      <c r="J153" s="222"/>
      <c r="K153" s="222"/>
      <c r="L153" s="227"/>
      <c r="M153" s="228"/>
      <c r="N153" s="229"/>
      <c r="O153" s="229"/>
      <c r="P153" s="229"/>
      <c r="Q153" s="229"/>
      <c r="R153" s="229"/>
      <c r="S153" s="229"/>
      <c r="T153" s="230"/>
      <c r="AT153" s="231" t="s">
        <v>325</v>
      </c>
      <c r="AU153" s="231" t="s">
        <v>79</v>
      </c>
      <c r="AV153" s="12" t="s">
        <v>79</v>
      </c>
      <c r="AW153" s="12" t="s">
        <v>34</v>
      </c>
      <c r="AX153" s="12" t="s">
        <v>77</v>
      </c>
      <c r="AY153" s="231" t="s">
        <v>314</v>
      </c>
    </row>
    <row r="154" spans="2:65" s="1" customFormat="1" ht="14.45" customHeight="1">
      <c r="B154" s="42"/>
      <c r="C154" s="206" t="s">
        <v>420</v>
      </c>
      <c r="D154" s="206" t="s">
        <v>316</v>
      </c>
      <c r="E154" s="207" t="s">
        <v>2109</v>
      </c>
      <c r="F154" s="208" t="s">
        <v>2110</v>
      </c>
      <c r="G154" s="209" t="s">
        <v>394</v>
      </c>
      <c r="H154" s="210">
        <v>9.812</v>
      </c>
      <c r="I154" s="211"/>
      <c r="J154" s="212">
        <f>ROUND(I154*H154,2)</f>
        <v>0</v>
      </c>
      <c r="K154" s="208" t="s">
        <v>2078</v>
      </c>
      <c r="L154" s="62"/>
      <c r="M154" s="213" t="s">
        <v>21</v>
      </c>
      <c r="N154" s="214" t="s">
        <v>41</v>
      </c>
      <c r="O154" s="43"/>
      <c r="P154" s="215">
        <f>O154*H154</f>
        <v>0</v>
      </c>
      <c r="Q154" s="215">
        <v>1.05306</v>
      </c>
      <c r="R154" s="215">
        <f>Q154*H154</f>
        <v>10.33262472</v>
      </c>
      <c r="S154" s="215">
        <v>0</v>
      </c>
      <c r="T154" s="216">
        <f>S154*H154</f>
        <v>0</v>
      </c>
      <c r="AR154" s="25" t="s">
        <v>321</v>
      </c>
      <c r="AT154" s="25" t="s">
        <v>316</v>
      </c>
      <c r="AU154" s="25" t="s">
        <v>79</v>
      </c>
      <c r="AY154" s="25" t="s">
        <v>314</v>
      </c>
      <c r="BE154" s="217">
        <f>IF(N154="základní",J154,0)</f>
        <v>0</v>
      </c>
      <c r="BF154" s="217">
        <f>IF(N154="snížená",J154,0)</f>
        <v>0</v>
      </c>
      <c r="BG154" s="217">
        <f>IF(N154="zákl. přenesená",J154,0)</f>
        <v>0</v>
      </c>
      <c r="BH154" s="217">
        <f>IF(N154="sníž. přenesená",J154,0)</f>
        <v>0</v>
      </c>
      <c r="BI154" s="217">
        <f>IF(N154="nulová",J154,0)</f>
        <v>0</v>
      </c>
      <c r="BJ154" s="25" t="s">
        <v>77</v>
      </c>
      <c r="BK154" s="217">
        <f>ROUND(I154*H154,2)</f>
        <v>0</v>
      </c>
      <c r="BL154" s="25" t="s">
        <v>321</v>
      </c>
      <c r="BM154" s="25" t="s">
        <v>2111</v>
      </c>
    </row>
    <row r="155" spans="2:47" s="1" customFormat="1" ht="13.5">
      <c r="B155" s="42"/>
      <c r="C155" s="64"/>
      <c r="D155" s="218" t="s">
        <v>323</v>
      </c>
      <c r="E155" s="64"/>
      <c r="F155" s="219" t="s">
        <v>2112</v>
      </c>
      <c r="G155" s="64"/>
      <c r="H155" s="64"/>
      <c r="I155" s="175"/>
      <c r="J155" s="64"/>
      <c r="K155" s="64"/>
      <c r="L155" s="62"/>
      <c r="M155" s="220"/>
      <c r="N155" s="43"/>
      <c r="O155" s="43"/>
      <c r="P155" s="43"/>
      <c r="Q155" s="43"/>
      <c r="R155" s="43"/>
      <c r="S155" s="43"/>
      <c r="T155" s="79"/>
      <c r="AT155" s="25" t="s">
        <v>323</v>
      </c>
      <c r="AU155" s="25" t="s">
        <v>79</v>
      </c>
    </row>
    <row r="156" spans="2:51" s="12" customFormat="1" ht="13.5">
      <c r="B156" s="221"/>
      <c r="C156" s="222"/>
      <c r="D156" s="218" t="s">
        <v>325</v>
      </c>
      <c r="E156" s="223" t="s">
        <v>21</v>
      </c>
      <c r="F156" s="224" t="s">
        <v>2113</v>
      </c>
      <c r="G156" s="222"/>
      <c r="H156" s="225">
        <v>9.812</v>
      </c>
      <c r="I156" s="226"/>
      <c r="J156" s="222"/>
      <c r="K156" s="222"/>
      <c r="L156" s="227"/>
      <c r="M156" s="228"/>
      <c r="N156" s="229"/>
      <c r="O156" s="229"/>
      <c r="P156" s="229"/>
      <c r="Q156" s="229"/>
      <c r="R156" s="229"/>
      <c r="S156" s="229"/>
      <c r="T156" s="230"/>
      <c r="AT156" s="231" t="s">
        <v>325</v>
      </c>
      <c r="AU156" s="231" t="s">
        <v>79</v>
      </c>
      <c r="AV156" s="12" t="s">
        <v>79</v>
      </c>
      <c r="AW156" s="12" t="s">
        <v>34</v>
      </c>
      <c r="AX156" s="12" t="s">
        <v>77</v>
      </c>
      <c r="AY156" s="231" t="s">
        <v>314</v>
      </c>
    </row>
    <row r="157" spans="2:65" s="1" customFormat="1" ht="14.45" customHeight="1">
      <c r="B157" s="42"/>
      <c r="C157" s="206" t="s">
        <v>426</v>
      </c>
      <c r="D157" s="206" t="s">
        <v>316</v>
      </c>
      <c r="E157" s="207" t="s">
        <v>2114</v>
      </c>
      <c r="F157" s="208" t="s">
        <v>2115</v>
      </c>
      <c r="G157" s="209" t="s">
        <v>335</v>
      </c>
      <c r="H157" s="210">
        <v>8.182</v>
      </c>
      <c r="I157" s="211"/>
      <c r="J157" s="212">
        <f>ROUND(I157*H157,2)</f>
        <v>0</v>
      </c>
      <c r="K157" s="208" t="s">
        <v>827</v>
      </c>
      <c r="L157" s="62"/>
      <c r="M157" s="213" t="s">
        <v>21</v>
      </c>
      <c r="N157" s="214" t="s">
        <v>41</v>
      </c>
      <c r="O157" s="43"/>
      <c r="P157" s="215">
        <f>O157*H157</f>
        <v>0</v>
      </c>
      <c r="Q157" s="215">
        <v>2.45329</v>
      </c>
      <c r="R157" s="215">
        <f>Q157*H157</f>
        <v>20.072818780000002</v>
      </c>
      <c r="S157" s="215">
        <v>0</v>
      </c>
      <c r="T157" s="216">
        <f>S157*H157</f>
        <v>0</v>
      </c>
      <c r="AR157" s="25" t="s">
        <v>321</v>
      </c>
      <c r="AT157" s="25" t="s">
        <v>316</v>
      </c>
      <c r="AU157" s="25" t="s">
        <v>79</v>
      </c>
      <c r="AY157" s="25" t="s">
        <v>314</v>
      </c>
      <c r="BE157" s="217">
        <f>IF(N157="základní",J157,0)</f>
        <v>0</v>
      </c>
      <c r="BF157" s="217">
        <f>IF(N157="snížená",J157,0)</f>
        <v>0</v>
      </c>
      <c r="BG157" s="217">
        <f>IF(N157="zákl. přenesená",J157,0)</f>
        <v>0</v>
      </c>
      <c r="BH157" s="217">
        <f>IF(N157="sníž. přenesená",J157,0)</f>
        <v>0</v>
      </c>
      <c r="BI157" s="217">
        <f>IF(N157="nulová",J157,0)</f>
        <v>0</v>
      </c>
      <c r="BJ157" s="25" t="s">
        <v>77</v>
      </c>
      <c r="BK157" s="217">
        <f>ROUND(I157*H157,2)</f>
        <v>0</v>
      </c>
      <c r="BL157" s="25" t="s">
        <v>321</v>
      </c>
      <c r="BM157" s="25" t="s">
        <v>2116</v>
      </c>
    </row>
    <row r="158" spans="2:47" s="1" customFormat="1" ht="27">
      <c r="B158" s="42"/>
      <c r="C158" s="64"/>
      <c r="D158" s="218" t="s">
        <v>323</v>
      </c>
      <c r="E158" s="64"/>
      <c r="F158" s="219" t="s">
        <v>2117</v>
      </c>
      <c r="G158" s="64"/>
      <c r="H158" s="64"/>
      <c r="I158" s="175"/>
      <c r="J158" s="64"/>
      <c r="K158" s="64"/>
      <c r="L158" s="62"/>
      <c r="M158" s="220"/>
      <c r="N158" s="43"/>
      <c r="O158" s="43"/>
      <c r="P158" s="43"/>
      <c r="Q158" s="43"/>
      <c r="R158" s="43"/>
      <c r="S158" s="43"/>
      <c r="T158" s="79"/>
      <c r="AT158" s="25" t="s">
        <v>323</v>
      </c>
      <c r="AU158" s="25" t="s">
        <v>79</v>
      </c>
    </row>
    <row r="159" spans="2:51" s="12" customFormat="1" ht="13.5">
      <c r="B159" s="221"/>
      <c r="C159" s="222"/>
      <c r="D159" s="218" t="s">
        <v>325</v>
      </c>
      <c r="E159" s="223" t="s">
        <v>21</v>
      </c>
      <c r="F159" s="224" t="s">
        <v>2118</v>
      </c>
      <c r="G159" s="222"/>
      <c r="H159" s="225">
        <v>0.419</v>
      </c>
      <c r="I159" s="226"/>
      <c r="J159" s="222"/>
      <c r="K159" s="222"/>
      <c r="L159" s="227"/>
      <c r="M159" s="228"/>
      <c r="N159" s="229"/>
      <c r="O159" s="229"/>
      <c r="P159" s="229"/>
      <c r="Q159" s="229"/>
      <c r="R159" s="229"/>
      <c r="S159" s="229"/>
      <c r="T159" s="230"/>
      <c r="AT159" s="231" t="s">
        <v>325</v>
      </c>
      <c r="AU159" s="231" t="s">
        <v>79</v>
      </c>
      <c r="AV159" s="12" t="s">
        <v>79</v>
      </c>
      <c r="AW159" s="12" t="s">
        <v>34</v>
      </c>
      <c r="AX159" s="12" t="s">
        <v>70</v>
      </c>
      <c r="AY159" s="231" t="s">
        <v>314</v>
      </c>
    </row>
    <row r="160" spans="2:51" s="12" customFormat="1" ht="13.5">
      <c r="B160" s="221"/>
      <c r="C160" s="222"/>
      <c r="D160" s="218" t="s">
        <v>325</v>
      </c>
      <c r="E160" s="223" t="s">
        <v>21</v>
      </c>
      <c r="F160" s="224" t="s">
        <v>2119</v>
      </c>
      <c r="G160" s="222"/>
      <c r="H160" s="225">
        <v>7.763</v>
      </c>
      <c r="I160" s="226"/>
      <c r="J160" s="222"/>
      <c r="K160" s="222"/>
      <c r="L160" s="227"/>
      <c r="M160" s="228"/>
      <c r="N160" s="229"/>
      <c r="O160" s="229"/>
      <c r="P160" s="229"/>
      <c r="Q160" s="229"/>
      <c r="R160" s="229"/>
      <c r="S160" s="229"/>
      <c r="T160" s="230"/>
      <c r="AT160" s="231" t="s">
        <v>325</v>
      </c>
      <c r="AU160" s="231" t="s">
        <v>79</v>
      </c>
      <c r="AV160" s="12" t="s">
        <v>79</v>
      </c>
      <c r="AW160" s="12" t="s">
        <v>34</v>
      </c>
      <c r="AX160" s="12" t="s">
        <v>70</v>
      </c>
      <c r="AY160" s="231" t="s">
        <v>314</v>
      </c>
    </row>
    <row r="161" spans="2:51" s="13" customFormat="1" ht="13.5">
      <c r="B161" s="232"/>
      <c r="C161" s="233"/>
      <c r="D161" s="218" t="s">
        <v>325</v>
      </c>
      <c r="E161" s="234" t="s">
        <v>253</v>
      </c>
      <c r="F161" s="235" t="s">
        <v>340</v>
      </c>
      <c r="G161" s="233"/>
      <c r="H161" s="236">
        <v>8.182</v>
      </c>
      <c r="I161" s="237"/>
      <c r="J161" s="233"/>
      <c r="K161" s="233"/>
      <c r="L161" s="238"/>
      <c r="M161" s="239"/>
      <c r="N161" s="240"/>
      <c r="O161" s="240"/>
      <c r="P161" s="240"/>
      <c r="Q161" s="240"/>
      <c r="R161" s="240"/>
      <c r="S161" s="240"/>
      <c r="T161" s="241"/>
      <c r="AT161" s="242" t="s">
        <v>325</v>
      </c>
      <c r="AU161" s="242" t="s">
        <v>79</v>
      </c>
      <c r="AV161" s="13" t="s">
        <v>321</v>
      </c>
      <c r="AW161" s="13" t="s">
        <v>34</v>
      </c>
      <c r="AX161" s="13" t="s">
        <v>77</v>
      </c>
      <c r="AY161" s="242" t="s">
        <v>314</v>
      </c>
    </row>
    <row r="162" spans="2:65" s="1" customFormat="1" ht="23.1" customHeight="1">
      <c r="B162" s="42"/>
      <c r="C162" s="206" t="s">
        <v>604</v>
      </c>
      <c r="D162" s="206" t="s">
        <v>316</v>
      </c>
      <c r="E162" s="207" t="s">
        <v>2120</v>
      </c>
      <c r="F162" s="208" t="s">
        <v>2121</v>
      </c>
      <c r="G162" s="209" t="s">
        <v>335</v>
      </c>
      <c r="H162" s="210">
        <v>19.381</v>
      </c>
      <c r="I162" s="211"/>
      <c r="J162" s="212">
        <f>ROUND(I162*H162,2)</f>
        <v>0</v>
      </c>
      <c r="K162" s="208" t="s">
        <v>827</v>
      </c>
      <c r="L162" s="62"/>
      <c r="M162" s="213" t="s">
        <v>21</v>
      </c>
      <c r="N162" s="214" t="s">
        <v>41</v>
      </c>
      <c r="O162" s="43"/>
      <c r="P162" s="215">
        <f>O162*H162</f>
        <v>0</v>
      </c>
      <c r="Q162" s="215">
        <v>2.45329</v>
      </c>
      <c r="R162" s="215">
        <f>Q162*H162</f>
        <v>47.54721349</v>
      </c>
      <c r="S162" s="215">
        <v>0</v>
      </c>
      <c r="T162" s="216">
        <f>S162*H162</f>
        <v>0</v>
      </c>
      <c r="AR162" s="25" t="s">
        <v>321</v>
      </c>
      <c r="AT162" s="25" t="s">
        <v>316</v>
      </c>
      <c r="AU162" s="25" t="s">
        <v>79</v>
      </c>
      <c r="AY162" s="25" t="s">
        <v>314</v>
      </c>
      <c r="BE162" s="217">
        <f>IF(N162="základní",J162,0)</f>
        <v>0</v>
      </c>
      <c r="BF162" s="217">
        <f>IF(N162="snížená",J162,0)</f>
        <v>0</v>
      </c>
      <c r="BG162" s="217">
        <f>IF(N162="zákl. přenesená",J162,0)</f>
        <v>0</v>
      </c>
      <c r="BH162" s="217">
        <f>IF(N162="sníž. přenesená",J162,0)</f>
        <v>0</v>
      </c>
      <c r="BI162" s="217">
        <f>IF(N162="nulová",J162,0)</f>
        <v>0</v>
      </c>
      <c r="BJ162" s="25" t="s">
        <v>77</v>
      </c>
      <c r="BK162" s="217">
        <f>ROUND(I162*H162,2)</f>
        <v>0</v>
      </c>
      <c r="BL162" s="25" t="s">
        <v>321</v>
      </c>
      <c r="BM162" s="25" t="s">
        <v>2122</v>
      </c>
    </row>
    <row r="163" spans="2:47" s="1" customFormat="1" ht="27">
      <c r="B163" s="42"/>
      <c r="C163" s="64"/>
      <c r="D163" s="218" t="s">
        <v>323</v>
      </c>
      <c r="E163" s="64"/>
      <c r="F163" s="219" t="s">
        <v>2123</v>
      </c>
      <c r="G163" s="64"/>
      <c r="H163" s="64"/>
      <c r="I163" s="175"/>
      <c r="J163" s="64"/>
      <c r="K163" s="64"/>
      <c r="L163" s="62"/>
      <c r="M163" s="220"/>
      <c r="N163" s="43"/>
      <c r="O163" s="43"/>
      <c r="P163" s="43"/>
      <c r="Q163" s="43"/>
      <c r="R163" s="43"/>
      <c r="S163" s="43"/>
      <c r="T163" s="79"/>
      <c r="AT163" s="25" t="s">
        <v>323</v>
      </c>
      <c r="AU163" s="25" t="s">
        <v>79</v>
      </c>
    </row>
    <row r="164" spans="2:51" s="14" customFormat="1" ht="13.5">
      <c r="B164" s="253"/>
      <c r="C164" s="254"/>
      <c r="D164" s="218" t="s">
        <v>325</v>
      </c>
      <c r="E164" s="255" t="s">
        <v>21</v>
      </c>
      <c r="F164" s="256" t="s">
        <v>2124</v>
      </c>
      <c r="G164" s="254"/>
      <c r="H164" s="255" t="s">
        <v>21</v>
      </c>
      <c r="I164" s="257"/>
      <c r="J164" s="254"/>
      <c r="K164" s="254"/>
      <c r="L164" s="258"/>
      <c r="M164" s="259"/>
      <c r="N164" s="260"/>
      <c r="O164" s="260"/>
      <c r="P164" s="260"/>
      <c r="Q164" s="260"/>
      <c r="R164" s="260"/>
      <c r="S164" s="260"/>
      <c r="T164" s="261"/>
      <c r="AT164" s="262" t="s">
        <v>325</v>
      </c>
      <c r="AU164" s="262" t="s">
        <v>79</v>
      </c>
      <c r="AV164" s="14" t="s">
        <v>77</v>
      </c>
      <c r="AW164" s="14" t="s">
        <v>34</v>
      </c>
      <c r="AX164" s="14" t="s">
        <v>70</v>
      </c>
      <c r="AY164" s="262" t="s">
        <v>314</v>
      </c>
    </row>
    <row r="165" spans="2:51" s="12" customFormat="1" ht="13.5">
      <c r="B165" s="221"/>
      <c r="C165" s="222"/>
      <c r="D165" s="218" t="s">
        <v>325</v>
      </c>
      <c r="E165" s="223" t="s">
        <v>21</v>
      </c>
      <c r="F165" s="224" t="s">
        <v>2125</v>
      </c>
      <c r="G165" s="222"/>
      <c r="H165" s="225">
        <v>7.92</v>
      </c>
      <c r="I165" s="226"/>
      <c r="J165" s="222"/>
      <c r="K165" s="222"/>
      <c r="L165" s="227"/>
      <c r="M165" s="228"/>
      <c r="N165" s="229"/>
      <c r="O165" s="229"/>
      <c r="P165" s="229"/>
      <c r="Q165" s="229"/>
      <c r="R165" s="229"/>
      <c r="S165" s="229"/>
      <c r="T165" s="230"/>
      <c r="AT165" s="231" t="s">
        <v>325</v>
      </c>
      <c r="AU165" s="231" t="s">
        <v>79</v>
      </c>
      <c r="AV165" s="12" t="s">
        <v>79</v>
      </c>
      <c r="AW165" s="12" t="s">
        <v>34</v>
      </c>
      <c r="AX165" s="12" t="s">
        <v>70</v>
      </c>
      <c r="AY165" s="231" t="s">
        <v>314</v>
      </c>
    </row>
    <row r="166" spans="2:51" s="12" customFormat="1" ht="13.5">
      <c r="B166" s="221"/>
      <c r="C166" s="222"/>
      <c r="D166" s="218" t="s">
        <v>325</v>
      </c>
      <c r="E166" s="223" t="s">
        <v>21</v>
      </c>
      <c r="F166" s="224" t="s">
        <v>2126</v>
      </c>
      <c r="G166" s="222"/>
      <c r="H166" s="225">
        <v>1.98</v>
      </c>
      <c r="I166" s="226"/>
      <c r="J166" s="222"/>
      <c r="K166" s="222"/>
      <c r="L166" s="227"/>
      <c r="M166" s="228"/>
      <c r="N166" s="229"/>
      <c r="O166" s="229"/>
      <c r="P166" s="229"/>
      <c r="Q166" s="229"/>
      <c r="R166" s="229"/>
      <c r="S166" s="229"/>
      <c r="T166" s="230"/>
      <c r="AT166" s="231" t="s">
        <v>325</v>
      </c>
      <c r="AU166" s="231" t="s">
        <v>79</v>
      </c>
      <c r="AV166" s="12" t="s">
        <v>79</v>
      </c>
      <c r="AW166" s="12" t="s">
        <v>34</v>
      </c>
      <c r="AX166" s="12" t="s">
        <v>70</v>
      </c>
      <c r="AY166" s="231" t="s">
        <v>314</v>
      </c>
    </row>
    <row r="167" spans="2:51" s="12" customFormat="1" ht="13.5">
      <c r="B167" s="221"/>
      <c r="C167" s="222"/>
      <c r="D167" s="218" t="s">
        <v>325</v>
      </c>
      <c r="E167" s="223" t="s">
        <v>21</v>
      </c>
      <c r="F167" s="224" t="s">
        <v>2127</v>
      </c>
      <c r="G167" s="222"/>
      <c r="H167" s="225">
        <v>8.041</v>
      </c>
      <c r="I167" s="226"/>
      <c r="J167" s="222"/>
      <c r="K167" s="222"/>
      <c r="L167" s="227"/>
      <c r="M167" s="228"/>
      <c r="N167" s="229"/>
      <c r="O167" s="229"/>
      <c r="P167" s="229"/>
      <c r="Q167" s="229"/>
      <c r="R167" s="229"/>
      <c r="S167" s="229"/>
      <c r="T167" s="230"/>
      <c r="AT167" s="231" t="s">
        <v>325</v>
      </c>
      <c r="AU167" s="231" t="s">
        <v>79</v>
      </c>
      <c r="AV167" s="12" t="s">
        <v>79</v>
      </c>
      <c r="AW167" s="12" t="s">
        <v>34</v>
      </c>
      <c r="AX167" s="12" t="s">
        <v>70</v>
      </c>
      <c r="AY167" s="231" t="s">
        <v>314</v>
      </c>
    </row>
    <row r="168" spans="2:51" s="12" customFormat="1" ht="13.5">
      <c r="B168" s="221"/>
      <c r="C168" s="222"/>
      <c r="D168" s="218" t="s">
        <v>325</v>
      </c>
      <c r="E168" s="223" t="s">
        <v>21</v>
      </c>
      <c r="F168" s="224" t="s">
        <v>2128</v>
      </c>
      <c r="G168" s="222"/>
      <c r="H168" s="225">
        <v>1.44</v>
      </c>
      <c r="I168" s="226"/>
      <c r="J168" s="222"/>
      <c r="K168" s="222"/>
      <c r="L168" s="227"/>
      <c r="M168" s="228"/>
      <c r="N168" s="229"/>
      <c r="O168" s="229"/>
      <c r="P168" s="229"/>
      <c r="Q168" s="229"/>
      <c r="R168" s="229"/>
      <c r="S168" s="229"/>
      <c r="T168" s="230"/>
      <c r="AT168" s="231" t="s">
        <v>325</v>
      </c>
      <c r="AU168" s="231" t="s">
        <v>79</v>
      </c>
      <c r="AV168" s="12" t="s">
        <v>79</v>
      </c>
      <c r="AW168" s="12" t="s">
        <v>34</v>
      </c>
      <c r="AX168" s="12" t="s">
        <v>70</v>
      </c>
      <c r="AY168" s="231" t="s">
        <v>314</v>
      </c>
    </row>
    <row r="169" spans="2:51" s="15" customFormat="1" ht="13.5">
      <c r="B169" s="263"/>
      <c r="C169" s="264"/>
      <c r="D169" s="218" t="s">
        <v>325</v>
      </c>
      <c r="E169" s="265" t="s">
        <v>21</v>
      </c>
      <c r="F169" s="266" t="s">
        <v>556</v>
      </c>
      <c r="G169" s="264"/>
      <c r="H169" s="267">
        <v>19.381</v>
      </c>
      <c r="I169" s="268"/>
      <c r="J169" s="264"/>
      <c r="K169" s="264"/>
      <c r="L169" s="269"/>
      <c r="M169" s="270"/>
      <c r="N169" s="271"/>
      <c r="O169" s="271"/>
      <c r="P169" s="271"/>
      <c r="Q169" s="271"/>
      <c r="R169" s="271"/>
      <c r="S169" s="271"/>
      <c r="T169" s="272"/>
      <c r="AT169" s="273" t="s">
        <v>325</v>
      </c>
      <c r="AU169" s="273" t="s">
        <v>79</v>
      </c>
      <c r="AV169" s="15" t="s">
        <v>332</v>
      </c>
      <c r="AW169" s="15" t="s">
        <v>34</v>
      </c>
      <c r="AX169" s="15" t="s">
        <v>70</v>
      </c>
      <c r="AY169" s="273" t="s">
        <v>314</v>
      </c>
    </row>
    <row r="170" spans="2:51" s="13" customFormat="1" ht="13.5">
      <c r="B170" s="232"/>
      <c r="C170" s="233"/>
      <c r="D170" s="218" t="s">
        <v>325</v>
      </c>
      <c r="E170" s="234" t="s">
        <v>2039</v>
      </c>
      <c r="F170" s="235" t="s">
        <v>340</v>
      </c>
      <c r="G170" s="233"/>
      <c r="H170" s="236">
        <v>19.381</v>
      </c>
      <c r="I170" s="237"/>
      <c r="J170" s="233"/>
      <c r="K170" s="233"/>
      <c r="L170" s="238"/>
      <c r="M170" s="239"/>
      <c r="N170" s="240"/>
      <c r="O170" s="240"/>
      <c r="P170" s="240"/>
      <c r="Q170" s="240"/>
      <c r="R170" s="240"/>
      <c r="S170" s="240"/>
      <c r="T170" s="241"/>
      <c r="AT170" s="242" t="s">
        <v>325</v>
      </c>
      <c r="AU170" s="242" t="s">
        <v>79</v>
      </c>
      <c r="AV170" s="13" t="s">
        <v>321</v>
      </c>
      <c r="AW170" s="13" t="s">
        <v>34</v>
      </c>
      <c r="AX170" s="13" t="s">
        <v>77</v>
      </c>
      <c r="AY170" s="242" t="s">
        <v>314</v>
      </c>
    </row>
    <row r="171" spans="2:65" s="1" customFormat="1" ht="14.45" customHeight="1">
      <c r="B171" s="42"/>
      <c r="C171" s="206" t="s">
        <v>433</v>
      </c>
      <c r="D171" s="206" t="s">
        <v>316</v>
      </c>
      <c r="E171" s="207" t="s">
        <v>2129</v>
      </c>
      <c r="F171" s="208" t="s">
        <v>2130</v>
      </c>
      <c r="G171" s="209" t="s">
        <v>349</v>
      </c>
      <c r="H171" s="210">
        <v>15.6</v>
      </c>
      <c r="I171" s="211"/>
      <c r="J171" s="212">
        <f>ROUND(I171*H171,2)</f>
        <v>0</v>
      </c>
      <c r="K171" s="208" t="s">
        <v>827</v>
      </c>
      <c r="L171" s="62"/>
      <c r="M171" s="213" t="s">
        <v>21</v>
      </c>
      <c r="N171" s="214" t="s">
        <v>41</v>
      </c>
      <c r="O171" s="43"/>
      <c r="P171" s="215">
        <f>O171*H171</f>
        <v>0</v>
      </c>
      <c r="Q171" s="215">
        <v>0.00269</v>
      </c>
      <c r="R171" s="215">
        <f>Q171*H171</f>
        <v>0.041964</v>
      </c>
      <c r="S171" s="215">
        <v>0</v>
      </c>
      <c r="T171" s="216">
        <f>S171*H171</f>
        <v>0</v>
      </c>
      <c r="AR171" s="25" t="s">
        <v>321</v>
      </c>
      <c r="AT171" s="25" t="s">
        <v>316</v>
      </c>
      <c r="AU171" s="25" t="s">
        <v>79</v>
      </c>
      <c r="AY171" s="25" t="s">
        <v>314</v>
      </c>
      <c r="BE171" s="217">
        <f>IF(N171="základní",J171,0)</f>
        <v>0</v>
      </c>
      <c r="BF171" s="217">
        <f>IF(N171="snížená",J171,0)</f>
        <v>0</v>
      </c>
      <c r="BG171" s="217">
        <f>IF(N171="zákl. přenesená",J171,0)</f>
        <v>0</v>
      </c>
      <c r="BH171" s="217">
        <f>IF(N171="sníž. přenesená",J171,0)</f>
        <v>0</v>
      </c>
      <c r="BI171" s="217">
        <f>IF(N171="nulová",J171,0)</f>
        <v>0</v>
      </c>
      <c r="BJ171" s="25" t="s">
        <v>77</v>
      </c>
      <c r="BK171" s="217">
        <f>ROUND(I171*H171,2)</f>
        <v>0</v>
      </c>
      <c r="BL171" s="25" t="s">
        <v>321</v>
      </c>
      <c r="BM171" s="25" t="s">
        <v>2131</v>
      </c>
    </row>
    <row r="172" spans="2:47" s="1" customFormat="1" ht="13.5">
      <c r="B172" s="42"/>
      <c r="C172" s="64"/>
      <c r="D172" s="218" t="s">
        <v>323</v>
      </c>
      <c r="E172" s="64"/>
      <c r="F172" s="219" t="s">
        <v>2132</v>
      </c>
      <c r="G172" s="64"/>
      <c r="H172" s="64"/>
      <c r="I172" s="175"/>
      <c r="J172" s="64"/>
      <c r="K172" s="64"/>
      <c r="L172" s="62"/>
      <c r="M172" s="220"/>
      <c r="N172" s="43"/>
      <c r="O172" s="43"/>
      <c r="P172" s="43"/>
      <c r="Q172" s="43"/>
      <c r="R172" s="43"/>
      <c r="S172" s="43"/>
      <c r="T172" s="79"/>
      <c r="AT172" s="25" t="s">
        <v>323</v>
      </c>
      <c r="AU172" s="25" t="s">
        <v>79</v>
      </c>
    </row>
    <row r="173" spans="2:51" s="12" customFormat="1" ht="13.5">
      <c r="B173" s="221"/>
      <c r="C173" s="222"/>
      <c r="D173" s="218" t="s">
        <v>325</v>
      </c>
      <c r="E173" s="223" t="s">
        <v>2030</v>
      </c>
      <c r="F173" s="224" t="s">
        <v>2133</v>
      </c>
      <c r="G173" s="222"/>
      <c r="H173" s="225">
        <v>15.6</v>
      </c>
      <c r="I173" s="226"/>
      <c r="J173" s="222"/>
      <c r="K173" s="222"/>
      <c r="L173" s="227"/>
      <c r="M173" s="228"/>
      <c r="N173" s="229"/>
      <c r="O173" s="229"/>
      <c r="P173" s="229"/>
      <c r="Q173" s="229"/>
      <c r="R173" s="229"/>
      <c r="S173" s="229"/>
      <c r="T173" s="230"/>
      <c r="AT173" s="231" t="s">
        <v>325</v>
      </c>
      <c r="AU173" s="231" t="s">
        <v>79</v>
      </c>
      <c r="AV173" s="12" t="s">
        <v>79</v>
      </c>
      <c r="AW173" s="12" t="s">
        <v>34</v>
      </c>
      <c r="AX173" s="12" t="s">
        <v>77</v>
      </c>
      <c r="AY173" s="231" t="s">
        <v>314</v>
      </c>
    </row>
    <row r="174" spans="2:65" s="1" customFormat="1" ht="14.45" customHeight="1">
      <c r="B174" s="42"/>
      <c r="C174" s="206" t="s">
        <v>439</v>
      </c>
      <c r="D174" s="206" t="s">
        <v>316</v>
      </c>
      <c r="E174" s="207" t="s">
        <v>2134</v>
      </c>
      <c r="F174" s="208" t="s">
        <v>2135</v>
      </c>
      <c r="G174" s="209" t="s">
        <v>349</v>
      </c>
      <c r="H174" s="210">
        <v>15.6</v>
      </c>
      <c r="I174" s="211"/>
      <c r="J174" s="212">
        <f>ROUND(I174*H174,2)</f>
        <v>0</v>
      </c>
      <c r="K174" s="208" t="s">
        <v>827</v>
      </c>
      <c r="L174" s="62"/>
      <c r="M174" s="213" t="s">
        <v>21</v>
      </c>
      <c r="N174" s="214" t="s">
        <v>41</v>
      </c>
      <c r="O174" s="43"/>
      <c r="P174" s="215">
        <f>O174*H174</f>
        <v>0</v>
      </c>
      <c r="Q174" s="215">
        <v>0</v>
      </c>
      <c r="R174" s="215">
        <f>Q174*H174</f>
        <v>0</v>
      </c>
      <c r="S174" s="215">
        <v>0</v>
      </c>
      <c r="T174" s="216">
        <f>S174*H174</f>
        <v>0</v>
      </c>
      <c r="AR174" s="25" t="s">
        <v>321</v>
      </c>
      <c r="AT174" s="25" t="s">
        <v>316</v>
      </c>
      <c r="AU174" s="25" t="s">
        <v>79</v>
      </c>
      <c r="AY174" s="25" t="s">
        <v>314</v>
      </c>
      <c r="BE174" s="217">
        <f>IF(N174="základní",J174,0)</f>
        <v>0</v>
      </c>
      <c r="BF174" s="217">
        <f>IF(N174="snížená",J174,0)</f>
        <v>0</v>
      </c>
      <c r="BG174" s="217">
        <f>IF(N174="zákl. přenesená",J174,0)</f>
        <v>0</v>
      </c>
      <c r="BH174" s="217">
        <f>IF(N174="sníž. přenesená",J174,0)</f>
        <v>0</v>
      </c>
      <c r="BI174" s="217">
        <f>IF(N174="nulová",J174,0)</f>
        <v>0</v>
      </c>
      <c r="BJ174" s="25" t="s">
        <v>77</v>
      </c>
      <c r="BK174" s="217">
        <f>ROUND(I174*H174,2)</f>
        <v>0</v>
      </c>
      <c r="BL174" s="25" t="s">
        <v>321</v>
      </c>
      <c r="BM174" s="25" t="s">
        <v>2136</v>
      </c>
    </row>
    <row r="175" spans="2:47" s="1" customFormat="1" ht="13.5">
      <c r="B175" s="42"/>
      <c r="C175" s="64"/>
      <c r="D175" s="218" t="s">
        <v>323</v>
      </c>
      <c r="E175" s="64"/>
      <c r="F175" s="219" t="s">
        <v>2137</v>
      </c>
      <c r="G175" s="64"/>
      <c r="H175" s="64"/>
      <c r="I175" s="175"/>
      <c r="J175" s="64"/>
      <c r="K175" s="64"/>
      <c r="L175" s="62"/>
      <c r="M175" s="220"/>
      <c r="N175" s="43"/>
      <c r="O175" s="43"/>
      <c r="P175" s="43"/>
      <c r="Q175" s="43"/>
      <c r="R175" s="43"/>
      <c r="S175" s="43"/>
      <c r="T175" s="79"/>
      <c r="AT175" s="25" t="s">
        <v>323</v>
      </c>
      <c r="AU175" s="25" t="s">
        <v>79</v>
      </c>
    </row>
    <row r="176" spans="2:51" s="12" customFormat="1" ht="13.5">
      <c r="B176" s="221"/>
      <c r="C176" s="222"/>
      <c r="D176" s="218" t="s">
        <v>325</v>
      </c>
      <c r="E176" s="223" t="s">
        <v>21</v>
      </c>
      <c r="F176" s="224" t="s">
        <v>2030</v>
      </c>
      <c r="G176" s="222"/>
      <c r="H176" s="225">
        <v>15.6</v>
      </c>
      <c r="I176" s="226"/>
      <c r="J176" s="222"/>
      <c r="K176" s="222"/>
      <c r="L176" s="227"/>
      <c r="M176" s="228"/>
      <c r="N176" s="229"/>
      <c r="O176" s="229"/>
      <c r="P176" s="229"/>
      <c r="Q176" s="229"/>
      <c r="R176" s="229"/>
      <c r="S176" s="229"/>
      <c r="T176" s="230"/>
      <c r="AT176" s="231" t="s">
        <v>325</v>
      </c>
      <c r="AU176" s="231" t="s">
        <v>79</v>
      </c>
      <c r="AV176" s="12" t="s">
        <v>79</v>
      </c>
      <c r="AW176" s="12" t="s">
        <v>34</v>
      </c>
      <c r="AX176" s="12" t="s">
        <v>77</v>
      </c>
      <c r="AY176" s="231" t="s">
        <v>314</v>
      </c>
    </row>
    <row r="177" spans="2:65" s="1" customFormat="1" ht="23.1" customHeight="1">
      <c r="B177" s="42"/>
      <c r="C177" s="206" t="s">
        <v>9</v>
      </c>
      <c r="D177" s="206" t="s">
        <v>316</v>
      </c>
      <c r="E177" s="207" t="s">
        <v>2138</v>
      </c>
      <c r="F177" s="208" t="s">
        <v>2139</v>
      </c>
      <c r="G177" s="209" t="s">
        <v>394</v>
      </c>
      <c r="H177" s="210">
        <v>2.066</v>
      </c>
      <c r="I177" s="211"/>
      <c r="J177" s="212">
        <f>ROUND(I177*H177,2)</f>
        <v>0</v>
      </c>
      <c r="K177" s="208" t="s">
        <v>2078</v>
      </c>
      <c r="L177" s="62"/>
      <c r="M177" s="213" t="s">
        <v>21</v>
      </c>
      <c r="N177" s="214" t="s">
        <v>41</v>
      </c>
      <c r="O177" s="43"/>
      <c r="P177" s="215">
        <f>O177*H177</f>
        <v>0</v>
      </c>
      <c r="Q177" s="215">
        <v>1.06017</v>
      </c>
      <c r="R177" s="215">
        <f>Q177*H177</f>
        <v>2.19031122</v>
      </c>
      <c r="S177" s="215">
        <v>0</v>
      </c>
      <c r="T177" s="216">
        <f>S177*H177</f>
        <v>0</v>
      </c>
      <c r="AR177" s="25" t="s">
        <v>321</v>
      </c>
      <c r="AT177" s="25" t="s">
        <v>316</v>
      </c>
      <c r="AU177" s="25" t="s">
        <v>79</v>
      </c>
      <c r="AY177" s="25" t="s">
        <v>314</v>
      </c>
      <c r="BE177" s="217">
        <f>IF(N177="základní",J177,0)</f>
        <v>0</v>
      </c>
      <c r="BF177" s="217">
        <f>IF(N177="snížená",J177,0)</f>
        <v>0</v>
      </c>
      <c r="BG177" s="217">
        <f>IF(N177="zákl. přenesená",J177,0)</f>
        <v>0</v>
      </c>
      <c r="BH177" s="217">
        <f>IF(N177="sníž. přenesená",J177,0)</f>
        <v>0</v>
      </c>
      <c r="BI177" s="217">
        <f>IF(N177="nulová",J177,0)</f>
        <v>0</v>
      </c>
      <c r="BJ177" s="25" t="s">
        <v>77</v>
      </c>
      <c r="BK177" s="217">
        <f>ROUND(I177*H177,2)</f>
        <v>0</v>
      </c>
      <c r="BL177" s="25" t="s">
        <v>321</v>
      </c>
      <c r="BM177" s="25" t="s">
        <v>2140</v>
      </c>
    </row>
    <row r="178" spans="2:47" s="1" customFormat="1" ht="13.5">
      <c r="B178" s="42"/>
      <c r="C178" s="64"/>
      <c r="D178" s="218" t="s">
        <v>323</v>
      </c>
      <c r="E178" s="64"/>
      <c r="F178" s="219" t="s">
        <v>2141</v>
      </c>
      <c r="G178" s="64"/>
      <c r="H178" s="64"/>
      <c r="I178" s="175"/>
      <c r="J178" s="64"/>
      <c r="K178" s="64"/>
      <c r="L178" s="62"/>
      <c r="M178" s="220"/>
      <c r="N178" s="43"/>
      <c r="O178" s="43"/>
      <c r="P178" s="43"/>
      <c r="Q178" s="43"/>
      <c r="R178" s="43"/>
      <c r="S178" s="43"/>
      <c r="T178" s="79"/>
      <c r="AT178" s="25" t="s">
        <v>323</v>
      </c>
      <c r="AU178" s="25" t="s">
        <v>79</v>
      </c>
    </row>
    <row r="179" spans="2:51" s="12" customFormat="1" ht="13.5">
      <c r="B179" s="221"/>
      <c r="C179" s="222"/>
      <c r="D179" s="218" t="s">
        <v>325</v>
      </c>
      <c r="E179" s="223" t="s">
        <v>21</v>
      </c>
      <c r="F179" s="224" t="s">
        <v>2142</v>
      </c>
      <c r="G179" s="222"/>
      <c r="H179" s="225">
        <v>2.066</v>
      </c>
      <c r="I179" s="226"/>
      <c r="J179" s="222"/>
      <c r="K179" s="222"/>
      <c r="L179" s="227"/>
      <c r="M179" s="228"/>
      <c r="N179" s="229"/>
      <c r="O179" s="229"/>
      <c r="P179" s="229"/>
      <c r="Q179" s="229"/>
      <c r="R179" s="229"/>
      <c r="S179" s="229"/>
      <c r="T179" s="230"/>
      <c r="AT179" s="231" t="s">
        <v>325</v>
      </c>
      <c r="AU179" s="231" t="s">
        <v>79</v>
      </c>
      <c r="AV179" s="12" t="s">
        <v>79</v>
      </c>
      <c r="AW179" s="12" t="s">
        <v>34</v>
      </c>
      <c r="AX179" s="12" t="s">
        <v>77</v>
      </c>
      <c r="AY179" s="231" t="s">
        <v>314</v>
      </c>
    </row>
    <row r="180" spans="2:65" s="1" customFormat="1" ht="14.45" customHeight="1">
      <c r="B180" s="42"/>
      <c r="C180" s="206" t="s">
        <v>609</v>
      </c>
      <c r="D180" s="206" t="s">
        <v>316</v>
      </c>
      <c r="E180" s="207" t="s">
        <v>451</v>
      </c>
      <c r="F180" s="208" t="s">
        <v>452</v>
      </c>
      <c r="G180" s="209" t="s">
        <v>349</v>
      </c>
      <c r="H180" s="210">
        <v>58.962</v>
      </c>
      <c r="I180" s="211"/>
      <c r="J180" s="212">
        <f>ROUND(I180*H180,2)</f>
        <v>0</v>
      </c>
      <c r="K180" s="208" t="s">
        <v>21</v>
      </c>
      <c r="L180" s="62"/>
      <c r="M180" s="213" t="s">
        <v>21</v>
      </c>
      <c r="N180" s="214" t="s">
        <v>41</v>
      </c>
      <c r="O180" s="43"/>
      <c r="P180" s="215">
        <f>O180*H180</f>
        <v>0</v>
      </c>
      <c r="Q180" s="215">
        <v>0</v>
      </c>
      <c r="R180" s="215">
        <f>Q180*H180</f>
        <v>0</v>
      </c>
      <c r="S180" s="215">
        <v>0</v>
      </c>
      <c r="T180" s="216">
        <f>S180*H180</f>
        <v>0</v>
      </c>
      <c r="AR180" s="25" t="s">
        <v>321</v>
      </c>
      <c r="AT180" s="25" t="s">
        <v>316</v>
      </c>
      <c r="AU180" s="25" t="s">
        <v>79</v>
      </c>
      <c r="AY180" s="25" t="s">
        <v>314</v>
      </c>
      <c r="BE180" s="217">
        <f>IF(N180="základní",J180,0)</f>
        <v>0</v>
      </c>
      <c r="BF180" s="217">
        <f>IF(N180="snížená",J180,0)</f>
        <v>0</v>
      </c>
      <c r="BG180" s="217">
        <f>IF(N180="zákl. přenesená",J180,0)</f>
        <v>0</v>
      </c>
      <c r="BH180" s="217">
        <f>IF(N180="sníž. přenesená",J180,0)</f>
        <v>0</v>
      </c>
      <c r="BI180" s="217">
        <f>IF(N180="nulová",J180,0)</f>
        <v>0</v>
      </c>
      <c r="BJ180" s="25" t="s">
        <v>77</v>
      </c>
      <c r="BK180" s="217">
        <f>ROUND(I180*H180,2)</f>
        <v>0</v>
      </c>
      <c r="BL180" s="25" t="s">
        <v>321</v>
      </c>
      <c r="BM180" s="25" t="s">
        <v>2143</v>
      </c>
    </row>
    <row r="181" spans="2:47" s="1" customFormat="1" ht="13.5">
      <c r="B181" s="42"/>
      <c r="C181" s="64"/>
      <c r="D181" s="218" t="s">
        <v>323</v>
      </c>
      <c r="E181" s="64"/>
      <c r="F181" s="219" t="s">
        <v>452</v>
      </c>
      <c r="G181" s="64"/>
      <c r="H181" s="64"/>
      <c r="I181" s="175"/>
      <c r="J181" s="64"/>
      <c r="K181" s="64"/>
      <c r="L181" s="62"/>
      <c r="M181" s="220"/>
      <c r="N181" s="43"/>
      <c r="O181" s="43"/>
      <c r="P181" s="43"/>
      <c r="Q181" s="43"/>
      <c r="R181" s="43"/>
      <c r="S181" s="43"/>
      <c r="T181" s="79"/>
      <c r="AT181" s="25" t="s">
        <v>323</v>
      </c>
      <c r="AU181" s="25" t="s">
        <v>79</v>
      </c>
    </row>
    <row r="182" spans="2:51" s="14" customFormat="1" ht="13.5">
      <c r="B182" s="253"/>
      <c r="C182" s="254"/>
      <c r="D182" s="218" t="s">
        <v>325</v>
      </c>
      <c r="E182" s="255" t="s">
        <v>21</v>
      </c>
      <c r="F182" s="256" t="s">
        <v>2124</v>
      </c>
      <c r="G182" s="254"/>
      <c r="H182" s="255" t="s">
        <v>21</v>
      </c>
      <c r="I182" s="257"/>
      <c r="J182" s="254"/>
      <c r="K182" s="254"/>
      <c r="L182" s="258"/>
      <c r="M182" s="259"/>
      <c r="N182" s="260"/>
      <c r="O182" s="260"/>
      <c r="P182" s="260"/>
      <c r="Q182" s="260"/>
      <c r="R182" s="260"/>
      <c r="S182" s="260"/>
      <c r="T182" s="261"/>
      <c r="AT182" s="262" t="s">
        <v>325</v>
      </c>
      <c r="AU182" s="262" t="s">
        <v>79</v>
      </c>
      <c r="AV182" s="14" t="s">
        <v>77</v>
      </c>
      <c r="AW182" s="14" t="s">
        <v>34</v>
      </c>
      <c r="AX182" s="14" t="s">
        <v>70</v>
      </c>
      <c r="AY182" s="262" t="s">
        <v>314</v>
      </c>
    </row>
    <row r="183" spans="2:51" s="12" customFormat="1" ht="13.5">
      <c r="B183" s="221"/>
      <c r="C183" s="222"/>
      <c r="D183" s="218" t="s">
        <v>325</v>
      </c>
      <c r="E183" s="223" t="s">
        <v>21</v>
      </c>
      <c r="F183" s="224" t="s">
        <v>2144</v>
      </c>
      <c r="G183" s="222"/>
      <c r="H183" s="225">
        <v>25.08</v>
      </c>
      <c r="I183" s="226"/>
      <c r="J183" s="222"/>
      <c r="K183" s="222"/>
      <c r="L183" s="227"/>
      <c r="M183" s="228"/>
      <c r="N183" s="229"/>
      <c r="O183" s="229"/>
      <c r="P183" s="229"/>
      <c r="Q183" s="229"/>
      <c r="R183" s="229"/>
      <c r="S183" s="229"/>
      <c r="T183" s="230"/>
      <c r="AT183" s="231" t="s">
        <v>325</v>
      </c>
      <c r="AU183" s="231" t="s">
        <v>79</v>
      </c>
      <c r="AV183" s="12" t="s">
        <v>79</v>
      </c>
      <c r="AW183" s="12" t="s">
        <v>34</v>
      </c>
      <c r="AX183" s="12" t="s">
        <v>70</v>
      </c>
      <c r="AY183" s="231" t="s">
        <v>314</v>
      </c>
    </row>
    <row r="184" spans="2:51" s="12" customFormat="1" ht="13.5">
      <c r="B184" s="221"/>
      <c r="C184" s="222"/>
      <c r="D184" s="218" t="s">
        <v>325</v>
      </c>
      <c r="E184" s="223" t="s">
        <v>21</v>
      </c>
      <c r="F184" s="224" t="s">
        <v>2145</v>
      </c>
      <c r="G184" s="222"/>
      <c r="H184" s="225">
        <v>7.92</v>
      </c>
      <c r="I184" s="226"/>
      <c r="J184" s="222"/>
      <c r="K184" s="222"/>
      <c r="L184" s="227"/>
      <c r="M184" s="228"/>
      <c r="N184" s="229"/>
      <c r="O184" s="229"/>
      <c r="P184" s="229"/>
      <c r="Q184" s="229"/>
      <c r="R184" s="229"/>
      <c r="S184" s="229"/>
      <c r="T184" s="230"/>
      <c r="AT184" s="231" t="s">
        <v>325</v>
      </c>
      <c r="AU184" s="231" t="s">
        <v>79</v>
      </c>
      <c r="AV184" s="12" t="s">
        <v>79</v>
      </c>
      <c r="AW184" s="12" t="s">
        <v>34</v>
      </c>
      <c r="AX184" s="12" t="s">
        <v>70</v>
      </c>
      <c r="AY184" s="231" t="s">
        <v>314</v>
      </c>
    </row>
    <row r="185" spans="2:51" s="12" customFormat="1" ht="13.5">
      <c r="B185" s="221"/>
      <c r="C185" s="222"/>
      <c r="D185" s="218" t="s">
        <v>325</v>
      </c>
      <c r="E185" s="223" t="s">
        <v>21</v>
      </c>
      <c r="F185" s="224" t="s">
        <v>2146</v>
      </c>
      <c r="G185" s="222"/>
      <c r="H185" s="225">
        <v>19.482</v>
      </c>
      <c r="I185" s="226"/>
      <c r="J185" s="222"/>
      <c r="K185" s="222"/>
      <c r="L185" s="227"/>
      <c r="M185" s="228"/>
      <c r="N185" s="229"/>
      <c r="O185" s="229"/>
      <c r="P185" s="229"/>
      <c r="Q185" s="229"/>
      <c r="R185" s="229"/>
      <c r="S185" s="229"/>
      <c r="T185" s="230"/>
      <c r="AT185" s="231" t="s">
        <v>325</v>
      </c>
      <c r="AU185" s="231" t="s">
        <v>79</v>
      </c>
      <c r="AV185" s="12" t="s">
        <v>79</v>
      </c>
      <c r="AW185" s="12" t="s">
        <v>34</v>
      </c>
      <c r="AX185" s="12" t="s">
        <v>70</v>
      </c>
      <c r="AY185" s="231" t="s">
        <v>314</v>
      </c>
    </row>
    <row r="186" spans="2:51" s="12" customFormat="1" ht="13.5">
      <c r="B186" s="221"/>
      <c r="C186" s="222"/>
      <c r="D186" s="218" t="s">
        <v>325</v>
      </c>
      <c r="E186" s="223" t="s">
        <v>21</v>
      </c>
      <c r="F186" s="224" t="s">
        <v>2147</v>
      </c>
      <c r="G186" s="222"/>
      <c r="H186" s="225">
        <v>6.48</v>
      </c>
      <c r="I186" s="226"/>
      <c r="J186" s="222"/>
      <c r="K186" s="222"/>
      <c r="L186" s="227"/>
      <c r="M186" s="228"/>
      <c r="N186" s="229"/>
      <c r="O186" s="229"/>
      <c r="P186" s="229"/>
      <c r="Q186" s="229"/>
      <c r="R186" s="229"/>
      <c r="S186" s="229"/>
      <c r="T186" s="230"/>
      <c r="AT186" s="231" t="s">
        <v>325</v>
      </c>
      <c r="AU186" s="231" t="s">
        <v>79</v>
      </c>
      <c r="AV186" s="12" t="s">
        <v>79</v>
      </c>
      <c r="AW186" s="12" t="s">
        <v>34</v>
      </c>
      <c r="AX186" s="12" t="s">
        <v>70</v>
      </c>
      <c r="AY186" s="231" t="s">
        <v>314</v>
      </c>
    </row>
    <row r="187" spans="2:51" s="15" customFormat="1" ht="13.5">
      <c r="B187" s="263"/>
      <c r="C187" s="264"/>
      <c r="D187" s="218" t="s">
        <v>325</v>
      </c>
      <c r="E187" s="265" t="s">
        <v>21</v>
      </c>
      <c r="F187" s="266" t="s">
        <v>556</v>
      </c>
      <c r="G187" s="264"/>
      <c r="H187" s="267">
        <v>58.962</v>
      </c>
      <c r="I187" s="268"/>
      <c r="J187" s="264"/>
      <c r="K187" s="264"/>
      <c r="L187" s="269"/>
      <c r="M187" s="270"/>
      <c r="N187" s="271"/>
      <c r="O187" s="271"/>
      <c r="P187" s="271"/>
      <c r="Q187" s="271"/>
      <c r="R187" s="271"/>
      <c r="S187" s="271"/>
      <c r="T187" s="272"/>
      <c r="AT187" s="273" t="s">
        <v>325</v>
      </c>
      <c r="AU187" s="273" t="s">
        <v>79</v>
      </c>
      <c r="AV187" s="15" t="s">
        <v>332</v>
      </c>
      <c r="AW187" s="15" t="s">
        <v>34</v>
      </c>
      <c r="AX187" s="15" t="s">
        <v>70</v>
      </c>
      <c r="AY187" s="273" t="s">
        <v>314</v>
      </c>
    </row>
    <row r="188" spans="2:51" s="13" customFormat="1" ht="13.5">
      <c r="B188" s="232"/>
      <c r="C188" s="233"/>
      <c r="D188" s="218" t="s">
        <v>325</v>
      </c>
      <c r="E188" s="234" t="s">
        <v>2041</v>
      </c>
      <c r="F188" s="235" t="s">
        <v>340</v>
      </c>
      <c r="G188" s="233"/>
      <c r="H188" s="236">
        <v>58.962</v>
      </c>
      <c r="I188" s="237"/>
      <c r="J188" s="233"/>
      <c r="K188" s="233"/>
      <c r="L188" s="238"/>
      <c r="M188" s="239"/>
      <c r="N188" s="240"/>
      <c r="O188" s="240"/>
      <c r="P188" s="240"/>
      <c r="Q188" s="240"/>
      <c r="R188" s="240"/>
      <c r="S188" s="240"/>
      <c r="T188" s="241"/>
      <c r="AT188" s="242" t="s">
        <v>325</v>
      </c>
      <c r="AU188" s="242" t="s">
        <v>79</v>
      </c>
      <c r="AV188" s="13" t="s">
        <v>321</v>
      </c>
      <c r="AW188" s="13" t="s">
        <v>34</v>
      </c>
      <c r="AX188" s="13" t="s">
        <v>77</v>
      </c>
      <c r="AY188" s="242" t="s">
        <v>314</v>
      </c>
    </row>
    <row r="189" spans="2:65" s="1" customFormat="1" ht="14.45" customHeight="1">
      <c r="B189" s="42"/>
      <c r="C189" s="206" t="s">
        <v>615</v>
      </c>
      <c r="D189" s="206" t="s">
        <v>316</v>
      </c>
      <c r="E189" s="207" t="s">
        <v>457</v>
      </c>
      <c r="F189" s="208" t="s">
        <v>458</v>
      </c>
      <c r="G189" s="209" t="s">
        <v>349</v>
      </c>
      <c r="H189" s="210">
        <v>58.962</v>
      </c>
      <c r="I189" s="211"/>
      <c r="J189" s="212">
        <f>ROUND(I189*H189,2)</f>
        <v>0</v>
      </c>
      <c r="K189" s="208" t="s">
        <v>21</v>
      </c>
      <c r="L189" s="62"/>
      <c r="M189" s="213" t="s">
        <v>21</v>
      </c>
      <c r="N189" s="214" t="s">
        <v>41</v>
      </c>
      <c r="O189" s="43"/>
      <c r="P189" s="215">
        <f>O189*H189</f>
        <v>0</v>
      </c>
      <c r="Q189" s="215">
        <v>0</v>
      </c>
      <c r="R189" s="215">
        <f>Q189*H189</f>
        <v>0</v>
      </c>
      <c r="S189" s="215">
        <v>0</v>
      </c>
      <c r="T189" s="216">
        <f>S189*H189</f>
        <v>0</v>
      </c>
      <c r="AR189" s="25" t="s">
        <v>321</v>
      </c>
      <c r="AT189" s="25" t="s">
        <v>316</v>
      </c>
      <c r="AU189" s="25" t="s">
        <v>79</v>
      </c>
      <c r="AY189" s="25" t="s">
        <v>314</v>
      </c>
      <c r="BE189" s="217">
        <f>IF(N189="základní",J189,0)</f>
        <v>0</v>
      </c>
      <c r="BF189" s="217">
        <f>IF(N189="snížená",J189,0)</f>
        <v>0</v>
      </c>
      <c r="BG189" s="217">
        <f>IF(N189="zákl. přenesená",J189,0)</f>
        <v>0</v>
      </c>
      <c r="BH189" s="217">
        <f>IF(N189="sníž. přenesená",J189,0)</f>
        <v>0</v>
      </c>
      <c r="BI189" s="217">
        <f>IF(N189="nulová",J189,0)</f>
        <v>0</v>
      </c>
      <c r="BJ189" s="25" t="s">
        <v>77</v>
      </c>
      <c r="BK189" s="217">
        <f>ROUND(I189*H189,2)</f>
        <v>0</v>
      </c>
      <c r="BL189" s="25" t="s">
        <v>321</v>
      </c>
      <c r="BM189" s="25" t="s">
        <v>2148</v>
      </c>
    </row>
    <row r="190" spans="2:47" s="1" customFormat="1" ht="13.5">
      <c r="B190" s="42"/>
      <c r="C190" s="64"/>
      <c r="D190" s="218" t="s">
        <v>323</v>
      </c>
      <c r="E190" s="64"/>
      <c r="F190" s="219" t="s">
        <v>458</v>
      </c>
      <c r="G190" s="64"/>
      <c r="H190" s="64"/>
      <c r="I190" s="175"/>
      <c r="J190" s="64"/>
      <c r="K190" s="64"/>
      <c r="L190" s="62"/>
      <c r="M190" s="220"/>
      <c r="N190" s="43"/>
      <c r="O190" s="43"/>
      <c r="P190" s="43"/>
      <c r="Q190" s="43"/>
      <c r="R190" s="43"/>
      <c r="S190" s="43"/>
      <c r="T190" s="79"/>
      <c r="AT190" s="25" t="s">
        <v>323</v>
      </c>
      <c r="AU190" s="25" t="s">
        <v>79</v>
      </c>
    </row>
    <row r="191" spans="2:51" s="12" customFormat="1" ht="13.5">
      <c r="B191" s="221"/>
      <c r="C191" s="222"/>
      <c r="D191" s="218" t="s">
        <v>325</v>
      </c>
      <c r="E191" s="223" t="s">
        <v>21</v>
      </c>
      <c r="F191" s="224" t="s">
        <v>2041</v>
      </c>
      <c r="G191" s="222"/>
      <c r="H191" s="225">
        <v>58.962</v>
      </c>
      <c r="I191" s="226"/>
      <c r="J191" s="222"/>
      <c r="K191" s="222"/>
      <c r="L191" s="227"/>
      <c r="M191" s="228"/>
      <c r="N191" s="229"/>
      <c r="O191" s="229"/>
      <c r="P191" s="229"/>
      <c r="Q191" s="229"/>
      <c r="R191" s="229"/>
      <c r="S191" s="229"/>
      <c r="T191" s="230"/>
      <c r="AT191" s="231" t="s">
        <v>325</v>
      </c>
      <c r="AU191" s="231" t="s">
        <v>79</v>
      </c>
      <c r="AV191" s="12" t="s">
        <v>79</v>
      </c>
      <c r="AW191" s="12" t="s">
        <v>34</v>
      </c>
      <c r="AX191" s="12" t="s">
        <v>77</v>
      </c>
      <c r="AY191" s="231" t="s">
        <v>314</v>
      </c>
    </row>
    <row r="192" spans="2:65" s="1" customFormat="1" ht="23.1" customHeight="1">
      <c r="B192" s="42"/>
      <c r="C192" s="206" t="s">
        <v>598</v>
      </c>
      <c r="D192" s="206" t="s">
        <v>316</v>
      </c>
      <c r="E192" s="207" t="s">
        <v>462</v>
      </c>
      <c r="F192" s="208" t="s">
        <v>463</v>
      </c>
      <c r="G192" s="209" t="s">
        <v>394</v>
      </c>
      <c r="H192" s="210">
        <v>1.55</v>
      </c>
      <c r="I192" s="211"/>
      <c r="J192" s="212">
        <f>ROUND(I192*H192,2)</f>
        <v>0</v>
      </c>
      <c r="K192" s="208" t="s">
        <v>827</v>
      </c>
      <c r="L192" s="62"/>
      <c r="M192" s="213" t="s">
        <v>21</v>
      </c>
      <c r="N192" s="214" t="s">
        <v>41</v>
      </c>
      <c r="O192" s="43"/>
      <c r="P192" s="215">
        <f>O192*H192</f>
        <v>0</v>
      </c>
      <c r="Q192" s="215">
        <v>1.06017</v>
      </c>
      <c r="R192" s="215">
        <f>Q192*H192</f>
        <v>1.6432635000000002</v>
      </c>
      <c r="S192" s="215">
        <v>0</v>
      </c>
      <c r="T192" s="216">
        <f>S192*H192</f>
        <v>0</v>
      </c>
      <c r="AR192" s="25" t="s">
        <v>321</v>
      </c>
      <c r="AT192" s="25" t="s">
        <v>316</v>
      </c>
      <c r="AU192" s="25" t="s">
        <v>79</v>
      </c>
      <c r="AY192" s="25" t="s">
        <v>314</v>
      </c>
      <c r="BE192" s="217">
        <f>IF(N192="základní",J192,0)</f>
        <v>0</v>
      </c>
      <c r="BF192" s="217">
        <f>IF(N192="snížená",J192,0)</f>
        <v>0</v>
      </c>
      <c r="BG192" s="217">
        <f>IF(N192="zákl. přenesená",J192,0)</f>
        <v>0</v>
      </c>
      <c r="BH192" s="217">
        <f>IF(N192="sníž. přenesená",J192,0)</f>
        <v>0</v>
      </c>
      <c r="BI192" s="217">
        <f>IF(N192="nulová",J192,0)</f>
        <v>0</v>
      </c>
      <c r="BJ192" s="25" t="s">
        <v>77</v>
      </c>
      <c r="BK192" s="217">
        <f>ROUND(I192*H192,2)</f>
        <v>0</v>
      </c>
      <c r="BL192" s="25" t="s">
        <v>321</v>
      </c>
      <c r="BM192" s="25" t="s">
        <v>2149</v>
      </c>
    </row>
    <row r="193" spans="2:47" s="1" customFormat="1" ht="13.5">
      <c r="B193" s="42"/>
      <c r="C193" s="64"/>
      <c r="D193" s="218" t="s">
        <v>323</v>
      </c>
      <c r="E193" s="64"/>
      <c r="F193" s="219" t="s">
        <v>465</v>
      </c>
      <c r="G193" s="64"/>
      <c r="H193" s="64"/>
      <c r="I193" s="175"/>
      <c r="J193" s="64"/>
      <c r="K193" s="64"/>
      <c r="L193" s="62"/>
      <c r="M193" s="220"/>
      <c r="N193" s="43"/>
      <c r="O193" s="43"/>
      <c r="P193" s="43"/>
      <c r="Q193" s="43"/>
      <c r="R193" s="43"/>
      <c r="S193" s="43"/>
      <c r="T193" s="79"/>
      <c r="AT193" s="25" t="s">
        <v>323</v>
      </c>
      <c r="AU193" s="25" t="s">
        <v>79</v>
      </c>
    </row>
    <row r="194" spans="2:51" s="12" customFormat="1" ht="13.5">
      <c r="B194" s="221"/>
      <c r="C194" s="222"/>
      <c r="D194" s="218" t="s">
        <v>325</v>
      </c>
      <c r="E194" s="223" t="s">
        <v>21</v>
      </c>
      <c r="F194" s="224" t="s">
        <v>2150</v>
      </c>
      <c r="G194" s="222"/>
      <c r="H194" s="225">
        <v>1.55</v>
      </c>
      <c r="I194" s="226"/>
      <c r="J194" s="222"/>
      <c r="K194" s="222"/>
      <c r="L194" s="227"/>
      <c r="M194" s="228"/>
      <c r="N194" s="229"/>
      <c r="O194" s="229"/>
      <c r="P194" s="229"/>
      <c r="Q194" s="229"/>
      <c r="R194" s="229"/>
      <c r="S194" s="229"/>
      <c r="T194" s="230"/>
      <c r="AT194" s="231" t="s">
        <v>325</v>
      </c>
      <c r="AU194" s="231" t="s">
        <v>79</v>
      </c>
      <c r="AV194" s="12" t="s">
        <v>79</v>
      </c>
      <c r="AW194" s="12" t="s">
        <v>34</v>
      </c>
      <c r="AX194" s="12" t="s">
        <v>77</v>
      </c>
      <c r="AY194" s="231" t="s">
        <v>314</v>
      </c>
    </row>
    <row r="195" spans="2:65" s="1" customFormat="1" ht="23.1" customHeight="1">
      <c r="B195" s="42"/>
      <c r="C195" s="206" t="s">
        <v>450</v>
      </c>
      <c r="D195" s="206" t="s">
        <v>316</v>
      </c>
      <c r="E195" s="207" t="s">
        <v>2151</v>
      </c>
      <c r="F195" s="208" t="s">
        <v>2152</v>
      </c>
      <c r="G195" s="209" t="s">
        <v>349</v>
      </c>
      <c r="H195" s="210">
        <v>25.666</v>
      </c>
      <c r="I195" s="211"/>
      <c r="J195" s="212">
        <f>ROUND(I195*H195,2)</f>
        <v>0</v>
      </c>
      <c r="K195" s="208" t="s">
        <v>827</v>
      </c>
      <c r="L195" s="62"/>
      <c r="M195" s="213" t="s">
        <v>21</v>
      </c>
      <c r="N195" s="214" t="s">
        <v>41</v>
      </c>
      <c r="O195" s="43"/>
      <c r="P195" s="215">
        <f>O195*H195</f>
        <v>0</v>
      </c>
      <c r="Q195" s="215">
        <v>0.96612</v>
      </c>
      <c r="R195" s="215">
        <f>Q195*H195</f>
        <v>24.79643592</v>
      </c>
      <c r="S195" s="215">
        <v>0</v>
      </c>
      <c r="T195" s="216">
        <f>S195*H195</f>
        <v>0</v>
      </c>
      <c r="AR195" s="25" t="s">
        <v>321</v>
      </c>
      <c r="AT195" s="25" t="s">
        <v>316</v>
      </c>
      <c r="AU195" s="25" t="s">
        <v>79</v>
      </c>
      <c r="AY195" s="25" t="s">
        <v>314</v>
      </c>
      <c r="BE195" s="217">
        <f>IF(N195="základní",J195,0)</f>
        <v>0</v>
      </c>
      <c r="BF195" s="217">
        <f>IF(N195="snížená",J195,0)</f>
        <v>0</v>
      </c>
      <c r="BG195" s="217">
        <f>IF(N195="zákl. přenesená",J195,0)</f>
        <v>0</v>
      </c>
      <c r="BH195" s="217">
        <f>IF(N195="sníž. přenesená",J195,0)</f>
        <v>0</v>
      </c>
      <c r="BI195" s="217">
        <f>IF(N195="nulová",J195,0)</f>
        <v>0</v>
      </c>
      <c r="BJ195" s="25" t="s">
        <v>77</v>
      </c>
      <c r="BK195" s="217">
        <f>ROUND(I195*H195,2)</f>
        <v>0</v>
      </c>
      <c r="BL195" s="25" t="s">
        <v>321</v>
      </c>
      <c r="BM195" s="25" t="s">
        <v>2153</v>
      </c>
    </row>
    <row r="196" spans="2:47" s="1" customFormat="1" ht="40.5">
      <c r="B196" s="42"/>
      <c r="C196" s="64"/>
      <c r="D196" s="218" t="s">
        <v>323</v>
      </c>
      <c r="E196" s="64"/>
      <c r="F196" s="219" t="s">
        <v>2154</v>
      </c>
      <c r="G196" s="64"/>
      <c r="H196" s="64"/>
      <c r="I196" s="175"/>
      <c r="J196" s="64"/>
      <c r="K196" s="64"/>
      <c r="L196" s="62"/>
      <c r="M196" s="220"/>
      <c r="N196" s="43"/>
      <c r="O196" s="43"/>
      <c r="P196" s="43"/>
      <c r="Q196" s="43"/>
      <c r="R196" s="43"/>
      <c r="S196" s="43"/>
      <c r="T196" s="79"/>
      <c r="AT196" s="25" t="s">
        <v>323</v>
      </c>
      <c r="AU196" s="25" t="s">
        <v>79</v>
      </c>
    </row>
    <row r="197" spans="2:51" s="12" customFormat="1" ht="13.5">
      <c r="B197" s="221"/>
      <c r="C197" s="222"/>
      <c r="D197" s="218" t="s">
        <v>325</v>
      </c>
      <c r="E197" s="223" t="s">
        <v>21</v>
      </c>
      <c r="F197" s="224" t="s">
        <v>2155</v>
      </c>
      <c r="G197" s="222"/>
      <c r="H197" s="225">
        <v>25.666</v>
      </c>
      <c r="I197" s="226"/>
      <c r="J197" s="222"/>
      <c r="K197" s="222"/>
      <c r="L197" s="227"/>
      <c r="M197" s="228"/>
      <c r="N197" s="229"/>
      <c r="O197" s="229"/>
      <c r="P197" s="229"/>
      <c r="Q197" s="229"/>
      <c r="R197" s="229"/>
      <c r="S197" s="229"/>
      <c r="T197" s="230"/>
      <c r="AT197" s="231" t="s">
        <v>325</v>
      </c>
      <c r="AU197" s="231" t="s">
        <v>79</v>
      </c>
      <c r="AV197" s="12" t="s">
        <v>79</v>
      </c>
      <c r="AW197" s="12" t="s">
        <v>34</v>
      </c>
      <c r="AX197" s="12" t="s">
        <v>77</v>
      </c>
      <c r="AY197" s="231" t="s">
        <v>314</v>
      </c>
    </row>
    <row r="198" spans="2:65" s="1" customFormat="1" ht="23.1" customHeight="1">
      <c r="B198" s="42"/>
      <c r="C198" s="206" t="s">
        <v>456</v>
      </c>
      <c r="D198" s="206" t="s">
        <v>316</v>
      </c>
      <c r="E198" s="207" t="s">
        <v>2156</v>
      </c>
      <c r="F198" s="208" t="s">
        <v>2157</v>
      </c>
      <c r="G198" s="209" t="s">
        <v>335</v>
      </c>
      <c r="H198" s="210">
        <v>13.545</v>
      </c>
      <c r="I198" s="211"/>
      <c r="J198" s="212">
        <f>ROUND(I198*H198,2)</f>
        <v>0</v>
      </c>
      <c r="K198" s="208" t="s">
        <v>827</v>
      </c>
      <c r="L198" s="62"/>
      <c r="M198" s="213" t="s">
        <v>21</v>
      </c>
      <c r="N198" s="214" t="s">
        <v>41</v>
      </c>
      <c r="O198" s="43"/>
      <c r="P198" s="215">
        <f>O198*H198</f>
        <v>0</v>
      </c>
      <c r="Q198" s="215">
        <v>2.45329</v>
      </c>
      <c r="R198" s="215">
        <f>Q198*H198</f>
        <v>33.22981305</v>
      </c>
      <c r="S198" s="215">
        <v>0</v>
      </c>
      <c r="T198" s="216">
        <f>S198*H198</f>
        <v>0</v>
      </c>
      <c r="AR198" s="25" t="s">
        <v>321</v>
      </c>
      <c r="AT198" s="25" t="s">
        <v>316</v>
      </c>
      <c r="AU198" s="25" t="s">
        <v>79</v>
      </c>
      <c r="AY198" s="25" t="s">
        <v>314</v>
      </c>
      <c r="BE198" s="217">
        <f>IF(N198="základní",J198,0)</f>
        <v>0</v>
      </c>
      <c r="BF198" s="217">
        <f>IF(N198="snížená",J198,0)</f>
        <v>0</v>
      </c>
      <c r="BG198" s="217">
        <f>IF(N198="zákl. přenesená",J198,0)</f>
        <v>0</v>
      </c>
      <c r="BH198" s="217">
        <f>IF(N198="sníž. přenesená",J198,0)</f>
        <v>0</v>
      </c>
      <c r="BI198" s="217">
        <f>IF(N198="nulová",J198,0)</f>
        <v>0</v>
      </c>
      <c r="BJ198" s="25" t="s">
        <v>77</v>
      </c>
      <c r="BK198" s="217">
        <f>ROUND(I198*H198,2)</f>
        <v>0</v>
      </c>
      <c r="BL198" s="25" t="s">
        <v>321</v>
      </c>
      <c r="BM198" s="25" t="s">
        <v>2158</v>
      </c>
    </row>
    <row r="199" spans="2:47" s="1" customFormat="1" ht="27">
      <c r="B199" s="42"/>
      <c r="C199" s="64"/>
      <c r="D199" s="218" t="s">
        <v>323</v>
      </c>
      <c r="E199" s="64"/>
      <c r="F199" s="219" t="s">
        <v>2159</v>
      </c>
      <c r="G199" s="64"/>
      <c r="H199" s="64"/>
      <c r="I199" s="175"/>
      <c r="J199" s="64"/>
      <c r="K199" s="64"/>
      <c r="L199" s="62"/>
      <c r="M199" s="220"/>
      <c r="N199" s="43"/>
      <c r="O199" s="43"/>
      <c r="P199" s="43"/>
      <c r="Q199" s="43"/>
      <c r="R199" s="43"/>
      <c r="S199" s="43"/>
      <c r="T199" s="79"/>
      <c r="AT199" s="25" t="s">
        <v>323</v>
      </c>
      <c r="AU199" s="25" t="s">
        <v>79</v>
      </c>
    </row>
    <row r="200" spans="2:51" s="12" customFormat="1" ht="13.5">
      <c r="B200" s="221"/>
      <c r="C200" s="222"/>
      <c r="D200" s="218" t="s">
        <v>325</v>
      </c>
      <c r="E200" s="223" t="s">
        <v>21</v>
      </c>
      <c r="F200" s="224" t="s">
        <v>2160</v>
      </c>
      <c r="G200" s="222"/>
      <c r="H200" s="225">
        <v>7.371</v>
      </c>
      <c r="I200" s="226"/>
      <c r="J200" s="222"/>
      <c r="K200" s="222"/>
      <c r="L200" s="227"/>
      <c r="M200" s="228"/>
      <c r="N200" s="229"/>
      <c r="O200" s="229"/>
      <c r="P200" s="229"/>
      <c r="Q200" s="229"/>
      <c r="R200" s="229"/>
      <c r="S200" s="229"/>
      <c r="T200" s="230"/>
      <c r="AT200" s="231" t="s">
        <v>325</v>
      </c>
      <c r="AU200" s="231" t="s">
        <v>79</v>
      </c>
      <c r="AV200" s="12" t="s">
        <v>79</v>
      </c>
      <c r="AW200" s="12" t="s">
        <v>34</v>
      </c>
      <c r="AX200" s="12" t="s">
        <v>70</v>
      </c>
      <c r="AY200" s="231" t="s">
        <v>314</v>
      </c>
    </row>
    <row r="201" spans="2:51" s="12" customFormat="1" ht="13.5">
      <c r="B201" s="221"/>
      <c r="C201" s="222"/>
      <c r="D201" s="218" t="s">
        <v>325</v>
      </c>
      <c r="E201" s="223" t="s">
        <v>21</v>
      </c>
      <c r="F201" s="224" t="s">
        <v>2161</v>
      </c>
      <c r="G201" s="222"/>
      <c r="H201" s="225">
        <v>1.296</v>
      </c>
      <c r="I201" s="226"/>
      <c r="J201" s="222"/>
      <c r="K201" s="222"/>
      <c r="L201" s="227"/>
      <c r="M201" s="228"/>
      <c r="N201" s="229"/>
      <c r="O201" s="229"/>
      <c r="P201" s="229"/>
      <c r="Q201" s="229"/>
      <c r="R201" s="229"/>
      <c r="S201" s="229"/>
      <c r="T201" s="230"/>
      <c r="AT201" s="231" t="s">
        <v>325</v>
      </c>
      <c r="AU201" s="231" t="s">
        <v>79</v>
      </c>
      <c r="AV201" s="12" t="s">
        <v>79</v>
      </c>
      <c r="AW201" s="12" t="s">
        <v>34</v>
      </c>
      <c r="AX201" s="12" t="s">
        <v>70</v>
      </c>
      <c r="AY201" s="231" t="s">
        <v>314</v>
      </c>
    </row>
    <row r="202" spans="2:51" s="12" customFormat="1" ht="13.5">
      <c r="B202" s="221"/>
      <c r="C202" s="222"/>
      <c r="D202" s="218" t="s">
        <v>325</v>
      </c>
      <c r="E202" s="223" t="s">
        <v>21</v>
      </c>
      <c r="F202" s="224" t="s">
        <v>2162</v>
      </c>
      <c r="G202" s="222"/>
      <c r="H202" s="225">
        <v>2.65</v>
      </c>
      <c r="I202" s="226"/>
      <c r="J202" s="222"/>
      <c r="K202" s="222"/>
      <c r="L202" s="227"/>
      <c r="M202" s="228"/>
      <c r="N202" s="229"/>
      <c r="O202" s="229"/>
      <c r="P202" s="229"/>
      <c r="Q202" s="229"/>
      <c r="R202" s="229"/>
      <c r="S202" s="229"/>
      <c r="T202" s="230"/>
      <c r="AT202" s="231" t="s">
        <v>325</v>
      </c>
      <c r="AU202" s="231" t="s">
        <v>79</v>
      </c>
      <c r="AV202" s="12" t="s">
        <v>79</v>
      </c>
      <c r="AW202" s="12" t="s">
        <v>34</v>
      </c>
      <c r="AX202" s="12" t="s">
        <v>70</v>
      </c>
      <c r="AY202" s="231" t="s">
        <v>314</v>
      </c>
    </row>
    <row r="203" spans="2:51" s="12" customFormat="1" ht="13.5">
      <c r="B203" s="221"/>
      <c r="C203" s="222"/>
      <c r="D203" s="218" t="s">
        <v>325</v>
      </c>
      <c r="E203" s="223" t="s">
        <v>21</v>
      </c>
      <c r="F203" s="224" t="s">
        <v>2163</v>
      </c>
      <c r="G203" s="222"/>
      <c r="H203" s="225">
        <v>2.228</v>
      </c>
      <c r="I203" s="226"/>
      <c r="J203" s="222"/>
      <c r="K203" s="222"/>
      <c r="L203" s="227"/>
      <c r="M203" s="228"/>
      <c r="N203" s="229"/>
      <c r="O203" s="229"/>
      <c r="P203" s="229"/>
      <c r="Q203" s="229"/>
      <c r="R203" s="229"/>
      <c r="S203" s="229"/>
      <c r="T203" s="230"/>
      <c r="AT203" s="231" t="s">
        <v>325</v>
      </c>
      <c r="AU203" s="231" t="s">
        <v>79</v>
      </c>
      <c r="AV203" s="12" t="s">
        <v>79</v>
      </c>
      <c r="AW203" s="12" t="s">
        <v>34</v>
      </c>
      <c r="AX203" s="12" t="s">
        <v>70</v>
      </c>
      <c r="AY203" s="231" t="s">
        <v>314</v>
      </c>
    </row>
    <row r="204" spans="2:51" s="15" customFormat="1" ht="13.5">
      <c r="B204" s="263"/>
      <c r="C204" s="264"/>
      <c r="D204" s="218" t="s">
        <v>325</v>
      </c>
      <c r="E204" s="265" t="s">
        <v>21</v>
      </c>
      <c r="F204" s="266" t="s">
        <v>556</v>
      </c>
      <c r="G204" s="264"/>
      <c r="H204" s="267">
        <v>13.545</v>
      </c>
      <c r="I204" s="268"/>
      <c r="J204" s="264"/>
      <c r="K204" s="264"/>
      <c r="L204" s="269"/>
      <c r="M204" s="270"/>
      <c r="N204" s="271"/>
      <c r="O204" s="271"/>
      <c r="P204" s="271"/>
      <c r="Q204" s="271"/>
      <c r="R204" s="271"/>
      <c r="S204" s="271"/>
      <c r="T204" s="272"/>
      <c r="AT204" s="273" t="s">
        <v>325</v>
      </c>
      <c r="AU204" s="273" t="s">
        <v>79</v>
      </c>
      <c r="AV204" s="15" t="s">
        <v>332</v>
      </c>
      <c r="AW204" s="15" t="s">
        <v>34</v>
      </c>
      <c r="AX204" s="15" t="s">
        <v>77</v>
      </c>
      <c r="AY204" s="273" t="s">
        <v>314</v>
      </c>
    </row>
    <row r="205" spans="2:65" s="1" customFormat="1" ht="14.45" customHeight="1">
      <c r="B205" s="42"/>
      <c r="C205" s="206" t="s">
        <v>461</v>
      </c>
      <c r="D205" s="206" t="s">
        <v>316</v>
      </c>
      <c r="E205" s="207" t="s">
        <v>2164</v>
      </c>
      <c r="F205" s="208" t="s">
        <v>2165</v>
      </c>
      <c r="G205" s="209" t="s">
        <v>349</v>
      </c>
      <c r="H205" s="210">
        <v>263.165</v>
      </c>
      <c r="I205" s="211"/>
      <c r="J205" s="212">
        <f>ROUND(I205*H205,2)</f>
        <v>0</v>
      </c>
      <c r="K205" s="208" t="s">
        <v>827</v>
      </c>
      <c r="L205" s="62"/>
      <c r="M205" s="213" t="s">
        <v>21</v>
      </c>
      <c r="N205" s="214" t="s">
        <v>41</v>
      </c>
      <c r="O205" s="43"/>
      <c r="P205" s="215">
        <f>O205*H205</f>
        <v>0</v>
      </c>
      <c r="Q205" s="215">
        <v>0.00275</v>
      </c>
      <c r="R205" s="215">
        <f>Q205*H205</f>
        <v>0.72370375</v>
      </c>
      <c r="S205" s="215">
        <v>0</v>
      </c>
      <c r="T205" s="216">
        <f>S205*H205</f>
        <v>0</v>
      </c>
      <c r="AR205" s="25" t="s">
        <v>321</v>
      </c>
      <c r="AT205" s="25" t="s">
        <v>316</v>
      </c>
      <c r="AU205" s="25" t="s">
        <v>79</v>
      </c>
      <c r="AY205" s="25" t="s">
        <v>314</v>
      </c>
      <c r="BE205" s="217">
        <f>IF(N205="základní",J205,0)</f>
        <v>0</v>
      </c>
      <c r="BF205" s="217">
        <f>IF(N205="snížená",J205,0)</f>
        <v>0</v>
      </c>
      <c r="BG205" s="217">
        <f>IF(N205="zákl. přenesená",J205,0)</f>
        <v>0</v>
      </c>
      <c r="BH205" s="217">
        <f>IF(N205="sníž. přenesená",J205,0)</f>
        <v>0</v>
      </c>
      <c r="BI205" s="217">
        <f>IF(N205="nulová",J205,0)</f>
        <v>0</v>
      </c>
      <c r="BJ205" s="25" t="s">
        <v>77</v>
      </c>
      <c r="BK205" s="217">
        <f>ROUND(I205*H205,2)</f>
        <v>0</v>
      </c>
      <c r="BL205" s="25" t="s">
        <v>321</v>
      </c>
      <c r="BM205" s="25" t="s">
        <v>2166</v>
      </c>
    </row>
    <row r="206" spans="2:47" s="1" customFormat="1" ht="13.5">
      <c r="B206" s="42"/>
      <c r="C206" s="64"/>
      <c r="D206" s="218" t="s">
        <v>323</v>
      </c>
      <c r="E206" s="64"/>
      <c r="F206" s="219" t="s">
        <v>2167</v>
      </c>
      <c r="G206" s="64"/>
      <c r="H206" s="64"/>
      <c r="I206" s="175"/>
      <c r="J206" s="64"/>
      <c r="K206" s="64"/>
      <c r="L206" s="62"/>
      <c r="M206" s="220"/>
      <c r="N206" s="43"/>
      <c r="O206" s="43"/>
      <c r="P206" s="43"/>
      <c r="Q206" s="43"/>
      <c r="R206" s="43"/>
      <c r="S206" s="43"/>
      <c r="T206" s="79"/>
      <c r="AT206" s="25" t="s">
        <v>323</v>
      </c>
      <c r="AU206" s="25" t="s">
        <v>79</v>
      </c>
    </row>
    <row r="207" spans="2:51" s="14" customFormat="1" ht="13.5">
      <c r="B207" s="253"/>
      <c r="C207" s="254"/>
      <c r="D207" s="218" t="s">
        <v>325</v>
      </c>
      <c r="E207" s="255" t="s">
        <v>21</v>
      </c>
      <c r="F207" s="256" t="s">
        <v>2168</v>
      </c>
      <c r="G207" s="254"/>
      <c r="H207" s="255" t="s">
        <v>21</v>
      </c>
      <c r="I207" s="257"/>
      <c r="J207" s="254"/>
      <c r="K207" s="254"/>
      <c r="L207" s="258"/>
      <c r="M207" s="259"/>
      <c r="N207" s="260"/>
      <c r="O207" s="260"/>
      <c r="P207" s="260"/>
      <c r="Q207" s="260"/>
      <c r="R207" s="260"/>
      <c r="S207" s="260"/>
      <c r="T207" s="261"/>
      <c r="AT207" s="262" t="s">
        <v>325</v>
      </c>
      <c r="AU207" s="262" t="s">
        <v>79</v>
      </c>
      <c r="AV207" s="14" t="s">
        <v>77</v>
      </c>
      <c r="AW207" s="14" t="s">
        <v>34</v>
      </c>
      <c r="AX207" s="14" t="s">
        <v>70</v>
      </c>
      <c r="AY207" s="262" t="s">
        <v>314</v>
      </c>
    </row>
    <row r="208" spans="2:51" s="12" customFormat="1" ht="13.5">
      <c r="B208" s="221"/>
      <c r="C208" s="222"/>
      <c r="D208" s="218" t="s">
        <v>325</v>
      </c>
      <c r="E208" s="223" t="s">
        <v>21</v>
      </c>
      <c r="F208" s="224" t="s">
        <v>2169</v>
      </c>
      <c r="G208" s="222"/>
      <c r="H208" s="225">
        <v>121.874</v>
      </c>
      <c r="I208" s="226"/>
      <c r="J208" s="222"/>
      <c r="K208" s="222"/>
      <c r="L208" s="227"/>
      <c r="M208" s="228"/>
      <c r="N208" s="229"/>
      <c r="O208" s="229"/>
      <c r="P208" s="229"/>
      <c r="Q208" s="229"/>
      <c r="R208" s="229"/>
      <c r="S208" s="229"/>
      <c r="T208" s="230"/>
      <c r="AT208" s="231" t="s">
        <v>325</v>
      </c>
      <c r="AU208" s="231" t="s">
        <v>79</v>
      </c>
      <c r="AV208" s="12" t="s">
        <v>79</v>
      </c>
      <c r="AW208" s="12" t="s">
        <v>34</v>
      </c>
      <c r="AX208" s="12" t="s">
        <v>70</v>
      </c>
      <c r="AY208" s="231" t="s">
        <v>314</v>
      </c>
    </row>
    <row r="209" spans="2:51" s="12" customFormat="1" ht="13.5">
      <c r="B209" s="221"/>
      <c r="C209" s="222"/>
      <c r="D209" s="218" t="s">
        <v>325</v>
      </c>
      <c r="E209" s="223" t="s">
        <v>21</v>
      </c>
      <c r="F209" s="224" t="s">
        <v>2170</v>
      </c>
      <c r="G209" s="222"/>
      <c r="H209" s="225">
        <v>19.359</v>
      </c>
      <c r="I209" s="226"/>
      <c r="J209" s="222"/>
      <c r="K209" s="222"/>
      <c r="L209" s="227"/>
      <c r="M209" s="228"/>
      <c r="N209" s="229"/>
      <c r="O209" s="229"/>
      <c r="P209" s="229"/>
      <c r="Q209" s="229"/>
      <c r="R209" s="229"/>
      <c r="S209" s="229"/>
      <c r="T209" s="230"/>
      <c r="AT209" s="231" t="s">
        <v>325</v>
      </c>
      <c r="AU209" s="231" t="s">
        <v>79</v>
      </c>
      <c r="AV209" s="12" t="s">
        <v>79</v>
      </c>
      <c r="AW209" s="12" t="s">
        <v>34</v>
      </c>
      <c r="AX209" s="12" t="s">
        <v>70</v>
      </c>
      <c r="AY209" s="231" t="s">
        <v>314</v>
      </c>
    </row>
    <row r="210" spans="2:51" s="12" customFormat="1" ht="13.5">
      <c r="B210" s="221"/>
      <c r="C210" s="222"/>
      <c r="D210" s="218" t="s">
        <v>325</v>
      </c>
      <c r="E210" s="223" t="s">
        <v>21</v>
      </c>
      <c r="F210" s="224" t="s">
        <v>2171</v>
      </c>
      <c r="G210" s="222"/>
      <c r="H210" s="225">
        <v>78.855</v>
      </c>
      <c r="I210" s="226"/>
      <c r="J210" s="222"/>
      <c r="K210" s="222"/>
      <c r="L210" s="227"/>
      <c r="M210" s="228"/>
      <c r="N210" s="229"/>
      <c r="O210" s="229"/>
      <c r="P210" s="229"/>
      <c r="Q210" s="229"/>
      <c r="R210" s="229"/>
      <c r="S210" s="229"/>
      <c r="T210" s="230"/>
      <c r="AT210" s="231" t="s">
        <v>325</v>
      </c>
      <c r="AU210" s="231" t="s">
        <v>79</v>
      </c>
      <c r="AV210" s="12" t="s">
        <v>79</v>
      </c>
      <c r="AW210" s="12" t="s">
        <v>34</v>
      </c>
      <c r="AX210" s="12" t="s">
        <v>70</v>
      </c>
      <c r="AY210" s="231" t="s">
        <v>314</v>
      </c>
    </row>
    <row r="211" spans="2:51" s="12" customFormat="1" ht="13.5">
      <c r="B211" s="221"/>
      <c r="C211" s="222"/>
      <c r="D211" s="218" t="s">
        <v>325</v>
      </c>
      <c r="E211" s="223" t="s">
        <v>21</v>
      </c>
      <c r="F211" s="224" t="s">
        <v>2172</v>
      </c>
      <c r="G211" s="222"/>
      <c r="H211" s="225">
        <v>43.077</v>
      </c>
      <c r="I211" s="226"/>
      <c r="J211" s="222"/>
      <c r="K211" s="222"/>
      <c r="L211" s="227"/>
      <c r="M211" s="228"/>
      <c r="N211" s="229"/>
      <c r="O211" s="229"/>
      <c r="P211" s="229"/>
      <c r="Q211" s="229"/>
      <c r="R211" s="229"/>
      <c r="S211" s="229"/>
      <c r="T211" s="230"/>
      <c r="AT211" s="231" t="s">
        <v>325</v>
      </c>
      <c r="AU211" s="231" t="s">
        <v>79</v>
      </c>
      <c r="AV211" s="12" t="s">
        <v>79</v>
      </c>
      <c r="AW211" s="12" t="s">
        <v>34</v>
      </c>
      <c r="AX211" s="12" t="s">
        <v>70</v>
      </c>
      <c r="AY211" s="231" t="s">
        <v>314</v>
      </c>
    </row>
    <row r="212" spans="2:51" s="15" customFormat="1" ht="13.5">
      <c r="B212" s="263"/>
      <c r="C212" s="264"/>
      <c r="D212" s="218" t="s">
        <v>325</v>
      </c>
      <c r="E212" s="265" t="s">
        <v>209</v>
      </c>
      <c r="F212" s="266" t="s">
        <v>556</v>
      </c>
      <c r="G212" s="264"/>
      <c r="H212" s="267">
        <v>263.165</v>
      </c>
      <c r="I212" s="268"/>
      <c r="J212" s="264"/>
      <c r="K212" s="264"/>
      <c r="L212" s="269"/>
      <c r="M212" s="270"/>
      <c r="N212" s="271"/>
      <c r="O212" s="271"/>
      <c r="P212" s="271"/>
      <c r="Q212" s="271"/>
      <c r="R212" s="271"/>
      <c r="S212" s="271"/>
      <c r="T212" s="272"/>
      <c r="AT212" s="273" t="s">
        <v>325</v>
      </c>
      <c r="AU212" s="273" t="s">
        <v>79</v>
      </c>
      <c r="AV212" s="15" t="s">
        <v>332</v>
      </c>
      <c r="AW212" s="15" t="s">
        <v>34</v>
      </c>
      <c r="AX212" s="15" t="s">
        <v>77</v>
      </c>
      <c r="AY212" s="273" t="s">
        <v>314</v>
      </c>
    </row>
    <row r="213" spans="2:51" s="12" customFormat="1" ht="13.5">
      <c r="B213" s="221"/>
      <c r="C213" s="222"/>
      <c r="D213" s="218" t="s">
        <v>325</v>
      </c>
      <c r="E213" s="223" t="s">
        <v>2173</v>
      </c>
      <c r="F213" s="224" t="s">
        <v>70</v>
      </c>
      <c r="G213" s="222"/>
      <c r="H213" s="225">
        <v>0</v>
      </c>
      <c r="I213" s="226"/>
      <c r="J213" s="222"/>
      <c r="K213" s="222"/>
      <c r="L213" s="227"/>
      <c r="M213" s="228"/>
      <c r="N213" s="229"/>
      <c r="O213" s="229"/>
      <c r="P213" s="229"/>
      <c r="Q213" s="229"/>
      <c r="R213" s="229"/>
      <c r="S213" s="229"/>
      <c r="T213" s="230"/>
      <c r="AT213" s="231" t="s">
        <v>325</v>
      </c>
      <c r="AU213" s="231" t="s">
        <v>79</v>
      </c>
      <c r="AV213" s="12" t="s">
        <v>79</v>
      </c>
      <c r="AW213" s="12" t="s">
        <v>34</v>
      </c>
      <c r="AX213" s="12" t="s">
        <v>70</v>
      </c>
      <c r="AY213" s="231" t="s">
        <v>314</v>
      </c>
    </row>
    <row r="214" spans="2:65" s="1" customFormat="1" ht="14.45" customHeight="1">
      <c r="B214" s="42"/>
      <c r="C214" s="206" t="s">
        <v>467</v>
      </c>
      <c r="D214" s="206" t="s">
        <v>316</v>
      </c>
      <c r="E214" s="207" t="s">
        <v>2174</v>
      </c>
      <c r="F214" s="208" t="s">
        <v>2175</v>
      </c>
      <c r="G214" s="209" t="s">
        <v>349</v>
      </c>
      <c r="H214" s="210">
        <v>263.165</v>
      </c>
      <c r="I214" s="211"/>
      <c r="J214" s="212">
        <f>ROUND(I214*H214,2)</f>
        <v>0</v>
      </c>
      <c r="K214" s="208" t="s">
        <v>827</v>
      </c>
      <c r="L214" s="62"/>
      <c r="M214" s="213" t="s">
        <v>21</v>
      </c>
      <c r="N214" s="214" t="s">
        <v>41</v>
      </c>
      <c r="O214" s="43"/>
      <c r="P214" s="215">
        <f>O214*H214</f>
        <v>0</v>
      </c>
      <c r="Q214" s="215">
        <v>0</v>
      </c>
      <c r="R214" s="215">
        <f>Q214*H214</f>
        <v>0</v>
      </c>
      <c r="S214" s="215">
        <v>0</v>
      </c>
      <c r="T214" s="216">
        <f>S214*H214</f>
        <v>0</v>
      </c>
      <c r="AR214" s="25" t="s">
        <v>321</v>
      </c>
      <c r="AT214" s="25" t="s">
        <v>316</v>
      </c>
      <c r="AU214" s="25" t="s">
        <v>79</v>
      </c>
      <c r="AY214" s="25" t="s">
        <v>314</v>
      </c>
      <c r="BE214" s="217">
        <f>IF(N214="základní",J214,0)</f>
        <v>0</v>
      </c>
      <c r="BF214" s="217">
        <f>IF(N214="snížená",J214,0)</f>
        <v>0</v>
      </c>
      <c r="BG214" s="217">
        <f>IF(N214="zákl. přenesená",J214,0)</f>
        <v>0</v>
      </c>
      <c r="BH214" s="217">
        <f>IF(N214="sníž. přenesená",J214,0)</f>
        <v>0</v>
      </c>
      <c r="BI214" s="217">
        <f>IF(N214="nulová",J214,0)</f>
        <v>0</v>
      </c>
      <c r="BJ214" s="25" t="s">
        <v>77</v>
      </c>
      <c r="BK214" s="217">
        <f>ROUND(I214*H214,2)</f>
        <v>0</v>
      </c>
      <c r="BL214" s="25" t="s">
        <v>321</v>
      </c>
      <c r="BM214" s="25" t="s">
        <v>2176</v>
      </c>
    </row>
    <row r="215" spans="2:47" s="1" customFormat="1" ht="13.5">
      <c r="B215" s="42"/>
      <c r="C215" s="64"/>
      <c r="D215" s="218" t="s">
        <v>323</v>
      </c>
      <c r="E215" s="64"/>
      <c r="F215" s="219" t="s">
        <v>2177</v>
      </c>
      <c r="G215" s="64"/>
      <c r="H215" s="64"/>
      <c r="I215" s="175"/>
      <c r="J215" s="64"/>
      <c r="K215" s="64"/>
      <c r="L215" s="62"/>
      <c r="M215" s="220"/>
      <c r="N215" s="43"/>
      <c r="O215" s="43"/>
      <c r="P215" s="43"/>
      <c r="Q215" s="43"/>
      <c r="R215" s="43"/>
      <c r="S215" s="43"/>
      <c r="T215" s="79"/>
      <c r="AT215" s="25" t="s">
        <v>323</v>
      </c>
      <c r="AU215" s="25" t="s">
        <v>79</v>
      </c>
    </row>
    <row r="216" spans="2:51" s="12" customFormat="1" ht="13.5">
      <c r="B216" s="221"/>
      <c r="C216" s="222"/>
      <c r="D216" s="218" t="s">
        <v>325</v>
      </c>
      <c r="E216" s="223" t="s">
        <v>21</v>
      </c>
      <c r="F216" s="224" t="s">
        <v>209</v>
      </c>
      <c r="G216" s="222"/>
      <c r="H216" s="225">
        <v>263.165</v>
      </c>
      <c r="I216" s="226"/>
      <c r="J216" s="222"/>
      <c r="K216" s="222"/>
      <c r="L216" s="227"/>
      <c r="M216" s="228"/>
      <c r="N216" s="229"/>
      <c r="O216" s="229"/>
      <c r="P216" s="229"/>
      <c r="Q216" s="229"/>
      <c r="R216" s="229"/>
      <c r="S216" s="229"/>
      <c r="T216" s="230"/>
      <c r="AT216" s="231" t="s">
        <v>325</v>
      </c>
      <c r="AU216" s="231" t="s">
        <v>79</v>
      </c>
      <c r="AV216" s="12" t="s">
        <v>79</v>
      </c>
      <c r="AW216" s="12" t="s">
        <v>34</v>
      </c>
      <c r="AX216" s="12" t="s">
        <v>77</v>
      </c>
      <c r="AY216" s="231" t="s">
        <v>314</v>
      </c>
    </row>
    <row r="217" spans="2:63" s="11" customFormat="1" ht="29.85" customHeight="1">
      <c r="B217" s="190"/>
      <c r="C217" s="191"/>
      <c r="D217" s="192" t="s">
        <v>69</v>
      </c>
      <c r="E217" s="204" t="s">
        <v>355</v>
      </c>
      <c r="F217" s="204" t="s">
        <v>651</v>
      </c>
      <c r="G217" s="191"/>
      <c r="H217" s="191"/>
      <c r="I217" s="194"/>
      <c r="J217" s="205">
        <f>BK217</f>
        <v>0</v>
      </c>
      <c r="K217" s="191"/>
      <c r="L217" s="196"/>
      <c r="M217" s="197"/>
      <c r="N217" s="198"/>
      <c r="O217" s="198"/>
      <c r="P217" s="199">
        <f>SUM(P218:P228)</f>
        <v>0</v>
      </c>
      <c r="Q217" s="198"/>
      <c r="R217" s="199">
        <f>SUM(R218:R228)</f>
        <v>387.6527866</v>
      </c>
      <c r="S217" s="198"/>
      <c r="T217" s="200">
        <f>SUM(T218:T228)</f>
        <v>0</v>
      </c>
      <c r="AR217" s="201" t="s">
        <v>77</v>
      </c>
      <c r="AT217" s="202" t="s">
        <v>69</v>
      </c>
      <c r="AU217" s="202" t="s">
        <v>77</v>
      </c>
      <c r="AY217" s="201" t="s">
        <v>314</v>
      </c>
      <c r="BK217" s="203">
        <f>SUM(BK218:BK228)</f>
        <v>0</v>
      </c>
    </row>
    <row r="218" spans="2:65" s="1" customFormat="1" ht="23.1" customHeight="1">
      <c r="B218" s="42"/>
      <c r="C218" s="206" t="s">
        <v>475</v>
      </c>
      <c r="D218" s="206" t="s">
        <v>316</v>
      </c>
      <c r="E218" s="207" t="s">
        <v>683</v>
      </c>
      <c r="F218" s="208" t="s">
        <v>684</v>
      </c>
      <c r="G218" s="209" t="s">
        <v>335</v>
      </c>
      <c r="H218" s="210">
        <v>97.2</v>
      </c>
      <c r="I218" s="211"/>
      <c r="J218" s="212">
        <f>ROUND(I218*H218,2)</f>
        <v>0</v>
      </c>
      <c r="K218" s="208" t="s">
        <v>827</v>
      </c>
      <c r="L218" s="62"/>
      <c r="M218" s="213" t="s">
        <v>21</v>
      </c>
      <c r="N218" s="214" t="s">
        <v>41</v>
      </c>
      <c r="O218" s="43"/>
      <c r="P218" s="215">
        <f>O218*H218</f>
        <v>0</v>
      </c>
      <c r="Q218" s="215">
        <v>2.45329</v>
      </c>
      <c r="R218" s="215">
        <f>Q218*H218</f>
        <v>238.459788</v>
      </c>
      <c r="S218" s="215">
        <v>0</v>
      </c>
      <c r="T218" s="216">
        <f>S218*H218</f>
        <v>0</v>
      </c>
      <c r="AR218" s="25" t="s">
        <v>321</v>
      </c>
      <c r="AT218" s="25" t="s">
        <v>316</v>
      </c>
      <c r="AU218" s="25" t="s">
        <v>79</v>
      </c>
      <c r="AY218" s="25" t="s">
        <v>314</v>
      </c>
      <c r="BE218" s="217">
        <f>IF(N218="základní",J218,0)</f>
        <v>0</v>
      </c>
      <c r="BF218" s="217">
        <f>IF(N218="snížená",J218,0)</f>
        <v>0</v>
      </c>
      <c r="BG218" s="217">
        <f>IF(N218="zákl. přenesená",J218,0)</f>
        <v>0</v>
      </c>
      <c r="BH218" s="217">
        <f>IF(N218="sníž. přenesená",J218,0)</f>
        <v>0</v>
      </c>
      <c r="BI218" s="217">
        <f>IF(N218="nulová",J218,0)</f>
        <v>0</v>
      </c>
      <c r="BJ218" s="25" t="s">
        <v>77</v>
      </c>
      <c r="BK218" s="217">
        <f>ROUND(I218*H218,2)</f>
        <v>0</v>
      </c>
      <c r="BL218" s="25" t="s">
        <v>321</v>
      </c>
      <c r="BM218" s="25" t="s">
        <v>2178</v>
      </c>
    </row>
    <row r="219" spans="2:47" s="1" customFormat="1" ht="27">
      <c r="B219" s="42"/>
      <c r="C219" s="64"/>
      <c r="D219" s="218" t="s">
        <v>323</v>
      </c>
      <c r="E219" s="64"/>
      <c r="F219" s="219" t="s">
        <v>2179</v>
      </c>
      <c r="G219" s="64"/>
      <c r="H219" s="64"/>
      <c r="I219" s="175"/>
      <c r="J219" s="64"/>
      <c r="K219" s="64"/>
      <c r="L219" s="62"/>
      <c r="M219" s="220"/>
      <c r="N219" s="43"/>
      <c r="O219" s="43"/>
      <c r="P219" s="43"/>
      <c r="Q219" s="43"/>
      <c r="R219" s="43"/>
      <c r="S219" s="43"/>
      <c r="T219" s="79"/>
      <c r="AT219" s="25" t="s">
        <v>323</v>
      </c>
      <c r="AU219" s="25" t="s">
        <v>79</v>
      </c>
    </row>
    <row r="220" spans="2:51" s="12" customFormat="1" ht="13.5">
      <c r="B220" s="221"/>
      <c r="C220" s="222"/>
      <c r="D220" s="218" t="s">
        <v>325</v>
      </c>
      <c r="E220" s="223" t="s">
        <v>21</v>
      </c>
      <c r="F220" s="224" t="s">
        <v>2180</v>
      </c>
      <c r="G220" s="222"/>
      <c r="H220" s="225">
        <v>97.2</v>
      </c>
      <c r="I220" s="226"/>
      <c r="J220" s="222"/>
      <c r="K220" s="222"/>
      <c r="L220" s="227"/>
      <c r="M220" s="228"/>
      <c r="N220" s="229"/>
      <c r="O220" s="229"/>
      <c r="P220" s="229"/>
      <c r="Q220" s="229"/>
      <c r="R220" s="229"/>
      <c r="S220" s="229"/>
      <c r="T220" s="230"/>
      <c r="AT220" s="231" t="s">
        <v>325</v>
      </c>
      <c r="AU220" s="231" t="s">
        <v>79</v>
      </c>
      <c r="AV220" s="12" t="s">
        <v>79</v>
      </c>
      <c r="AW220" s="12" t="s">
        <v>34</v>
      </c>
      <c r="AX220" s="12" t="s">
        <v>77</v>
      </c>
      <c r="AY220" s="231" t="s">
        <v>314</v>
      </c>
    </row>
    <row r="221" spans="2:65" s="1" customFormat="1" ht="23.1" customHeight="1">
      <c r="B221" s="42"/>
      <c r="C221" s="206" t="s">
        <v>481</v>
      </c>
      <c r="D221" s="206" t="s">
        <v>316</v>
      </c>
      <c r="E221" s="207" t="s">
        <v>2181</v>
      </c>
      <c r="F221" s="208" t="s">
        <v>2182</v>
      </c>
      <c r="G221" s="209" t="s">
        <v>349</v>
      </c>
      <c r="H221" s="210">
        <v>1335.658</v>
      </c>
      <c r="I221" s="211"/>
      <c r="J221" s="212">
        <f>ROUND(I221*H221,2)</f>
        <v>0</v>
      </c>
      <c r="K221" s="208" t="s">
        <v>2078</v>
      </c>
      <c r="L221" s="62"/>
      <c r="M221" s="213" t="s">
        <v>21</v>
      </c>
      <c r="N221" s="214" t="s">
        <v>41</v>
      </c>
      <c r="O221" s="43"/>
      <c r="P221" s="215">
        <f>O221*H221</f>
        <v>0</v>
      </c>
      <c r="Q221" s="215">
        <v>0.1117</v>
      </c>
      <c r="R221" s="215">
        <f>Q221*H221</f>
        <v>149.19299859999998</v>
      </c>
      <c r="S221" s="215">
        <v>0</v>
      </c>
      <c r="T221" s="216">
        <f>S221*H221</f>
        <v>0</v>
      </c>
      <c r="AR221" s="25" t="s">
        <v>321</v>
      </c>
      <c r="AT221" s="25" t="s">
        <v>316</v>
      </c>
      <c r="AU221" s="25" t="s">
        <v>79</v>
      </c>
      <c r="AY221" s="25" t="s">
        <v>314</v>
      </c>
      <c r="BE221" s="217">
        <f>IF(N221="základní",J221,0)</f>
        <v>0</v>
      </c>
      <c r="BF221" s="217">
        <f>IF(N221="snížená",J221,0)</f>
        <v>0</v>
      </c>
      <c r="BG221" s="217">
        <f>IF(N221="zákl. přenesená",J221,0)</f>
        <v>0</v>
      </c>
      <c r="BH221" s="217">
        <f>IF(N221="sníž. přenesená",J221,0)</f>
        <v>0</v>
      </c>
      <c r="BI221" s="217">
        <f>IF(N221="nulová",J221,0)</f>
        <v>0</v>
      </c>
      <c r="BJ221" s="25" t="s">
        <v>77</v>
      </c>
      <c r="BK221" s="217">
        <f>ROUND(I221*H221,2)</f>
        <v>0</v>
      </c>
      <c r="BL221" s="25" t="s">
        <v>321</v>
      </c>
      <c r="BM221" s="25" t="s">
        <v>2183</v>
      </c>
    </row>
    <row r="222" spans="2:47" s="1" customFormat="1" ht="13.5">
      <c r="B222" s="42"/>
      <c r="C222" s="64"/>
      <c r="D222" s="218" t="s">
        <v>323</v>
      </c>
      <c r="E222" s="64"/>
      <c r="F222" s="219" t="s">
        <v>2184</v>
      </c>
      <c r="G222" s="64"/>
      <c r="H222" s="64"/>
      <c r="I222" s="175"/>
      <c r="J222" s="64"/>
      <c r="K222" s="64"/>
      <c r="L222" s="62"/>
      <c r="M222" s="220"/>
      <c r="N222" s="43"/>
      <c r="O222" s="43"/>
      <c r="P222" s="43"/>
      <c r="Q222" s="43"/>
      <c r="R222" s="43"/>
      <c r="S222" s="43"/>
      <c r="T222" s="79"/>
      <c r="AT222" s="25" t="s">
        <v>323</v>
      </c>
      <c r="AU222" s="25" t="s">
        <v>79</v>
      </c>
    </row>
    <row r="223" spans="2:51" s="12" customFormat="1" ht="13.5">
      <c r="B223" s="221"/>
      <c r="C223" s="222"/>
      <c r="D223" s="218" t="s">
        <v>325</v>
      </c>
      <c r="E223" s="223" t="s">
        <v>207</v>
      </c>
      <c r="F223" s="224" t="s">
        <v>2185</v>
      </c>
      <c r="G223" s="222"/>
      <c r="H223" s="225">
        <v>1335.658</v>
      </c>
      <c r="I223" s="226"/>
      <c r="J223" s="222"/>
      <c r="K223" s="222"/>
      <c r="L223" s="227"/>
      <c r="M223" s="228"/>
      <c r="N223" s="229"/>
      <c r="O223" s="229"/>
      <c r="P223" s="229"/>
      <c r="Q223" s="229"/>
      <c r="R223" s="229"/>
      <c r="S223" s="229"/>
      <c r="T223" s="230"/>
      <c r="AT223" s="231" t="s">
        <v>325</v>
      </c>
      <c r="AU223" s="231" t="s">
        <v>79</v>
      </c>
      <c r="AV223" s="12" t="s">
        <v>79</v>
      </c>
      <c r="AW223" s="12" t="s">
        <v>34</v>
      </c>
      <c r="AX223" s="12" t="s">
        <v>77</v>
      </c>
      <c r="AY223" s="231" t="s">
        <v>314</v>
      </c>
    </row>
    <row r="224" spans="2:65" s="1" customFormat="1" ht="14.45" customHeight="1">
      <c r="B224" s="42"/>
      <c r="C224" s="206" t="s">
        <v>487</v>
      </c>
      <c r="D224" s="206" t="s">
        <v>316</v>
      </c>
      <c r="E224" s="207" t="s">
        <v>2186</v>
      </c>
      <c r="F224" s="208" t="s">
        <v>2187</v>
      </c>
      <c r="G224" s="209" t="s">
        <v>335</v>
      </c>
      <c r="H224" s="210">
        <v>206.138</v>
      </c>
      <c r="I224" s="211"/>
      <c r="J224" s="212">
        <f>ROUND(I224*H224,2)</f>
        <v>0</v>
      </c>
      <c r="K224" s="208" t="s">
        <v>827</v>
      </c>
      <c r="L224" s="62"/>
      <c r="M224" s="213" t="s">
        <v>21</v>
      </c>
      <c r="N224" s="214" t="s">
        <v>41</v>
      </c>
      <c r="O224" s="43"/>
      <c r="P224" s="215">
        <f>O224*H224</f>
        <v>0</v>
      </c>
      <c r="Q224" s="215">
        <v>0</v>
      </c>
      <c r="R224" s="215">
        <f>Q224*H224</f>
        <v>0</v>
      </c>
      <c r="S224" s="215">
        <v>0</v>
      </c>
      <c r="T224" s="216">
        <f>S224*H224</f>
        <v>0</v>
      </c>
      <c r="AR224" s="25" t="s">
        <v>321</v>
      </c>
      <c r="AT224" s="25" t="s">
        <v>316</v>
      </c>
      <c r="AU224" s="25" t="s">
        <v>79</v>
      </c>
      <c r="AY224" s="25" t="s">
        <v>314</v>
      </c>
      <c r="BE224" s="217">
        <f>IF(N224="základní",J224,0)</f>
        <v>0</v>
      </c>
      <c r="BF224" s="217">
        <f>IF(N224="snížená",J224,0)</f>
        <v>0</v>
      </c>
      <c r="BG224" s="217">
        <f>IF(N224="zákl. přenesená",J224,0)</f>
        <v>0</v>
      </c>
      <c r="BH224" s="217">
        <f>IF(N224="sníž. přenesená",J224,0)</f>
        <v>0</v>
      </c>
      <c r="BI224" s="217">
        <f>IF(N224="nulová",J224,0)</f>
        <v>0</v>
      </c>
      <c r="BJ224" s="25" t="s">
        <v>77</v>
      </c>
      <c r="BK224" s="217">
        <f>ROUND(I224*H224,2)</f>
        <v>0</v>
      </c>
      <c r="BL224" s="25" t="s">
        <v>321</v>
      </c>
      <c r="BM224" s="25" t="s">
        <v>2188</v>
      </c>
    </row>
    <row r="225" spans="2:47" s="1" customFormat="1" ht="27">
      <c r="B225" s="42"/>
      <c r="C225" s="64"/>
      <c r="D225" s="218" t="s">
        <v>323</v>
      </c>
      <c r="E225" s="64"/>
      <c r="F225" s="219" t="s">
        <v>2189</v>
      </c>
      <c r="G225" s="64"/>
      <c r="H225" s="64"/>
      <c r="I225" s="175"/>
      <c r="J225" s="64"/>
      <c r="K225" s="64"/>
      <c r="L225" s="62"/>
      <c r="M225" s="220"/>
      <c r="N225" s="43"/>
      <c r="O225" s="43"/>
      <c r="P225" s="43"/>
      <c r="Q225" s="43"/>
      <c r="R225" s="43"/>
      <c r="S225" s="43"/>
      <c r="T225" s="79"/>
      <c r="AT225" s="25" t="s">
        <v>323</v>
      </c>
      <c r="AU225" s="25" t="s">
        <v>79</v>
      </c>
    </row>
    <row r="226" spans="2:51" s="12" customFormat="1" ht="13.5">
      <c r="B226" s="221"/>
      <c r="C226" s="222"/>
      <c r="D226" s="218" t="s">
        <v>325</v>
      </c>
      <c r="E226" s="223" t="s">
        <v>21</v>
      </c>
      <c r="F226" s="224" t="s">
        <v>2190</v>
      </c>
      <c r="G226" s="222"/>
      <c r="H226" s="225">
        <v>146.504</v>
      </c>
      <c r="I226" s="226"/>
      <c r="J226" s="222"/>
      <c r="K226" s="222"/>
      <c r="L226" s="227"/>
      <c r="M226" s="228"/>
      <c r="N226" s="229"/>
      <c r="O226" s="229"/>
      <c r="P226" s="229"/>
      <c r="Q226" s="229"/>
      <c r="R226" s="229"/>
      <c r="S226" s="229"/>
      <c r="T226" s="230"/>
      <c r="AT226" s="231" t="s">
        <v>325</v>
      </c>
      <c r="AU226" s="231" t="s">
        <v>79</v>
      </c>
      <c r="AV226" s="12" t="s">
        <v>79</v>
      </c>
      <c r="AW226" s="12" t="s">
        <v>34</v>
      </c>
      <c r="AX226" s="12" t="s">
        <v>70</v>
      </c>
      <c r="AY226" s="231" t="s">
        <v>314</v>
      </c>
    </row>
    <row r="227" spans="2:51" s="12" customFormat="1" ht="13.5">
      <c r="B227" s="221"/>
      <c r="C227" s="222"/>
      <c r="D227" s="218" t="s">
        <v>325</v>
      </c>
      <c r="E227" s="223" t="s">
        <v>21</v>
      </c>
      <c r="F227" s="224" t="s">
        <v>2191</v>
      </c>
      <c r="G227" s="222"/>
      <c r="H227" s="225">
        <v>59.634</v>
      </c>
      <c r="I227" s="226"/>
      <c r="J227" s="222"/>
      <c r="K227" s="222"/>
      <c r="L227" s="227"/>
      <c r="M227" s="228"/>
      <c r="N227" s="229"/>
      <c r="O227" s="229"/>
      <c r="P227" s="229"/>
      <c r="Q227" s="229"/>
      <c r="R227" s="229"/>
      <c r="S227" s="229"/>
      <c r="T227" s="230"/>
      <c r="AT227" s="231" t="s">
        <v>325</v>
      </c>
      <c r="AU227" s="231" t="s">
        <v>79</v>
      </c>
      <c r="AV227" s="12" t="s">
        <v>79</v>
      </c>
      <c r="AW227" s="12" t="s">
        <v>34</v>
      </c>
      <c r="AX227" s="12" t="s">
        <v>70</v>
      </c>
      <c r="AY227" s="231" t="s">
        <v>314</v>
      </c>
    </row>
    <row r="228" spans="2:51" s="13" customFormat="1" ht="13.5">
      <c r="B228" s="232"/>
      <c r="C228" s="233"/>
      <c r="D228" s="218" t="s">
        <v>325</v>
      </c>
      <c r="E228" s="234" t="s">
        <v>21</v>
      </c>
      <c r="F228" s="235" t="s">
        <v>340</v>
      </c>
      <c r="G228" s="233"/>
      <c r="H228" s="236">
        <v>206.138</v>
      </c>
      <c r="I228" s="237"/>
      <c r="J228" s="233"/>
      <c r="K228" s="233"/>
      <c r="L228" s="238"/>
      <c r="M228" s="239"/>
      <c r="N228" s="240"/>
      <c r="O228" s="240"/>
      <c r="P228" s="240"/>
      <c r="Q228" s="240"/>
      <c r="R228" s="240"/>
      <c r="S228" s="240"/>
      <c r="T228" s="241"/>
      <c r="AT228" s="242" t="s">
        <v>325</v>
      </c>
      <c r="AU228" s="242" t="s">
        <v>79</v>
      </c>
      <c r="AV228" s="13" t="s">
        <v>321</v>
      </c>
      <c r="AW228" s="13" t="s">
        <v>34</v>
      </c>
      <c r="AX228" s="13" t="s">
        <v>77</v>
      </c>
      <c r="AY228" s="242" t="s">
        <v>314</v>
      </c>
    </row>
    <row r="229" spans="2:63" s="11" customFormat="1" ht="29.85" customHeight="1">
      <c r="B229" s="190"/>
      <c r="C229" s="191"/>
      <c r="D229" s="192" t="s">
        <v>69</v>
      </c>
      <c r="E229" s="204" t="s">
        <v>365</v>
      </c>
      <c r="F229" s="204" t="s">
        <v>793</v>
      </c>
      <c r="G229" s="191"/>
      <c r="H229" s="191"/>
      <c r="I229" s="194"/>
      <c r="J229" s="205">
        <f>BK229</f>
        <v>0</v>
      </c>
      <c r="K229" s="191"/>
      <c r="L229" s="196"/>
      <c r="M229" s="197"/>
      <c r="N229" s="198"/>
      <c r="O229" s="198"/>
      <c r="P229" s="199">
        <f>SUM(P230:P239)</f>
        <v>0</v>
      </c>
      <c r="Q229" s="198"/>
      <c r="R229" s="199">
        <f>SUM(R230:R239)</f>
        <v>0</v>
      </c>
      <c r="S229" s="198"/>
      <c r="T229" s="200">
        <f>SUM(T230:T239)</f>
        <v>0</v>
      </c>
      <c r="AR229" s="201" t="s">
        <v>77</v>
      </c>
      <c r="AT229" s="202" t="s">
        <v>69</v>
      </c>
      <c r="AU229" s="202" t="s">
        <v>77</v>
      </c>
      <c r="AY229" s="201" t="s">
        <v>314</v>
      </c>
      <c r="BK229" s="203">
        <f>SUM(BK230:BK239)</f>
        <v>0</v>
      </c>
    </row>
    <row r="230" spans="2:65" s="1" customFormat="1" ht="23.1" customHeight="1">
      <c r="B230" s="42"/>
      <c r="C230" s="206" t="s">
        <v>493</v>
      </c>
      <c r="D230" s="206" t="s">
        <v>316</v>
      </c>
      <c r="E230" s="207" t="s">
        <v>2192</v>
      </c>
      <c r="F230" s="208" t="s">
        <v>2193</v>
      </c>
      <c r="G230" s="209" t="s">
        <v>335</v>
      </c>
      <c r="H230" s="210">
        <v>129.571</v>
      </c>
      <c r="I230" s="211"/>
      <c r="J230" s="212">
        <f>ROUND(I230*H230,2)</f>
        <v>0</v>
      </c>
      <c r="K230" s="208" t="s">
        <v>827</v>
      </c>
      <c r="L230" s="62"/>
      <c r="M230" s="213" t="s">
        <v>21</v>
      </c>
      <c r="N230" s="214" t="s">
        <v>41</v>
      </c>
      <c r="O230" s="43"/>
      <c r="P230" s="215">
        <f>O230*H230</f>
        <v>0</v>
      </c>
      <c r="Q230" s="215">
        <v>0</v>
      </c>
      <c r="R230" s="215">
        <f>Q230*H230</f>
        <v>0</v>
      </c>
      <c r="S230" s="215">
        <v>0</v>
      </c>
      <c r="T230" s="216">
        <f>S230*H230</f>
        <v>0</v>
      </c>
      <c r="AR230" s="25" t="s">
        <v>321</v>
      </c>
      <c r="AT230" s="25" t="s">
        <v>316</v>
      </c>
      <c r="AU230" s="25" t="s">
        <v>79</v>
      </c>
      <c r="AY230" s="25" t="s">
        <v>314</v>
      </c>
      <c r="BE230" s="217">
        <f>IF(N230="základní",J230,0)</f>
        <v>0</v>
      </c>
      <c r="BF230" s="217">
        <f>IF(N230="snížená",J230,0)</f>
        <v>0</v>
      </c>
      <c r="BG230" s="217">
        <f>IF(N230="zákl. přenesená",J230,0)</f>
        <v>0</v>
      </c>
      <c r="BH230" s="217">
        <f>IF(N230="sníž. přenesená",J230,0)</f>
        <v>0</v>
      </c>
      <c r="BI230" s="217">
        <f>IF(N230="nulová",J230,0)</f>
        <v>0</v>
      </c>
      <c r="BJ230" s="25" t="s">
        <v>77</v>
      </c>
      <c r="BK230" s="217">
        <f>ROUND(I230*H230,2)</f>
        <v>0</v>
      </c>
      <c r="BL230" s="25" t="s">
        <v>321</v>
      </c>
      <c r="BM230" s="25" t="s">
        <v>2194</v>
      </c>
    </row>
    <row r="231" spans="2:47" s="1" customFormat="1" ht="27">
      <c r="B231" s="42"/>
      <c r="C231" s="64"/>
      <c r="D231" s="218" t="s">
        <v>323</v>
      </c>
      <c r="E231" s="64"/>
      <c r="F231" s="219" t="s">
        <v>2195</v>
      </c>
      <c r="G231" s="64"/>
      <c r="H231" s="64"/>
      <c r="I231" s="175"/>
      <c r="J231" s="64"/>
      <c r="K231" s="64"/>
      <c r="L231" s="62"/>
      <c r="M231" s="220"/>
      <c r="N231" s="43"/>
      <c r="O231" s="43"/>
      <c r="P231" s="43"/>
      <c r="Q231" s="43"/>
      <c r="R231" s="43"/>
      <c r="S231" s="43"/>
      <c r="T231" s="79"/>
      <c r="AT231" s="25" t="s">
        <v>323</v>
      </c>
      <c r="AU231" s="25" t="s">
        <v>79</v>
      </c>
    </row>
    <row r="232" spans="2:51" s="12" customFormat="1" ht="13.5">
      <c r="B232" s="221"/>
      <c r="C232" s="222"/>
      <c r="D232" s="218" t="s">
        <v>325</v>
      </c>
      <c r="E232" s="223" t="s">
        <v>21</v>
      </c>
      <c r="F232" s="224" t="s">
        <v>2196</v>
      </c>
      <c r="G232" s="222"/>
      <c r="H232" s="225">
        <v>30.469</v>
      </c>
      <c r="I232" s="226"/>
      <c r="J232" s="222"/>
      <c r="K232" s="222"/>
      <c r="L232" s="227"/>
      <c r="M232" s="228"/>
      <c r="N232" s="229"/>
      <c r="O232" s="229"/>
      <c r="P232" s="229"/>
      <c r="Q232" s="229"/>
      <c r="R232" s="229"/>
      <c r="S232" s="229"/>
      <c r="T232" s="230"/>
      <c r="AT232" s="231" t="s">
        <v>325</v>
      </c>
      <c r="AU232" s="231" t="s">
        <v>79</v>
      </c>
      <c r="AV232" s="12" t="s">
        <v>79</v>
      </c>
      <c r="AW232" s="12" t="s">
        <v>34</v>
      </c>
      <c r="AX232" s="12" t="s">
        <v>70</v>
      </c>
      <c r="AY232" s="231" t="s">
        <v>314</v>
      </c>
    </row>
    <row r="233" spans="2:51" s="14" customFormat="1" ht="13.5">
      <c r="B233" s="253"/>
      <c r="C233" s="254"/>
      <c r="D233" s="218" t="s">
        <v>325</v>
      </c>
      <c r="E233" s="255" t="s">
        <v>21</v>
      </c>
      <c r="F233" s="256" t="s">
        <v>2197</v>
      </c>
      <c r="G233" s="254"/>
      <c r="H233" s="255" t="s">
        <v>21</v>
      </c>
      <c r="I233" s="257"/>
      <c r="J233" s="254"/>
      <c r="K233" s="254"/>
      <c r="L233" s="258"/>
      <c r="M233" s="259"/>
      <c r="N233" s="260"/>
      <c r="O233" s="260"/>
      <c r="P233" s="260"/>
      <c r="Q233" s="260"/>
      <c r="R233" s="260"/>
      <c r="S233" s="260"/>
      <c r="T233" s="261"/>
      <c r="AT233" s="262" t="s">
        <v>325</v>
      </c>
      <c r="AU233" s="262" t="s">
        <v>79</v>
      </c>
      <c r="AV233" s="14" t="s">
        <v>77</v>
      </c>
      <c r="AW233" s="14" t="s">
        <v>34</v>
      </c>
      <c r="AX233" s="14" t="s">
        <v>70</v>
      </c>
      <c r="AY233" s="262" t="s">
        <v>314</v>
      </c>
    </row>
    <row r="234" spans="2:51" s="12" customFormat="1" ht="13.5">
      <c r="B234" s="221"/>
      <c r="C234" s="222"/>
      <c r="D234" s="218" t="s">
        <v>325</v>
      </c>
      <c r="E234" s="223" t="s">
        <v>21</v>
      </c>
      <c r="F234" s="224" t="s">
        <v>2198</v>
      </c>
      <c r="G234" s="222"/>
      <c r="H234" s="225">
        <v>11.615</v>
      </c>
      <c r="I234" s="226"/>
      <c r="J234" s="222"/>
      <c r="K234" s="222"/>
      <c r="L234" s="227"/>
      <c r="M234" s="228"/>
      <c r="N234" s="229"/>
      <c r="O234" s="229"/>
      <c r="P234" s="229"/>
      <c r="Q234" s="229"/>
      <c r="R234" s="229"/>
      <c r="S234" s="229"/>
      <c r="T234" s="230"/>
      <c r="AT234" s="231" t="s">
        <v>325</v>
      </c>
      <c r="AU234" s="231" t="s">
        <v>79</v>
      </c>
      <c r="AV234" s="12" t="s">
        <v>79</v>
      </c>
      <c r="AW234" s="12" t="s">
        <v>34</v>
      </c>
      <c r="AX234" s="12" t="s">
        <v>70</v>
      </c>
      <c r="AY234" s="231" t="s">
        <v>314</v>
      </c>
    </row>
    <row r="235" spans="2:51" s="12" customFormat="1" ht="27">
      <c r="B235" s="221"/>
      <c r="C235" s="222"/>
      <c r="D235" s="218" t="s">
        <v>325</v>
      </c>
      <c r="E235" s="223" t="s">
        <v>21</v>
      </c>
      <c r="F235" s="224" t="s">
        <v>2199</v>
      </c>
      <c r="G235" s="222"/>
      <c r="H235" s="225">
        <v>42.156</v>
      </c>
      <c r="I235" s="226"/>
      <c r="J235" s="222"/>
      <c r="K235" s="222"/>
      <c r="L235" s="227"/>
      <c r="M235" s="228"/>
      <c r="N235" s="229"/>
      <c r="O235" s="229"/>
      <c r="P235" s="229"/>
      <c r="Q235" s="229"/>
      <c r="R235" s="229"/>
      <c r="S235" s="229"/>
      <c r="T235" s="230"/>
      <c r="AT235" s="231" t="s">
        <v>325</v>
      </c>
      <c r="AU235" s="231" t="s">
        <v>79</v>
      </c>
      <c r="AV235" s="12" t="s">
        <v>79</v>
      </c>
      <c r="AW235" s="12" t="s">
        <v>34</v>
      </c>
      <c r="AX235" s="12" t="s">
        <v>70</v>
      </c>
      <c r="AY235" s="231" t="s">
        <v>314</v>
      </c>
    </row>
    <row r="236" spans="2:51" s="12" customFormat="1" ht="27">
      <c r="B236" s="221"/>
      <c r="C236" s="222"/>
      <c r="D236" s="218" t="s">
        <v>325</v>
      </c>
      <c r="E236" s="223" t="s">
        <v>21</v>
      </c>
      <c r="F236" s="224" t="s">
        <v>2200</v>
      </c>
      <c r="G236" s="222"/>
      <c r="H236" s="225">
        <v>29.981</v>
      </c>
      <c r="I236" s="226"/>
      <c r="J236" s="222"/>
      <c r="K236" s="222"/>
      <c r="L236" s="227"/>
      <c r="M236" s="228"/>
      <c r="N236" s="229"/>
      <c r="O236" s="229"/>
      <c r="P236" s="229"/>
      <c r="Q236" s="229"/>
      <c r="R236" s="229"/>
      <c r="S236" s="229"/>
      <c r="T236" s="230"/>
      <c r="AT236" s="231" t="s">
        <v>325</v>
      </c>
      <c r="AU236" s="231" t="s">
        <v>79</v>
      </c>
      <c r="AV236" s="12" t="s">
        <v>79</v>
      </c>
      <c r="AW236" s="12" t="s">
        <v>34</v>
      </c>
      <c r="AX236" s="12" t="s">
        <v>70</v>
      </c>
      <c r="AY236" s="231" t="s">
        <v>314</v>
      </c>
    </row>
    <row r="237" spans="2:51" s="12" customFormat="1" ht="13.5">
      <c r="B237" s="221"/>
      <c r="C237" s="222"/>
      <c r="D237" s="218" t="s">
        <v>325</v>
      </c>
      <c r="E237" s="223" t="s">
        <v>21</v>
      </c>
      <c r="F237" s="224" t="s">
        <v>2201</v>
      </c>
      <c r="G237" s="222"/>
      <c r="H237" s="225">
        <v>10.15</v>
      </c>
      <c r="I237" s="226"/>
      <c r="J237" s="222"/>
      <c r="K237" s="222"/>
      <c r="L237" s="227"/>
      <c r="M237" s="228"/>
      <c r="N237" s="229"/>
      <c r="O237" s="229"/>
      <c r="P237" s="229"/>
      <c r="Q237" s="229"/>
      <c r="R237" s="229"/>
      <c r="S237" s="229"/>
      <c r="T237" s="230"/>
      <c r="AT237" s="231" t="s">
        <v>325</v>
      </c>
      <c r="AU237" s="231" t="s">
        <v>79</v>
      </c>
      <c r="AV237" s="12" t="s">
        <v>79</v>
      </c>
      <c r="AW237" s="12" t="s">
        <v>34</v>
      </c>
      <c r="AX237" s="12" t="s">
        <v>70</v>
      </c>
      <c r="AY237" s="231" t="s">
        <v>314</v>
      </c>
    </row>
    <row r="238" spans="2:51" s="12" customFormat="1" ht="13.5">
      <c r="B238" s="221"/>
      <c r="C238" s="222"/>
      <c r="D238" s="218" t="s">
        <v>325</v>
      </c>
      <c r="E238" s="223" t="s">
        <v>21</v>
      </c>
      <c r="F238" s="224" t="s">
        <v>2202</v>
      </c>
      <c r="G238" s="222"/>
      <c r="H238" s="225">
        <v>5.2</v>
      </c>
      <c r="I238" s="226"/>
      <c r="J238" s="222"/>
      <c r="K238" s="222"/>
      <c r="L238" s="227"/>
      <c r="M238" s="228"/>
      <c r="N238" s="229"/>
      <c r="O238" s="229"/>
      <c r="P238" s="229"/>
      <c r="Q238" s="229"/>
      <c r="R238" s="229"/>
      <c r="S238" s="229"/>
      <c r="T238" s="230"/>
      <c r="AT238" s="231" t="s">
        <v>325</v>
      </c>
      <c r="AU238" s="231" t="s">
        <v>79</v>
      </c>
      <c r="AV238" s="12" t="s">
        <v>79</v>
      </c>
      <c r="AW238" s="12" t="s">
        <v>34</v>
      </c>
      <c r="AX238" s="12" t="s">
        <v>70</v>
      </c>
      <c r="AY238" s="231" t="s">
        <v>314</v>
      </c>
    </row>
    <row r="239" spans="2:51" s="13" customFormat="1" ht="13.5">
      <c r="B239" s="232"/>
      <c r="C239" s="233"/>
      <c r="D239" s="218" t="s">
        <v>325</v>
      </c>
      <c r="E239" s="234" t="s">
        <v>211</v>
      </c>
      <c r="F239" s="235" t="s">
        <v>340</v>
      </c>
      <c r="G239" s="233"/>
      <c r="H239" s="236">
        <v>129.571</v>
      </c>
      <c r="I239" s="237"/>
      <c r="J239" s="233"/>
      <c r="K239" s="233"/>
      <c r="L239" s="238"/>
      <c r="M239" s="239"/>
      <c r="N239" s="240"/>
      <c r="O239" s="240"/>
      <c r="P239" s="240"/>
      <c r="Q239" s="240"/>
      <c r="R239" s="240"/>
      <c r="S239" s="240"/>
      <c r="T239" s="241"/>
      <c r="AT239" s="242" t="s">
        <v>325</v>
      </c>
      <c r="AU239" s="242" t="s">
        <v>79</v>
      </c>
      <c r="AV239" s="13" t="s">
        <v>321</v>
      </c>
      <c r="AW239" s="13" t="s">
        <v>34</v>
      </c>
      <c r="AX239" s="13" t="s">
        <v>77</v>
      </c>
      <c r="AY239" s="242" t="s">
        <v>314</v>
      </c>
    </row>
    <row r="240" spans="2:63" s="11" customFormat="1" ht="29.85" customHeight="1">
      <c r="B240" s="190"/>
      <c r="C240" s="191"/>
      <c r="D240" s="192" t="s">
        <v>69</v>
      </c>
      <c r="E240" s="204" t="s">
        <v>370</v>
      </c>
      <c r="F240" s="204" t="s">
        <v>805</v>
      </c>
      <c r="G240" s="191"/>
      <c r="H240" s="191"/>
      <c r="I240" s="194"/>
      <c r="J240" s="205">
        <f>BK240</f>
        <v>0</v>
      </c>
      <c r="K240" s="191"/>
      <c r="L240" s="196"/>
      <c r="M240" s="197"/>
      <c r="N240" s="198"/>
      <c r="O240" s="198"/>
      <c r="P240" s="199">
        <f>SUM(P241:P258)</f>
        <v>0</v>
      </c>
      <c r="Q240" s="198"/>
      <c r="R240" s="199">
        <f>SUM(R241:R258)</f>
        <v>0.023419299999999997</v>
      </c>
      <c r="S240" s="198"/>
      <c r="T240" s="200">
        <f>SUM(T241:T258)</f>
        <v>367.21999999999997</v>
      </c>
      <c r="AR240" s="201" t="s">
        <v>77</v>
      </c>
      <c r="AT240" s="202" t="s">
        <v>69</v>
      </c>
      <c r="AU240" s="202" t="s">
        <v>77</v>
      </c>
      <c r="AY240" s="201" t="s">
        <v>314</v>
      </c>
      <c r="BK240" s="203">
        <f>SUM(BK241:BK258)</f>
        <v>0</v>
      </c>
    </row>
    <row r="241" spans="2:65" s="1" customFormat="1" ht="23.1" customHeight="1">
      <c r="B241" s="42"/>
      <c r="C241" s="206" t="s">
        <v>499</v>
      </c>
      <c r="D241" s="206" t="s">
        <v>316</v>
      </c>
      <c r="E241" s="207" t="s">
        <v>2203</v>
      </c>
      <c r="F241" s="208" t="s">
        <v>2204</v>
      </c>
      <c r="G241" s="209" t="s">
        <v>349</v>
      </c>
      <c r="H241" s="210">
        <v>31.25</v>
      </c>
      <c r="I241" s="211"/>
      <c r="J241" s="212">
        <f>ROUND(I241*H241,2)</f>
        <v>0</v>
      </c>
      <c r="K241" s="208" t="s">
        <v>2078</v>
      </c>
      <c r="L241" s="62"/>
      <c r="M241" s="213" t="s">
        <v>21</v>
      </c>
      <c r="N241" s="214" t="s">
        <v>41</v>
      </c>
      <c r="O241" s="43"/>
      <c r="P241" s="215">
        <f>O241*H241</f>
        <v>0</v>
      </c>
      <c r="Q241" s="215">
        <v>0.00047</v>
      </c>
      <c r="R241" s="215">
        <f>Q241*H241</f>
        <v>0.0146875</v>
      </c>
      <c r="S241" s="215">
        <v>0</v>
      </c>
      <c r="T241" s="216">
        <f>S241*H241</f>
        <v>0</v>
      </c>
      <c r="AR241" s="25" t="s">
        <v>321</v>
      </c>
      <c r="AT241" s="25" t="s">
        <v>316</v>
      </c>
      <c r="AU241" s="25" t="s">
        <v>79</v>
      </c>
      <c r="AY241" s="25" t="s">
        <v>314</v>
      </c>
      <c r="BE241" s="217">
        <f>IF(N241="základní",J241,0)</f>
        <v>0</v>
      </c>
      <c r="BF241" s="217">
        <f>IF(N241="snížená",J241,0)</f>
        <v>0</v>
      </c>
      <c r="BG241" s="217">
        <f>IF(N241="zákl. přenesená",J241,0)</f>
        <v>0</v>
      </c>
      <c r="BH241" s="217">
        <f>IF(N241="sníž. přenesená",J241,0)</f>
        <v>0</v>
      </c>
      <c r="BI241" s="217">
        <f>IF(N241="nulová",J241,0)</f>
        <v>0</v>
      </c>
      <c r="BJ241" s="25" t="s">
        <v>77</v>
      </c>
      <c r="BK241" s="217">
        <f>ROUND(I241*H241,2)</f>
        <v>0</v>
      </c>
      <c r="BL241" s="25" t="s">
        <v>321</v>
      </c>
      <c r="BM241" s="25" t="s">
        <v>2205</v>
      </c>
    </row>
    <row r="242" spans="2:47" s="1" customFormat="1" ht="27">
      <c r="B242" s="42"/>
      <c r="C242" s="64"/>
      <c r="D242" s="218" t="s">
        <v>323</v>
      </c>
      <c r="E242" s="64"/>
      <c r="F242" s="219" t="s">
        <v>2206</v>
      </c>
      <c r="G242" s="64"/>
      <c r="H242" s="64"/>
      <c r="I242" s="175"/>
      <c r="J242" s="64"/>
      <c r="K242" s="64"/>
      <c r="L242" s="62"/>
      <c r="M242" s="220"/>
      <c r="N242" s="43"/>
      <c r="O242" s="43"/>
      <c r="P242" s="43"/>
      <c r="Q242" s="43"/>
      <c r="R242" s="43"/>
      <c r="S242" s="43"/>
      <c r="T242" s="79"/>
      <c r="AT242" s="25" t="s">
        <v>323</v>
      </c>
      <c r="AU242" s="25" t="s">
        <v>79</v>
      </c>
    </row>
    <row r="243" spans="2:51" s="12" customFormat="1" ht="13.5">
      <c r="B243" s="221"/>
      <c r="C243" s="222"/>
      <c r="D243" s="218" t="s">
        <v>325</v>
      </c>
      <c r="E243" s="223" t="s">
        <v>21</v>
      </c>
      <c r="F243" s="224" t="s">
        <v>2207</v>
      </c>
      <c r="G243" s="222"/>
      <c r="H243" s="225">
        <v>31.25</v>
      </c>
      <c r="I243" s="226"/>
      <c r="J243" s="222"/>
      <c r="K243" s="222"/>
      <c r="L243" s="227"/>
      <c r="M243" s="228"/>
      <c r="N243" s="229"/>
      <c r="O243" s="229"/>
      <c r="P243" s="229"/>
      <c r="Q243" s="229"/>
      <c r="R243" s="229"/>
      <c r="S243" s="229"/>
      <c r="T243" s="230"/>
      <c r="AT243" s="231" t="s">
        <v>325</v>
      </c>
      <c r="AU243" s="231" t="s">
        <v>79</v>
      </c>
      <c r="AV243" s="12" t="s">
        <v>79</v>
      </c>
      <c r="AW243" s="12" t="s">
        <v>34</v>
      </c>
      <c r="AX243" s="12" t="s">
        <v>77</v>
      </c>
      <c r="AY243" s="231" t="s">
        <v>314</v>
      </c>
    </row>
    <row r="244" spans="2:65" s="1" customFormat="1" ht="23.1" customHeight="1">
      <c r="B244" s="42"/>
      <c r="C244" s="206" t="s">
        <v>504</v>
      </c>
      <c r="D244" s="206" t="s">
        <v>316</v>
      </c>
      <c r="E244" s="207" t="s">
        <v>2208</v>
      </c>
      <c r="F244" s="208" t="s">
        <v>2209</v>
      </c>
      <c r="G244" s="209" t="s">
        <v>349</v>
      </c>
      <c r="H244" s="210">
        <v>13.86</v>
      </c>
      <c r="I244" s="211"/>
      <c r="J244" s="212">
        <f>ROUND(I244*H244,2)</f>
        <v>0</v>
      </c>
      <c r="K244" s="208" t="s">
        <v>827</v>
      </c>
      <c r="L244" s="62"/>
      <c r="M244" s="213" t="s">
        <v>21</v>
      </c>
      <c r="N244" s="214" t="s">
        <v>41</v>
      </c>
      <c r="O244" s="43"/>
      <c r="P244" s="215">
        <f>O244*H244</f>
        <v>0</v>
      </c>
      <c r="Q244" s="215">
        <v>0.00063</v>
      </c>
      <c r="R244" s="215">
        <f>Q244*H244</f>
        <v>0.0087318</v>
      </c>
      <c r="S244" s="215">
        <v>0</v>
      </c>
      <c r="T244" s="216">
        <f>S244*H244</f>
        <v>0</v>
      </c>
      <c r="AR244" s="25" t="s">
        <v>321</v>
      </c>
      <c r="AT244" s="25" t="s">
        <v>316</v>
      </c>
      <c r="AU244" s="25" t="s">
        <v>79</v>
      </c>
      <c r="AY244" s="25" t="s">
        <v>314</v>
      </c>
      <c r="BE244" s="217">
        <f>IF(N244="základní",J244,0)</f>
        <v>0</v>
      </c>
      <c r="BF244" s="217">
        <f>IF(N244="snížená",J244,0)</f>
        <v>0</v>
      </c>
      <c r="BG244" s="217">
        <f>IF(N244="zákl. přenesená",J244,0)</f>
        <v>0</v>
      </c>
      <c r="BH244" s="217">
        <f>IF(N244="sníž. přenesená",J244,0)</f>
        <v>0</v>
      </c>
      <c r="BI244" s="217">
        <f>IF(N244="nulová",J244,0)</f>
        <v>0</v>
      </c>
      <c r="BJ244" s="25" t="s">
        <v>77</v>
      </c>
      <c r="BK244" s="217">
        <f>ROUND(I244*H244,2)</f>
        <v>0</v>
      </c>
      <c r="BL244" s="25" t="s">
        <v>321</v>
      </c>
      <c r="BM244" s="25" t="s">
        <v>2210</v>
      </c>
    </row>
    <row r="245" spans="2:47" s="1" customFormat="1" ht="27">
      <c r="B245" s="42"/>
      <c r="C245" s="64"/>
      <c r="D245" s="218" t="s">
        <v>323</v>
      </c>
      <c r="E245" s="64"/>
      <c r="F245" s="219" t="s">
        <v>2211</v>
      </c>
      <c r="G245" s="64"/>
      <c r="H245" s="64"/>
      <c r="I245" s="175"/>
      <c r="J245" s="64"/>
      <c r="K245" s="64"/>
      <c r="L245" s="62"/>
      <c r="M245" s="220"/>
      <c r="N245" s="43"/>
      <c r="O245" s="43"/>
      <c r="P245" s="43"/>
      <c r="Q245" s="43"/>
      <c r="R245" s="43"/>
      <c r="S245" s="43"/>
      <c r="T245" s="79"/>
      <c r="AT245" s="25" t="s">
        <v>323</v>
      </c>
      <c r="AU245" s="25" t="s">
        <v>79</v>
      </c>
    </row>
    <row r="246" spans="2:51" s="12" customFormat="1" ht="13.5">
      <c r="B246" s="221"/>
      <c r="C246" s="222"/>
      <c r="D246" s="218" t="s">
        <v>325</v>
      </c>
      <c r="E246" s="223" t="s">
        <v>21</v>
      </c>
      <c r="F246" s="224" t="s">
        <v>2212</v>
      </c>
      <c r="G246" s="222"/>
      <c r="H246" s="225">
        <v>13.86</v>
      </c>
      <c r="I246" s="226"/>
      <c r="J246" s="222"/>
      <c r="K246" s="222"/>
      <c r="L246" s="227"/>
      <c r="M246" s="228"/>
      <c r="N246" s="229"/>
      <c r="O246" s="229"/>
      <c r="P246" s="229"/>
      <c r="Q246" s="229"/>
      <c r="R246" s="229"/>
      <c r="S246" s="229"/>
      <c r="T246" s="230"/>
      <c r="AT246" s="231" t="s">
        <v>325</v>
      </c>
      <c r="AU246" s="231" t="s">
        <v>79</v>
      </c>
      <c r="AV246" s="12" t="s">
        <v>79</v>
      </c>
      <c r="AW246" s="12" t="s">
        <v>34</v>
      </c>
      <c r="AX246" s="12" t="s">
        <v>77</v>
      </c>
      <c r="AY246" s="231" t="s">
        <v>314</v>
      </c>
    </row>
    <row r="247" spans="2:65" s="1" customFormat="1" ht="14.45" customHeight="1">
      <c r="B247" s="42"/>
      <c r="C247" s="206" t="s">
        <v>510</v>
      </c>
      <c r="D247" s="206" t="s">
        <v>316</v>
      </c>
      <c r="E247" s="207" t="s">
        <v>2213</v>
      </c>
      <c r="F247" s="208" t="s">
        <v>2214</v>
      </c>
      <c r="G247" s="209" t="s">
        <v>335</v>
      </c>
      <c r="H247" s="210">
        <v>152.885</v>
      </c>
      <c r="I247" s="211"/>
      <c r="J247" s="212">
        <f>ROUND(I247*H247,2)</f>
        <v>0</v>
      </c>
      <c r="K247" s="208" t="s">
        <v>21</v>
      </c>
      <c r="L247" s="62"/>
      <c r="M247" s="213" t="s">
        <v>21</v>
      </c>
      <c r="N247" s="214" t="s">
        <v>41</v>
      </c>
      <c r="O247" s="43"/>
      <c r="P247" s="215">
        <f>O247*H247</f>
        <v>0</v>
      </c>
      <c r="Q247" s="215">
        <v>0</v>
      </c>
      <c r="R247" s="215">
        <f>Q247*H247</f>
        <v>0</v>
      </c>
      <c r="S247" s="215">
        <v>2.4</v>
      </c>
      <c r="T247" s="216">
        <f>S247*H247</f>
        <v>366.924</v>
      </c>
      <c r="AR247" s="25" t="s">
        <v>321</v>
      </c>
      <c r="AT247" s="25" t="s">
        <v>316</v>
      </c>
      <c r="AU247" s="25" t="s">
        <v>79</v>
      </c>
      <c r="AY247" s="25" t="s">
        <v>314</v>
      </c>
      <c r="BE247" s="217">
        <f>IF(N247="základní",J247,0)</f>
        <v>0</v>
      </c>
      <c r="BF247" s="217">
        <f>IF(N247="snížená",J247,0)</f>
        <v>0</v>
      </c>
      <c r="BG247" s="217">
        <f>IF(N247="zákl. přenesená",J247,0)</f>
        <v>0</v>
      </c>
      <c r="BH247" s="217">
        <f>IF(N247="sníž. přenesená",J247,0)</f>
        <v>0</v>
      </c>
      <c r="BI247" s="217">
        <f>IF(N247="nulová",J247,0)</f>
        <v>0</v>
      </c>
      <c r="BJ247" s="25" t="s">
        <v>77</v>
      </c>
      <c r="BK247" s="217">
        <f>ROUND(I247*H247,2)</f>
        <v>0</v>
      </c>
      <c r="BL247" s="25" t="s">
        <v>321</v>
      </c>
      <c r="BM247" s="25" t="s">
        <v>2215</v>
      </c>
    </row>
    <row r="248" spans="2:47" s="1" customFormat="1" ht="13.5">
      <c r="B248" s="42"/>
      <c r="C248" s="64"/>
      <c r="D248" s="218" t="s">
        <v>323</v>
      </c>
      <c r="E248" s="64"/>
      <c r="F248" s="219" t="s">
        <v>2216</v>
      </c>
      <c r="G248" s="64"/>
      <c r="H248" s="64"/>
      <c r="I248" s="175"/>
      <c r="J248" s="64"/>
      <c r="K248" s="64"/>
      <c r="L248" s="62"/>
      <c r="M248" s="220"/>
      <c r="N248" s="43"/>
      <c r="O248" s="43"/>
      <c r="P248" s="43"/>
      <c r="Q248" s="43"/>
      <c r="R248" s="43"/>
      <c r="S248" s="43"/>
      <c r="T248" s="79"/>
      <c r="AT248" s="25" t="s">
        <v>323</v>
      </c>
      <c r="AU248" s="25" t="s">
        <v>79</v>
      </c>
    </row>
    <row r="249" spans="2:51" s="12" customFormat="1" ht="27">
      <c r="B249" s="221"/>
      <c r="C249" s="222"/>
      <c r="D249" s="218" t="s">
        <v>325</v>
      </c>
      <c r="E249" s="223" t="s">
        <v>21</v>
      </c>
      <c r="F249" s="224" t="s">
        <v>2217</v>
      </c>
      <c r="G249" s="222"/>
      <c r="H249" s="225">
        <v>42.045</v>
      </c>
      <c r="I249" s="226"/>
      <c r="J249" s="222"/>
      <c r="K249" s="222"/>
      <c r="L249" s="227"/>
      <c r="M249" s="228"/>
      <c r="N249" s="229"/>
      <c r="O249" s="229"/>
      <c r="P249" s="229"/>
      <c r="Q249" s="229"/>
      <c r="R249" s="229"/>
      <c r="S249" s="229"/>
      <c r="T249" s="230"/>
      <c r="AT249" s="231" t="s">
        <v>325</v>
      </c>
      <c r="AU249" s="231" t="s">
        <v>79</v>
      </c>
      <c r="AV249" s="12" t="s">
        <v>79</v>
      </c>
      <c r="AW249" s="12" t="s">
        <v>34</v>
      </c>
      <c r="AX249" s="12" t="s">
        <v>70</v>
      </c>
      <c r="AY249" s="231" t="s">
        <v>314</v>
      </c>
    </row>
    <row r="250" spans="2:51" s="12" customFormat="1" ht="13.5">
      <c r="B250" s="221"/>
      <c r="C250" s="222"/>
      <c r="D250" s="218" t="s">
        <v>325</v>
      </c>
      <c r="E250" s="223" t="s">
        <v>21</v>
      </c>
      <c r="F250" s="224" t="s">
        <v>2218</v>
      </c>
      <c r="G250" s="222"/>
      <c r="H250" s="225">
        <v>36.782</v>
      </c>
      <c r="I250" s="226"/>
      <c r="J250" s="222"/>
      <c r="K250" s="222"/>
      <c r="L250" s="227"/>
      <c r="M250" s="228"/>
      <c r="N250" s="229"/>
      <c r="O250" s="229"/>
      <c r="P250" s="229"/>
      <c r="Q250" s="229"/>
      <c r="R250" s="229"/>
      <c r="S250" s="229"/>
      <c r="T250" s="230"/>
      <c r="AT250" s="231" t="s">
        <v>325</v>
      </c>
      <c r="AU250" s="231" t="s">
        <v>79</v>
      </c>
      <c r="AV250" s="12" t="s">
        <v>79</v>
      </c>
      <c r="AW250" s="12" t="s">
        <v>34</v>
      </c>
      <c r="AX250" s="12" t="s">
        <v>70</v>
      </c>
      <c r="AY250" s="231" t="s">
        <v>314</v>
      </c>
    </row>
    <row r="251" spans="2:51" s="12" customFormat="1" ht="13.5">
      <c r="B251" s="221"/>
      <c r="C251" s="222"/>
      <c r="D251" s="218" t="s">
        <v>325</v>
      </c>
      <c r="E251" s="223" t="s">
        <v>21</v>
      </c>
      <c r="F251" s="224" t="s">
        <v>2219</v>
      </c>
      <c r="G251" s="222"/>
      <c r="H251" s="225">
        <v>74.058</v>
      </c>
      <c r="I251" s="226"/>
      <c r="J251" s="222"/>
      <c r="K251" s="222"/>
      <c r="L251" s="227"/>
      <c r="M251" s="228"/>
      <c r="N251" s="229"/>
      <c r="O251" s="229"/>
      <c r="P251" s="229"/>
      <c r="Q251" s="229"/>
      <c r="R251" s="229"/>
      <c r="S251" s="229"/>
      <c r="T251" s="230"/>
      <c r="AT251" s="231" t="s">
        <v>325</v>
      </c>
      <c r="AU251" s="231" t="s">
        <v>79</v>
      </c>
      <c r="AV251" s="12" t="s">
        <v>79</v>
      </c>
      <c r="AW251" s="12" t="s">
        <v>34</v>
      </c>
      <c r="AX251" s="12" t="s">
        <v>70</v>
      </c>
      <c r="AY251" s="231" t="s">
        <v>314</v>
      </c>
    </row>
    <row r="252" spans="2:51" s="13" customFormat="1" ht="13.5">
      <c r="B252" s="232"/>
      <c r="C252" s="233"/>
      <c r="D252" s="218" t="s">
        <v>325</v>
      </c>
      <c r="E252" s="234" t="s">
        <v>21</v>
      </c>
      <c r="F252" s="235" t="s">
        <v>340</v>
      </c>
      <c r="G252" s="233"/>
      <c r="H252" s="236">
        <v>152.885</v>
      </c>
      <c r="I252" s="237"/>
      <c r="J252" s="233"/>
      <c r="K252" s="233"/>
      <c r="L252" s="238"/>
      <c r="M252" s="239"/>
      <c r="N252" s="240"/>
      <c r="O252" s="240"/>
      <c r="P252" s="240"/>
      <c r="Q252" s="240"/>
      <c r="R252" s="240"/>
      <c r="S252" s="240"/>
      <c r="T252" s="241"/>
      <c r="AT252" s="242" t="s">
        <v>325</v>
      </c>
      <c r="AU252" s="242" t="s">
        <v>79</v>
      </c>
      <c r="AV252" s="13" t="s">
        <v>321</v>
      </c>
      <c r="AW252" s="13" t="s">
        <v>34</v>
      </c>
      <c r="AX252" s="13" t="s">
        <v>77</v>
      </c>
      <c r="AY252" s="242" t="s">
        <v>314</v>
      </c>
    </row>
    <row r="253" spans="2:65" s="1" customFormat="1" ht="23.1" customHeight="1">
      <c r="B253" s="42"/>
      <c r="C253" s="206" t="s">
        <v>515</v>
      </c>
      <c r="D253" s="206" t="s">
        <v>316</v>
      </c>
      <c r="E253" s="207" t="s">
        <v>2220</v>
      </c>
      <c r="F253" s="208" t="s">
        <v>2221</v>
      </c>
      <c r="G253" s="209" t="s">
        <v>490</v>
      </c>
      <c r="H253" s="210">
        <v>4</v>
      </c>
      <c r="I253" s="211"/>
      <c r="J253" s="212">
        <f>ROUND(I253*H253,2)</f>
        <v>0</v>
      </c>
      <c r="K253" s="208" t="s">
        <v>827</v>
      </c>
      <c r="L253" s="62"/>
      <c r="M253" s="213" t="s">
        <v>21</v>
      </c>
      <c r="N253" s="214" t="s">
        <v>41</v>
      </c>
      <c r="O253" s="43"/>
      <c r="P253" s="215">
        <f>O253*H253</f>
        <v>0</v>
      </c>
      <c r="Q253" s="215">
        <v>0</v>
      </c>
      <c r="R253" s="215">
        <f>Q253*H253</f>
        <v>0</v>
      </c>
      <c r="S253" s="215">
        <v>0.074</v>
      </c>
      <c r="T253" s="216">
        <f>S253*H253</f>
        <v>0.296</v>
      </c>
      <c r="AR253" s="25" t="s">
        <v>321</v>
      </c>
      <c r="AT253" s="25" t="s">
        <v>316</v>
      </c>
      <c r="AU253" s="25" t="s">
        <v>79</v>
      </c>
      <c r="AY253" s="25" t="s">
        <v>314</v>
      </c>
      <c r="BE253" s="217">
        <f>IF(N253="základní",J253,0)</f>
        <v>0</v>
      </c>
      <c r="BF253" s="217">
        <f>IF(N253="snížená",J253,0)</f>
        <v>0</v>
      </c>
      <c r="BG253" s="217">
        <f>IF(N253="zákl. přenesená",J253,0)</f>
        <v>0</v>
      </c>
      <c r="BH253" s="217">
        <f>IF(N253="sníž. přenesená",J253,0)</f>
        <v>0</v>
      </c>
      <c r="BI253" s="217">
        <f>IF(N253="nulová",J253,0)</f>
        <v>0</v>
      </c>
      <c r="BJ253" s="25" t="s">
        <v>77</v>
      </c>
      <c r="BK253" s="217">
        <f>ROUND(I253*H253,2)</f>
        <v>0</v>
      </c>
      <c r="BL253" s="25" t="s">
        <v>321</v>
      </c>
      <c r="BM253" s="25" t="s">
        <v>2222</v>
      </c>
    </row>
    <row r="254" spans="2:47" s="1" customFormat="1" ht="27">
      <c r="B254" s="42"/>
      <c r="C254" s="64"/>
      <c r="D254" s="218" t="s">
        <v>323</v>
      </c>
      <c r="E254" s="64"/>
      <c r="F254" s="219" t="s">
        <v>2223</v>
      </c>
      <c r="G254" s="64"/>
      <c r="H254" s="64"/>
      <c r="I254" s="175"/>
      <c r="J254" s="64"/>
      <c r="K254" s="64"/>
      <c r="L254" s="62"/>
      <c r="M254" s="220"/>
      <c r="N254" s="43"/>
      <c r="O254" s="43"/>
      <c r="P254" s="43"/>
      <c r="Q254" s="43"/>
      <c r="R254" s="43"/>
      <c r="S254" s="43"/>
      <c r="T254" s="79"/>
      <c r="AT254" s="25" t="s">
        <v>323</v>
      </c>
      <c r="AU254" s="25" t="s">
        <v>79</v>
      </c>
    </row>
    <row r="255" spans="2:51" s="12" customFormat="1" ht="13.5">
      <c r="B255" s="221"/>
      <c r="C255" s="222"/>
      <c r="D255" s="218" t="s">
        <v>325</v>
      </c>
      <c r="E255" s="223" t="s">
        <v>21</v>
      </c>
      <c r="F255" s="224" t="s">
        <v>2224</v>
      </c>
      <c r="G255" s="222"/>
      <c r="H255" s="225">
        <v>4</v>
      </c>
      <c r="I255" s="226"/>
      <c r="J255" s="222"/>
      <c r="K255" s="222"/>
      <c r="L255" s="227"/>
      <c r="M255" s="228"/>
      <c r="N255" s="229"/>
      <c r="O255" s="229"/>
      <c r="P255" s="229"/>
      <c r="Q255" s="229"/>
      <c r="R255" s="229"/>
      <c r="S255" s="229"/>
      <c r="T255" s="230"/>
      <c r="AT255" s="231" t="s">
        <v>325</v>
      </c>
      <c r="AU255" s="231" t="s">
        <v>79</v>
      </c>
      <c r="AV255" s="12" t="s">
        <v>79</v>
      </c>
      <c r="AW255" s="12" t="s">
        <v>34</v>
      </c>
      <c r="AX255" s="12" t="s">
        <v>77</v>
      </c>
      <c r="AY255" s="231" t="s">
        <v>314</v>
      </c>
    </row>
    <row r="256" spans="2:65" s="1" customFormat="1" ht="23.1" customHeight="1">
      <c r="B256" s="42"/>
      <c r="C256" s="206" t="s">
        <v>521</v>
      </c>
      <c r="D256" s="206" t="s">
        <v>316</v>
      </c>
      <c r="E256" s="207" t="s">
        <v>2225</v>
      </c>
      <c r="F256" s="208" t="s">
        <v>2226</v>
      </c>
      <c r="G256" s="209" t="s">
        <v>349</v>
      </c>
      <c r="H256" s="210">
        <v>601.12</v>
      </c>
      <c r="I256" s="211"/>
      <c r="J256" s="212">
        <f>ROUND(I256*H256,2)</f>
        <v>0</v>
      </c>
      <c r="K256" s="208" t="s">
        <v>827</v>
      </c>
      <c r="L256" s="62"/>
      <c r="M256" s="213" t="s">
        <v>21</v>
      </c>
      <c r="N256" s="214" t="s">
        <v>41</v>
      </c>
      <c r="O256" s="43"/>
      <c r="P256" s="215">
        <f>O256*H256</f>
        <v>0</v>
      </c>
      <c r="Q256" s="215">
        <v>0</v>
      </c>
      <c r="R256" s="215">
        <f>Q256*H256</f>
        <v>0</v>
      </c>
      <c r="S256" s="215">
        <v>0</v>
      </c>
      <c r="T256" s="216">
        <f>S256*H256</f>
        <v>0</v>
      </c>
      <c r="AR256" s="25" t="s">
        <v>321</v>
      </c>
      <c r="AT256" s="25" t="s">
        <v>316</v>
      </c>
      <c r="AU256" s="25" t="s">
        <v>79</v>
      </c>
      <c r="AY256" s="25" t="s">
        <v>314</v>
      </c>
      <c r="BE256" s="217">
        <f>IF(N256="základní",J256,0)</f>
        <v>0</v>
      </c>
      <c r="BF256" s="217">
        <f>IF(N256="snížená",J256,0)</f>
        <v>0</v>
      </c>
      <c r="BG256" s="217">
        <f>IF(N256="zákl. přenesená",J256,0)</f>
        <v>0</v>
      </c>
      <c r="BH256" s="217">
        <f>IF(N256="sníž. přenesená",J256,0)</f>
        <v>0</v>
      </c>
      <c r="BI256" s="217">
        <f>IF(N256="nulová",J256,0)</f>
        <v>0</v>
      </c>
      <c r="BJ256" s="25" t="s">
        <v>77</v>
      </c>
      <c r="BK256" s="217">
        <f>ROUND(I256*H256,2)</f>
        <v>0</v>
      </c>
      <c r="BL256" s="25" t="s">
        <v>321</v>
      </c>
      <c r="BM256" s="25" t="s">
        <v>2227</v>
      </c>
    </row>
    <row r="257" spans="2:47" s="1" customFormat="1" ht="13.5">
      <c r="B257" s="42"/>
      <c r="C257" s="64"/>
      <c r="D257" s="218" t="s">
        <v>323</v>
      </c>
      <c r="E257" s="64"/>
      <c r="F257" s="219" t="s">
        <v>2228</v>
      </c>
      <c r="G257" s="64"/>
      <c r="H257" s="64"/>
      <c r="I257" s="175"/>
      <c r="J257" s="64"/>
      <c r="K257" s="64"/>
      <c r="L257" s="62"/>
      <c r="M257" s="220"/>
      <c r="N257" s="43"/>
      <c r="O257" s="43"/>
      <c r="P257" s="43"/>
      <c r="Q257" s="43"/>
      <c r="R257" s="43"/>
      <c r="S257" s="43"/>
      <c r="T257" s="79"/>
      <c r="AT257" s="25" t="s">
        <v>323</v>
      </c>
      <c r="AU257" s="25" t="s">
        <v>79</v>
      </c>
    </row>
    <row r="258" spans="2:51" s="12" customFormat="1" ht="13.5">
      <c r="B258" s="221"/>
      <c r="C258" s="222"/>
      <c r="D258" s="218" t="s">
        <v>325</v>
      </c>
      <c r="E258" s="223" t="s">
        <v>21</v>
      </c>
      <c r="F258" s="224" t="s">
        <v>2229</v>
      </c>
      <c r="G258" s="222"/>
      <c r="H258" s="225">
        <v>601.12</v>
      </c>
      <c r="I258" s="226"/>
      <c r="J258" s="222"/>
      <c r="K258" s="222"/>
      <c r="L258" s="227"/>
      <c r="M258" s="228"/>
      <c r="N258" s="229"/>
      <c r="O258" s="229"/>
      <c r="P258" s="229"/>
      <c r="Q258" s="229"/>
      <c r="R258" s="229"/>
      <c r="S258" s="229"/>
      <c r="T258" s="230"/>
      <c r="AT258" s="231" t="s">
        <v>325</v>
      </c>
      <c r="AU258" s="231" t="s">
        <v>79</v>
      </c>
      <c r="AV258" s="12" t="s">
        <v>79</v>
      </c>
      <c r="AW258" s="12" t="s">
        <v>34</v>
      </c>
      <c r="AX258" s="12" t="s">
        <v>77</v>
      </c>
      <c r="AY258" s="231" t="s">
        <v>314</v>
      </c>
    </row>
    <row r="259" spans="2:63" s="11" customFormat="1" ht="29.85" customHeight="1">
      <c r="B259" s="190"/>
      <c r="C259" s="191"/>
      <c r="D259" s="192" t="s">
        <v>69</v>
      </c>
      <c r="E259" s="204" t="s">
        <v>2230</v>
      </c>
      <c r="F259" s="204" t="s">
        <v>2231</v>
      </c>
      <c r="G259" s="191"/>
      <c r="H259" s="191"/>
      <c r="I259" s="194"/>
      <c r="J259" s="205">
        <f>BK259</f>
        <v>0</v>
      </c>
      <c r="K259" s="191"/>
      <c r="L259" s="196"/>
      <c r="M259" s="197"/>
      <c r="N259" s="198"/>
      <c r="O259" s="198"/>
      <c r="P259" s="199">
        <f>SUM(P260:P268)</f>
        <v>0</v>
      </c>
      <c r="Q259" s="198"/>
      <c r="R259" s="199">
        <f>SUM(R260:R268)</f>
        <v>0</v>
      </c>
      <c r="S259" s="198"/>
      <c r="T259" s="200">
        <f>SUM(T260:T268)</f>
        <v>0</v>
      </c>
      <c r="AR259" s="201" t="s">
        <v>77</v>
      </c>
      <c r="AT259" s="202" t="s">
        <v>69</v>
      </c>
      <c r="AU259" s="202" t="s">
        <v>77</v>
      </c>
      <c r="AY259" s="201" t="s">
        <v>314</v>
      </c>
      <c r="BK259" s="203">
        <f>SUM(BK260:BK268)</f>
        <v>0</v>
      </c>
    </row>
    <row r="260" spans="2:65" s="1" customFormat="1" ht="23.1" customHeight="1">
      <c r="B260" s="42"/>
      <c r="C260" s="206" t="s">
        <v>527</v>
      </c>
      <c r="D260" s="206" t="s">
        <v>316</v>
      </c>
      <c r="E260" s="207" t="s">
        <v>2232</v>
      </c>
      <c r="F260" s="208" t="s">
        <v>2233</v>
      </c>
      <c r="G260" s="209" t="s">
        <v>394</v>
      </c>
      <c r="H260" s="210">
        <v>367.22</v>
      </c>
      <c r="I260" s="211"/>
      <c r="J260" s="212">
        <f>ROUND(I260*H260,2)</f>
        <v>0</v>
      </c>
      <c r="K260" s="208" t="s">
        <v>320</v>
      </c>
      <c r="L260" s="62"/>
      <c r="M260" s="213" t="s">
        <v>21</v>
      </c>
      <c r="N260" s="214" t="s">
        <v>41</v>
      </c>
      <c r="O260" s="43"/>
      <c r="P260" s="215">
        <f>O260*H260</f>
        <v>0</v>
      </c>
      <c r="Q260" s="215">
        <v>0</v>
      </c>
      <c r="R260" s="215">
        <f>Q260*H260</f>
        <v>0</v>
      </c>
      <c r="S260" s="215">
        <v>0</v>
      </c>
      <c r="T260" s="216">
        <f>S260*H260</f>
        <v>0</v>
      </c>
      <c r="AR260" s="25" t="s">
        <v>321</v>
      </c>
      <c r="AT260" s="25" t="s">
        <v>316</v>
      </c>
      <c r="AU260" s="25" t="s">
        <v>79</v>
      </c>
      <c r="AY260" s="25" t="s">
        <v>314</v>
      </c>
      <c r="BE260" s="217">
        <f>IF(N260="základní",J260,0)</f>
        <v>0</v>
      </c>
      <c r="BF260" s="217">
        <f>IF(N260="snížená",J260,0)</f>
        <v>0</v>
      </c>
      <c r="BG260" s="217">
        <f>IF(N260="zákl. přenesená",J260,0)</f>
        <v>0</v>
      </c>
      <c r="BH260" s="217">
        <f>IF(N260="sníž. přenesená",J260,0)</f>
        <v>0</v>
      </c>
      <c r="BI260" s="217">
        <f>IF(N260="nulová",J260,0)</f>
        <v>0</v>
      </c>
      <c r="BJ260" s="25" t="s">
        <v>77</v>
      </c>
      <c r="BK260" s="217">
        <f>ROUND(I260*H260,2)</f>
        <v>0</v>
      </c>
      <c r="BL260" s="25" t="s">
        <v>321</v>
      </c>
      <c r="BM260" s="25" t="s">
        <v>2234</v>
      </c>
    </row>
    <row r="261" spans="2:47" s="1" customFormat="1" ht="27">
      <c r="B261" s="42"/>
      <c r="C261" s="64"/>
      <c r="D261" s="218" t="s">
        <v>323</v>
      </c>
      <c r="E261" s="64"/>
      <c r="F261" s="219" t="s">
        <v>2235</v>
      </c>
      <c r="G261" s="64"/>
      <c r="H261" s="64"/>
      <c r="I261" s="175"/>
      <c r="J261" s="64"/>
      <c r="K261" s="64"/>
      <c r="L261" s="62"/>
      <c r="M261" s="220"/>
      <c r="N261" s="43"/>
      <c r="O261" s="43"/>
      <c r="P261" s="43"/>
      <c r="Q261" s="43"/>
      <c r="R261" s="43"/>
      <c r="S261" s="43"/>
      <c r="T261" s="79"/>
      <c r="AT261" s="25" t="s">
        <v>323</v>
      </c>
      <c r="AU261" s="25" t="s">
        <v>79</v>
      </c>
    </row>
    <row r="262" spans="2:65" s="1" customFormat="1" ht="23.1" customHeight="1">
      <c r="B262" s="42"/>
      <c r="C262" s="206" t="s">
        <v>532</v>
      </c>
      <c r="D262" s="206" t="s">
        <v>316</v>
      </c>
      <c r="E262" s="207" t="s">
        <v>2236</v>
      </c>
      <c r="F262" s="208" t="s">
        <v>2237</v>
      </c>
      <c r="G262" s="209" t="s">
        <v>394</v>
      </c>
      <c r="H262" s="210">
        <v>367.22</v>
      </c>
      <c r="I262" s="211"/>
      <c r="J262" s="212">
        <f>ROUND(I262*H262,2)</f>
        <v>0</v>
      </c>
      <c r="K262" s="208" t="s">
        <v>320</v>
      </c>
      <c r="L262" s="62"/>
      <c r="M262" s="213" t="s">
        <v>21</v>
      </c>
      <c r="N262" s="214" t="s">
        <v>41</v>
      </c>
      <c r="O262" s="43"/>
      <c r="P262" s="215">
        <f>O262*H262</f>
        <v>0</v>
      </c>
      <c r="Q262" s="215">
        <v>0</v>
      </c>
      <c r="R262" s="215">
        <f>Q262*H262</f>
        <v>0</v>
      </c>
      <c r="S262" s="215">
        <v>0</v>
      </c>
      <c r="T262" s="216">
        <f>S262*H262</f>
        <v>0</v>
      </c>
      <c r="AR262" s="25" t="s">
        <v>321</v>
      </c>
      <c r="AT262" s="25" t="s">
        <v>316</v>
      </c>
      <c r="AU262" s="25" t="s">
        <v>79</v>
      </c>
      <c r="AY262" s="25" t="s">
        <v>314</v>
      </c>
      <c r="BE262" s="217">
        <f>IF(N262="základní",J262,0)</f>
        <v>0</v>
      </c>
      <c r="BF262" s="217">
        <f>IF(N262="snížená",J262,0)</f>
        <v>0</v>
      </c>
      <c r="BG262" s="217">
        <f>IF(N262="zákl. přenesená",J262,0)</f>
        <v>0</v>
      </c>
      <c r="BH262" s="217">
        <f>IF(N262="sníž. přenesená",J262,0)</f>
        <v>0</v>
      </c>
      <c r="BI262" s="217">
        <f>IF(N262="nulová",J262,0)</f>
        <v>0</v>
      </c>
      <c r="BJ262" s="25" t="s">
        <v>77</v>
      </c>
      <c r="BK262" s="217">
        <f>ROUND(I262*H262,2)</f>
        <v>0</v>
      </c>
      <c r="BL262" s="25" t="s">
        <v>321</v>
      </c>
      <c r="BM262" s="25" t="s">
        <v>2238</v>
      </c>
    </row>
    <row r="263" spans="2:47" s="1" customFormat="1" ht="27">
      <c r="B263" s="42"/>
      <c r="C263" s="64"/>
      <c r="D263" s="218" t="s">
        <v>323</v>
      </c>
      <c r="E263" s="64"/>
      <c r="F263" s="219" t="s">
        <v>2239</v>
      </c>
      <c r="G263" s="64"/>
      <c r="H263" s="64"/>
      <c r="I263" s="175"/>
      <c r="J263" s="64"/>
      <c r="K263" s="64"/>
      <c r="L263" s="62"/>
      <c r="M263" s="220"/>
      <c r="N263" s="43"/>
      <c r="O263" s="43"/>
      <c r="P263" s="43"/>
      <c r="Q263" s="43"/>
      <c r="R263" s="43"/>
      <c r="S263" s="43"/>
      <c r="T263" s="79"/>
      <c r="AT263" s="25" t="s">
        <v>323</v>
      </c>
      <c r="AU263" s="25" t="s">
        <v>79</v>
      </c>
    </row>
    <row r="264" spans="2:65" s="1" customFormat="1" ht="23.1" customHeight="1">
      <c r="B264" s="42"/>
      <c r="C264" s="206" t="s">
        <v>538</v>
      </c>
      <c r="D264" s="206" t="s">
        <v>316</v>
      </c>
      <c r="E264" s="207" t="s">
        <v>2240</v>
      </c>
      <c r="F264" s="208" t="s">
        <v>2241</v>
      </c>
      <c r="G264" s="209" t="s">
        <v>394</v>
      </c>
      <c r="H264" s="210">
        <v>3304.98</v>
      </c>
      <c r="I264" s="211"/>
      <c r="J264" s="212">
        <f>ROUND(I264*H264,2)</f>
        <v>0</v>
      </c>
      <c r="K264" s="208" t="s">
        <v>320</v>
      </c>
      <c r="L264" s="62"/>
      <c r="M264" s="213" t="s">
        <v>21</v>
      </c>
      <c r="N264" s="214" t="s">
        <v>41</v>
      </c>
      <c r="O264" s="43"/>
      <c r="P264" s="215">
        <f>O264*H264</f>
        <v>0</v>
      </c>
      <c r="Q264" s="215">
        <v>0</v>
      </c>
      <c r="R264" s="215">
        <f>Q264*H264</f>
        <v>0</v>
      </c>
      <c r="S264" s="215">
        <v>0</v>
      </c>
      <c r="T264" s="216">
        <f>S264*H264</f>
        <v>0</v>
      </c>
      <c r="AR264" s="25" t="s">
        <v>321</v>
      </c>
      <c r="AT264" s="25" t="s">
        <v>316</v>
      </c>
      <c r="AU264" s="25" t="s">
        <v>79</v>
      </c>
      <c r="AY264" s="25" t="s">
        <v>314</v>
      </c>
      <c r="BE264" s="217">
        <f>IF(N264="základní",J264,0)</f>
        <v>0</v>
      </c>
      <c r="BF264" s="217">
        <f>IF(N264="snížená",J264,0)</f>
        <v>0</v>
      </c>
      <c r="BG264" s="217">
        <f>IF(N264="zákl. přenesená",J264,0)</f>
        <v>0</v>
      </c>
      <c r="BH264" s="217">
        <f>IF(N264="sníž. přenesená",J264,0)</f>
        <v>0</v>
      </c>
      <c r="BI264" s="217">
        <f>IF(N264="nulová",J264,0)</f>
        <v>0</v>
      </c>
      <c r="BJ264" s="25" t="s">
        <v>77</v>
      </c>
      <c r="BK264" s="217">
        <f>ROUND(I264*H264,2)</f>
        <v>0</v>
      </c>
      <c r="BL264" s="25" t="s">
        <v>321</v>
      </c>
      <c r="BM264" s="25" t="s">
        <v>2242</v>
      </c>
    </row>
    <row r="265" spans="2:47" s="1" customFormat="1" ht="27">
      <c r="B265" s="42"/>
      <c r="C265" s="64"/>
      <c r="D265" s="218" t="s">
        <v>323</v>
      </c>
      <c r="E265" s="64"/>
      <c r="F265" s="219" t="s">
        <v>2243</v>
      </c>
      <c r="G265" s="64"/>
      <c r="H265" s="64"/>
      <c r="I265" s="175"/>
      <c r="J265" s="64"/>
      <c r="K265" s="64"/>
      <c r="L265" s="62"/>
      <c r="M265" s="220"/>
      <c r="N265" s="43"/>
      <c r="O265" s="43"/>
      <c r="P265" s="43"/>
      <c r="Q265" s="43"/>
      <c r="R265" s="43"/>
      <c r="S265" s="43"/>
      <c r="T265" s="79"/>
      <c r="AT265" s="25" t="s">
        <v>323</v>
      </c>
      <c r="AU265" s="25" t="s">
        <v>79</v>
      </c>
    </row>
    <row r="266" spans="2:51" s="12" customFormat="1" ht="13.5">
      <c r="B266" s="221"/>
      <c r="C266" s="222"/>
      <c r="D266" s="218" t="s">
        <v>325</v>
      </c>
      <c r="E266" s="222"/>
      <c r="F266" s="224" t="s">
        <v>2244</v>
      </c>
      <c r="G266" s="222"/>
      <c r="H266" s="225">
        <v>3304.98</v>
      </c>
      <c r="I266" s="226"/>
      <c r="J266" s="222"/>
      <c r="K266" s="222"/>
      <c r="L266" s="227"/>
      <c r="M266" s="228"/>
      <c r="N266" s="229"/>
      <c r="O266" s="229"/>
      <c r="P266" s="229"/>
      <c r="Q266" s="229"/>
      <c r="R266" s="229"/>
      <c r="S266" s="229"/>
      <c r="T266" s="230"/>
      <c r="AT266" s="231" t="s">
        <v>325</v>
      </c>
      <c r="AU266" s="231" t="s">
        <v>79</v>
      </c>
      <c r="AV266" s="12" t="s">
        <v>79</v>
      </c>
      <c r="AW266" s="12" t="s">
        <v>6</v>
      </c>
      <c r="AX266" s="12" t="s">
        <v>77</v>
      </c>
      <c r="AY266" s="231" t="s">
        <v>314</v>
      </c>
    </row>
    <row r="267" spans="2:65" s="1" customFormat="1" ht="23.1" customHeight="1">
      <c r="B267" s="42"/>
      <c r="C267" s="206" t="s">
        <v>547</v>
      </c>
      <c r="D267" s="206" t="s">
        <v>316</v>
      </c>
      <c r="E267" s="207" t="s">
        <v>2245</v>
      </c>
      <c r="F267" s="208" t="s">
        <v>2246</v>
      </c>
      <c r="G267" s="209" t="s">
        <v>394</v>
      </c>
      <c r="H267" s="210">
        <v>367.22</v>
      </c>
      <c r="I267" s="211"/>
      <c r="J267" s="212">
        <f>ROUND(I267*H267,2)</f>
        <v>0</v>
      </c>
      <c r="K267" s="208" t="s">
        <v>320</v>
      </c>
      <c r="L267" s="62"/>
      <c r="M267" s="213" t="s">
        <v>21</v>
      </c>
      <c r="N267" s="214" t="s">
        <v>41</v>
      </c>
      <c r="O267" s="43"/>
      <c r="P267" s="215">
        <f>O267*H267</f>
        <v>0</v>
      </c>
      <c r="Q267" s="215">
        <v>0</v>
      </c>
      <c r="R267" s="215">
        <f>Q267*H267</f>
        <v>0</v>
      </c>
      <c r="S267" s="215">
        <v>0</v>
      </c>
      <c r="T267" s="216">
        <f>S267*H267</f>
        <v>0</v>
      </c>
      <c r="AR267" s="25" t="s">
        <v>321</v>
      </c>
      <c r="AT267" s="25" t="s">
        <v>316</v>
      </c>
      <c r="AU267" s="25" t="s">
        <v>79</v>
      </c>
      <c r="AY267" s="25" t="s">
        <v>314</v>
      </c>
      <c r="BE267" s="217">
        <f>IF(N267="základní",J267,0)</f>
        <v>0</v>
      </c>
      <c r="BF267" s="217">
        <f>IF(N267="snížená",J267,0)</f>
        <v>0</v>
      </c>
      <c r="BG267" s="217">
        <f>IF(N267="zákl. přenesená",J267,0)</f>
        <v>0</v>
      </c>
      <c r="BH267" s="217">
        <f>IF(N267="sníž. přenesená",J267,0)</f>
        <v>0</v>
      </c>
      <c r="BI267" s="217">
        <f>IF(N267="nulová",J267,0)</f>
        <v>0</v>
      </c>
      <c r="BJ267" s="25" t="s">
        <v>77</v>
      </c>
      <c r="BK267" s="217">
        <f>ROUND(I267*H267,2)</f>
        <v>0</v>
      </c>
      <c r="BL267" s="25" t="s">
        <v>321</v>
      </c>
      <c r="BM267" s="25" t="s">
        <v>2247</v>
      </c>
    </row>
    <row r="268" spans="2:47" s="1" customFormat="1" ht="27">
      <c r="B268" s="42"/>
      <c r="C268" s="64"/>
      <c r="D268" s="218" t="s">
        <v>323</v>
      </c>
      <c r="E268" s="64"/>
      <c r="F268" s="219" t="s">
        <v>2248</v>
      </c>
      <c r="G268" s="64"/>
      <c r="H268" s="64"/>
      <c r="I268" s="175"/>
      <c r="J268" s="64"/>
      <c r="K268" s="64"/>
      <c r="L268" s="62"/>
      <c r="M268" s="220"/>
      <c r="N268" s="43"/>
      <c r="O268" s="43"/>
      <c r="P268" s="43"/>
      <c r="Q268" s="43"/>
      <c r="R268" s="43"/>
      <c r="S268" s="43"/>
      <c r="T268" s="79"/>
      <c r="AT268" s="25" t="s">
        <v>323</v>
      </c>
      <c r="AU268" s="25" t="s">
        <v>79</v>
      </c>
    </row>
    <row r="269" spans="2:63" s="11" customFormat="1" ht="29.85" customHeight="1">
      <c r="B269" s="190"/>
      <c r="C269" s="191"/>
      <c r="D269" s="192" t="s">
        <v>69</v>
      </c>
      <c r="E269" s="204" t="s">
        <v>863</v>
      </c>
      <c r="F269" s="204" t="s">
        <v>864</v>
      </c>
      <c r="G269" s="191"/>
      <c r="H269" s="191"/>
      <c r="I269" s="194"/>
      <c r="J269" s="205">
        <f>BK269</f>
        <v>0</v>
      </c>
      <c r="K269" s="191"/>
      <c r="L269" s="196"/>
      <c r="M269" s="197"/>
      <c r="N269" s="198"/>
      <c r="O269" s="198"/>
      <c r="P269" s="199">
        <f>SUM(P270:P271)</f>
        <v>0</v>
      </c>
      <c r="Q269" s="198"/>
      <c r="R269" s="199">
        <f>SUM(R270:R271)</f>
        <v>0</v>
      </c>
      <c r="S269" s="198"/>
      <c r="T269" s="200">
        <f>SUM(T270:T271)</f>
        <v>0</v>
      </c>
      <c r="AR269" s="201" t="s">
        <v>77</v>
      </c>
      <c r="AT269" s="202" t="s">
        <v>69</v>
      </c>
      <c r="AU269" s="202" t="s">
        <v>77</v>
      </c>
      <c r="AY269" s="201" t="s">
        <v>314</v>
      </c>
      <c r="BK269" s="203">
        <f>SUM(BK270:BK271)</f>
        <v>0</v>
      </c>
    </row>
    <row r="270" spans="2:65" s="1" customFormat="1" ht="14.45" customHeight="1">
      <c r="B270" s="42"/>
      <c r="C270" s="206" t="s">
        <v>570</v>
      </c>
      <c r="D270" s="206" t="s">
        <v>316</v>
      </c>
      <c r="E270" s="207" t="s">
        <v>866</v>
      </c>
      <c r="F270" s="208" t="s">
        <v>867</v>
      </c>
      <c r="G270" s="209" t="s">
        <v>394</v>
      </c>
      <c r="H270" s="210">
        <v>1363.667</v>
      </c>
      <c r="I270" s="211"/>
      <c r="J270" s="212">
        <f>ROUND(I270*H270,2)</f>
        <v>0</v>
      </c>
      <c r="K270" s="208" t="s">
        <v>2078</v>
      </c>
      <c r="L270" s="62"/>
      <c r="M270" s="213" t="s">
        <v>21</v>
      </c>
      <c r="N270" s="214" t="s">
        <v>41</v>
      </c>
      <c r="O270" s="43"/>
      <c r="P270" s="215">
        <f>O270*H270</f>
        <v>0</v>
      </c>
      <c r="Q270" s="215">
        <v>0</v>
      </c>
      <c r="R270" s="215">
        <f>Q270*H270</f>
        <v>0</v>
      </c>
      <c r="S270" s="215">
        <v>0</v>
      </c>
      <c r="T270" s="216">
        <f>S270*H270</f>
        <v>0</v>
      </c>
      <c r="AR270" s="25" t="s">
        <v>321</v>
      </c>
      <c r="AT270" s="25" t="s">
        <v>316</v>
      </c>
      <c r="AU270" s="25" t="s">
        <v>79</v>
      </c>
      <c r="AY270" s="25" t="s">
        <v>314</v>
      </c>
      <c r="BE270" s="217">
        <f>IF(N270="základní",J270,0)</f>
        <v>0</v>
      </c>
      <c r="BF270" s="217">
        <f>IF(N270="snížená",J270,0)</f>
        <v>0</v>
      </c>
      <c r="BG270" s="217">
        <f>IF(N270="zákl. přenesená",J270,0)</f>
        <v>0</v>
      </c>
      <c r="BH270" s="217">
        <f>IF(N270="sníž. přenesená",J270,0)</f>
        <v>0</v>
      </c>
      <c r="BI270" s="217">
        <f>IF(N270="nulová",J270,0)</f>
        <v>0</v>
      </c>
      <c r="BJ270" s="25" t="s">
        <v>77</v>
      </c>
      <c r="BK270" s="217">
        <f>ROUND(I270*H270,2)</f>
        <v>0</v>
      </c>
      <c r="BL270" s="25" t="s">
        <v>321</v>
      </c>
      <c r="BM270" s="25" t="s">
        <v>2249</v>
      </c>
    </row>
    <row r="271" spans="2:47" s="1" customFormat="1" ht="13.5">
      <c r="B271" s="42"/>
      <c r="C271" s="64"/>
      <c r="D271" s="218" t="s">
        <v>323</v>
      </c>
      <c r="E271" s="64"/>
      <c r="F271" s="219" t="s">
        <v>867</v>
      </c>
      <c r="G271" s="64"/>
      <c r="H271" s="64"/>
      <c r="I271" s="175"/>
      <c r="J271" s="64"/>
      <c r="K271" s="64"/>
      <c r="L271" s="62"/>
      <c r="M271" s="275"/>
      <c r="N271" s="276"/>
      <c r="O271" s="276"/>
      <c r="P271" s="276"/>
      <c r="Q271" s="276"/>
      <c r="R271" s="276"/>
      <c r="S271" s="276"/>
      <c r="T271" s="277"/>
      <c r="AT271" s="25" t="s">
        <v>323</v>
      </c>
      <c r="AU271" s="25" t="s">
        <v>79</v>
      </c>
    </row>
    <row r="272" spans="2:12" s="1" customFormat="1" ht="6.95" customHeight="1">
      <c r="B272" s="57"/>
      <c r="C272" s="58"/>
      <c r="D272" s="58"/>
      <c r="E272" s="58"/>
      <c r="F272" s="58"/>
      <c r="G272" s="58"/>
      <c r="H272" s="58"/>
      <c r="I272" s="151"/>
      <c r="J272" s="58"/>
      <c r="K272" s="58"/>
      <c r="L272" s="62"/>
    </row>
  </sheetData>
  <sheetProtection algorithmName="SHA-512" hashValue="yc/JPl3ACeP+79X61RrS8kQC/urUOIqDYAxT8WChVOCQjVQsYSbwzy3tCuu957ZgBM4H2tKsKSxb+ILxQv8tAA==" saltValue="5Yw6P4zdq2EBqvPkjgi+cOgG5e4Y7GkYgY/TUwWPF+PriD+SUtyDylGXh/shbAkc95rzrMF3hanGkKdD417cdA==" spinCount="100000" sheet="1" objects="1" scenarios="1" formatColumns="0" formatRows="0" autoFilter="0"/>
  <autoFilter ref="C89:K271"/>
  <mergeCells count="13">
    <mergeCell ref="E82:H82"/>
    <mergeCell ref="G1:H1"/>
    <mergeCell ref="L2:V2"/>
    <mergeCell ref="E49:H49"/>
    <mergeCell ref="E51:H51"/>
    <mergeCell ref="J55:J56"/>
    <mergeCell ref="E78:H78"/>
    <mergeCell ref="E80:H80"/>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Havlista-PC\Havlista</dc:creator>
  <cp:keywords/>
  <dc:description/>
  <cp:lastModifiedBy>Marešová Kateřina, Ing.</cp:lastModifiedBy>
  <dcterms:created xsi:type="dcterms:W3CDTF">2018-10-08T11:33:58Z</dcterms:created>
  <dcterms:modified xsi:type="dcterms:W3CDTF">2018-10-08T14:12:18Z</dcterms:modified>
  <cp:category/>
  <cp:version/>
  <cp:contentType/>
  <cp:contentStatus/>
</cp:coreProperties>
</file>